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13_ncr:1_{9F2E89FC-BE08-4350-8E8E-28192C0C8E95}" xr6:coauthVersionLast="47" xr6:coauthVersionMax="47" xr10:uidLastSave="{00000000-0000-0000-0000-000000000000}"/>
  <bookViews>
    <workbookView xWindow="-25905" yWindow="4245" windowWidth="21600" windowHeight="11100" tabRatio="840" xr2:uid="{F1DDA356-D507-4748-9DE5-3B246F72C201}"/>
  </bookViews>
  <sheets>
    <sheet name="Overview" sheetId="4" r:id="rId1"/>
    <sheet name="Description" sheetId="55" state="hidden" r:id="rId2"/>
    <sheet name="Parameter" sheetId="30" r:id="rId3"/>
    <sheet name="Multiplier_Weight" sheetId="76" r:id="rId4"/>
    <sheet name="Multiplier_Weight_Newbie" sheetId="77" r:id="rId5"/>
    <sheet name="Multiplier_Weight_Oldhand" sheetId="48" r:id="rId6"/>
    <sheet name="OP Jackpot" sheetId="53" r:id="rId7"/>
    <sheet name="BG_Symbol" sheetId="13" r:id="rId8"/>
    <sheet name="BG_Symbol (2)" sheetId="68" r:id="rId9"/>
    <sheet name="BG_Symbol (3)" sheetId="74" r:id="rId10"/>
    <sheet name="FG_Symbol" sheetId="69" r:id="rId11"/>
    <sheet name="FG_Symbol (2)" sheetId="70" r:id="rId12"/>
    <sheet name="FG_Symbol (3)" sheetId="71" r:id="rId13"/>
    <sheet name="BF_Symbol" sheetId="72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3" i="53" l="1"/>
  <c r="G13" i="53" s="1"/>
  <c r="H362" i="48"/>
  <c r="H361" i="48"/>
  <c r="H360" i="48"/>
  <c r="H359" i="48"/>
  <c r="H358" i="48"/>
  <c r="H357" i="48"/>
  <c r="H356" i="48"/>
  <c r="H355" i="48"/>
  <c r="H354" i="48"/>
  <c r="H353" i="48"/>
  <c r="H352" i="48"/>
  <c r="H351" i="48"/>
  <c r="H350" i="48"/>
  <c r="H349" i="48"/>
  <c r="H348" i="48"/>
  <c r="H347" i="48"/>
  <c r="H346" i="48"/>
  <c r="H345" i="48"/>
  <c r="H344" i="48"/>
  <c r="H343" i="48"/>
  <c r="H342" i="48"/>
  <c r="H341" i="48"/>
  <c r="H340" i="48"/>
  <c r="H339" i="48"/>
  <c r="H338" i="48"/>
  <c r="H337" i="48"/>
  <c r="H336" i="48"/>
  <c r="H335" i="48"/>
  <c r="H334" i="48"/>
  <c r="H333" i="48"/>
  <c r="H332" i="48"/>
  <c r="H331" i="48"/>
  <c r="H330" i="48"/>
  <c r="H329" i="48"/>
  <c r="H328" i="48"/>
  <c r="H327" i="48"/>
  <c r="H326" i="48"/>
  <c r="H325" i="48"/>
  <c r="H324" i="48"/>
  <c r="H323" i="48"/>
  <c r="H322" i="48"/>
  <c r="H321" i="48"/>
  <c r="H320" i="48"/>
  <c r="H319" i="48"/>
  <c r="H318" i="48"/>
  <c r="H317" i="48"/>
  <c r="H316" i="48"/>
  <c r="H315" i="48"/>
  <c r="H314" i="48"/>
  <c r="H313" i="48"/>
  <c r="H312" i="48"/>
  <c r="H311" i="48"/>
  <c r="H310" i="48"/>
  <c r="H309" i="48"/>
  <c r="H308" i="48"/>
  <c r="H307" i="48"/>
  <c r="H306" i="48"/>
  <c r="H305" i="48"/>
  <c r="H304" i="48"/>
  <c r="H303" i="48"/>
  <c r="H302" i="48"/>
  <c r="H301" i="48"/>
  <c r="G301" i="48"/>
  <c r="H300" i="48"/>
  <c r="H299" i="48"/>
  <c r="E299" i="48" a="1"/>
  <c r="E299" i="48" s="1"/>
  <c r="J299" i="48" l="1" a="1"/>
  <c r="J299" i="48" s="1"/>
  <c r="K299" i="48" s="1" a="1"/>
  <c r="K299" i="48" s="1"/>
  <c r="L299" i="48" s="1" a="1"/>
  <c r="L299" i="48" s="1"/>
  <c r="C229" i="48" l="1" a="1"/>
  <c r="C229" i="48" s="1"/>
  <c r="C229" i="77" s="1" a="1"/>
  <c r="C229" i="77" s="1"/>
  <c r="H292" i="77"/>
  <c r="H291" i="77"/>
  <c r="H290" i="77"/>
  <c r="H289" i="77"/>
  <c r="H288" i="77"/>
  <c r="H287" i="77"/>
  <c r="H286" i="77"/>
  <c r="H285" i="77"/>
  <c r="H284" i="77"/>
  <c r="H283" i="77"/>
  <c r="H282" i="77"/>
  <c r="H281" i="77"/>
  <c r="H280" i="77"/>
  <c r="H279" i="77"/>
  <c r="H278" i="77"/>
  <c r="H277" i="77"/>
  <c r="H276" i="77"/>
  <c r="H275" i="77"/>
  <c r="H274" i="77"/>
  <c r="H273" i="77"/>
  <c r="H272" i="77"/>
  <c r="H271" i="77"/>
  <c r="H270" i="77"/>
  <c r="H269" i="77"/>
  <c r="H268" i="77"/>
  <c r="H267" i="77"/>
  <c r="H266" i="77"/>
  <c r="H265" i="77"/>
  <c r="H264" i="77"/>
  <c r="H263" i="77"/>
  <c r="H262" i="77"/>
  <c r="H261" i="77"/>
  <c r="H260" i="77"/>
  <c r="H259" i="77"/>
  <c r="H258" i="77"/>
  <c r="H257" i="77"/>
  <c r="H256" i="77"/>
  <c r="H255" i="77"/>
  <c r="H254" i="77"/>
  <c r="H253" i="77"/>
  <c r="H252" i="77"/>
  <c r="H251" i="77"/>
  <c r="H250" i="77"/>
  <c r="H249" i="77"/>
  <c r="H248" i="77"/>
  <c r="H247" i="77"/>
  <c r="H246" i="77"/>
  <c r="H245" i="77"/>
  <c r="H244" i="77"/>
  <c r="H243" i="77"/>
  <c r="H242" i="77"/>
  <c r="H241" i="77"/>
  <c r="H240" i="77"/>
  <c r="H239" i="77"/>
  <c r="H238" i="77"/>
  <c r="H237" i="77"/>
  <c r="H236" i="77"/>
  <c r="H235" i="77"/>
  <c r="H234" i="77"/>
  <c r="H233" i="77"/>
  <c r="H232" i="77"/>
  <c r="H231" i="77"/>
  <c r="G231" i="77"/>
  <c r="I248" i="77" s="1" a="1"/>
  <c r="I248" i="77" s="1"/>
  <c r="H230" i="77"/>
  <c r="H229" i="77"/>
  <c r="B227" i="77"/>
  <c r="F227" i="48"/>
  <c r="O248" i="48" a="1"/>
  <c r="O248" i="48" s="1"/>
  <c r="O245" i="48" a="1"/>
  <c r="O245" i="48" s="1"/>
  <c r="O251" i="48" a="1"/>
  <c r="O251" i="48" s="1"/>
  <c r="G231" i="48"/>
  <c r="AA203" i="71" a="1"/>
  <c r="AA203" i="71"/>
  <c r="Z203" i="71" a="1"/>
  <c r="Z203" i="71"/>
  <c r="AA202" i="71" a="1"/>
  <c r="AA202" i="71" s="1"/>
  <c r="Z202" i="71" a="1"/>
  <c r="Z202" i="71" s="1"/>
  <c r="AA201" i="71" a="1"/>
  <c r="AA201" i="71" s="1"/>
  <c r="Z201" i="71" a="1"/>
  <c r="Z201" i="71" s="1"/>
  <c r="AA200" i="71" a="1"/>
  <c r="AA200" i="71" s="1"/>
  <c r="Z200" i="71" a="1"/>
  <c r="Z200" i="71" s="1"/>
  <c r="AA199" i="71" a="1"/>
  <c r="AA199" i="71" s="1"/>
  <c r="Z199" i="71" a="1"/>
  <c r="Z199" i="71" s="1"/>
  <c r="AA198" i="71" a="1"/>
  <c r="AA198" i="71" s="1"/>
  <c r="Z198" i="71" a="1"/>
  <c r="Z198" i="71" s="1"/>
  <c r="AA197" i="71" a="1"/>
  <c r="AA197" i="71" s="1"/>
  <c r="Z197" i="71" a="1"/>
  <c r="Z197" i="71"/>
  <c r="AA196" i="71" a="1"/>
  <c r="AA196" i="71"/>
  <c r="Z196" i="71" a="1"/>
  <c r="Z196" i="71" s="1"/>
  <c r="AA195" i="71" a="1"/>
  <c r="AA195" i="71" s="1"/>
  <c r="Z195" i="71" a="1"/>
  <c r="Z195" i="71" s="1"/>
  <c r="AA194" i="71" a="1"/>
  <c r="AA194" i="71" s="1"/>
  <c r="Z194" i="71" a="1"/>
  <c r="Z194" i="71" s="1"/>
  <c r="AA193" i="71" a="1"/>
  <c r="AA193" i="71" s="1"/>
  <c r="Z193" i="71" a="1"/>
  <c r="Z193" i="71" s="1"/>
  <c r="AA192" i="71" a="1"/>
  <c r="AA192" i="71" s="1"/>
  <c r="Z192" i="71" a="1"/>
  <c r="Z192" i="71" s="1"/>
  <c r="AA191" i="71" a="1"/>
  <c r="AA191" i="71" s="1"/>
  <c r="Z191" i="71" a="1"/>
  <c r="Z191" i="71" s="1"/>
  <c r="AA190" i="71" a="1"/>
  <c r="AA190" i="71" s="1"/>
  <c r="Z190" i="71" a="1"/>
  <c r="Z190" i="71" s="1"/>
  <c r="AA189" i="71" a="1"/>
  <c r="AA189" i="71" s="1"/>
  <c r="Z189" i="71" a="1"/>
  <c r="Z189" i="71" s="1"/>
  <c r="AA188" i="71" a="1"/>
  <c r="AA188" i="71" s="1"/>
  <c r="Z188" i="71" a="1"/>
  <c r="Z188" i="71" s="1"/>
  <c r="AA187" i="71" a="1"/>
  <c r="AA187" i="71" s="1"/>
  <c r="Z187" i="71" a="1"/>
  <c r="Z187" i="71"/>
  <c r="AA186" i="71" a="1"/>
  <c r="AA186" i="71" s="1"/>
  <c r="Z186" i="71" a="1"/>
  <c r="Z186" i="71" s="1"/>
  <c r="AA185" i="71" a="1"/>
  <c r="AA185" i="71" s="1"/>
  <c r="Z185" i="71" a="1"/>
  <c r="Z185" i="71" s="1"/>
  <c r="AA184" i="71" a="1"/>
  <c r="AA184" i="71" s="1"/>
  <c r="Z184" i="71" a="1"/>
  <c r="Z184" i="71" s="1"/>
  <c r="AA183" i="71" a="1"/>
  <c r="AA183" i="71" s="1"/>
  <c r="Z183" i="71" a="1"/>
  <c r="Z183" i="71" s="1"/>
  <c r="AA182" i="71" a="1"/>
  <c r="AA182" i="71" s="1"/>
  <c r="Z182" i="71" a="1"/>
  <c r="Z182" i="71" s="1"/>
  <c r="AA181" i="71" a="1"/>
  <c r="AA181" i="71" s="1"/>
  <c r="Z181" i="71" a="1"/>
  <c r="Z181" i="71" s="1"/>
  <c r="AA180" i="71" a="1"/>
  <c r="AA180" i="71" s="1"/>
  <c r="Z180" i="71" a="1"/>
  <c r="Z180" i="71" s="1"/>
  <c r="AA179" i="71" a="1"/>
  <c r="AA179" i="71" s="1"/>
  <c r="Z179" i="71" a="1"/>
  <c r="Z179" i="71" s="1"/>
  <c r="AA178" i="71" a="1"/>
  <c r="AA178" i="71" s="1"/>
  <c r="Z178" i="71" a="1"/>
  <c r="Z178" i="71" s="1"/>
  <c r="AA177" i="71" a="1"/>
  <c r="AA177" i="71" s="1"/>
  <c r="Z177" i="71" a="1"/>
  <c r="Z177" i="71" s="1"/>
  <c r="AA176" i="71" a="1"/>
  <c r="AA176" i="71" s="1"/>
  <c r="Z176" i="71" a="1"/>
  <c r="Z176" i="71" s="1"/>
  <c r="AA175" i="71" a="1"/>
  <c r="AA175" i="71" s="1"/>
  <c r="Z175" i="71" a="1"/>
  <c r="Z175" i="71" s="1"/>
  <c r="AA174" i="71" a="1"/>
  <c r="AA174" i="71" s="1"/>
  <c r="Z174" i="71" a="1"/>
  <c r="Z174" i="71" s="1"/>
  <c r="AA173" i="71" a="1"/>
  <c r="AA173" i="71" s="1"/>
  <c r="Z173" i="71" a="1"/>
  <c r="Z173" i="71" s="1"/>
  <c r="AA172" i="71" a="1"/>
  <c r="AA172" i="71" s="1"/>
  <c r="Z172" i="71" a="1"/>
  <c r="Z172" i="71" s="1"/>
  <c r="AA171" i="71" a="1"/>
  <c r="AA171" i="71" s="1"/>
  <c r="Z171" i="71" a="1"/>
  <c r="Z171" i="71" s="1"/>
  <c r="AA170" i="71" a="1"/>
  <c r="AA170" i="71" s="1"/>
  <c r="Z170" i="71" a="1"/>
  <c r="Z170" i="71" s="1"/>
  <c r="AA169" i="71" a="1"/>
  <c r="AA169" i="71" s="1"/>
  <c r="Z169" i="71" a="1"/>
  <c r="Z169" i="71" s="1"/>
  <c r="AA168" i="71" a="1"/>
  <c r="AA168" i="71" s="1"/>
  <c r="Z168" i="71" a="1"/>
  <c r="Z168" i="71" s="1"/>
  <c r="AA167" i="71" a="1"/>
  <c r="AA167" i="71" s="1"/>
  <c r="Z167" i="71" a="1"/>
  <c r="Z167" i="71" s="1"/>
  <c r="AA166" i="71" a="1"/>
  <c r="AA166" i="71" s="1"/>
  <c r="Z166" i="71" a="1"/>
  <c r="Z166" i="71" s="1"/>
  <c r="AA165" i="71" a="1"/>
  <c r="AA165" i="71" s="1"/>
  <c r="Z165" i="71" a="1"/>
  <c r="Z165" i="71" s="1"/>
  <c r="AA164" i="71" a="1"/>
  <c r="AA164" i="71" s="1"/>
  <c r="Z164" i="71" a="1"/>
  <c r="Z164" i="71" s="1"/>
  <c r="AA163" i="71" a="1"/>
  <c r="AA163" i="71" s="1"/>
  <c r="Z163" i="71" a="1"/>
  <c r="Z163" i="71" s="1"/>
  <c r="AA162" i="71" a="1"/>
  <c r="AA162" i="71" s="1"/>
  <c r="Z162" i="71" a="1"/>
  <c r="Z162" i="71" s="1"/>
  <c r="AA161" i="71" a="1"/>
  <c r="AA161" i="71" s="1"/>
  <c r="Z161" i="71" a="1"/>
  <c r="Z161" i="71" s="1"/>
  <c r="AA160" i="71" a="1"/>
  <c r="AA160" i="71" s="1"/>
  <c r="Z160" i="71" a="1"/>
  <c r="Z160" i="71" s="1"/>
  <c r="AA159" i="71" a="1"/>
  <c r="AA159" i="71" s="1"/>
  <c r="Z159" i="71" a="1"/>
  <c r="Z159" i="71" s="1"/>
  <c r="AA158" i="71" a="1"/>
  <c r="AA158" i="71" s="1"/>
  <c r="Z158" i="71" a="1"/>
  <c r="Z158" i="71" s="1"/>
  <c r="AA157" i="71" a="1"/>
  <c r="AA157" i="71" s="1"/>
  <c r="Z157" i="71" a="1"/>
  <c r="Z157" i="71" s="1"/>
  <c r="AA156" i="71" a="1"/>
  <c r="AA156" i="71" s="1"/>
  <c r="Z156" i="71" a="1"/>
  <c r="Z156" i="71" s="1"/>
  <c r="AA155" i="71" a="1"/>
  <c r="AA155" i="71" s="1"/>
  <c r="Z155" i="71" a="1"/>
  <c r="Z155" i="71" s="1"/>
  <c r="AA154" i="71" a="1"/>
  <c r="AA154" i="71" s="1"/>
  <c r="Z154" i="71" a="1"/>
  <c r="Z154" i="71" s="1"/>
  <c r="AA153" i="71" a="1"/>
  <c r="AA153" i="71" s="1"/>
  <c r="Z153" i="71" a="1"/>
  <c r="Z153" i="71" s="1"/>
  <c r="AA152" i="71" a="1"/>
  <c r="AA152" i="71" s="1"/>
  <c r="Z152" i="71" a="1"/>
  <c r="Z152" i="71" s="1"/>
  <c r="AA151" i="71" a="1"/>
  <c r="AA151" i="71" s="1"/>
  <c r="Z151" i="71" a="1"/>
  <c r="Z151" i="71" s="1"/>
  <c r="AA150" i="71" a="1"/>
  <c r="AA150" i="71" s="1"/>
  <c r="Z150" i="71" a="1"/>
  <c r="Z150" i="71" s="1"/>
  <c r="AA149" i="71" a="1"/>
  <c r="AA149" i="71" s="1"/>
  <c r="Z149" i="71" a="1"/>
  <c r="Z149" i="71" s="1"/>
  <c r="AA148" i="71" a="1"/>
  <c r="AA148" i="71" s="1"/>
  <c r="Z148" i="71" a="1"/>
  <c r="Z148" i="71" s="1"/>
  <c r="AA147" i="71" a="1"/>
  <c r="AA147" i="71" s="1"/>
  <c r="Z147" i="71" a="1"/>
  <c r="Z147" i="71" s="1"/>
  <c r="AA146" i="71" a="1"/>
  <c r="AA146" i="71" s="1"/>
  <c r="Z146" i="71" a="1"/>
  <c r="Z146" i="71" s="1"/>
  <c r="AA145" i="71" a="1"/>
  <c r="AA145" i="71" s="1"/>
  <c r="Z145" i="71" a="1"/>
  <c r="Z145" i="71" s="1"/>
  <c r="AA144" i="71" a="1"/>
  <c r="AA144" i="71" s="1"/>
  <c r="Z144" i="71" a="1"/>
  <c r="Z144" i="71" s="1"/>
  <c r="AA143" i="71" a="1"/>
  <c r="AA143" i="71" s="1"/>
  <c r="Z143" i="71" a="1"/>
  <c r="Z143" i="71" s="1"/>
  <c r="AA142" i="71" a="1"/>
  <c r="AA142" i="71" s="1"/>
  <c r="Z142" i="71" a="1"/>
  <c r="Z142" i="71" s="1"/>
  <c r="AA141" i="71" a="1"/>
  <c r="AA141" i="71" s="1"/>
  <c r="Z141" i="71" a="1"/>
  <c r="Z141" i="71" s="1"/>
  <c r="AA140" i="71" a="1"/>
  <c r="AA140" i="71" s="1"/>
  <c r="Z140" i="71" a="1"/>
  <c r="Z140" i="71" s="1"/>
  <c r="AA139" i="71" a="1"/>
  <c r="AA139" i="71"/>
  <c r="Z139" i="71" a="1"/>
  <c r="Z139" i="71" s="1"/>
  <c r="AA138" i="71" a="1"/>
  <c r="AA138" i="71" s="1"/>
  <c r="Z138" i="71" a="1"/>
  <c r="Z138" i="71" s="1"/>
  <c r="AA137" i="71" a="1"/>
  <c r="AA137" i="71" s="1"/>
  <c r="Z137" i="71" a="1"/>
  <c r="Z137" i="71" s="1"/>
  <c r="AA136" i="71" a="1"/>
  <c r="AA136" i="71" s="1"/>
  <c r="Z136" i="71" a="1"/>
  <c r="Z136" i="71" s="1"/>
  <c r="AA135" i="71" a="1"/>
  <c r="AA135" i="71" s="1"/>
  <c r="Z135" i="71" a="1"/>
  <c r="Z135" i="71" s="1"/>
  <c r="AA134" i="71" a="1"/>
  <c r="AA134" i="71" s="1"/>
  <c r="Z134" i="71" a="1"/>
  <c r="Z134" i="71" s="1"/>
  <c r="AA133" i="71" a="1"/>
  <c r="AA133" i="71" s="1"/>
  <c r="Z133" i="71" a="1"/>
  <c r="Z133" i="71" s="1"/>
  <c r="AA132" i="71" a="1"/>
  <c r="AA132" i="71" s="1"/>
  <c r="Z132" i="71" a="1"/>
  <c r="Z132" i="71" s="1"/>
  <c r="AA131" i="71" a="1"/>
  <c r="AA131" i="71" s="1"/>
  <c r="Z131" i="71" a="1"/>
  <c r="Z131" i="71" s="1"/>
  <c r="AA130" i="71" a="1"/>
  <c r="AA130" i="71" s="1"/>
  <c r="Z130" i="71" a="1"/>
  <c r="Z130" i="71" s="1"/>
  <c r="AA129" i="71" a="1"/>
  <c r="AA129" i="71"/>
  <c r="Z129" i="71" a="1"/>
  <c r="Z129" i="71" s="1"/>
  <c r="AA128" i="71" a="1"/>
  <c r="AA128" i="71" s="1"/>
  <c r="Z128" i="71" a="1"/>
  <c r="Z128" i="71" s="1"/>
  <c r="AA127" i="71" a="1"/>
  <c r="AA127" i="71" s="1"/>
  <c r="Z127" i="71" a="1"/>
  <c r="Z127" i="71" s="1"/>
  <c r="AA126" i="71" a="1"/>
  <c r="AA126" i="71" s="1"/>
  <c r="Z126" i="71" a="1"/>
  <c r="Z126" i="71" s="1"/>
  <c r="AA125" i="71" a="1"/>
  <c r="AA125" i="71" s="1"/>
  <c r="Z125" i="71" a="1"/>
  <c r="Z125" i="71" s="1"/>
  <c r="AA124" i="71" a="1"/>
  <c r="AA124" i="71" s="1"/>
  <c r="Z124" i="71" a="1"/>
  <c r="Z124" i="71" s="1"/>
  <c r="AA123" i="71" a="1"/>
  <c r="AA123" i="71" s="1"/>
  <c r="Z123" i="71" a="1"/>
  <c r="Z123" i="71" s="1"/>
  <c r="AA122" i="71" a="1"/>
  <c r="AA122" i="71" s="1"/>
  <c r="Z122" i="71" a="1"/>
  <c r="Z122" i="71" s="1"/>
  <c r="AA121" i="71" a="1"/>
  <c r="AA121" i="71" s="1"/>
  <c r="Z121" i="71" a="1"/>
  <c r="Z121" i="71" s="1"/>
  <c r="AA120" i="71" a="1"/>
  <c r="AA120" i="71" s="1"/>
  <c r="Z120" i="71" a="1"/>
  <c r="Z120" i="71" s="1"/>
  <c r="AA119" i="71" a="1"/>
  <c r="AA119" i="71" s="1"/>
  <c r="Z119" i="71" a="1"/>
  <c r="Z119" i="71" s="1"/>
  <c r="AA118" i="71" a="1"/>
  <c r="AA118" i="71" s="1"/>
  <c r="Z118" i="71" a="1"/>
  <c r="Z118" i="71" s="1"/>
  <c r="AA117" i="71" a="1"/>
  <c r="AA117" i="71" s="1"/>
  <c r="Z117" i="71" a="1"/>
  <c r="Z117" i="71" s="1"/>
  <c r="AA116" i="71" a="1"/>
  <c r="AA116" i="71" s="1"/>
  <c r="Z116" i="71" a="1"/>
  <c r="Z116" i="71" s="1"/>
  <c r="AA115" i="71" a="1"/>
  <c r="AA115" i="71" s="1"/>
  <c r="Z115" i="71" a="1"/>
  <c r="Z115" i="71" s="1"/>
  <c r="AA114" i="71" a="1"/>
  <c r="AA114" i="71" s="1"/>
  <c r="Z114" i="71" a="1"/>
  <c r="Z114" i="71" s="1"/>
  <c r="AA113" i="71" a="1"/>
  <c r="AA113" i="71" s="1"/>
  <c r="Z113" i="71" a="1"/>
  <c r="Z113" i="71" s="1"/>
  <c r="AA112" i="71" a="1"/>
  <c r="AA112" i="71" s="1"/>
  <c r="Z112" i="71" a="1"/>
  <c r="Z112" i="71" s="1"/>
  <c r="AA111" i="71" a="1"/>
  <c r="AA111" i="71" s="1"/>
  <c r="Z111" i="71" a="1"/>
  <c r="Z111" i="71" s="1"/>
  <c r="AA110" i="71" a="1"/>
  <c r="AA110" i="71" s="1"/>
  <c r="Z110" i="71" a="1"/>
  <c r="Z110" i="71" s="1"/>
  <c r="AA109" i="71" a="1"/>
  <c r="AA109" i="71" s="1"/>
  <c r="Z109" i="71" a="1"/>
  <c r="Z109" i="71" s="1"/>
  <c r="AA108" i="71" a="1"/>
  <c r="AA108" i="71" s="1"/>
  <c r="Z108" i="71" a="1"/>
  <c r="Z108" i="71" s="1"/>
  <c r="AA107" i="71" a="1"/>
  <c r="AA107" i="71" s="1"/>
  <c r="Z107" i="71" a="1"/>
  <c r="Z107" i="71" s="1"/>
  <c r="AA106" i="71" a="1"/>
  <c r="AA106" i="71" s="1"/>
  <c r="Z106" i="71" a="1"/>
  <c r="Z106" i="71" s="1"/>
  <c r="AA105" i="71" a="1"/>
  <c r="AA105" i="71" s="1"/>
  <c r="Z105" i="71" a="1"/>
  <c r="Z105" i="71" s="1"/>
  <c r="AA104" i="71" a="1"/>
  <c r="AA104" i="71" s="1"/>
  <c r="Z104" i="71" a="1"/>
  <c r="Z104" i="71" s="1"/>
  <c r="AA103" i="71" a="1"/>
  <c r="AA103" i="71" s="1"/>
  <c r="Z103" i="71" a="1"/>
  <c r="Z103" i="71" s="1"/>
  <c r="AA102" i="71" a="1"/>
  <c r="AA102" i="71" s="1"/>
  <c r="Z102" i="71" a="1"/>
  <c r="Z102" i="71" s="1"/>
  <c r="AA101" i="71" a="1"/>
  <c r="AA101" i="71" s="1"/>
  <c r="Z101" i="71" a="1"/>
  <c r="Z101" i="71" s="1"/>
  <c r="AA100" i="71" a="1"/>
  <c r="AA100" i="71" s="1"/>
  <c r="Z100" i="71" a="1"/>
  <c r="Z100" i="71" s="1"/>
  <c r="AA99" i="71" a="1"/>
  <c r="AA99" i="71" s="1"/>
  <c r="Z99" i="71" a="1"/>
  <c r="Z99" i="71"/>
  <c r="AA98" i="71" a="1"/>
  <c r="AA98" i="71" s="1"/>
  <c r="Z98" i="71" a="1"/>
  <c r="Z98" i="71" s="1"/>
  <c r="AA97" i="71" a="1"/>
  <c r="AA97" i="71" s="1"/>
  <c r="Z97" i="71" a="1"/>
  <c r="Z97" i="71" s="1"/>
  <c r="AA96" i="71" a="1"/>
  <c r="AA96" i="71" s="1"/>
  <c r="Z96" i="71" a="1"/>
  <c r="Z96" i="71" s="1"/>
  <c r="AA95" i="71" a="1"/>
  <c r="AA95" i="71" s="1"/>
  <c r="Z95" i="71" a="1"/>
  <c r="Z95" i="71" s="1"/>
  <c r="AA94" i="71" a="1"/>
  <c r="AA94" i="71" s="1"/>
  <c r="Z94" i="71" a="1"/>
  <c r="Z94" i="71" s="1"/>
  <c r="AA93" i="71" a="1"/>
  <c r="AA93" i="71" s="1"/>
  <c r="Z93" i="71" a="1"/>
  <c r="Z93" i="71" s="1"/>
  <c r="AA92" i="71" a="1"/>
  <c r="AA92" i="71" s="1"/>
  <c r="Z92" i="71" a="1"/>
  <c r="Z92" i="71" s="1"/>
  <c r="AA91" i="71" a="1"/>
  <c r="AA91" i="71" s="1"/>
  <c r="Z91" i="71" a="1"/>
  <c r="Z91" i="71" s="1"/>
  <c r="AA90" i="71" a="1"/>
  <c r="AA90" i="71" s="1"/>
  <c r="Z90" i="71" a="1"/>
  <c r="Z90" i="71" s="1"/>
  <c r="AA89" i="71" a="1"/>
  <c r="AA89" i="71" s="1"/>
  <c r="Z89" i="71" a="1"/>
  <c r="Z89" i="71" s="1"/>
  <c r="AA88" i="71" a="1"/>
  <c r="AA88" i="71" s="1"/>
  <c r="Z88" i="71" a="1"/>
  <c r="Z88" i="71" s="1"/>
  <c r="AA87" i="71" a="1"/>
  <c r="AA87" i="71" s="1"/>
  <c r="Z87" i="71" a="1"/>
  <c r="Z87" i="71" s="1"/>
  <c r="AA86" i="71" a="1"/>
  <c r="AA86" i="71" s="1"/>
  <c r="Z86" i="71" a="1"/>
  <c r="Z86" i="71" s="1"/>
  <c r="AA85" i="71" a="1"/>
  <c r="AA85" i="71" s="1"/>
  <c r="Z85" i="71" a="1"/>
  <c r="Z85" i="71" s="1"/>
  <c r="AA84" i="71" a="1"/>
  <c r="AA84" i="71" s="1"/>
  <c r="Z84" i="71" a="1"/>
  <c r="Z84" i="71" s="1"/>
  <c r="AA83" i="71" a="1"/>
  <c r="AA83" i="71" s="1"/>
  <c r="Z83" i="71" a="1"/>
  <c r="Z83" i="71" s="1"/>
  <c r="AA82" i="71" a="1"/>
  <c r="AA82" i="71" s="1"/>
  <c r="Z82" i="71" a="1"/>
  <c r="Z82" i="71" s="1"/>
  <c r="AA81" i="71" a="1"/>
  <c r="AA81" i="71" s="1"/>
  <c r="Z81" i="71" a="1"/>
  <c r="Z81" i="71" s="1"/>
  <c r="AA80" i="71" a="1"/>
  <c r="AA80" i="71"/>
  <c r="Z80" i="71" a="1"/>
  <c r="Z80" i="71" s="1"/>
  <c r="AA79" i="71" a="1"/>
  <c r="AA79" i="71" s="1"/>
  <c r="Z79" i="71" a="1"/>
  <c r="Z79" i="71" s="1"/>
  <c r="AA78" i="71" a="1"/>
  <c r="AA78" i="71" s="1"/>
  <c r="Z78" i="71" a="1"/>
  <c r="Z78" i="71" s="1"/>
  <c r="AA77" i="71" a="1"/>
  <c r="AA77" i="71" s="1"/>
  <c r="Z77" i="71" a="1"/>
  <c r="Z77" i="71" s="1"/>
  <c r="AA76" i="71" a="1"/>
  <c r="AA76" i="71" s="1"/>
  <c r="Z76" i="71" a="1"/>
  <c r="Z76" i="71" s="1"/>
  <c r="AA75" i="71" a="1"/>
  <c r="AA75" i="71" s="1"/>
  <c r="Z75" i="71" a="1"/>
  <c r="Z75" i="71" s="1"/>
  <c r="AA74" i="71" a="1"/>
  <c r="AA74" i="71" s="1"/>
  <c r="Z74" i="71" a="1"/>
  <c r="Z74" i="71" s="1"/>
  <c r="AA73" i="71" a="1"/>
  <c r="AA73" i="71" s="1"/>
  <c r="Z73" i="71" a="1"/>
  <c r="Z73" i="71" s="1"/>
  <c r="AA72" i="71" a="1"/>
  <c r="AA72" i="71" s="1"/>
  <c r="Z72" i="71" a="1"/>
  <c r="Z72" i="71" s="1"/>
  <c r="AA71" i="71" a="1"/>
  <c r="AA71" i="71" s="1"/>
  <c r="Z71" i="71" a="1"/>
  <c r="Z71" i="71" s="1"/>
  <c r="AA70" i="71" a="1"/>
  <c r="AA70" i="71" s="1"/>
  <c r="Z70" i="71" a="1"/>
  <c r="Z70" i="71" s="1"/>
  <c r="AA69" i="71" a="1"/>
  <c r="AA69" i="71" s="1"/>
  <c r="Z69" i="71" a="1"/>
  <c r="Z69" i="71" s="1"/>
  <c r="AA68" i="71" a="1"/>
  <c r="AA68" i="71" s="1"/>
  <c r="Z68" i="71" a="1"/>
  <c r="Z68" i="71" s="1"/>
  <c r="AA67" i="71" a="1"/>
  <c r="AA67" i="71" s="1"/>
  <c r="Z67" i="71" a="1"/>
  <c r="Z67" i="71" s="1"/>
  <c r="AA66" i="71" a="1"/>
  <c r="AA66" i="71" s="1"/>
  <c r="Z66" i="71" a="1"/>
  <c r="Z66" i="71" s="1"/>
  <c r="AA65" i="71" a="1"/>
  <c r="AA65" i="71" s="1"/>
  <c r="Z65" i="71" a="1"/>
  <c r="Z65" i="71" s="1"/>
  <c r="AA64" i="71" a="1"/>
  <c r="AA64" i="71" s="1"/>
  <c r="Z64" i="71" a="1"/>
  <c r="Z64" i="71" s="1"/>
  <c r="AA63" i="71" a="1"/>
  <c r="AA63" i="71" s="1"/>
  <c r="Z63" i="71" a="1"/>
  <c r="Z63" i="71" s="1"/>
  <c r="AA62" i="71" a="1"/>
  <c r="AA62" i="71" s="1"/>
  <c r="Z62" i="71" a="1"/>
  <c r="Z62" i="71" s="1"/>
  <c r="AA61" i="71" a="1"/>
  <c r="AA61" i="71" s="1"/>
  <c r="Z61" i="71" a="1"/>
  <c r="Z61" i="71" s="1"/>
  <c r="AA60" i="71" a="1"/>
  <c r="AA60" i="71" s="1"/>
  <c r="Z60" i="71" a="1"/>
  <c r="Z60" i="71" s="1"/>
  <c r="AA59" i="71" a="1"/>
  <c r="AA59" i="71" s="1"/>
  <c r="Z59" i="71" a="1"/>
  <c r="Z59" i="71" s="1"/>
  <c r="AA58" i="71" a="1"/>
  <c r="AA58" i="71" s="1"/>
  <c r="Z58" i="71" a="1"/>
  <c r="Z58" i="71" s="1"/>
  <c r="AA57" i="71" a="1"/>
  <c r="AA57" i="71" s="1"/>
  <c r="Z57" i="71" a="1"/>
  <c r="Z57" i="71" s="1"/>
  <c r="AA56" i="71" a="1"/>
  <c r="AA56" i="71" s="1"/>
  <c r="Z56" i="71" a="1"/>
  <c r="Z56" i="71" s="1"/>
  <c r="AA55" i="71" a="1"/>
  <c r="AA55" i="71" s="1"/>
  <c r="Z55" i="71" a="1"/>
  <c r="Z55" i="71" s="1"/>
  <c r="AA54" i="71" a="1"/>
  <c r="AA54" i="71" s="1"/>
  <c r="Z54" i="71" a="1"/>
  <c r="Z54" i="71" s="1"/>
  <c r="AA53" i="71" a="1"/>
  <c r="AA53" i="71" s="1"/>
  <c r="Z53" i="71" a="1"/>
  <c r="Z53" i="71" s="1"/>
  <c r="AA52" i="71" a="1"/>
  <c r="AA52" i="71" s="1"/>
  <c r="Z52" i="71" a="1"/>
  <c r="Z52" i="71" s="1"/>
  <c r="AA51" i="71" a="1"/>
  <c r="AA51" i="71" s="1"/>
  <c r="Z51" i="71" a="1"/>
  <c r="Z51" i="71" s="1"/>
  <c r="AA50" i="71" a="1"/>
  <c r="AA50" i="71" s="1"/>
  <c r="Z50" i="71" a="1"/>
  <c r="Z50" i="71" s="1"/>
  <c r="AA49" i="71" a="1"/>
  <c r="AA49" i="71" s="1"/>
  <c r="Z49" i="71" a="1"/>
  <c r="Z49" i="71" s="1"/>
  <c r="AA48" i="71" a="1"/>
  <c r="AA48" i="71" s="1"/>
  <c r="Z48" i="71" a="1"/>
  <c r="Z48" i="71" s="1"/>
  <c r="AA47" i="71" a="1"/>
  <c r="AA47" i="71" s="1"/>
  <c r="Z47" i="71" a="1"/>
  <c r="Z47" i="71" s="1"/>
  <c r="AA46" i="71" a="1"/>
  <c r="AA46" i="71" s="1"/>
  <c r="Z46" i="71" a="1"/>
  <c r="Z46" i="71" s="1"/>
  <c r="AA45" i="71" a="1"/>
  <c r="AA45" i="71" s="1"/>
  <c r="Z45" i="71" a="1"/>
  <c r="Z45" i="71" s="1"/>
  <c r="AA44" i="71" a="1"/>
  <c r="AA44" i="71" s="1"/>
  <c r="Z44" i="71" a="1"/>
  <c r="Z44" i="71" s="1"/>
  <c r="AA43" i="71" a="1"/>
  <c r="AA43" i="71" s="1"/>
  <c r="Z43" i="71" a="1"/>
  <c r="Z43" i="71" s="1"/>
  <c r="AA42" i="71" a="1"/>
  <c r="AA42" i="71" s="1"/>
  <c r="Z42" i="71" a="1"/>
  <c r="Z42" i="71" s="1"/>
  <c r="AA41" i="71" a="1"/>
  <c r="AA41" i="71" s="1"/>
  <c r="Z41" i="71" a="1"/>
  <c r="Z41" i="71"/>
  <c r="AA40" i="71" a="1"/>
  <c r="AA40" i="71" s="1"/>
  <c r="Z40" i="71" a="1"/>
  <c r="Z40" i="71" s="1"/>
  <c r="AA39" i="71" a="1"/>
  <c r="AA39" i="71" s="1"/>
  <c r="Z39" i="71" a="1"/>
  <c r="Z39" i="71" s="1"/>
  <c r="AA38" i="71" a="1"/>
  <c r="AA38" i="71" s="1"/>
  <c r="Z38" i="71" a="1"/>
  <c r="Z38" i="71" s="1"/>
  <c r="AA37" i="71" a="1"/>
  <c r="AA37" i="71" s="1"/>
  <c r="Z37" i="71" a="1"/>
  <c r="Z37" i="71" s="1"/>
  <c r="AA36" i="71" a="1"/>
  <c r="AA36" i="71" s="1"/>
  <c r="Z36" i="71" a="1"/>
  <c r="Z36" i="71" s="1"/>
  <c r="AA35" i="71" a="1"/>
  <c r="AA35" i="71" s="1"/>
  <c r="Z35" i="71" a="1"/>
  <c r="Z35" i="71" s="1"/>
  <c r="AA34" i="71" a="1"/>
  <c r="AA34" i="71" s="1"/>
  <c r="Z34" i="71" a="1"/>
  <c r="Z34" i="71" s="1"/>
  <c r="AA33" i="71" a="1"/>
  <c r="AA33" i="71" s="1"/>
  <c r="Z33" i="71" a="1"/>
  <c r="Z33" i="71" s="1"/>
  <c r="AA32" i="71" a="1"/>
  <c r="AA32" i="71" s="1"/>
  <c r="Z32" i="71" a="1"/>
  <c r="Z32" i="71" s="1"/>
  <c r="AA31" i="71" a="1"/>
  <c r="AA31" i="71" s="1"/>
  <c r="Z31" i="71" a="1"/>
  <c r="Z31" i="71" s="1"/>
  <c r="AA30" i="71" a="1"/>
  <c r="AA30" i="71" s="1"/>
  <c r="Z30" i="71" a="1"/>
  <c r="Z30" i="71" s="1"/>
  <c r="AA29" i="71" a="1"/>
  <c r="AA29" i="71" s="1"/>
  <c r="Z29" i="71" a="1"/>
  <c r="Z29" i="71" s="1"/>
  <c r="AA28" i="71" a="1"/>
  <c r="AA28" i="71" s="1"/>
  <c r="Z28" i="71" a="1"/>
  <c r="Z28" i="71" s="1"/>
  <c r="AA27" i="71" a="1"/>
  <c r="AA27" i="71" s="1"/>
  <c r="Z27" i="71" a="1"/>
  <c r="Z27" i="71" s="1"/>
  <c r="AA26" i="71" a="1"/>
  <c r="AA26" i="71" s="1"/>
  <c r="Z26" i="71" a="1"/>
  <c r="Z26" i="71" s="1"/>
  <c r="AA25" i="71" a="1"/>
  <c r="AA25" i="71" s="1"/>
  <c r="Z25" i="71" a="1"/>
  <c r="Z25" i="71" s="1"/>
  <c r="AA24" i="71" a="1"/>
  <c r="AA24" i="71" s="1"/>
  <c r="Z24" i="71" a="1"/>
  <c r="Z24" i="71" s="1"/>
  <c r="AA23" i="71" a="1"/>
  <c r="AA23" i="71" s="1"/>
  <c r="Z23" i="71" a="1"/>
  <c r="Z23" i="71" s="1"/>
  <c r="AA22" i="71" a="1"/>
  <c r="AA22" i="71" s="1"/>
  <c r="Z22" i="71" a="1"/>
  <c r="Z22" i="71" s="1"/>
  <c r="AA21" i="71" a="1"/>
  <c r="AA21" i="71" s="1"/>
  <c r="Z21" i="71" a="1"/>
  <c r="Z21" i="71" s="1"/>
  <c r="AA20" i="71" a="1"/>
  <c r="AA20" i="71" s="1"/>
  <c r="Z20" i="71" a="1"/>
  <c r="Z20" i="71" s="1"/>
  <c r="AA19" i="71" a="1"/>
  <c r="AA19" i="71" s="1"/>
  <c r="Z19" i="71" a="1"/>
  <c r="Z19" i="71" s="1"/>
  <c r="AA18" i="71" a="1"/>
  <c r="AA18" i="71" s="1"/>
  <c r="Z18" i="71" a="1"/>
  <c r="Z18" i="71" s="1"/>
  <c r="AA17" i="71" a="1"/>
  <c r="AA17" i="71" s="1"/>
  <c r="Z17" i="71" a="1"/>
  <c r="Z17" i="71" s="1"/>
  <c r="AA16" i="71" a="1"/>
  <c r="AA16" i="71" s="1"/>
  <c r="Z16" i="71" a="1"/>
  <c r="Z16" i="71" s="1"/>
  <c r="AA15" i="71" a="1"/>
  <c r="AA15" i="71" s="1"/>
  <c r="Z15" i="71" a="1"/>
  <c r="Z15" i="71" s="1"/>
  <c r="AA14" i="71" a="1"/>
  <c r="AA14" i="71" s="1"/>
  <c r="Z14" i="71" a="1"/>
  <c r="Z14" i="71" s="1"/>
  <c r="AA13" i="71" a="1"/>
  <c r="AA13" i="71" s="1"/>
  <c r="Z13" i="71" a="1"/>
  <c r="Z13" i="71" s="1"/>
  <c r="AA12" i="71" a="1"/>
  <c r="AA12" i="71" s="1"/>
  <c r="Z12" i="71" a="1"/>
  <c r="Z12" i="71" s="1"/>
  <c r="AA11" i="71" a="1"/>
  <c r="AA11" i="71" s="1"/>
  <c r="Z11" i="71" a="1"/>
  <c r="Z11" i="71" s="1"/>
  <c r="AA10" i="71" a="1"/>
  <c r="AA10" i="71" s="1"/>
  <c r="Z10" i="71" a="1"/>
  <c r="Z10" i="71" s="1"/>
  <c r="AA9" i="71" a="1"/>
  <c r="AA9" i="71" s="1"/>
  <c r="Z9" i="71" a="1"/>
  <c r="Z9" i="71" s="1"/>
  <c r="AA8" i="71" a="1"/>
  <c r="AA8" i="71" s="1"/>
  <c r="Z8" i="71" a="1"/>
  <c r="Z8" i="71" s="1"/>
  <c r="AA7" i="71" a="1"/>
  <c r="AA7" i="71" s="1"/>
  <c r="Z7" i="71" a="1"/>
  <c r="Z7" i="71" s="1"/>
  <c r="AA6" i="71" a="1"/>
  <c r="AA6" i="71" s="1"/>
  <c r="Z6" i="71" a="1"/>
  <c r="Z6" i="71" s="1"/>
  <c r="AA5" i="71" a="1"/>
  <c r="AA5" i="71" s="1"/>
  <c r="Z5" i="71" a="1"/>
  <c r="Z5" i="71" s="1"/>
  <c r="AA4" i="71" a="1"/>
  <c r="AA4" i="71" s="1"/>
  <c r="O100" i="48" a="1"/>
  <c r="O100" i="48" s="1"/>
  <c r="Z4" i="71" a="1"/>
  <c r="Z4" i="71" s="1"/>
  <c r="AA203" i="70" a="1"/>
  <c r="AA203" i="70" s="1"/>
  <c r="Z203" i="70" a="1"/>
  <c r="Z203" i="70" s="1"/>
  <c r="AA202" i="70" a="1"/>
  <c r="AA202" i="70" s="1"/>
  <c r="Z202" i="70" a="1"/>
  <c r="Z202" i="70" s="1"/>
  <c r="AA201" i="70" a="1"/>
  <c r="AA201" i="70" s="1"/>
  <c r="Z201" i="70" a="1"/>
  <c r="Z201" i="70" s="1"/>
  <c r="AA200" i="70" a="1"/>
  <c r="AA200" i="70" s="1"/>
  <c r="Z200" i="70" a="1"/>
  <c r="Z200" i="70" s="1"/>
  <c r="AA199" i="70" a="1"/>
  <c r="AA199" i="70" s="1"/>
  <c r="Z199" i="70" a="1"/>
  <c r="Z199" i="70" s="1"/>
  <c r="AA198" i="70" a="1"/>
  <c r="AA198" i="70" s="1"/>
  <c r="Z198" i="70" a="1"/>
  <c r="Z198" i="70" s="1"/>
  <c r="AA197" i="70" a="1"/>
  <c r="AA197" i="70" s="1"/>
  <c r="Z197" i="70" a="1"/>
  <c r="Z197" i="70" s="1"/>
  <c r="AA196" i="70" a="1"/>
  <c r="AA196" i="70" s="1"/>
  <c r="Z196" i="70" a="1"/>
  <c r="Z196" i="70" s="1"/>
  <c r="AA195" i="70" a="1"/>
  <c r="AA195" i="70" s="1"/>
  <c r="Z195" i="70" a="1"/>
  <c r="Z195" i="70" s="1"/>
  <c r="AA194" i="70" a="1"/>
  <c r="AA194" i="70" s="1"/>
  <c r="Z194" i="70" a="1"/>
  <c r="Z194" i="70" s="1"/>
  <c r="AA193" i="70" a="1"/>
  <c r="AA193" i="70" s="1"/>
  <c r="Z193" i="70" a="1"/>
  <c r="Z193" i="70" s="1"/>
  <c r="AA192" i="70" a="1"/>
  <c r="AA192" i="70" s="1"/>
  <c r="Z192" i="70" a="1"/>
  <c r="Z192" i="70" s="1"/>
  <c r="AA191" i="70" a="1"/>
  <c r="AA191" i="70" s="1"/>
  <c r="Z191" i="70" a="1"/>
  <c r="Z191" i="70" s="1"/>
  <c r="AA190" i="70" a="1"/>
  <c r="AA190" i="70" s="1"/>
  <c r="Z190" i="70" a="1"/>
  <c r="Z190" i="70" s="1"/>
  <c r="AA189" i="70" a="1"/>
  <c r="AA189" i="70" s="1"/>
  <c r="Z189" i="70" a="1"/>
  <c r="Z189" i="70" s="1"/>
  <c r="AA188" i="70" a="1"/>
  <c r="AA188" i="70" s="1"/>
  <c r="Z188" i="70" a="1"/>
  <c r="Z188" i="70" s="1"/>
  <c r="AA187" i="70" a="1"/>
  <c r="AA187" i="70" s="1"/>
  <c r="Z187" i="70" a="1"/>
  <c r="Z187" i="70" s="1"/>
  <c r="AA186" i="70" a="1"/>
  <c r="AA186" i="70" s="1"/>
  <c r="Z186" i="70" a="1"/>
  <c r="Z186" i="70" s="1"/>
  <c r="AA185" i="70" a="1"/>
  <c r="AA185" i="70" s="1"/>
  <c r="Z185" i="70" a="1"/>
  <c r="Z185" i="70" s="1"/>
  <c r="AA184" i="70" a="1"/>
  <c r="AA184" i="70" s="1"/>
  <c r="Z184" i="70" a="1"/>
  <c r="Z184" i="70" s="1"/>
  <c r="AA183" i="70" a="1"/>
  <c r="AA183" i="70" s="1"/>
  <c r="Z183" i="70" a="1"/>
  <c r="Z183" i="70" s="1"/>
  <c r="AA182" i="70" a="1"/>
  <c r="AA182" i="70" s="1"/>
  <c r="Z182" i="70" a="1"/>
  <c r="Z182" i="70" s="1"/>
  <c r="AA181" i="70" a="1"/>
  <c r="AA181" i="70" s="1"/>
  <c r="Z181" i="70" a="1"/>
  <c r="Z181" i="70" s="1"/>
  <c r="AA180" i="70" a="1"/>
  <c r="AA180" i="70" s="1"/>
  <c r="Z180" i="70" a="1"/>
  <c r="Z180" i="70" s="1"/>
  <c r="AA179" i="70" a="1"/>
  <c r="AA179" i="70" s="1"/>
  <c r="Z179" i="70" a="1"/>
  <c r="Z179" i="70" s="1"/>
  <c r="AA178" i="70" a="1"/>
  <c r="AA178" i="70" s="1"/>
  <c r="Z178" i="70" a="1"/>
  <c r="Z178" i="70" s="1"/>
  <c r="AA177" i="70" a="1"/>
  <c r="AA177" i="70" s="1"/>
  <c r="Z177" i="70" a="1"/>
  <c r="Z177" i="70" s="1"/>
  <c r="AA176" i="70" a="1"/>
  <c r="AA176" i="70" s="1"/>
  <c r="Z176" i="70" a="1"/>
  <c r="Z176" i="70" s="1"/>
  <c r="AA175" i="70" a="1"/>
  <c r="AA175" i="70" s="1"/>
  <c r="Z175" i="70" a="1"/>
  <c r="Z175" i="70" s="1"/>
  <c r="AA174" i="70" a="1"/>
  <c r="AA174" i="70" s="1"/>
  <c r="Z174" i="70" a="1"/>
  <c r="Z174" i="70" s="1"/>
  <c r="AA173" i="70" a="1"/>
  <c r="AA173" i="70" s="1"/>
  <c r="Z173" i="70" a="1"/>
  <c r="Z173" i="70" s="1"/>
  <c r="AA172" i="70" a="1"/>
  <c r="AA172" i="70" s="1"/>
  <c r="Z172" i="70" a="1"/>
  <c r="Z172" i="70" s="1"/>
  <c r="AA171" i="70" a="1"/>
  <c r="AA171" i="70" s="1"/>
  <c r="Z171" i="70" a="1"/>
  <c r="Z171" i="70" s="1"/>
  <c r="AA170" i="70" a="1"/>
  <c r="AA170" i="70" s="1"/>
  <c r="Z170" i="70" a="1"/>
  <c r="Z170" i="70" s="1"/>
  <c r="AA169" i="70" a="1"/>
  <c r="AA169" i="70" s="1"/>
  <c r="Z169" i="70" a="1"/>
  <c r="Z169" i="70" s="1"/>
  <c r="AA168" i="70" a="1"/>
  <c r="AA168" i="70" s="1"/>
  <c r="Z168" i="70" a="1"/>
  <c r="Z168" i="70" s="1"/>
  <c r="AA167" i="70" a="1"/>
  <c r="AA167" i="70" s="1"/>
  <c r="Z167" i="70" a="1"/>
  <c r="Z167" i="70" s="1"/>
  <c r="AA166" i="70" a="1"/>
  <c r="AA166" i="70" s="1"/>
  <c r="Z166" i="70" a="1"/>
  <c r="Z166" i="70" s="1"/>
  <c r="AA165" i="70" a="1"/>
  <c r="AA165" i="70" s="1"/>
  <c r="Z165" i="70" a="1"/>
  <c r="Z165" i="70" s="1"/>
  <c r="AA164" i="70" a="1"/>
  <c r="AA164" i="70" s="1"/>
  <c r="Z164" i="70" a="1"/>
  <c r="Z164" i="70" s="1"/>
  <c r="AA163" i="70" a="1"/>
  <c r="AA163" i="70" s="1"/>
  <c r="Z163" i="70" a="1"/>
  <c r="Z163" i="70" s="1"/>
  <c r="AA162" i="70" a="1"/>
  <c r="AA162" i="70" s="1"/>
  <c r="Z162" i="70" a="1"/>
  <c r="Z162" i="70" s="1"/>
  <c r="AA161" i="70" a="1"/>
  <c r="AA161" i="70" s="1"/>
  <c r="Z161" i="70" a="1"/>
  <c r="Z161" i="70" s="1"/>
  <c r="AA160" i="70" a="1"/>
  <c r="AA160" i="70" s="1"/>
  <c r="Z160" i="70" a="1"/>
  <c r="Z160" i="70" s="1"/>
  <c r="AA159" i="70" a="1"/>
  <c r="AA159" i="70" s="1"/>
  <c r="Z159" i="70" a="1"/>
  <c r="Z159" i="70" s="1"/>
  <c r="AA158" i="70" a="1"/>
  <c r="AA158" i="70" s="1"/>
  <c r="Z158" i="70" a="1"/>
  <c r="Z158" i="70" s="1"/>
  <c r="AA157" i="70" a="1"/>
  <c r="AA157" i="70" s="1"/>
  <c r="Z157" i="70" a="1"/>
  <c r="Z157" i="70" s="1"/>
  <c r="AA156" i="70" a="1"/>
  <c r="AA156" i="70" s="1"/>
  <c r="Z156" i="70" a="1"/>
  <c r="Z156" i="70" s="1"/>
  <c r="AA155" i="70" a="1"/>
  <c r="AA155" i="70" s="1"/>
  <c r="Z155" i="70" a="1"/>
  <c r="Z155" i="70" s="1"/>
  <c r="AA154" i="70" a="1"/>
  <c r="AA154" i="70" s="1"/>
  <c r="Z154" i="70" a="1"/>
  <c r="Z154" i="70" s="1"/>
  <c r="AA153" i="70" a="1"/>
  <c r="AA153" i="70" s="1"/>
  <c r="Z153" i="70" a="1"/>
  <c r="Z153" i="70" s="1"/>
  <c r="AA152" i="70" a="1"/>
  <c r="AA152" i="70" s="1"/>
  <c r="Z152" i="70" a="1"/>
  <c r="Z152" i="70" s="1"/>
  <c r="AA151" i="70" a="1"/>
  <c r="AA151" i="70" s="1"/>
  <c r="Z151" i="70" a="1"/>
  <c r="Z151" i="70" s="1"/>
  <c r="AA150" i="70" a="1"/>
  <c r="AA150" i="70" s="1"/>
  <c r="Z150" i="70" a="1"/>
  <c r="Z150" i="70" s="1"/>
  <c r="AA149" i="70" a="1"/>
  <c r="AA149" i="70" s="1"/>
  <c r="Z149" i="70" a="1"/>
  <c r="Z149" i="70" s="1"/>
  <c r="AA148" i="70" a="1"/>
  <c r="AA148" i="70" s="1"/>
  <c r="Z148" i="70" a="1"/>
  <c r="Z148" i="70" s="1"/>
  <c r="AA147" i="70" a="1"/>
  <c r="AA147" i="70" s="1"/>
  <c r="Z147" i="70" a="1"/>
  <c r="Z147" i="70" s="1"/>
  <c r="AA146" i="70" a="1"/>
  <c r="AA146" i="70" s="1"/>
  <c r="Z146" i="70" a="1"/>
  <c r="Z146" i="70" s="1"/>
  <c r="AA145" i="70" a="1"/>
  <c r="AA145" i="70" s="1"/>
  <c r="Z145" i="70" a="1"/>
  <c r="Z145" i="70" s="1"/>
  <c r="AA144" i="70" a="1"/>
  <c r="AA144" i="70" s="1"/>
  <c r="Z144" i="70" a="1"/>
  <c r="Z144" i="70" s="1"/>
  <c r="AA143" i="70" a="1"/>
  <c r="AA143" i="70" s="1"/>
  <c r="Z143" i="70" a="1"/>
  <c r="Z143" i="70" s="1"/>
  <c r="AA142" i="70" a="1"/>
  <c r="AA142" i="70" s="1"/>
  <c r="Z142" i="70" a="1"/>
  <c r="Z142" i="70" s="1"/>
  <c r="AA141" i="70" a="1"/>
  <c r="AA141" i="70" s="1"/>
  <c r="Z141" i="70" a="1"/>
  <c r="Z141" i="70" s="1"/>
  <c r="AA140" i="70" a="1"/>
  <c r="AA140" i="70" s="1"/>
  <c r="Z140" i="70" a="1"/>
  <c r="Z140" i="70" s="1"/>
  <c r="AA139" i="70" a="1"/>
  <c r="AA139" i="70" s="1"/>
  <c r="Z139" i="70" a="1"/>
  <c r="Z139" i="70" s="1"/>
  <c r="AA138" i="70" a="1"/>
  <c r="AA138" i="70" s="1"/>
  <c r="Z138" i="70" a="1"/>
  <c r="Z138" i="70" s="1"/>
  <c r="AA137" i="70" a="1"/>
  <c r="AA137" i="70" s="1"/>
  <c r="Z137" i="70" a="1"/>
  <c r="Z137" i="70" s="1"/>
  <c r="AA136" i="70" a="1"/>
  <c r="AA136" i="70" s="1"/>
  <c r="Z136" i="70" a="1"/>
  <c r="Z136" i="70" s="1"/>
  <c r="AA135" i="70" a="1"/>
  <c r="AA135" i="70" s="1"/>
  <c r="Z135" i="70" a="1"/>
  <c r="Z135" i="70" s="1"/>
  <c r="AA134" i="70" a="1"/>
  <c r="AA134" i="70" s="1"/>
  <c r="Z134" i="70" a="1"/>
  <c r="Z134" i="70" s="1"/>
  <c r="AA133" i="70" a="1"/>
  <c r="AA133" i="70" s="1"/>
  <c r="Z133" i="70" a="1"/>
  <c r="Z133" i="70" s="1"/>
  <c r="AA132" i="70" a="1"/>
  <c r="AA132" i="70" s="1"/>
  <c r="Z132" i="70" a="1"/>
  <c r="Z132" i="70" s="1"/>
  <c r="AA131" i="70" a="1"/>
  <c r="AA131" i="70" s="1"/>
  <c r="Z131" i="70" a="1"/>
  <c r="Z131" i="70" s="1"/>
  <c r="AA130" i="70" a="1"/>
  <c r="AA130" i="70" s="1"/>
  <c r="Z130" i="70" a="1"/>
  <c r="Z130" i="70" s="1"/>
  <c r="AA129" i="70" a="1"/>
  <c r="AA129" i="70" s="1"/>
  <c r="Z129" i="70" a="1"/>
  <c r="Z129" i="70" s="1"/>
  <c r="AA128" i="70" a="1"/>
  <c r="AA128" i="70" s="1"/>
  <c r="Z128" i="70" a="1"/>
  <c r="Z128" i="70" s="1"/>
  <c r="AA127" i="70" a="1"/>
  <c r="AA127" i="70" s="1"/>
  <c r="Z127" i="70" a="1"/>
  <c r="Z127" i="70" s="1"/>
  <c r="AA126" i="70" a="1"/>
  <c r="AA126" i="70" s="1"/>
  <c r="Z126" i="70" a="1"/>
  <c r="Z126" i="70" s="1"/>
  <c r="AA125" i="70" a="1"/>
  <c r="AA125" i="70" s="1"/>
  <c r="Z125" i="70" a="1"/>
  <c r="Z125" i="70" s="1"/>
  <c r="AA124" i="70" a="1"/>
  <c r="AA124" i="70" s="1"/>
  <c r="Z124" i="70" a="1"/>
  <c r="Z124" i="70" s="1"/>
  <c r="AA123" i="70" a="1"/>
  <c r="AA123" i="70" s="1"/>
  <c r="Z123" i="70" a="1"/>
  <c r="Z123" i="70" s="1"/>
  <c r="AA122" i="70" a="1"/>
  <c r="AA122" i="70" s="1"/>
  <c r="Z122" i="70" a="1"/>
  <c r="Z122" i="70" s="1"/>
  <c r="AA121" i="70" a="1"/>
  <c r="AA121" i="70" s="1"/>
  <c r="Z121" i="70" a="1"/>
  <c r="Z121" i="70" s="1"/>
  <c r="AA120" i="70" a="1"/>
  <c r="AA120" i="70" s="1"/>
  <c r="Z120" i="70" a="1"/>
  <c r="Z120" i="70" s="1"/>
  <c r="AA119" i="70" a="1"/>
  <c r="AA119" i="70" s="1"/>
  <c r="Z119" i="70" a="1"/>
  <c r="Z119" i="70" s="1"/>
  <c r="AA118" i="70" a="1"/>
  <c r="AA118" i="70" s="1"/>
  <c r="Z118" i="70" a="1"/>
  <c r="Z118" i="70" s="1"/>
  <c r="AA117" i="70" a="1"/>
  <c r="AA117" i="70" s="1"/>
  <c r="Z117" i="70" a="1"/>
  <c r="Z117" i="70" s="1"/>
  <c r="AA116" i="70" a="1"/>
  <c r="AA116" i="70" s="1"/>
  <c r="Z116" i="70" a="1"/>
  <c r="Z116" i="70" s="1"/>
  <c r="AA115" i="70" a="1"/>
  <c r="AA115" i="70" s="1"/>
  <c r="Z115" i="70" a="1"/>
  <c r="Z115" i="70" s="1"/>
  <c r="AA114" i="70" a="1"/>
  <c r="AA114" i="70" s="1"/>
  <c r="Z114" i="70" a="1"/>
  <c r="Z114" i="70" s="1"/>
  <c r="AA113" i="70" a="1"/>
  <c r="AA113" i="70" s="1"/>
  <c r="Z113" i="70" a="1"/>
  <c r="Z113" i="70" s="1"/>
  <c r="AA112" i="70" a="1"/>
  <c r="AA112" i="70" s="1"/>
  <c r="Z112" i="70" a="1"/>
  <c r="Z112" i="70" s="1"/>
  <c r="AA111" i="70" a="1"/>
  <c r="AA111" i="70" s="1"/>
  <c r="Z111" i="70" a="1"/>
  <c r="Z111" i="70" s="1"/>
  <c r="AA110" i="70" a="1"/>
  <c r="AA110" i="70" s="1"/>
  <c r="Z110" i="70" a="1"/>
  <c r="Z110" i="70" s="1"/>
  <c r="AA109" i="70" a="1"/>
  <c r="AA109" i="70" s="1"/>
  <c r="Z109" i="70" a="1"/>
  <c r="Z109" i="70" s="1"/>
  <c r="AA108" i="70" a="1"/>
  <c r="AA108" i="70" s="1"/>
  <c r="Z108" i="70" a="1"/>
  <c r="Z108" i="70" s="1"/>
  <c r="AA107" i="70" a="1"/>
  <c r="AA107" i="70" s="1"/>
  <c r="Z107" i="70" a="1"/>
  <c r="Z107" i="70" s="1"/>
  <c r="AA106" i="70" a="1"/>
  <c r="AA106" i="70" s="1"/>
  <c r="Z106" i="70" a="1"/>
  <c r="Z106" i="70" s="1"/>
  <c r="AA105" i="70" a="1"/>
  <c r="AA105" i="70" s="1"/>
  <c r="Z105" i="70" a="1"/>
  <c r="Z105" i="70" s="1"/>
  <c r="AA104" i="70" a="1"/>
  <c r="AA104" i="70" s="1"/>
  <c r="Z104" i="70" a="1"/>
  <c r="Z104" i="70" s="1"/>
  <c r="AA103" i="70" a="1"/>
  <c r="AA103" i="70" s="1"/>
  <c r="Z103" i="70" a="1"/>
  <c r="Z103" i="70" s="1"/>
  <c r="AA102" i="70" a="1"/>
  <c r="AA102" i="70" s="1"/>
  <c r="Z102" i="70" a="1"/>
  <c r="Z102" i="70" s="1"/>
  <c r="AA101" i="70" a="1"/>
  <c r="AA101" i="70" s="1"/>
  <c r="Z101" i="70" a="1"/>
  <c r="Z101" i="70" s="1"/>
  <c r="AA100" i="70" a="1"/>
  <c r="AA100" i="70" s="1"/>
  <c r="Z100" i="70" a="1"/>
  <c r="Z100" i="70" s="1"/>
  <c r="AA99" i="70" a="1"/>
  <c r="AA99" i="70" s="1"/>
  <c r="Z99" i="70" a="1"/>
  <c r="Z99" i="70" s="1"/>
  <c r="AA98" i="70" a="1"/>
  <c r="AA98" i="70" s="1"/>
  <c r="Z98" i="70" a="1"/>
  <c r="Z98" i="70" s="1"/>
  <c r="AA97" i="70" a="1"/>
  <c r="AA97" i="70" s="1"/>
  <c r="Z97" i="70" a="1"/>
  <c r="Z97" i="70" s="1"/>
  <c r="AA96" i="70" a="1"/>
  <c r="AA96" i="70" s="1"/>
  <c r="Z96" i="70" a="1"/>
  <c r="Z96" i="70" s="1"/>
  <c r="AA95" i="70" a="1"/>
  <c r="AA95" i="70" s="1"/>
  <c r="Z95" i="70" a="1"/>
  <c r="Z95" i="70" s="1"/>
  <c r="AA94" i="70" a="1"/>
  <c r="AA94" i="70" s="1"/>
  <c r="Z94" i="70" a="1"/>
  <c r="Z94" i="70" s="1"/>
  <c r="AA93" i="70" a="1"/>
  <c r="AA93" i="70" s="1"/>
  <c r="Z93" i="70" a="1"/>
  <c r="Z93" i="70" s="1"/>
  <c r="AA92" i="70" a="1"/>
  <c r="AA92" i="70" s="1"/>
  <c r="Z92" i="70" a="1"/>
  <c r="Z92" i="70" s="1"/>
  <c r="AA91" i="70" a="1"/>
  <c r="AA91" i="70" s="1"/>
  <c r="Z91" i="70" a="1"/>
  <c r="Z91" i="70" s="1"/>
  <c r="AA90" i="70" a="1"/>
  <c r="AA90" i="70" s="1"/>
  <c r="Z90" i="70" a="1"/>
  <c r="Z90" i="70" s="1"/>
  <c r="AA89" i="70" a="1"/>
  <c r="AA89" i="70" s="1"/>
  <c r="Z89" i="70" a="1"/>
  <c r="Z89" i="70" s="1"/>
  <c r="AA88" i="70" a="1"/>
  <c r="AA88" i="70" s="1"/>
  <c r="Z88" i="70" a="1"/>
  <c r="Z88" i="70" s="1"/>
  <c r="AA87" i="70" a="1"/>
  <c r="AA87" i="70" s="1"/>
  <c r="Z87" i="70" a="1"/>
  <c r="Z87" i="70" s="1"/>
  <c r="AA86" i="70" a="1"/>
  <c r="AA86" i="70" s="1"/>
  <c r="Z86" i="70" a="1"/>
  <c r="Z86" i="70" s="1"/>
  <c r="AA85" i="70" a="1"/>
  <c r="AA85" i="70" s="1"/>
  <c r="Z85" i="70" a="1"/>
  <c r="Z85" i="70" s="1"/>
  <c r="AA84" i="70" a="1"/>
  <c r="AA84" i="70" s="1"/>
  <c r="Z84" i="70" a="1"/>
  <c r="Z84" i="70" s="1"/>
  <c r="AA83" i="70" a="1"/>
  <c r="AA83" i="70" s="1"/>
  <c r="Z83" i="70" a="1"/>
  <c r="Z83" i="70" s="1"/>
  <c r="AA82" i="70" a="1"/>
  <c r="AA82" i="70" s="1"/>
  <c r="Z82" i="70" a="1"/>
  <c r="Z82" i="70" s="1"/>
  <c r="AA81" i="70" a="1"/>
  <c r="AA81" i="70" s="1"/>
  <c r="Z81" i="70" a="1"/>
  <c r="Z81" i="70" s="1"/>
  <c r="AA80" i="70" a="1"/>
  <c r="AA80" i="70" s="1"/>
  <c r="Z80" i="70" a="1"/>
  <c r="Z80" i="70" s="1"/>
  <c r="AA79" i="70" a="1"/>
  <c r="AA79" i="70" s="1"/>
  <c r="Z79" i="70" a="1"/>
  <c r="Z79" i="70" s="1"/>
  <c r="AA78" i="70" a="1"/>
  <c r="AA78" i="70" s="1"/>
  <c r="Z78" i="70" a="1"/>
  <c r="Z78" i="70" s="1"/>
  <c r="AA77" i="70" a="1"/>
  <c r="AA77" i="70" s="1"/>
  <c r="Z77" i="70" a="1"/>
  <c r="Z77" i="70" s="1"/>
  <c r="AA76" i="70" a="1"/>
  <c r="AA76" i="70" s="1"/>
  <c r="Z76" i="70" a="1"/>
  <c r="Z76" i="70" s="1"/>
  <c r="AA75" i="70" a="1"/>
  <c r="AA75" i="70" s="1"/>
  <c r="Z75" i="70" a="1"/>
  <c r="Z75" i="70" s="1"/>
  <c r="AA74" i="70" a="1"/>
  <c r="AA74" i="70" s="1"/>
  <c r="Z74" i="70" a="1"/>
  <c r="Z74" i="70" s="1"/>
  <c r="AA73" i="70" a="1"/>
  <c r="AA73" i="70" s="1"/>
  <c r="Z73" i="70" a="1"/>
  <c r="Z73" i="70" s="1"/>
  <c r="AA72" i="70" a="1"/>
  <c r="AA72" i="70" s="1"/>
  <c r="Z72" i="70" a="1"/>
  <c r="Z72" i="70" s="1"/>
  <c r="AA71" i="70" a="1"/>
  <c r="AA71" i="70" s="1"/>
  <c r="Z71" i="70" a="1"/>
  <c r="Z71" i="70" s="1"/>
  <c r="AA70" i="70" a="1"/>
  <c r="AA70" i="70" s="1"/>
  <c r="Z70" i="70" a="1"/>
  <c r="Z70" i="70" s="1"/>
  <c r="AA69" i="70" a="1"/>
  <c r="AA69" i="70" s="1"/>
  <c r="Z69" i="70" a="1"/>
  <c r="Z69" i="70" s="1"/>
  <c r="AA68" i="70" a="1"/>
  <c r="AA68" i="70" s="1"/>
  <c r="Z68" i="70" a="1"/>
  <c r="Z68" i="70" s="1"/>
  <c r="AA67" i="70" a="1"/>
  <c r="AA67" i="70" s="1"/>
  <c r="Z67" i="70" a="1"/>
  <c r="Z67" i="70" s="1"/>
  <c r="AA66" i="70" a="1"/>
  <c r="AA66" i="70" s="1"/>
  <c r="Z66" i="70" a="1"/>
  <c r="Z66" i="70" s="1"/>
  <c r="AA65" i="70" a="1"/>
  <c r="AA65" i="70" s="1"/>
  <c r="Z65" i="70" a="1"/>
  <c r="Z65" i="70" s="1"/>
  <c r="AA64" i="70" a="1"/>
  <c r="AA64" i="70" s="1"/>
  <c r="Z64" i="70" a="1"/>
  <c r="Z64" i="70" s="1"/>
  <c r="AA63" i="70" a="1"/>
  <c r="AA63" i="70" s="1"/>
  <c r="Z63" i="70" a="1"/>
  <c r="Z63" i="70" s="1"/>
  <c r="AA62" i="70" a="1"/>
  <c r="AA62" i="70" s="1"/>
  <c r="Z62" i="70" a="1"/>
  <c r="Z62" i="70" s="1"/>
  <c r="AA61" i="70" a="1"/>
  <c r="AA61" i="70" s="1"/>
  <c r="Z61" i="70" a="1"/>
  <c r="Z61" i="70" s="1"/>
  <c r="AA60" i="70" a="1"/>
  <c r="AA60" i="70" s="1"/>
  <c r="Z60" i="70" a="1"/>
  <c r="Z60" i="70" s="1"/>
  <c r="AA59" i="70" a="1"/>
  <c r="AA59" i="70" s="1"/>
  <c r="Z59" i="70" a="1"/>
  <c r="Z59" i="70" s="1"/>
  <c r="AA58" i="70" a="1"/>
  <c r="AA58" i="70" s="1"/>
  <c r="Z58" i="70" a="1"/>
  <c r="Z58" i="70" s="1"/>
  <c r="AA57" i="70" a="1"/>
  <c r="AA57" i="70" s="1"/>
  <c r="Z57" i="70" a="1"/>
  <c r="Z57" i="70" s="1"/>
  <c r="AA56" i="70" a="1"/>
  <c r="AA56" i="70" s="1"/>
  <c r="Z56" i="70" a="1"/>
  <c r="Z56" i="70" s="1"/>
  <c r="AA55" i="70" a="1"/>
  <c r="AA55" i="70" s="1"/>
  <c r="Z55" i="70" a="1"/>
  <c r="Z55" i="70" s="1"/>
  <c r="AA54" i="70" a="1"/>
  <c r="AA54" i="70" s="1"/>
  <c r="Z54" i="70" a="1"/>
  <c r="Z54" i="70" s="1"/>
  <c r="AA53" i="70" a="1"/>
  <c r="AA53" i="70" s="1"/>
  <c r="Z53" i="70" a="1"/>
  <c r="Z53" i="70" s="1"/>
  <c r="AA52" i="70" a="1"/>
  <c r="AA52" i="70" s="1"/>
  <c r="Z52" i="70" a="1"/>
  <c r="Z52" i="70" s="1"/>
  <c r="AA51" i="70" a="1"/>
  <c r="AA51" i="70" s="1"/>
  <c r="Z51" i="70" a="1"/>
  <c r="Z51" i="70" s="1"/>
  <c r="AA50" i="70" a="1"/>
  <c r="AA50" i="70" s="1"/>
  <c r="Z50" i="70" a="1"/>
  <c r="Z50" i="70" s="1"/>
  <c r="AA49" i="70" a="1"/>
  <c r="AA49" i="70" s="1"/>
  <c r="Z49" i="70" a="1"/>
  <c r="Z49" i="70" s="1"/>
  <c r="AA48" i="70" a="1"/>
  <c r="AA48" i="70" s="1"/>
  <c r="Z48" i="70" a="1"/>
  <c r="Z48" i="70" s="1"/>
  <c r="AA47" i="70" a="1"/>
  <c r="AA47" i="70" s="1"/>
  <c r="Z47" i="70" a="1"/>
  <c r="Z47" i="70" s="1"/>
  <c r="AA46" i="70" a="1"/>
  <c r="AA46" i="70" s="1"/>
  <c r="Z46" i="70" a="1"/>
  <c r="Z46" i="70" s="1"/>
  <c r="AA45" i="70" a="1"/>
  <c r="AA45" i="70" s="1"/>
  <c r="Z45" i="70" a="1"/>
  <c r="Z45" i="70" s="1"/>
  <c r="AA44" i="70" a="1"/>
  <c r="AA44" i="70" s="1"/>
  <c r="Z44" i="70" a="1"/>
  <c r="Z44" i="70" s="1"/>
  <c r="AA43" i="70" a="1"/>
  <c r="AA43" i="70" s="1"/>
  <c r="Z43" i="70" a="1"/>
  <c r="Z43" i="70" s="1"/>
  <c r="AA42" i="70" a="1"/>
  <c r="AA42" i="70" s="1"/>
  <c r="Z42" i="70" a="1"/>
  <c r="Z42" i="70" s="1"/>
  <c r="AA41" i="70" a="1"/>
  <c r="AA41" i="70" s="1"/>
  <c r="Z41" i="70" a="1"/>
  <c r="Z41" i="70" s="1"/>
  <c r="AA40" i="70" a="1"/>
  <c r="AA40" i="70" s="1"/>
  <c r="Z40" i="70" a="1"/>
  <c r="Z40" i="70" s="1"/>
  <c r="AA39" i="70" a="1"/>
  <c r="AA39" i="70" s="1"/>
  <c r="Z39" i="70" a="1"/>
  <c r="Z39" i="70" s="1"/>
  <c r="AA38" i="70" a="1"/>
  <c r="AA38" i="70" s="1"/>
  <c r="Z38" i="70" a="1"/>
  <c r="Z38" i="70" s="1"/>
  <c r="AA37" i="70" a="1"/>
  <c r="AA37" i="70" s="1"/>
  <c r="Z37" i="70" a="1"/>
  <c r="Z37" i="70" s="1"/>
  <c r="AA36" i="70" a="1"/>
  <c r="AA36" i="70" s="1"/>
  <c r="Z36" i="70" a="1"/>
  <c r="Z36" i="70" s="1"/>
  <c r="AA35" i="70" a="1"/>
  <c r="AA35" i="70" s="1"/>
  <c r="Z35" i="70" a="1"/>
  <c r="Z35" i="70" s="1"/>
  <c r="AA34" i="70" a="1"/>
  <c r="AA34" i="70" s="1"/>
  <c r="Z34" i="70" a="1"/>
  <c r="Z34" i="70" s="1"/>
  <c r="AA33" i="70" a="1"/>
  <c r="AA33" i="70" s="1"/>
  <c r="Z33" i="70" a="1"/>
  <c r="Z33" i="70" s="1"/>
  <c r="AA32" i="70" a="1"/>
  <c r="AA32" i="70" s="1"/>
  <c r="Z32" i="70" a="1"/>
  <c r="Z32" i="70" s="1"/>
  <c r="AA31" i="70" a="1"/>
  <c r="AA31" i="70" s="1"/>
  <c r="Z31" i="70" a="1"/>
  <c r="Z31" i="70" s="1"/>
  <c r="AA30" i="70" a="1"/>
  <c r="AA30" i="70" s="1"/>
  <c r="Z30" i="70" a="1"/>
  <c r="Z30" i="70" s="1"/>
  <c r="AA29" i="70" a="1"/>
  <c r="AA29" i="70" s="1"/>
  <c r="Z29" i="70" a="1"/>
  <c r="Z29" i="70" s="1"/>
  <c r="AA28" i="70" a="1"/>
  <c r="AA28" i="70" s="1"/>
  <c r="Z28" i="70" a="1"/>
  <c r="Z28" i="70" s="1"/>
  <c r="AA27" i="70" a="1"/>
  <c r="AA27" i="70" s="1"/>
  <c r="Z27" i="70" a="1"/>
  <c r="Z27" i="70" s="1"/>
  <c r="AA26" i="70" a="1"/>
  <c r="AA26" i="70" s="1"/>
  <c r="Z26" i="70" a="1"/>
  <c r="Z26" i="70" s="1"/>
  <c r="AA25" i="70" a="1"/>
  <c r="AA25" i="70" s="1"/>
  <c r="Z25" i="70" a="1"/>
  <c r="Z25" i="70" s="1"/>
  <c r="AA24" i="70" a="1"/>
  <c r="AA24" i="70" s="1"/>
  <c r="Z24" i="70" a="1"/>
  <c r="Z24" i="70" s="1"/>
  <c r="AA23" i="70" a="1"/>
  <c r="AA23" i="70" s="1"/>
  <c r="Z23" i="70" a="1"/>
  <c r="Z23" i="70" s="1"/>
  <c r="AA22" i="70" a="1"/>
  <c r="AA22" i="70" s="1"/>
  <c r="Z22" i="70" a="1"/>
  <c r="Z22" i="70" s="1"/>
  <c r="AA21" i="70" a="1"/>
  <c r="AA21" i="70" s="1"/>
  <c r="Z21" i="70" a="1"/>
  <c r="Z21" i="70" s="1"/>
  <c r="AA20" i="70" a="1"/>
  <c r="AA20" i="70" s="1"/>
  <c r="Z20" i="70" a="1"/>
  <c r="Z20" i="70" s="1"/>
  <c r="AA19" i="70" a="1"/>
  <c r="AA19" i="70" s="1"/>
  <c r="Z19" i="70" a="1"/>
  <c r="Z19" i="70" s="1"/>
  <c r="AA18" i="70" a="1"/>
  <c r="AA18" i="70" s="1"/>
  <c r="Z18" i="70" a="1"/>
  <c r="Z18" i="70" s="1"/>
  <c r="AA17" i="70" a="1"/>
  <c r="AA17" i="70" s="1"/>
  <c r="Z17" i="70" a="1"/>
  <c r="Z17" i="70" s="1"/>
  <c r="AA16" i="70" a="1"/>
  <c r="AA16" i="70" s="1"/>
  <c r="Z16" i="70" a="1"/>
  <c r="Z16" i="70" s="1"/>
  <c r="AA15" i="70" a="1"/>
  <c r="AA15" i="70" s="1"/>
  <c r="Z15" i="70" a="1"/>
  <c r="Z15" i="70" s="1"/>
  <c r="AA14" i="70" a="1"/>
  <c r="AA14" i="70" s="1"/>
  <c r="Z14" i="70" a="1"/>
  <c r="Z14" i="70" s="1"/>
  <c r="AA13" i="70" a="1"/>
  <c r="AA13" i="70" s="1"/>
  <c r="Z13" i="70" a="1"/>
  <c r="Z13" i="70" s="1"/>
  <c r="AA12" i="70" a="1"/>
  <c r="AA12" i="70" s="1"/>
  <c r="Z12" i="70" a="1"/>
  <c r="Z12" i="70" s="1"/>
  <c r="AA11" i="70" a="1"/>
  <c r="AA11" i="70" s="1"/>
  <c r="Z11" i="70" a="1"/>
  <c r="Z11" i="70" s="1"/>
  <c r="AA10" i="70" a="1"/>
  <c r="AA10" i="70" s="1"/>
  <c r="Z10" i="70" a="1"/>
  <c r="Z10" i="70" s="1"/>
  <c r="AA9" i="70" a="1"/>
  <c r="AA9" i="70" s="1"/>
  <c r="Z9" i="70" a="1"/>
  <c r="Z9" i="70" s="1"/>
  <c r="AA8" i="70" a="1"/>
  <c r="AA8" i="70" s="1"/>
  <c r="Z8" i="70" a="1"/>
  <c r="Z8" i="70" s="1"/>
  <c r="AA7" i="70" a="1"/>
  <c r="AA7" i="70" s="1"/>
  <c r="Z7" i="70" a="1"/>
  <c r="Z7" i="70" s="1"/>
  <c r="AA6" i="70" a="1"/>
  <c r="AA6" i="70" s="1"/>
  <c r="Z6" i="70" a="1"/>
  <c r="Z6" i="70" s="1"/>
  <c r="AA5" i="70" a="1"/>
  <c r="AA5" i="70" s="1"/>
  <c r="Z5" i="70" a="1"/>
  <c r="Z5" i="70" s="1"/>
  <c r="AA4" i="70" a="1"/>
  <c r="AA4" i="70" s="1"/>
  <c r="Z4" i="70" a="1"/>
  <c r="Z4" i="70" s="1"/>
  <c r="AA203" i="69" a="1"/>
  <c r="AA203" i="69" s="1"/>
  <c r="Z203" i="69" a="1"/>
  <c r="Z203" i="69" s="1"/>
  <c r="AA202" i="69" a="1"/>
  <c r="AA202" i="69" s="1"/>
  <c r="Z202" i="69" a="1"/>
  <c r="Z202" i="69" s="1"/>
  <c r="AA201" i="69" a="1"/>
  <c r="AA201" i="69" s="1"/>
  <c r="Z201" i="69" a="1"/>
  <c r="Z201" i="69" s="1"/>
  <c r="AA200" i="69" a="1"/>
  <c r="AA200" i="69" s="1"/>
  <c r="Z200" i="69" a="1"/>
  <c r="Z200" i="69" s="1"/>
  <c r="AA199" i="69" a="1"/>
  <c r="AA199" i="69" s="1"/>
  <c r="Z199" i="69" a="1"/>
  <c r="Z199" i="69" s="1"/>
  <c r="AA198" i="69" a="1"/>
  <c r="AA198" i="69" s="1"/>
  <c r="Z198" i="69" a="1"/>
  <c r="Z198" i="69" s="1"/>
  <c r="AA197" i="69" a="1"/>
  <c r="AA197" i="69" s="1"/>
  <c r="Z197" i="69" a="1"/>
  <c r="Z197" i="69" s="1"/>
  <c r="AA196" i="69" a="1"/>
  <c r="AA196" i="69" s="1"/>
  <c r="Z196" i="69" a="1"/>
  <c r="Z196" i="69" s="1"/>
  <c r="AA195" i="69" a="1"/>
  <c r="AA195" i="69" s="1"/>
  <c r="Z195" i="69" a="1"/>
  <c r="Z195" i="69" s="1"/>
  <c r="AA194" i="69" a="1"/>
  <c r="AA194" i="69" s="1"/>
  <c r="Z194" i="69" a="1"/>
  <c r="Z194" i="69" s="1"/>
  <c r="AA193" i="69" a="1"/>
  <c r="AA193" i="69" s="1"/>
  <c r="Z193" i="69" a="1"/>
  <c r="Z193" i="69" s="1"/>
  <c r="AA192" i="69" a="1"/>
  <c r="AA192" i="69" s="1"/>
  <c r="Z192" i="69" a="1"/>
  <c r="Z192" i="69" s="1"/>
  <c r="AA191" i="69" a="1"/>
  <c r="AA191" i="69" s="1"/>
  <c r="Z191" i="69" a="1"/>
  <c r="Z191" i="69" s="1"/>
  <c r="AA190" i="69" a="1"/>
  <c r="AA190" i="69" s="1"/>
  <c r="Z190" i="69" a="1"/>
  <c r="Z190" i="69" s="1"/>
  <c r="AA189" i="69" a="1"/>
  <c r="AA189" i="69" s="1"/>
  <c r="Z189" i="69" a="1"/>
  <c r="Z189" i="69" s="1"/>
  <c r="AA188" i="69" a="1"/>
  <c r="AA188" i="69" s="1"/>
  <c r="Z188" i="69" a="1"/>
  <c r="Z188" i="69" s="1"/>
  <c r="AA187" i="69" a="1"/>
  <c r="AA187" i="69" s="1"/>
  <c r="Z187" i="69" a="1"/>
  <c r="Z187" i="69" s="1"/>
  <c r="AA186" i="69" a="1"/>
  <c r="AA186" i="69" s="1"/>
  <c r="Z186" i="69" a="1"/>
  <c r="Z186" i="69" s="1"/>
  <c r="AA185" i="69" a="1"/>
  <c r="AA185" i="69" s="1"/>
  <c r="Z185" i="69" a="1"/>
  <c r="Z185" i="69" s="1"/>
  <c r="AA184" i="69" a="1"/>
  <c r="AA184" i="69" s="1"/>
  <c r="Z184" i="69" a="1"/>
  <c r="Z184" i="69" s="1"/>
  <c r="AA183" i="69" a="1"/>
  <c r="AA183" i="69" s="1"/>
  <c r="Z183" i="69" a="1"/>
  <c r="Z183" i="69" s="1"/>
  <c r="AA182" i="69" a="1"/>
  <c r="AA182" i="69" s="1"/>
  <c r="Z182" i="69" a="1"/>
  <c r="Z182" i="69" s="1"/>
  <c r="AA181" i="69" a="1"/>
  <c r="AA181" i="69" s="1"/>
  <c r="Z181" i="69" a="1"/>
  <c r="Z181" i="69" s="1"/>
  <c r="AA180" i="69" a="1"/>
  <c r="AA180" i="69" s="1"/>
  <c r="Z180" i="69" a="1"/>
  <c r="Z180" i="69" s="1"/>
  <c r="AA179" i="69" a="1"/>
  <c r="AA179" i="69" s="1"/>
  <c r="Z179" i="69" a="1"/>
  <c r="Z179" i="69" s="1"/>
  <c r="AA178" i="69" a="1"/>
  <c r="AA178" i="69" s="1"/>
  <c r="Z178" i="69" a="1"/>
  <c r="Z178" i="69" s="1"/>
  <c r="AA177" i="69" a="1"/>
  <c r="AA177" i="69" s="1"/>
  <c r="Z177" i="69" a="1"/>
  <c r="Z177" i="69" s="1"/>
  <c r="AA176" i="69" a="1"/>
  <c r="AA176" i="69" s="1"/>
  <c r="Z176" i="69" a="1"/>
  <c r="Z176" i="69" s="1"/>
  <c r="AA175" i="69" a="1"/>
  <c r="AA175" i="69" s="1"/>
  <c r="Z175" i="69" a="1"/>
  <c r="Z175" i="69" s="1"/>
  <c r="AA174" i="69" a="1"/>
  <c r="AA174" i="69" s="1"/>
  <c r="Z174" i="69" a="1"/>
  <c r="Z174" i="69" s="1"/>
  <c r="AA173" i="69" a="1"/>
  <c r="AA173" i="69" s="1"/>
  <c r="Z173" i="69" a="1"/>
  <c r="Z173" i="69" s="1"/>
  <c r="AA172" i="69" a="1"/>
  <c r="AA172" i="69" s="1"/>
  <c r="Z172" i="69" a="1"/>
  <c r="Z172" i="69" s="1"/>
  <c r="AA171" i="69" a="1"/>
  <c r="AA171" i="69" s="1"/>
  <c r="Z171" i="69" a="1"/>
  <c r="Z171" i="69" s="1"/>
  <c r="AA170" i="69" a="1"/>
  <c r="AA170" i="69" s="1"/>
  <c r="Z170" i="69" a="1"/>
  <c r="Z170" i="69" s="1"/>
  <c r="AA169" i="69" a="1"/>
  <c r="AA169" i="69" s="1"/>
  <c r="Z169" i="69" a="1"/>
  <c r="Z169" i="69" s="1"/>
  <c r="AA168" i="69" a="1"/>
  <c r="AA168" i="69" s="1"/>
  <c r="Z168" i="69" a="1"/>
  <c r="Z168" i="69" s="1"/>
  <c r="AA167" i="69" a="1"/>
  <c r="AA167" i="69" s="1"/>
  <c r="Z167" i="69" a="1"/>
  <c r="Z167" i="69" s="1"/>
  <c r="AA166" i="69" a="1"/>
  <c r="AA166" i="69" s="1"/>
  <c r="Z166" i="69" a="1"/>
  <c r="Z166" i="69" s="1"/>
  <c r="AA165" i="69" a="1"/>
  <c r="AA165" i="69" s="1"/>
  <c r="Z165" i="69" a="1"/>
  <c r="Z165" i="69" s="1"/>
  <c r="AA164" i="69" a="1"/>
  <c r="AA164" i="69" s="1"/>
  <c r="Z164" i="69" a="1"/>
  <c r="Z164" i="69" s="1"/>
  <c r="AA163" i="69" a="1"/>
  <c r="AA163" i="69" s="1"/>
  <c r="Z163" i="69" a="1"/>
  <c r="Z163" i="69" s="1"/>
  <c r="AA162" i="69" a="1"/>
  <c r="AA162" i="69" s="1"/>
  <c r="Z162" i="69" a="1"/>
  <c r="Z162" i="69" s="1"/>
  <c r="AA161" i="69" a="1"/>
  <c r="AA161" i="69" s="1"/>
  <c r="Z161" i="69" a="1"/>
  <c r="Z161" i="69" s="1"/>
  <c r="AA160" i="69" a="1"/>
  <c r="AA160" i="69" s="1"/>
  <c r="Z160" i="69" a="1"/>
  <c r="Z160" i="69" s="1"/>
  <c r="AA159" i="69" a="1"/>
  <c r="AA159" i="69" s="1"/>
  <c r="Z159" i="69" a="1"/>
  <c r="Z159" i="69" s="1"/>
  <c r="AA158" i="69" a="1"/>
  <c r="AA158" i="69" s="1"/>
  <c r="Z158" i="69" a="1"/>
  <c r="Z158" i="69" s="1"/>
  <c r="AA157" i="69" a="1"/>
  <c r="AA157" i="69" s="1"/>
  <c r="Z157" i="69" a="1"/>
  <c r="Z157" i="69" s="1"/>
  <c r="AA156" i="69" a="1"/>
  <c r="AA156" i="69" s="1"/>
  <c r="Z156" i="69" a="1"/>
  <c r="Z156" i="69" s="1"/>
  <c r="AA155" i="69" a="1"/>
  <c r="AA155" i="69" s="1"/>
  <c r="Z155" i="69" a="1"/>
  <c r="Z155" i="69" s="1"/>
  <c r="AA154" i="69" a="1"/>
  <c r="AA154" i="69" s="1"/>
  <c r="Z154" i="69" a="1"/>
  <c r="Z154" i="69" s="1"/>
  <c r="AA153" i="69" a="1"/>
  <c r="AA153" i="69" s="1"/>
  <c r="Z153" i="69" a="1"/>
  <c r="Z153" i="69" s="1"/>
  <c r="AA152" i="69" a="1"/>
  <c r="AA152" i="69" s="1"/>
  <c r="Z152" i="69" a="1"/>
  <c r="Z152" i="69" s="1"/>
  <c r="AA151" i="69" a="1"/>
  <c r="AA151" i="69" s="1"/>
  <c r="Z151" i="69" a="1"/>
  <c r="Z151" i="69" s="1"/>
  <c r="AA150" i="69" a="1"/>
  <c r="AA150" i="69" s="1"/>
  <c r="Z150" i="69" a="1"/>
  <c r="Z150" i="69" s="1"/>
  <c r="AA149" i="69" a="1"/>
  <c r="AA149" i="69" s="1"/>
  <c r="Z149" i="69" a="1"/>
  <c r="Z149" i="69" s="1"/>
  <c r="AA148" i="69" a="1"/>
  <c r="AA148" i="69" s="1"/>
  <c r="Z148" i="69" a="1"/>
  <c r="Z148" i="69" s="1"/>
  <c r="AA147" i="69" a="1"/>
  <c r="AA147" i="69" s="1"/>
  <c r="Z147" i="69" a="1"/>
  <c r="Z147" i="69" s="1"/>
  <c r="AA146" i="69" a="1"/>
  <c r="AA146" i="69" s="1"/>
  <c r="Z146" i="69" a="1"/>
  <c r="Z146" i="69" s="1"/>
  <c r="AA145" i="69" a="1"/>
  <c r="AA145" i="69" s="1"/>
  <c r="Z145" i="69" a="1"/>
  <c r="Z145" i="69" s="1"/>
  <c r="AA144" i="69" a="1"/>
  <c r="AA144" i="69" s="1"/>
  <c r="Z144" i="69" a="1"/>
  <c r="Z144" i="69" s="1"/>
  <c r="AA143" i="69" a="1"/>
  <c r="AA143" i="69" s="1"/>
  <c r="Z143" i="69" a="1"/>
  <c r="Z143" i="69" s="1"/>
  <c r="AA142" i="69" a="1"/>
  <c r="AA142" i="69" s="1"/>
  <c r="Z142" i="69" a="1"/>
  <c r="Z142" i="69" s="1"/>
  <c r="AA141" i="69" a="1"/>
  <c r="AA141" i="69" s="1"/>
  <c r="Z141" i="69" a="1"/>
  <c r="Z141" i="69" s="1"/>
  <c r="AA140" i="69" a="1"/>
  <c r="AA140" i="69" s="1"/>
  <c r="Z140" i="69" a="1"/>
  <c r="Z140" i="69" s="1"/>
  <c r="AA139" i="69" a="1"/>
  <c r="AA139" i="69" s="1"/>
  <c r="Z139" i="69" a="1"/>
  <c r="Z139" i="69" s="1"/>
  <c r="AA138" i="69" a="1"/>
  <c r="AA138" i="69" s="1"/>
  <c r="Z138" i="69" a="1"/>
  <c r="Z138" i="69" s="1"/>
  <c r="AA137" i="69" a="1"/>
  <c r="AA137" i="69" s="1"/>
  <c r="Z137" i="69" a="1"/>
  <c r="Z137" i="69" s="1"/>
  <c r="AA136" i="69" a="1"/>
  <c r="AA136" i="69" s="1"/>
  <c r="Z136" i="69" a="1"/>
  <c r="Z136" i="69" s="1"/>
  <c r="AA135" i="69" a="1"/>
  <c r="AA135" i="69" s="1"/>
  <c r="Z135" i="69" a="1"/>
  <c r="Z135" i="69" s="1"/>
  <c r="AA134" i="69" a="1"/>
  <c r="AA134" i="69" s="1"/>
  <c r="Z134" i="69" a="1"/>
  <c r="Z134" i="69" s="1"/>
  <c r="AA133" i="69" a="1"/>
  <c r="AA133" i="69" s="1"/>
  <c r="Z133" i="69" a="1"/>
  <c r="Z133" i="69" s="1"/>
  <c r="AA132" i="69" a="1"/>
  <c r="AA132" i="69" s="1"/>
  <c r="Z132" i="69" a="1"/>
  <c r="Z132" i="69" s="1"/>
  <c r="AA131" i="69" a="1"/>
  <c r="AA131" i="69" s="1"/>
  <c r="Z131" i="69" a="1"/>
  <c r="Z131" i="69" s="1"/>
  <c r="AA130" i="69" a="1"/>
  <c r="AA130" i="69" s="1"/>
  <c r="Z130" i="69" a="1"/>
  <c r="Z130" i="69" s="1"/>
  <c r="AA129" i="69" a="1"/>
  <c r="AA129" i="69" s="1"/>
  <c r="Z129" i="69" a="1"/>
  <c r="Z129" i="69" s="1"/>
  <c r="AA128" i="69" a="1"/>
  <c r="AA128" i="69" s="1"/>
  <c r="Z128" i="69" a="1"/>
  <c r="Z128" i="69" s="1"/>
  <c r="AA127" i="69" a="1"/>
  <c r="AA127" i="69" s="1"/>
  <c r="Z127" i="69" a="1"/>
  <c r="Z127" i="69" s="1"/>
  <c r="AA126" i="69" a="1"/>
  <c r="AA126" i="69" s="1"/>
  <c r="Z126" i="69" a="1"/>
  <c r="Z126" i="69" s="1"/>
  <c r="AA125" i="69" a="1"/>
  <c r="AA125" i="69" s="1"/>
  <c r="Z125" i="69" a="1"/>
  <c r="Z125" i="69" s="1"/>
  <c r="AA124" i="69" a="1"/>
  <c r="AA124" i="69" s="1"/>
  <c r="Z124" i="69" a="1"/>
  <c r="Z124" i="69" s="1"/>
  <c r="AA123" i="69" a="1"/>
  <c r="AA123" i="69" s="1"/>
  <c r="Z123" i="69" a="1"/>
  <c r="Z123" i="69" s="1"/>
  <c r="AA122" i="69" a="1"/>
  <c r="AA122" i="69" s="1"/>
  <c r="Z122" i="69" a="1"/>
  <c r="Z122" i="69" s="1"/>
  <c r="AA121" i="69" a="1"/>
  <c r="AA121" i="69" s="1"/>
  <c r="Z121" i="69" a="1"/>
  <c r="Z121" i="69" s="1"/>
  <c r="AA120" i="69" a="1"/>
  <c r="AA120" i="69" s="1"/>
  <c r="Z120" i="69" a="1"/>
  <c r="Z120" i="69" s="1"/>
  <c r="AA119" i="69" a="1"/>
  <c r="AA119" i="69" s="1"/>
  <c r="Z119" i="69" a="1"/>
  <c r="Z119" i="69" s="1"/>
  <c r="AA118" i="69" a="1"/>
  <c r="AA118" i="69" s="1"/>
  <c r="Z118" i="69" a="1"/>
  <c r="Z118" i="69" s="1"/>
  <c r="AA117" i="69" a="1"/>
  <c r="AA117" i="69" s="1"/>
  <c r="Z117" i="69" a="1"/>
  <c r="Z117" i="69" s="1"/>
  <c r="AA116" i="69" a="1"/>
  <c r="AA116" i="69" s="1"/>
  <c r="Z116" i="69" a="1"/>
  <c r="Z116" i="69" s="1"/>
  <c r="AA115" i="69" a="1"/>
  <c r="AA115" i="69" s="1"/>
  <c r="Z115" i="69" a="1"/>
  <c r="Z115" i="69" s="1"/>
  <c r="AA114" i="69" a="1"/>
  <c r="AA114" i="69" s="1"/>
  <c r="Z114" i="69" a="1"/>
  <c r="Z114" i="69" s="1"/>
  <c r="AA113" i="69" a="1"/>
  <c r="AA113" i="69" s="1"/>
  <c r="Z113" i="69" a="1"/>
  <c r="Z113" i="69" s="1"/>
  <c r="AA112" i="69" a="1"/>
  <c r="AA112" i="69" s="1"/>
  <c r="Z112" i="69" a="1"/>
  <c r="Z112" i="69" s="1"/>
  <c r="AA111" i="69" a="1"/>
  <c r="AA111" i="69" s="1"/>
  <c r="Z111" i="69" a="1"/>
  <c r="Z111" i="69" s="1"/>
  <c r="AA110" i="69" a="1"/>
  <c r="AA110" i="69" s="1"/>
  <c r="Z110" i="69" a="1"/>
  <c r="Z110" i="69" s="1"/>
  <c r="AA109" i="69" a="1"/>
  <c r="AA109" i="69" s="1"/>
  <c r="Z109" i="69" a="1"/>
  <c r="Z109" i="69" s="1"/>
  <c r="AA108" i="69" a="1"/>
  <c r="AA108" i="69" s="1"/>
  <c r="Z108" i="69" a="1"/>
  <c r="Z108" i="69" s="1"/>
  <c r="AA107" i="69" a="1"/>
  <c r="AA107" i="69" s="1"/>
  <c r="Z107" i="69" a="1"/>
  <c r="Z107" i="69" s="1"/>
  <c r="AA106" i="69" a="1"/>
  <c r="AA106" i="69" s="1"/>
  <c r="Z106" i="69" a="1"/>
  <c r="Z106" i="69" s="1"/>
  <c r="AA105" i="69" a="1"/>
  <c r="AA105" i="69" s="1"/>
  <c r="Z105" i="69" a="1"/>
  <c r="Z105" i="69" s="1"/>
  <c r="AA104" i="69" a="1"/>
  <c r="AA104" i="69" s="1"/>
  <c r="Z104" i="69" a="1"/>
  <c r="Z104" i="69" s="1"/>
  <c r="AA103" i="69" a="1"/>
  <c r="AA103" i="69" s="1"/>
  <c r="Z103" i="69" a="1"/>
  <c r="Z103" i="69" s="1"/>
  <c r="AA102" i="69" a="1"/>
  <c r="AA102" i="69" s="1"/>
  <c r="Z102" i="69" a="1"/>
  <c r="Z102" i="69" s="1"/>
  <c r="AA101" i="69" a="1"/>
  <c r="AA101" i="69" s="1"/>
  <c r="Z101" i="69" a="1"/>
  <c r="Z101" i="69" s="1"/>
  <c r="AA100" i="69" a="1"/>
  <c r="AA100" i="69" s="1"/>
  <c r="Z100" i="69" a="1"/>
  <c r="Z100" i="69" s="1"/>
  <c r="AA99" i="69" a="1"/>
  <c r="AA99" i="69" s="1"/>
  <c r="Z99" i="69" a="1"/>
  <c r="Z99" i="69" s="1"/>
  <c r="AA98" i="69" a="1"/>
  <c r="AA98" i="69" s="1"/>
  <c r="Z98" i="69" a="1"/>
  <c r="Z98" i="69" s="1"/>
  <c r="AA97" i="69" a="1"/>
  <c r="AA97" i="69" s="1"/>
  <c r="Z97" i="69" a="1"/>
  <c r="Z97" i="69" s="1"/>
  <c r="AA96" i="69" a="1"/>
  <c r="AA96" i="69" s="1"/>
  <c r="Z96" i="69" a="1"/>
  <c r="Z96" i="69" s="1"/>
  <c r="AA95" i="69" a="1"/>
  <c r="AA95" i="69" s="1"/>
  <c r="Z95" i="69" a="1"/>
  <c r="Z95" i="69" s="1"/>
  <c r="AA94" i="69" a="1"/>
  <c r="AA94" i="69" s="1"/>
  <c r="Z94" i="69" a="1"/>
  <c r="Z94" i="69" s="1"/>
  <c r="AA93" i="69" a="1"/>
  <c r="AA93" i="69" s="1"/>
  <c r="Z93" i="69" a="1"/>
  <c r="Z93" i="69" s="1"/>
  <c r="AA92" i="69" a="1"/>
  <c r="AA92" i="69" s="1"/>
  <c r="Z92" i="69" a="1"/>
  <c r="Z92" i="69" s="1"/>
  <c r="AA91" i="69" a="1"/>
  <c r="AA91" i="69" s="1"/>
  <c r="Z91" i="69" a="1"/>
  <c r="Z91" i="69" s="1"/>
  <c r="AA90" i="69" a="1"/>
  <c r="AA90" i="69" s="1"/>
  <c r="Z90" i="69" a="1"/>
  <c r="Z90" i="69" s="1"/>
  <c r="AA89" i="69" a="1"/>
  <c r="AA89" i="69" s="1"/>
  <c r="Z89" i="69" a="1"/>
  <c r="Z89" i="69" s="1"/>
  <c r="AA88" i="69" a="1"/>
  <c r="AA88" i="69" s="1"/>
  <c r="Z88" i="69" a="1"/>
  <c r="Z88" i="69" s="1"/>
  <c r="AA87" i="69" a="1"/>
  <c r="AA87" i="69" s="1"/>
  <c r="Z87" i="69" a="1"/>
  <c r="Z87" i="69" s="1"/>
  <c r="AA86" i="69" a="1"/>
  <c r="AA86" i="69" s="1"/>
  <c r="Z86" i="69" a="1"/>
  <c r="Z86" i="69" s="1"/>
  <c r="AA85" i="69" a="1"/>
  <c r="AA85" i="69" s="1"/>
  <c r="Z85" i="69" a="1"/>
  <c r="Z85" i="69" s="1"/>
  <c r="AA84" i="69" a="1"/>
  <c r="AA84" i="69" s="1"/>
  <c r="Z84" i="69" a="1"/>
  <c r="Z84" i="69" s="1"/>
  <c r="AA83" i="69" a="1"/>
  <c r="AA83" i="69" s="1"/>
  <c r="Z83" i="69" a="1"/>
  <c r="Z83" i="69" s="1"/>
  <c r="AA82" i="69" a="1"/>
  <c r="AA82" i="69" s="1"/>
  <c r="Z82" i="69" a="1"/>
  <c r="Z82" i="69" s="1"/>
  <c r="AA81" i="69" a="1"/>
  <c r="AA81" i="69" s="1"/>
  <c r="Z81" i="69" a="1"/>
  <c r="Z81" i="69" s="1"/>
  <c r="AA80" i="69" a="1"/>
  <c r="AA80" i="69" s="1"/>
  <c r="Z80" i="69" a="1"/>
  <c r="Z80" i="69" s="1"/>
  <c r="AA79" i="69" a="1"/>
  <c r="AA79" i="69" s="1"/>
  <c r="Z79" i="69" a="1"/>
  <c r="Z79" i="69" s="1"/>
  <c r="AA78" i="69" a="1"/>
  <c r="AA78" i="69" s="1"/>
  <c r="Z78" i="69" a="1"/>
  <c r="Z78" i="69" s="1"/>
  <c r="AA77" i="69" a="1"/>
  <c r="AA77" i="69" s="1"/>
  <c r="Z77" i="69" a="1"/>
  <c r="Z77" i="69" s="1"/>
  <c r="AA76" i="69" a="1"/>
  <c r="AA76" i="69" s="1"/>
  <c r="Z76" i="69" a="1"/>
  <c r="Z76" i="69" s="1"/>
  <c r="AA75" i="69" a="1"/>
  <c r="AA75" i="69" s="1"/>
  <c r="Z75" i="69" a="1"/>
  <c r="Z75" i="69" s="1"/>
  <c r="AA74" i="69" a="1"/>
  <c r="AA74" i="69" s="1"/>
  <c r="Z74" i="69" a="1"/>
  <c r="Z74" i="69" s="1"/>
  <c r="AA73" i="69" a="1"/>
  <c r="AA73" i="69" s="1"/>
  <c r="Z73" i="69" a="1"/>
  <c r="Z73" i="69" s="1"/>
  <c r="AA72" i="69" a="1"/>
  <c r="AA72" i="69" s="1"/>
  <c r="Z72" i="69" a="1"/>
  <c r="Z72" i="69" s="1"/>
  <c r="AA71" i="69" a="1"/>
  <c r="AA71" i="69" s="1"/>
  <c r="Z71" i="69" a="1"/>
  <c r="Z71" i="69" s="1"/>
  <c r="AA70" i="69" a="1"/>
  <c r="AA70" i="69" s="1"/>
  <c r="Z70" i="69" a="1"/>
  <c r="Z70" i="69" s="1"/>
  <c r="AA69" i="69" a="1"/>
  <c r="AA69" i="69" s="1"/>
  <c r="Z69" i="69" a="1"/>
  <c r="Z69" i="69" s="1"/>
  <c r="AA68" i="69" a="1"/>
  <c r="AA68" i="69" s="1"/>
  <c r="Z68" i="69" a="1"/>
  <c r="Z68" i="69" s="1"/>
  <c r="AA67" i="69" a="1"/>
  <c r="AA67" i="69" s="1"/>
  <c r="Z67" i="69" a="1"/>
  <c r="Z67" i="69" s="1"/>
  <c r="AA66" i="69" a="1"/>
  <c r="AA66" i="69" s="1"/>
  <c r="Z66" i="69" a="1"/>
  <c r="Z66" i="69" s="1"/>
  <c r="AA65" i="69" a="1"/>
  <c r="AA65" i="69" s="1"/>
  <c r="Z65" i="69" a="1"/>
  <c r="Z65" i="69" s="1"/>
  <c r="AA64" i="69" a="1"/>
  <c r="AA64" i="69" s="1"/>
  <c r="Z64" i="69" a="1"/>
  <c r="Z64" i="69" s="1"/>
  <c r="AA63" i="69" a="1"/>
  <c r="AA63" i="69" s="1"/>
  <c r="Z63" i="69" a="1"/>
  <c r="Z63" i="69" s="1"/>
  <c r="AA62" i="69" a="1"/>
  <c r="AA62" i="69" s="1"/>
  <c r="Z62" i="69" a="1"/>
  <c r="Z62" i="69" s="1"/>
  <c r="AA61" i="69" a="1"/>
  <c r="AA61" i="69" s="1"/>
  <c r="Z61" i="69" a="1"/>
  <c r="Z61" i="69" s="1"/>
  <c r="AA60" i="69" a="1"/>
  <c r="AA60" i="69" s="1"/>
  <c r="Z60" i="69" a="1"/>
  <c r="Z60" i="69" s="1"/>
  <c r="AA59" i="69" a="1"/>
  <c r="AA59" i="69" s="1"/>
  <c r="Z59" i="69" a="1"/>
  <c r="Z59" i="69" s="1"/>
  <c r="AA58" i="69" a="1"/>
  <c r="AA58" i="69" s="1"/>
  <c r="Z58" i="69" a="1"/>
  <c r="Z58" i="69" s="1"/>
  <c r="AA57" i="69" a="1"/>
  <c r="AA57" i="69" s="1"/>
  <c r="Z57" i="69" a="1"/>
  <c r="Z57" i="69" s="1"/>
  <c r="AA56" i="69" a="1"/>
  <c r="AA56" i="69" s="1"/>
  <c r="Z56" i="69" a="1"/>
  <c r="Z56" i="69" s="1"/>
  <c r="AA55" i="69" a="1"/>
  <c r="AA55" i="69" s="1"/>
  <c r="Z55" i="69" a="1"/>
  <c r="Z55" i="69" s="1"/>
  <c r="AA54" i="69" a="1"/>
  <c r="AA54" i="69" s="1"/>
  <c r="Z54" i="69" a="1"/>
  <c r="Z54" i="69" s="1"/>
  <c r="AA53" i="69" a="1"/>
  <c r="AA53" i="69" s="1"/>
  <c r="Z53" i="69" a="1"/>
  <c r="Z53" i="69" s="1"/>
  <c r="AA52" i="69" a="1"/>
  <c r="AA52" i="69" s="1"/>
  <c r="Z52" i="69" a="1"/>
  <c r="Z52" i="69" s="1"/>
  <c r="AA51" i="69" a="1"/>
  <c r="AA51" i="69" s="1"/>
  <c r="Z51" i="69" a="1"/>
  <c r="Z51" i="69" s="1"/>
  <c r="AA50" i="69" a="1"/>
  <c r="AA50" i="69" s="1"/>
  <c r="Z50" i="69" a="1"/>
  <c r="Z50" i="69" s="1"/>
  <c r="AA49" i="69" a="1"/>
  <c r="AA49" i="69" s="1"/>
  <c r="Z49" i="69" a="1"/>
  <c r="Z49" i="69" s="1"/>
  <c r="AA48" i="69" a="1"/>
  <c r="AA48" i="69" s="1"/>
  <c r="Z48" i="69" a="1"/>
  <c r="Z48" i="69" s="1"/>
  <c r="AA47" i="69" a="1"/>
  <c r="AA47" i="69" s="1"/>
  <c r="Z47" i="69" a="1"/>
  <c r="Z47" i="69" s="1"/>
  <c r="AA46" i="69" a="1"/>
  <c r="AA46" i="69" s="1"/>
  <c r="Z46" i="69" a="1"/>
  <c r="Z46" i="69" s="1"/>
  <c r="AA45" i="69" a="1"/>
  <c r="AA45" i="69" s="1"/>
  <c r="Z45" i="69" a="1"/>
  <c r="Z45" i="69" s="1"/>
  <c r="AA44" i="69" a="1"/>
  <c r="AA44" i="69" s="1"/>
  <c r="Z44" i="69" a="1"/>
  <c r="Z44" i="69" s="1"/>
  <c r="AA43" i="69" a="1"/>
  <c r="AA43" i="69" s="1"/>
  <c r="Z43" i="69" a="1"/>
  <c r="Z43" i="69" s="1"/>
  <c r="AA42" i="69" a="1"/>
  <c r="AA42" i="69" s="1"/>
  <c r="Z42" i="69" a="1"/>
  <c r="Z42" i="69" s="1"/>
  <c r="AA41" i="69" a="1"/>
  <c r="AA41" i="69" s="1"/>
  <c r="Z41" i="69" a="1"/>
  <c r="Z41" i="69" s="1"/>
  <c r="AA40" i="69" a="1"/>
  <c r="AA40" i="69" s="1"/>
  <c r="Z40" i="69" a="1"/>
  <c r="Z40" i="69" s="1"/>
  <c r="AA39" i="69" a="1"/>
  <c r="AA39" i="69" s="1"/>
  <c r="Z39" i="69" a="1"/>
  <c r="Z39" i="69" s="1"/>
  <c r="AA38" i="69" a="1"/>
  <c r="AA38" i="69" s="1"/>
  <c r="Z38" i="69" a="1"/>
  <c r="Z38" i="69" s="1"/>
  <c r="AA37" i="69" a="1"/>
  <c r="AA37" i="69" s="1"/>
  <c r="Z37" i="69" a="1"/>
  <c r="Z37" i="69" s="1"/>
  <c r="AA36" i="69" a="1"/>
  <c r="AA36" i="69" s="1"/>
  <c r="Z36" i="69" a="1"/>
  <c r="Z36" i="69" s="1"/>
  <c r="AA35" i="69" a="1"/>
  <c r="AA35" i="69" s="1"/>
  <c r="Z35" i="69" a="1"/>
  <c r="Z35" i="69" s="1"/>
  <c r="AA34" i="69" a="1"/>
  <c r="AA34" i="69" s="1"/>
  <c r="Z34" i="69" a="1"/>
  <c r="Z34" i="69" s="1"/>
  <c r="AA33" i="69" a="1"/>
  <c r="AA33" i="69" s="1"/>
  <c r="Z33" i="69" a="1"/>
  <c r="Z33" i="69" s="1"/>
  <c r="AA32" i="69" a="1"/>
  <c r="AA32" i="69" s="1"/>
  <c r="Z32" i="69" a="1"/>
  <c r="Z32" i="69" s="1"/>
  <c r="AA31" i="69" a="1"/>
  <c r="AA31" i="69" s="1"/>
  <c r="Z31" i="69" a="1"/>
  <c r="Z31" i="69" s="1"/>
  <c r="AA30" i="69" a="1"/>
  <c r="AA30" i="69" s="1"/>
  <c r="Z30" i="69" a="1"/>
  <c r="Z30" i="69" s="1"/>
  <c r="AA29" i="69" a="1"/>
  <c r="AA29" i="69" s="1"/>
  <c r="Z29" i="69" a="1"/>
  <c r="Z29" i="69" s="1"/>
  <c r="AA28" i="69" a="1"/>
  <c r="AA28" i="69" s="1"/>
  <c r="Z28" i="69" a="1"/>
  <c r="Z28" i="69" s="1"/>
  <c r="AA27" i="69" a="1"/>
  <c r="AA27" i="69" s="1"/>
  <c r="Z27" i="69" a="1"/>
  <c r="Z27" i="69" s="1"/>
  <c r="AA26" i="69" a="1"/>
  <c r="AA26" i="69" s="1"/>
  <c r="Z26" i="69" a="1"/>
  <c r="Z26" i="69" s="1"/>
  <c r="AA25" i="69" a="1"/>
  <c r="AA25" i="69" s="1"/>
  <c r="Z25" i="69" a="1"/>
  <c r="Z25" i="69" s="1"/>
  <c r="AA24" i="69" a="1"/>
  <c r="AA24" i="69" s="1"/>
  <c r="Z24" i="69" a="1"/>
  <c r="Z24" i="69" s="1"/>
  <c r="AA23" i="69" a="1"/>
  <c r="AA23" i="69" s="1"/>
  <c r="Z23" i="69" a="1"/>
  <c r="Z23" i="69" s="1"/>
  <c r="AA22" i="69" a="1"/>
  <c r="AA22" i="69" s="1"/>
  <c r="Z22" i="69" a="1"/>
  <c r="Z22" i="69" s="1"/>
  <c r="AA21" i="69" a="1"/>
  <c r="AA21" i="69" s="1"/>
  <c r="Z21" i="69" a="1"/>
  <c r="Z21" i="69" s="1"/>
  <c r="AA20" i="69" a="1"/>
  <c r="AA20" i="69" s="1"/>
  <c r="Z20" i="69" a="1"/>
  <c r="Z20" i="69" s="1"/>
  <c r="AA19" i="69" a="1"/>
  <c r="AA19" i="69" s="1"/>
  <c r="Z19" i="69" a="1"/>
  <c r="Z19" i="69" s="1"/>
  <c r="AA18" i="69" a="1"/>
  <c r="AA18" i="69" s="1"/>
  <c r="Z18" i="69" a="1"/>
  <c r="Z18" i="69" s="1"/>
  <c r="AA17" i="69" a="1"/>
  <c r="AA17" i="69" s="1"/>
  <c r="Z17" i="69" a="1"/>
  <c r="Z17" i="69" s="1"/>
  <c r="AA16" i="69" a="1"/>
  <c r="AA16" i="69" s="1"/>
  <c r="Z16" i="69" a="1"/>
  <c r="Z16" i="69" s="1"/>
  <c r="AA15" i="69" a="1"/>
  <c r="AA15" i="69" s="1"/>
  <c r="Z15" i="69" a="1"/>
  <c r="Z15" i="69" s="1"/>
  <c r="AA14" i="69" a="1"/>
  <c r="AA14" i="69" s="1"/>
  <c r="Z14" i="69" a="1"/>
  <c r="Z14" i="69" s="1"/>
  <c r="AA13" i="69" a="1"/>
  <c r="AA13" i="69" s="1"/>
  <c r="Z13" i="69" a="1"/>
  <c r="Z13" i="69" s="1"/>
  <c r="AA12" i="69" a="1"/>
  <c r="AA12" i="69" s="1"/>
  <c r="Z12" i="69" a="1"/>
  <c r="Z12" i="69" s="1"/>
  <c r="AA11" i="69" a="1"/>
  <c r="AA11" i="69" s="1"/>
  <c r="Z11" i="69" a="1"/>
  <c r="Z11" i="69" s="1"/>
  <c r="AA10" i="69" a="1"/>
  <c r="AA10" i="69" s="1"/>
  <c r="Z10" i="69" a="1"/>
  <c r="Z10" i="69" s="1"/>
  <c r="AA9" i="69" a="1"/>
  <c r="AA9" i="69" s="1"/>
  <c r="Z9" i="69" a="1"/>
  <c r="Z9" i="69" s="1"/>
  <c r="AA8" i="69" a="1"/>
  <c r="AA8" i="69" s="1"/>
  <c r="Z8" i="69" a="1"/>
  <c r="Z8" i="69" s="1"/>
  <c r="AA7" i="69" a="1"/>
  <c r="AA7" i="69" s="1"/>
  <c r="Z7" i="69" a="1"/>
  <c r="Z7" i="69" s="1"/>
  <c r="AA6" i="69" a="1"/>
  <c r="AA6" i="69" s="1"/>
  <c r="Z6" i="69" a="1"/>
  <c r="Z6" i="69" s="1"/>
  <c r="AA5" i="69" a="1"/>
  <c r="AA5" i="69" s="1"/>
  <c r="Z5" i="69" a="1"/>
  <c r="Z5" i="69" s="1"/>
  <c r="AA4" i="69" a="1"/>
  <c r="AA4" i="69" s="1"/>
  <c r="Z4" i="69" a="1"/>
  <c r="Z4" i="69" s="1"/>
  <c r="E229" i="77" l="1" a="1"/>
  <c r="E229" i="77" s="1"/>
  <c r="J229" i="77" s="1" a="1"/>
  <c r="J229" i="77" s="1"/>
  <c r="K229" i="77" s="1" a="1"/>
  <c r="K229" i="77" s="1"/>
  <c r="L229" i="77" s="1" a="1"/>
  <c r="L229" i="77" s="1"/>
  <c r="O318" i="48" a="1"/>
  <c r="O318" i="48" s="1"/>
  <c r="O107" i="48" a="1"/>
  <c r="O107" i="48" s="1"/>
  <c r="M229" i="77" l="1" a="1"/>
  <c r="M229" i="77" s="1"/>
  <c r="V229" i="77" s="1"/>
  <c r="V230" i="77" s="1"/>
  <c r="F4" i="76" a="1"/>
  <c r="F4" i="76" s="1"/>
  <c r="H292" i="48"/>
  <c r="H291" i="48"/>
  <c r="H290" i="48"/>
  <c r="H289" i="48"/>
  <c r="H288" i="48"/>
  <c r="H287" i="48"/>
  <c r="H286" i="48"/>
  <c r="H285" i="48"/>
  <c r="H284" i="48"/>
  <c r="H283" i="48"/>
  <c r="H282" i="48"/>
  <c r="H281" i="48"/>
  <c r="H280" i="48"/>
  <c r="H279" i="48"/>
  <c r="H278" i="48"/>
  <c r="H277" i="48"/>
  <c r="H276" i="48"/>
  <c r="H275" i="48"/>
  <c r="H274" i="48"/>
  <c r="H273" i="48"/>
  <c r="H272" i="48"/>
  <c r="H271" i="48"/>
  <c r="H270" i="48"/>
  <c r="H269" i="48"/>
  <c r="H268" i="48"/>
  <c r="H267" i="48"/>
  <c r="H266" i="48"/>
  <c r="H265" i="48"/>
  <c r="H264" i="48"/>
  <c r="H263" i="48"/>
  <c r="H262" i="48"/>
  <c r="H261" i="48"/>
  <c r="H260" i="48"/>
  <c r="H259" i="48"/>
  <c r="H258" i="48"/>
  <c r="H257" i="48"/>
  <c r="H256" i="48"/>
  <c r="H255" i="48"/>
  <c r="H254" i="48"/>
  <c r="H253" i="48"/>
  <c r="H252" i="48"/>
  <c r="H251" i="48"/>
  <c r="H250" i="48"/>
  <c r="H249" i="48"/>
  <c r="H248" i="48"/>
  <c r="H247" i="48"/>
  <c r="H246" i="48"/>
  <c r="H245" i="48"/>
  <c r="H244" i="48"/>
  <c r="H243" i="48"/>
  <c r="H242" i="48"/>
  <c r="H241" i="48"/>
  <c r="H240" i="48"/>
  <c r="H239" i="48"/>
  <c r="H238" i="48"/>
  <c r="H237" i="48"/>
  <c r="H236" i="48"/>
  <c r="H235" i="48"/>
  <c r="H234" i="48"/>
  <c r="H233" i="48"/>
  <c r="H232" i="48"/>
  <c r="H231" i="48"/>
  <c r="H230" i="48"/>
  <c r="H229" i="48"/>
  <c r="Y203" i="71" a="1"/>
  <c r="Y203" i="71" s="1"/>
  <c r="X203" i="71" a="1"/>
  <c r="X203" i="71" s="1"/>
  <c r="W203" i="71" a="1"/>
  <c r="W203" i="71" s="1"/>
  <c r="Y202" i="71" a="1"/>
  <c r="Y202" i="71" s="1"/>
  <c r="X202" i="71" a="1"/>
  <c r="X202" i="71" s="1"/>
  <c r="W202" i="71" a="1"/>
  <c r="W202" i="71" s="1"/>
  <c r="Y201" i="71" a="1"/>
  <c r="Y201" i="71" s="1"/>
  <c r="X201" i="71" a="1"/>
  <c r="X201" i="71" s="1"/>
  <c r="W201" i="71" a="1"/>
  <c r="W201" i="71" s="1"/>
  <c r="Y200" i="71" a="1"/>
  <c r="Y200" i="71" s="1"/>
  <c r="X200" i="71" a="1"/>
  <c r="X200" i="71" s="1"/>
  <c r="W200" i="71" a="1"/>
  <c r="W200" i="71" s="1"/>
  <c r="Y199" i="71" a="1"/>
  <c r="Y199" i="71" s="1"/>
  <c r="X199" i="71" a="1"/>
  <c r="X199" i="71" s="1"/>
  <c r="W199" i="71" a="1"/>
  <c r="W199" i="71" s="1"/>
  <c r="Y198" i="71" a="1"/>
  <c r="Y198" i="71" s="1"/>
  <c r="X198" i="71" a="1"/>
  <c r="X198" i="71" s="1"/>
  <c r="W198" i="71" a="1"/>
  <c r="W198" i="71" s="1"/>
  <c r="Y197" i="71" a="1"/>
  <c r="Y197" i="71" s="1"/>
  <c r="X197" i="71" a="1"/>
  <c r="X197" i="71" s="1"/>
  <c r="W197" i="71" a="1"/>
  <c r="W197" i="71" s="1"/>
  <c r="Y196" i="71" a="1"/>
  <c r="Y196" i="71" s="1"/>
  <c r="X196" i="71" a="1"/>
  <c r="X196" i="71" s="1"/>
  <c r="W196" i="71" a="1"/>
  <c r="W196" i="71" s="1"/>
  <c r="Y195" i="71" a="1"/>
  <c r="Y195" i="71" s="1"/>
  <c r="X195" i="71" a="1"/>
  <c r="X195" i="71" s="1"/>
  <c r="W195" i="71" a="1"/>
  <c r="W195" i="71" s="1"/>
  <c r="Y194" i="71" a="1"/>
  <c r="Y194" i="71" s="1"/>
  <c r="X194" i="71" a="1"/>
  <c r="X194" i="71" s="1"/>
  <c r="W194" i="71" a="1"/>
  <c r="W194" i="71" s="1"/>
  <c r="Y193" i="71" a="1"/>
  <c r="Y193" i="71" s="1"/>
  <c r="X193" i="71" a="1"/>
  <c r="X193" i="71" s="1"/>
  <c r="W193" i="71" a="1"/>
  <c r="W193" i="71" s="1"/>
  <c r="Y192" i="71" a="1"/>
  <c r="Y192" i="71" s="1"/>
  <c r="X192" i="71" a="1"/>
  <c r="X192" i="71" s="1"/>
  <c r="W192" i="71" a="1"/>
  <c r="W192" i="71" s="1"/>
  <c r="Y191" i="71" a="1"/>
  <c r="Y191" i="71" s="1"/>
  <c r="X191" i="71" a="1"/>
  <c r="X191" i="71" s="1"/>
  <c r="W191" i="71" a="1"/>
  <c r="W191" i="71" s="1"/>
  <c r="Y190" i="71" a="1"/>
  <c r="Y190" i="71" s="1"/>
  <c r="X190" i="71" a="1"/>
  <c r="X190" i="71" s="1"/>
  <c r="W190" i="71" a="1"/>
  <c r="W190" i="71" s="1"/>
  <c r="Y189" i="71" a="1"/>
  <c r="Y189" i="71" s="1"/>
  <c r="X189" i="71" a="1"/>
  <c r="X189" i="71" s="1"/>
  <c r="W189" i="71" a="1"/>
  <c r="W189" i="71" s="1"/>
  <c r="Y188" i="71" a="1"/>
  <c r="Y188" i="71" s="1"/>
  <c r="X188" i="71" a="1"/>
  <c r="X188" i="71" s="1"/>
  <c r="W188" i="71" a="1"/>
  <c r="W188" i="71" s="1"/>
  <c r="Y187" i="71" a="1"/>
  <c r="Y187" i="71" s="1"/>
  <c r="X187" i="71" a="1"/>
  <c r="X187" i="71" s="1"/>
  <c r="W187" i="71" a="1"/>
  <c r="W187" i="71" s="1"/>
  <c r="Y186" i="71" a="1"/>
  <c r="Y186" i="71" s="1"/>
  <c r="X186" i="71" a="1"/>
  <c r="X186" i="71" s="1"/>
  <c r="W186" i="71" a="1"/>
  <c r="W186" i="71" s="1"/>
  <c r="Y185" i="71" a="1"/>
  <c r="Y185" i="71" s="1"/>
  <c r="X185" i="71" a="1"/>
  <c r="X185" i="71" s="1"/>
  <c r="W185" i="71" a="1"/>
  <c r="W185" i="71" s="1"/>
  <c r="Y184" i="71" a="1"/>
  <c r="Y184" i="71" s="1"/>
  <c r="X184" i="71" a="1"/>
  <c r="X184" i="71" s="1"/>
  <c r="W184" i="71" a="1"/>
  <c r="W184" i="71" s="1"/>
  <c r="Y183" i="71" a="1"/>
  <c r="Y183" i="71" s="1"/>
  <c r="X183" i="71" a="1"/>
  <c r="X183" i="71" s="1"/>
  <c r="W183" i="71" a="1"/>
  <c r="W183" i="71" s="1"/>
  <c r="Y182" i="71" a="1"/>
  <c r="Y182" i="71" s="1"/>
  <c r="X182" i="71" a="1"/>
  <c r="X182" i="71" s="1"/>
  <c r="W182" i="71" a="1"/>
  <c r="W182" i="71" s="1"/>
  <c r="Y181" i="71" a="1"/>
  <c r="Y181" i="71" s="1"/>
  <c r="X181" i="71" a="1"/>
  <c r="X181" i="71" s="1"/>
  <c r="W181" i="71" a="1"/>
  <c r="W181" i="71" s="1"/>
  <c r="Y180" i="71" a="1"/>
  <c r="Y180" i="71" s="1"/>
  <c r="X180" i="71" a="1"/>
  <c r="X180" i="71" s="1"/>
  <c r="W180" i="71" a="1"/>
  <c r="W180" i="71" s="1"/>
  <c r="Y179" i="71" a="1"/>
  <c r="Y179" i="71" s="1"/>
  <c r="X179" i="71" a="1"/>
  <c r="X179" i="71" s="1"/>
  <c r="W179" i="71" a="1"/>
  <c r="W179" i="71" s="1"/>
  <c r="Y178" i="71" a="1"/>
  <c r="Y178" i="71" s="1"/>
  <c r="X178" i="71" a="1"/>
  <c r="X178" i="71" s="1"/>
  <c r="W178" i="71" a="1"/>
  <c r="W178" i="71" s="1"/>
  <c r="Y177" i="71" a="1"/>
  <c r="Y177" i="71" s="1"/>
  <c r="X177" i="71" a="1"/>
  <c r="X177" i="71" s="1"/>
  <c r="W177" i="71" a="1"/>
  <c r="W177" i="71" s="1"/>
  <c r="Y176" i="71" a="1"/>
  <c r="Y176" i="71" s="1"/>
  <c r="X176" i="71" a="1"/>
  <c r="X176" i="71" s="1"/>
  <c r="W176" i="71" a="1"/>
  <c r="W176" i="71" s="1"/>
  <c r="Y175" i="71" a="1"/>
  <c r="Y175" i="71" s="1"/>
  <c r="X175" i="71" a="1"/>
  <c r="X175" i="71" s="1"/>
  <c r="W175" i="71" a="1"/>
  <c r="W175" i="71" s="1"/>
  <c r="Y174" i="71" a="1"/>
  <c r="Y174" i="71" s="1"/>
  <c r="X174" i="71" a="1"/>
  <c r="X174" i="71" s="1"/>
  <c r="W174" i="71" a="1"/>
  <c r="W174" i="71" s="1"/>
  <c r="Y173" i="71" a="1"/>
  <c r="Y173" i="71" s="1"/>
  <c r="X173" i="71" a="1"/>
  <c r="X173" i="71" s="1"/>
  <c r="W173" i="71" a="1"/>
  <c r="W173" i="71" s="1"/>
  <c r="Y172" i="71" a="1"/>
  <c r="Y172" i="71" s="1"/>
  <c r="X172" i="71" a="1"/>
  <c r="X172" i="71" s="1"/>
  <c r="W172" i="71" a="1"/>
  <c r="W172" i="71" s="1"/>
  <c r="Y171" i="71" a="1"/>
  <c r="Y171" i="71" s="1"/>
  <c r="X171" i="71" a="1"/>
  <c r="X171" i="71" s="1"/>
  <c r="W171" i="71" a="1"/>
  <c r="W171" i="71" s="1"/>
  <c r="Y170" i="71" a="1"/>
  <c r="Y170" i="71" s="1"/>
  <c r="X170" i="71" a="1"/>
  <c r="X170" i="71" s="1"/>
  <c r="W170" i="71" a="1"/>
  <c r="W170" i="71" s="1"/>
  <c r="Y169" i="71" a="1"/>
  <c r="Y169" i="71" s="1"/>
  <c r="X169" i="71" a="1"/>
  <c r="X169" i="71" s="1"/>
  <c r="W169" i="71" a="1"/>
  <c r="W169" i="71" s="1"/>
  <c r="Y168" i="71" a="1"/>
  <c r="Y168" i="71" s="1"/>
  <c r="X168" i="71" a="1"/>
  <c r="X168" i="71" s="1"/>
  <c r="W168" i="71" a="1"/>
  <c r="W168" i="71" s="1"/>
  <c r="Y167" i="71" a="1"/>
  <c r="Y167" i="71" s="1"/>
  <c r="X167" i="71" a="1"/>
  <c r="X167" i="71" s="1"/>
  <c r="W167" i="71" a="1"/>
  <c r="W167" i="71" s="1"/>
  <c r="Y166" i="71" a="1"/>
  <c r="Y166" i="71" s="1"/>
  <c r="X166" i="71" a="1"/>
  <c r="X166" i="71" s="1"/>
  <c r="W166" i="71" a="1"/>
  <c r="W166" i="71" s="1"/>
  <c r="Y165" i="71" a="1"/>
  <c r="Y165" i="71" s="1"/>
  <c r="X165" i="71" a="1"/>
  <c r="X165" i="71" s="1"/>
  <c r="W165" i="71" a="1"/>
  <c r="W165" i="71" s="1"/>
  <c r="Y164" i="71" a="1"/>
  <c r="Y164" i="71" s="1"/>
  <c r="X164" i="71" a="1"/>
  <c r="X164" i="71" s="1"/>
  <c r="W164" i="71" a="1"/>
  <c r="W164" i="71" s="1"/>
  <c r="Y163" i="71" a="1"/>
  <c r="Y163" i="71" s="1"/>
  <c r="X163" i="71" a="1"/>
  <c r="X163" i="71" s="1"/>
  <c r="W163" i="71" a="1"/>
  <c r="W163" i="71" s="1"/>
  <c r="Y162" i="71" a="1"/>
  <c r="Y162" i="71" s="1"/>
  <c r="X162" i="71" a="1"/>
  <c r="X162" i="71" s="1"/>
  <c r="W162" i="71" a="1"/>
  <c r="W162" i="71" s="1"/>
  <c r="Y161" i="71" a="1"/>
  <c r="Y161" i="71" s="1"/>
  <c r="X161" i="71" a="1"/>
  <c r="X161" i="71" s="1"/>
  <c r="W161" i="71" a="1"/>
  <c r="W161" i="71" s="1"/>
  <c r="Y160" i="71" a="1"/>
  <c r="Y160" i="71" s="1"/>
  <c r="X160" i="71" a="1"/>
  <c r="X160" i="71" s="1"/>
  <c r="W160" i="71" a="1"/>
  <c r="W160" i="71" s="1"/>
  <c r="Y159" i="71" a="1"/>
  <c r="Y159" i="71" s="1"/>
  <c r="X159" i="71" a="1"/>
  <c r="X159" i="71" s="1"/>
  <c r="W159" i="71" a="1"/>
  <c r="W159" i="71" s="1"/>
  <c r="Y158" i="71" a="1"/>
  <c r="Y158" i="71" s="1"/>
  <c r="X158" i="71" a="1"/>
  <c r="X158" i="71" s="1"/>
  <c r="W158" i="71" a="1"/>
  <c r="W158" i="71" s="1"/>
  <c r="Y157" i="71" a="1"/>
  <c r="Y157" i="71" s="1"/>
  <c r="X157" i="71" a="1"/>
  <c r="X157" i="71" s="1"/>
  <c r="W157" i="71" a="1"/>
  <c r="W157" i="71" s="1"/>
  <c r="Y156" i="71" a="1"/>
  <c r="Y156" i="71" s="1"/>
  <c r="X156" i="71" a="1"/>
  <c r="X156" i="71" s="1"/>
  <c r="W156" i="71" a="1"/>
  <c r="W156" i="71" s="1"/>
  <c r="Y155" i="71" a="1"/>
  <c r="Y155" i="71" s="1"/>
  <c r="X155" i="71" a="1"/>
  <c r="X155" i="71" s="1"/>
  <c r="W155" i="71" a="1"/>
  <c r="W155" i="71" s="1"/>
  <c r="Y154" i="71" a="1"/>
  <c r="Y154" i="71" s="1"/>
  <c r="X154" i="71" a="1"/>
  <c r="X154" i="71" s="1"/>
  <c r="W154" i="71" a="1"/>
  <c r="W154" i="71" s="1"/>
  <c r="Y153" i="71" a="1"/>
  <c r="Y153" i="71" s="1"/>
  <c r="X153" i="71" a="1"/>
  <c r="X153" i="71" s="1"/>
  <c r="W153" i="71" a="1"/>
  <c r="W153" i="71" s="1"/>
  <c r="Y152" i="71" a="1"/>
  <c r="Y152" i="71" s="1"/>
  <c r="X152" i="71" a="1"/>
  <c r="X152" i="71" s="1"/>
  <c r="W152" i="71" a="1"/>
  <c r="W152" i="71" s="1"/>
  <c r="Y151" i="71" a="1"/>
  <c r="Y151" i="71" s="1"/>
  <c r="X151" i="71" a="1"/>
  <c r="X151" i="71" s="1"/>
  <c r="W151" i="71" a="1"/>
  <c r="W151" i="71" s="1"/>
  <c r="Y150" i="71" a="1"/>
  <c r="Y150" i="71" s="1"/>
  <c r="X150" i="71" a="1"/>
  <c r="X150" i="71" s="1"/>
  <c r="W150" i="71" a="1"/>
  <c r="W150" i="71" s="1"/>
  <c r="Y149" i="71" a="1"/>
  <c r="Y149" i="71" s="1"/>
  <c r="X149" i="71" a="1"/>
  <c r="X149" i="71" s="1"/>
  <c r="W149" i="71" a="1"/>
  <c r="W149" i="71" s="1"/>
  <c r="Y148" i="71" a="1"/>
  <c r="Y148" i="71" s="1"/>
  <c r="X148" i="71" a="1"/>
  <c r="X148" i="71" s="1"/>
  <c r="W148" i="71" a="1"/>
  <c r="W148" i="71" s="1"/>
  <c r="Y147" i="71" a="1"/>
  <c r="Y147" i="71" s="1"/>
  <c r="X147" i="71" a="1"/>
  <c r="X147" i="71" s="1"/>
  <c r="W147" i="71" a="1"/>
  <c r="W147" i="71" s="1"/>
  <c r="Y146" i="71" a="1"/>
  <c r="Y146" i="71" s="1"/>
  <c r="X146" i="71" a="1"/>
  <c r="X146" i="71" s="1"/>
  <c r="W146" i="71" a="1"/>
  <c r="W146" i="71" s="1"/>
  <c r="Y145" i="71" a="1"/>
  <c r="Y145" i="71" s="1"/>
  <c r="X145" i="71" a="1"/>
  <c r="X145" i="71" s="1"/>
  <c r="W145" i="71" a="1"/>
  <c r="W145" i="71" s="1"/>
  <c r="Y144" i="71" a="1"/>
  <c r="Y144" i="71" s="1"/>
  <c r="X144" i="71" a="1"/>
  <c r="X144" i="71" s="1"/>
  <c r="W144" i="71" a="1"/>
  <c r="W144" i="71" s="1"/>
  <c r="Y143" i="71" a="1"/>
  <c r="Y143" i="71" s="1"/>
  <c r="X143" i="71" a="1"/>
  <c r="X143" i="71" s="1"/>
  <c r="W143" i="71" a="1"/>
  <c r="W143" i="71" s="1"/>
  <c r="Y142" i="71" a="1"/>
  <c r="Y142" i="71" s="1"/>
  <c r="X142" i="71" a="1"/>
  <c r="X142" i="71" s="1"/>
  <c r="W142" i="71" a="1"/>
  <c r="W142" i="71" s="1"/>
  <c r="Y141" i="71" a="1"/>
  <c r="Y141" i="71" s="1"/>
  <c r="X141" i="71" a="1"/>
  <c r="X141" i="71" s="1"/>
  <c r="W141" i="71" a="1"/>
  <c r="W141" i="71" s="1"/>
  <c r="Y140" i="71" a="1"/>
  <c r="Y140" i="71" s="1"/>
  <c r="X140" i="71" a="1"/>
  <c r="X140" i="71" s="1"/>
  <c r="W140" i="71" a="1"/>
  <c r="W140" i="71" s="1"/>
  <c r="Y139" i="71" a="1"/>
  <c r="Y139" i="71" s="1"/>
  <c r="X139" i="71" a="1"/>
  <c r="X139" i="71" s="1"/>
  <c r="W139" i="71" a="1"/>
  <c r="W139" i="71" s="1"/>
  <c r="Y138" i="71" a="1"/>
  <c r="Y138" i="71" s="1"/>
  <c r="X138" i="71" a="1"/>
  <c r="X138" i="71" s="1"/>
  <c r="W138" i="71" a="1"/>
  <c r="W138" i="71" s="1"/>
  <c r="Y137" i="71" a="1"/>
  <c r="Y137" i="71" s="1"/>
  <c r="X137" i="71" a="1"/>
  <c r="X137" i="71" s="1"/>
  <c r="W137" i="71" a="1"/>
  <c r="W137" i="71" s="1"/>
  <c r="Y136" i="71" a="1"/>
  <c r="Y136" i="71" s="1"/>
  <c r="X136" i="71" a="1"/>
  <c r="X136" i="71" s="1"/>
  <c r="W136" i="71" a="1"/>
  <c r="W136" i="71" s="1"/>
  <c r="Y135" i="71" a="1"/>
  <c r="Y135" i="71" s="1"/>
  <c r="X135" i="71" a="1"/>
  <c r="X135" i="71" s="1"/>
  <c r="W135" i="71" a="1"/>
  <c r="W135" i="71" s="1"/>
  <c r="Y134" i="71" a="1"/>
  <c r="Y134" i="71" s="1"/>
  <c r="X134" i="71" a="1"/>
  <c r="X134" i="71" s="1"/>
  <c r="W134" i="71" a="1"/>
  <c r="W134" i="71" s="1"/>
  <c r="Y133" i="71" a="1"/>
  <c r="Y133" i="71" s="1"/>
  <c r="X133" i="71" a="1"/>
  <c r="X133" i="71" s="1"/>
  <c r="W133" i="71" a="1"/>
  <c r="W133" i="71" s="1"/>
  <c r="Y132" i="71" a="1"/>
  <c r="Y132" i="71" s="1"/>
  <c r="X132" i="71" a="1"/>
  <c r="X132" i="71" s="1"/>
  <c r="W132" i="71" a="1"/>
  <c r="W132" i="71" s="1"/>
  <c r="Y131" i="71" a="1"/>
  <c r="Y131" i="71" s="1"/>
  <c r="X131" i="71" a="1"/>
  <c r="X131" i="71" s="1"/>
  <c r="W131" i="71" a="1"/>
  <c r="W131" i="71" s="1"/>
  <c r="Y130" i="71" a="1"/>
  <c r="Y130" i="71" s="1"/>
  <c r="X130" i="71" a="1"/>
  <c r="X130" i="71" s="1"/>
  <c r="W130" i="71" a="1"/>
  <c r="W130" i="71" s="1"/>
  <c r="Y129" i="71" a="1"/>
  <c r="Y129" i="71" s="1"/>
  <c r="X129" i="71" a="1"/>
  <c r="X129" i="71" s="1"/>
  <c r="W129" i="71" a="1"/>
  <c r="W129" i="71" s="1"/>
  <c r="Y128" i="71" a="1"/>
  <c r="Y128" i="71" s="1"/>
  <c r="X128" i="71" a="1"/>
  <c r="X128" i="71" s="1"/>
  <c r="W128" i="71" a="1"/>
  <c r="W128" i="71" s="1"/>
  <c r="Y127" i="71" a="1"/>
  <c r="Y127" i="71" s="1"/>
  <c r="X127" i="71" a="1"/>
  <c r="X127" i="71" s="1"/>
  <c r="W127" i="71" a="1"/>
  <c r="W127" i="71" s="1"/>
  <c r="Y126" i="71" a="1"/>
  <c r="Y126" i="71" s="1"/>
  <c r="X126" i="71" a="1"/>
  <c r="X126" i="71" s="1"/>
  <c r="W126" i="71" a="1"/>
  <c r="W126" i="71" s="1"/>
  <c r="Y125" i="71" a="1"/>
  <c r="Y125" i="71" s="1"/>
  <c r="X125" i="71" a="1"/>
  <c r="X125" i="71" s="1"/>
  <c r="W125" i="71" a="1"/>
  <c r="W125" i="71" s="1"/>
  <c r="Y124" i="71" a="1"/>
  <c r="Y124" i="71" s="1"/>
  <c r="X124" i="71" a="1"/>
  <c r="X124" i="71" s="1"/>
  <c r="W124" i="71" a="1"/>
  <c r="W124" i="71" s="1"/>
  <c r="Y123" i="71" a="1"/>
  <c r="Y123" i="71" s="1"/>
  <c r="X123" i="71" a="1"/>
  <c r="X123" i="71" s="1"/>
  <c r="W123" i="71" a="1"/>
  <c r="W123" i="71" s="1"/>
  <c r="Y122" i="71" a="1"/>
  <c r="Y122" i="71" s="1"/>
  <c r="X122" i="71" a="1"/>
  <c r="X122" i="71" s="1"/>
  <c r="W122" i="71" a="1"/>
  <c r="W122" i="71" s="1"/>
  <c r="Y121" i="71" a="1"/>
  <c r="Y121" i="71" s="1"/>
  <c r="X121" i="71" a="1"/>
  <c r="X121" i="71" s="1"/>
  <c r="W121" i="71" a="1"/>
  <c r="W121" i="71" s="1"/>
  <c r="Y120" i="71" a="1"/>
  <c r="Y120" i="71" s="1"/>
  <c r="X120" i="71" a="1"/>
  <c r="X120" i="71" s="1"/>
  <c r="W120" i="71" a="1"/>
  <c r="W120" i="71" s="1"/>
  <c r="Y119" i="71" a="1"/>
  <c r="Y119" i="71" s="1"/>
  <c r="X119" i="71" a="1"/>
  <c r="X119" i="71" s="1"/>
  <c r="W119" i="71" a="1"/>
  <c r="W119" i="71" s="1"/>
  <c r="Y118" i="71" a="1"/>
  <c r="Y118" i="71" s="1"/>
  <c r="X118" i="71" a="1"/>
  <c r="X118" i="71" s="1"/>
  <c r="W118" i="71" a="1"/>
  <c r="W118" i="71" s="1"/>
  <c r="Y117" i="71" a="1"/>
  <c r="Y117" i="71" s="1"/>
  <c r="X117" i="71" a="1"/>
  <c r="X117" i="71" s="1"/>
  <c r="W117" i="71" a="1"/>
  <c r="W117" i="71" s="1"/>
  <c r="Y116" i="71" a="1"/>
  <c r="Y116" i="71" s="1"/>
  <c r="X116" i="71" a="1"/>
  <c r="X116" i="71" s="1"/>
  <c r="W116" i="71" a="1"/>
  <c r="W116" i="71" s="1"/>
  <c r="Y115" i="71" a="1"/>
  <c r="Y115" i="71" s="1"/>
  <c r="X115" i="71" a="1"/>
  <c r="X115" i="71" s="1"/>
  <c r="W115" i="71" a="1"/>
  <c r="W115" i="71" s="1"/>
  <c r="Y114" i="71" a="1"/>
  <c r="Y114" i="71" s="1"/>
  <c r="X114" i="71" a="1"/>
  <c r="X114" i="71" s="1"/>
  <c r="W114" i="71" a="1"/>
  <c r="W114" i="71" s="1"/>
  <c r="Y113" i="71" a="1"/>
  <c r="Y113" i="71" s="1"/>
  <c r="X113" i="71" a="1"/>
  <c r="X113" i="71" s="1"/>
  <c r="W113" i="71" a="1"/>
  <c r="W113" i="71" s="1"/>
  <c r="Y112" i="71" a="1"/>
  <c r="Y112" i="71" s="1"/>
  <c r="X112" i="71" a="1"/>
  <c r="X112" i="71" s="1"/>
  <c r="W112" i="71" a="1"/>
  <c r="W112" i="71" s="1"/>
  <c r="Y111" i="71" a="1"/>
  <c r="Y111" i="71" s="1"/>
  <c r="X111" i="71" a="1"/>
  <c r="X111" i="71" s="1"/>
  <c r="W111" i="71" a="1"/>
  <c r="W111" i="71" s="1"/>
  <c r="Y110" i="71" a="1"/>
  <c r="Y110" i="71" s="1"/>
  <c r="X110" i="71" a="1"/>
  <c r="X110" i="71" s="1"/>
  <c r="W110" i="71" a="1"/>
  <c r="W110" i="71" s="1"/>
  <c r="Y109" i="71" a="1"/>
  <c r="Y109" i="71" s="1"/>
  <c r="X109" i="71" a="1"/>
  <c r="X109" i="71" s="1"/>
  <c r="W109" i="71" a="1"/>
  <c r="W109" i="71" s="1"/>
  <c r="Y108" i="71" a="1"/>
  <c r="Y108" i="71" s="1"/>
  <c r="X108" i="71" a="1"/>
  <c r="X108" i="71" s="1"/>
  <c r="W108" i="71" a="1"/>
  <c r="W108" i="71" s="1"/>
  <c r="Y107" i="71" a="1"/>
  <c r="Y107" i="71" s="1"/>
  <c r="X107" i="71" a="1"/>
  <c r="X107" i="71" s="1"/>
  <c r="W107" i="71" a="1"/>
  <c r="W107" i="71" s="1"/>
  <c r="Y106" i="71" a="1"/>
  <c r="Y106" i="71" s="1"/>
  <c r="X106" i="71" a="1"/>
  <c r="X106" i="71" s="1"/>
  <c r="W106" i="71" a="1"/>
  <c r="W106" i="71" s="1"/>
  <c r="Y105" i="71" a="1"/>
  <c r="Y105" i="71" s="1"/>
  <c r="X105" i="71" a="1"/>
  <c r="X105" i="71" s="1"/>
  <c r="W105" i="71" a="1"/>
  <c r="W105" i="71" s="1"/>
  <c r="Y104" i="71" a="1"/>
  <c r="Y104" i="71" s="1"/>
  <c r="X104" i="71" a="1"/>
  <c r="X104" i="71" s="1"/>
  <c r="W104" i="71" a="1"/>
  <c r="W104" i="71" s="1"/>
  <c r="Y103" i="71" a="1"/>
  <c r="Y103" i="71" s="1"/>
  <c r="X103" i="71" a="1"/>
  <c r="X103" i="71" s="1"/>
  <c r="W103" i="71" a="1"/>
  <c r="W103" i="71" s="1"/>
  <c r="Y102" i="71" a="1"/>
  <c r="Y102" i="71" s="1"/>
  <c r="X102" i="71" a="1"/>
  <c r="X102" i="71" s="1"/>
  <c r="W102" i="71" a="1"/>
  <c r="W102" i="71" s="1"/>
  <c r="Y101" i="71" a="1"/>
  <c r="Y101" i="71" s="1"/>
  <c r="X101" i="71" a="1"/>
  <c r="X101" i="71" s="1"/>
  <c r="W101" i="71" a="1"/>
  <c r="W101" i="71" s="1"/>
  <c r="Y100" i="71" a="1"/>
  <c r="Y100" i="71" s="1"/>
  <c r="X100" i="71" a="1"/>
  <c r="X100" i="71" s="1"/>
  <c r="W100" i="71" a="1"/>
  <c r="W100" i="71" s="1"/>
  <c r="Y99" i="71" a="1"/>
  <c r="Y99" i="71" s="1"/>
  <c r="X99" i="71" a="1"/>
  <c r="X99" i="71" s="1"/>
  <c r="W99" i="71" a="1"/>
  <c r="W99" i="71" s="1"/>
  <c r="Y98" i="71" a="1"/>
  <c r="Y98" i="71" s="1"/>
  <c r="X98" i="71" a="1"/>
  <c r="X98" i="71" s="1"/>
  <c r="W98" i="71" a="1"/>
  <c r="W98" i="71" s="1"/>
  <c r="Y97" i="71" a="1"/>
  <c r="Y97" i="71" s="1"/>
  <c r="X97" i="71" a="1"/>
  <c r="X97" i="71" s="1"/>
  <c r="W97" i="71" a="1"/>
  <c r="W97" i="71" s="1"/>
  <c r="Y96" i="71" a="1"/>
  <c r="Y96" i="71" s="1"/>
  <c r="X96" i="71" a="1"/>
  <c r="X96" i="71" s="1"/>
  <c r="W96" i="71" a="1"/>
  <c r="W96" i="71" s="1"/>
  <c r="Y95" i="71" a="1"/>
  <c r="Y95" i="71" s="1"/>
  <c r="X95" i="71" a="1"/>
  <c r="X95" i="71" s="1"/>
  <c r="W95" i="71" a="1"/>
  <c r="W95" i="71" s="1"/>
  <c r="Y94" i="71" a="1"/>
  <c r="Y94" i="71" s="1"/>
  <c r="X94" i="71" a="1"/>
  <c r="X94" i="71" s="1"/>
  <c r="W94" i="71" a="1"/>
  <c r="W94" i="71" s="1"/>
  <c r="Y93" i="71" a="1"/>
  <c r="Y93" i="71" s="1"/>
  <c r="X93" i="71" a="1"/>
  <c r="X93" i="71" s="1"/>
  <c r="W93" i="71" a="1"/>
  <c r="W93" i="71" s="1"/>
  <c r="Y92" i="71" a="1"/>
  <c r="Y92" i="71" s="1"/>
  <c r="X92" i="71" a="1"/>
  <c r="X92" i="71" s="1"/>
  <c r="W92" i="71" a="1"/>
  <c r="W92" i="71" s="1"/>
  <c r="Y91" i="71" a="1"/>
  <c r="Y91" i="71" s="1"/>
  <c r="X91" i="71" a="1"/>
  <c r="X91" i="71" s="1"/>
  <c r="W91" i="71" a="1"/>
  <c r="W91" i="71" s="1"/>
  <c r="Y90" i="71" a="1"/>
  <c r="Y90" i="71" s="1"/>
  <c r="X90" i="71" a="1"/>
  <c r="X90" i="71" s="1"/>
  <c r="W90" i="71" a="1"/>
  <c r="W90" i="71" s="1"/>
  <c r="Y89" i="71" a="1"/>
  <c r="Y89" i="71" s="1"/>
  <c r="X89" i="71" a="1"/>
  <c r="X89" i="71" s="1"/>
  <c r="W89" i="71" a="1"/>
  <c r="W89" i="71" s="1"/>
  <c r="Y88" i="71" a="1"/>
  <c r="Y88" i="71" s="1"/>
  <c r="X88" i="71" a="1"/>
  <c r="X88" i="71" s="1"/>
  <c r="W88" i="71" a="1"/>
  <c r="W88" i="71" s="1"/>
  <c r="Y87" i="71" a="1"/>
  <c r="Y87" i="71" s="1"/>
  <c r="X87" i="71" a="1"/>
  <c r="X87" i="71" s="1"/>
  <c r="W87" i="71" a="1"/>
  <c r="W87" i="71" s="1"/>
  <c r="Y86" i="71" a="1"/>
  <c r="Y86" i="71" s="1"/>
  <c r="X86" i="71" a="1"/>
  <c r="X86" i="71" s="1"/>
  <c r="W86" i="71" a="1"/>
  <c r="W86" i="71" s="1"/>
  <c r="Y85" i="71" a="1"/>
  <c r="Y85" i="71" s="1"/>
  <c r="X85" i="71" a="1"/>
  <c r="X85" i="71" s="1"/>
  <c r="W85" i="71" a="1"/>
  <c r="W85" i="71" s="1"/>
  <c r="Y84" i="71" a="1"/>
  <c r="Y84" i="71" s="1"/>
  <c r="X84" i="71" a="1"/>
  <c r="X84" i="71" s="1"/>
  <c r="W84" i="71" a="1"/>
  <c r="W84" i="71" s="1"/>
  <c r="Y83" i="71" a="1"/>
  <c r="Y83" i="71" s="1"/>
  <c r="X83" i="71" a="1"/>
  <c r="X83" i="71" s="1"/>
  <c r="W83" i="71" a="1"/>
  <c r="W83" i="71" s="1"/>
  <c r="Y82" i="71" a="1"/>
  <c r="Y82" i="71" s="1"/>
  <c r="X82" i="71" a="1"/>
  <c r="X82" i="71" s="1"/>
  <c r="W82" i="71" a="1"/>
  <c r="W82" i="71" s="1"/>
  <c r="Y81" i="71" a="1"/>
  <c r="Y81" i="71" s="1"/>
  <c r="X81" i="71" a="1"/>
  <c r="X81" i="71" s="1"/>
  <c r="W81" i="71" a="1"/>
  <c r="W81" i="71" s="1"/>
  <c r="Y80" i="71" a="1"/>
  <c r="Y80" i="71" s="1"/>
  <c r="X80" i="71" a="1"/>
  <c r="X80" i="71" s="1"/>
  <c r="W80" i="71" a="1"/>
  <c r="W80" i="71" s="1"/>
  <c r="Y79" i="71" a="1"/>
  <c r="Y79" i="71" s="1"/>
  <c r="X79" i="71" a="1"/>
  <c r="X79" i="71" s="1"/>
  <c r="W79" i="71" a="1"/>
  <c r="W79" i="71" s="1"/>
  <c r="Y78" i="71" a="1"/>
  <c r="Y78" i="71" s="1"/>
  <c r="X78" i="71" a="1"/>
  <c r="X78" i="71" s="1"/>
  <c r="W78" i="71" a="1"/>
  <c r="W78" i="71" s="1"/>
  <c r="Y77" i="71" a="1"/>
  <c r="Y77" i="71" s="1"/>
  <c r="X77" i="71" a="1"/>
  <c r="X77" i="71" s="1"/>
  <c r="W77" i="71" a="1"/>
  <c r="W77" i="71" s="1"/>
  <c r="Y76" i="71" a="1"/>
  <c r="Y76" i="71" s="1"/>
  <c r="X76" i="71" a="1"/>
  <c r="X76" i="71" s="1"/>
  <c r="W76" i="71" a="1"/>
  <c r="W76" i="71" s="1"/>
  <c r="Y75" i="71" a="1"/>
  <c r="Y75" i="71" s="1"/>
  <c r="X75" i="71" a="1"/>
  <c r="X75" i="71" s="1"/>
  <c r="W75" i="71" a="1"/>
  <c r="W75" i="71" s="1"/>
  <c r="Y74" i="71" a="1"/>
  <c r="Y74" i="71" s="1"/>
  <c r="X74" i="71" a="1"/>
  <c r="X74" i="71" s="1"/>
  <c r="W74" i="71" a="1"/>
  <c r="W74" i="71" s="1"/>
  <c r="Y73" i="71" a="1"/>
  <c r="Y73" i="71" s="1"/>
  <c r="X73" i="71" a="1"/>
  <c r="X73" i="71" s="1"/>
  <c r="W73" i="71" a="1"/>
  <c r="W73" i="71" s="1"/>
  <c r="Y72" i="71" a="1"/>
  <c r="Y72" i="71" s="1"/>
  <c r="X72" i="71" a="1"/>
  <c r="X72" i="71" s="1"/>
  <c r="W72" i="71" a="1"/>
  <c r="W72" i="71" s="1"/>
  <c r="Y71" i="71" a="1"/>
  <c r="Y71" i="71" s="1"/>
  <c r="X71" i="71" a="1"/>
  <c r="X71" i="71" s="1"/>
  <c r="W71" i="71" a="1"/>
  <c r="W71" i="71" s="1"/>
  <c r="Y70" i="71" a="1"/>
  <c r="Y70" i="71" s="1"/>
  <c r="X70" i="71" a="1"/>
  <c r="X70" i="71" s="1"/>
  <c r="W70" i="71" a="1"/>
  <c r="W70" i="71" s="1"/>
  <c r="Y69" i="71" a="1"/>
  <c r="Y69" i="71" s="1"/>
  <c r="X69" i="71" a="1"/>
  <c r="X69" i="71" s="1"/>
  <c r="W69" i="71" a="1"/>
  <c r="W69" i="71" s="1"/>
  <c r="Y68" i="71" a="1"/>
  <c r="Y68" i="71" s="1"/>
  <c r="X68" i="71" a="1"/>
  <c r="X68" i="71" s="1"/>
  <c r="W68" i="71" a="1"/>
  <c r="W68" i="71" s="1"/>
  <c r="Y67" i="71" a="1"/>
  <c r="Y67" i="71" s="1"/>
  <c r="X67" i="71" a="1"/>
  <c r="X67" i="71" s="1"/>
  <c r="W67" i="71" a="1"/>
  <c r="W67" i="71" s="1"/>
  <c r="Y66" i="71" a="1"/>
  <c r="Y66" i="71" s="1"/>
  <c r="X66" i="71" a="1"/>
  <c r="X66" i="71" s="1"/>
  <c r="W66" i="71" a="1"/>
  <c r="W66" i="71" s="1"/>
  <c r="Y65" i="71" a="1"/>
  <c r="Y65" i="71" s="1"/>
  <c r="X65" i="71" a="1"/>
  <c r="X65" i="71" s="1"/>
  <c r="W65" i="71" a="1"/>
  <c r="W65" i="71" s="1"/>
  <c r="Y64" i="71" a="1"/>
  <c r="Y64" i="71" s="1"/>
  <c r="X64" i="71" a="1"/>
  <c r="X64" i="71" s="1"/>
  <c r="W64" i="71" a="1"/>
  <c r="W64" i="71" s="1"/>
  <c r="Y63" i="71" a="1"/>
  <c r="Y63" i="71" s="1"/>
  <c r="X63" i="71" a="1"/>
  <c r="X63" i="71" s="1"/>
  <c r="W63" i="71" a="1"/>
  <c r="W63" i="71" s="1"/>
  <c r="Y62" i="71" a="1"/>
  <c r="Y62" i="71" s="1"/>
  <c r="X62" i="71" a="1"/>
  <c r="X62" i="71" s="1"/>
  <c r="W62" i="71" a="1"/>
  <c r="W62" i="71" s="1"/>
  <c r="Y61" i="71" a="1"/>
  <c r="Y61" i="71" s="1"/>
  <c r="X61" i="71" a="1"/>
  <c r="X61" i="71" s="1"/>
  <c r="W61" i="71" a="1"/>
  <c r="W61" i="71" s="1"/>
  <c r="Y60" i="71" a="1"/>
  <c r="Y60" i="71" s="1"/>
  <c r="X60" i="71" a="1"/>
  <c r="X60" i="71" s="1"/>
  <c r="W60" i="71" a="1"/>
  <c r="W60" i="71" s="1"/>
  <c r="Y59" i="71" a="1"/>
  <c r="Y59" i="71" s="1"/>
  <c r="X59" i="71" a="1"/>
  <c r="X59" i="71" s="1"/>
  <c r="W59" i="71" a="1"/>
  <c r="W59" i="71" s="1"/>
  <c r="Y58" i="71" a="1"/>
  <c r="Y58" i="71" s="1"/>
  <c r="X58" i="71" a="1"/>
  <c r="X58" i="71" s="1"/>
  <c r="W58" i="71" a="1"/>
  <c r="W58" i="71" s="1"/>
  <c r="Y57" i="71" a="1"/>
  <c r="Y57" i="71" s="1"/>
  <c r="X57" i="71" a="1"/>
  <c r="X57" i="71" s="1"/>
  <c r="W57" i="71" a="1"/>
  <c r="W57" i="71" s="1"/>
  <c r="Y56" i="71" a="1"/>
  <c r="Y56" i="71" s="1"/>
  <c r="X56" i="71" a="1"/>
  <c r="X56" i="71" s="1"/>
  <c r="W56" i="71" a="1"/>
  <c r="W56" i="71" s="1"/>
  <c r="Y55" i="71" a="1"/>
  <c r="Y55" i="71" s="1"/>
  <c r="X55" i="71" a="1"/>
  <c r="X55" i="71" s="1"/>
  <c r="W55" i="71" a="1"/>
  <c r="W55" i="71" s="1"/>
  <c r="Y54" i="71" a="1"/>
  <c r="Y54" i="71" s="1"/>
  <c r="X54" i="71" a="1"/>
  <c r="X54" i="71" s="1"/>
  <c r="W54" i="71" a="1"/>
  <c r="W54" i="71" s="1"/>
  <c r="Y53" i="71" a="1"/>
  <c r="Y53" i="71" s="1"/>
  <c r="X53" i="71" a="1"/>
  <c r="X53" i="71" s="1"/>
  <c r="W53" i="71" a="1"/>
  <c r="W53" i="71" s="1"/>
  <c r="Y52" i="71" a="1"/>
  <c r="Y52" i="71" s="1"/>
  <c r="X52" i="71" a="1"/>
  <c r="X52" i="71" s="1"/>
  <c r="W52" i="71" a="1"/>
  <c r="W52" i="71" s="1"/>
  <c r="Y51" i="71" a="1"/>
  <c r="Y51" i="71" s="1"/>
  <c r="X51" i="71" a="1"/>
  <c r="X51" i="71" s="1"/>
  <c r="W51" i="71" a="1"/>
  <c r="W51" i="71" s="1"/>
  <c r="Y50" i="71" a="1"/>
  <c r="Y50" i="71" s="1"/>
  <c r="X50" i="71" a="1"/>
  <c r="X50" i="71" s="1"/>
  <c r="W50" i="71" a="1"/>
  <c r="W50" i="71" s="1"/>
  <c r="Y49" i="71" a="1"/>
  <c r="Y49" i="71" s="1"/>
  <c r="X49" i="71" a="1"/>
  <c r="X49" i="71" s="1"/>
  <c r="W49" i="71" a="1"/>
  <c r="W49" i="71" s="1"/>
  <c r="Y48" i="71" a="1"/>
  <c r="Y48" i="71" s="1"/>
  <c r="X48" i="71" a="1"/>
  <c r="X48" i="71" s="1"/>
  <c r="W48" i="71" a="1"/>
  <c r="W48" i="71" s="1"/>
  <c r="Y47" i="71" a="1"/>
  <c r="Y47" i="71" s="1"/>
  <c r="X47" i="71" a="1"/>
  <c r="X47" i="71" s="1"/>
  <c r="W47" i="71" a="1"/>
  <c r="W47" i="71" s="1"/>
  <c r="Y46" i="71" a="1"/>
  <c r="Y46" i="71" s="1"/>
  <c r="X46" i="71" a="1"/>
  <c r="X46" i="71" s="1"/>
  <c r="W46" i="71" a="1"/>
  <c r="W46" i="71" s="1"/>
  <c r="Y45" i="71" a="1"/>
  <c r="Y45" i="71" s="1"/>
  <c r="X45" i="71" a="1"/>
  <c r="X45" i="71" s="1"/>
  <c r="W45" i="71" a="1"/>
  <c r="W45" i="71" s="1"/>
  <c r="Y44" i="71" a="1"/>
  <c r="Y44" i="71" s="1"/>
  <c r="X44" i="71" a="1"/>
  <c r="X44" i="71" s="1"/>
  <c r="W44" i="71" a="1"/>
  <c r="W44" i="71" s="1"/>
  <c r="Y43" i="71" a="1"/>
  <c r="Y43" i="71" s="1"/>
  <c r="X43" i="71" a="1"/>
  <c r="X43" i="71" s="1"/>
  <c r="W43" i="71" a="1"/>
  <c r="W43" i="71" s="1"/>
  <c r="Y42" i="71" a="1"/>
  <c r="Y42" i="71" s="1"/>
  <c r="X42" i="71" a="1"/>
  <c r="X42" i="71" s="1"/>
  <c r="W42" i="71" a="1"/>
  <c r="W42" i="71" s="1"/>
  <c r="Y41" i="71" a="1"/>
  <c r="Y41" i="71" s="1"/>
  <c r="X41" i="71" a="1"/>
  <c r="X41" i="71" s="1"/>
  <c r="W41" i="71" a="1"/>
  <c r="W41" i="71" s="1"/>
  <c r="Y40" i="71" a="1"/>
  <c r="Y40" i="71" s="1"/>
  <c r="X40" i="71" a="1"/>
  <c r="X40" i="71" s="1"/>
  <c r="W40" i="71" a="1"/>
  <c r="W40" i="71" s="1"/>
  <c r="Y39" i="71" a="1"/>
  <c r="Y39" i="71" s="1"/>
  <c r="X39" i="71" a="1"/>
  <c r="X39" i="71" s="1"/>
  <c r="W39" i="71" a="1"/>
  <c r="W39" i="71" s="1"/>
  <c r="Y38" i="71" a="1"/>
  <c r="Y38" i="71" s="1"/>
  <c r="X38" i="71" a="1"/>
  <c r="X38" i="71" s="1"/>
  <c r="W38" i="71" a="1"/>
  <c r="W38" i="71" s="1"/>
  <c r="Y37" i="71" a="1"/>
  <c r="Y37" i="71" s="1"/>
  <c r="X37" i="71" a="1"/>
  <c r="X37" i="71" s="1"/>
  <c r="W37" i="71" a="1"/>
  <c r="W37" i="71" s="1"/>
  <c r="Y36" i="71" a="1"/>
  <c r="Y36" i="71" s="1"/>
  <c r="X36" i="71" a="1"/>
  <c r="X36" i="71" s="1"/>
  <c r="W36" i="71" a="1"/>
  <c r="W36" i="71" s="1"/>
  <c r="Y35" i="71" a="1"/>
  <c r="Y35" i="71" s="1"/>
  <c r="X35" i="71" a="1"/>
  <c r="X35" i="71" s="1"/>
  <c r="W35" i="71" a="1"/>
  <c r="W35" i="71" s="1"/>
  <c r="Y34" i="71" a="1"/>
  <c r="Y34" i="71" s="1"/>
  <c r="X34" i="71" a="1"/>
  <c r="X34" i="71" s="1"/>
  <c r="W34" i="71" a="1"/>
  <c r="W34" i="71" s="1"/>
  <c r="Y33" i="71" a="1"/>
  <c r="Y33" i="71" s="1"/>
  <c r="X33" i="71" a="1"/>
  <c r="X33" i="71" s="1"/>
  <c r="W33" i="71" a="1"/>
  <c r="W33" i="71" s="1"/>
  <c r="Y32" i="71" a="1"/>
  <c r="Y32" i="71" s="1"/>
  <c r="X32" i="71" a="1"/>
  <c r="X32" i="71" s="1"/>
  <c r="W32" i="71" a="1"/>
  <c r="W32" i="71" s="1"/>
  <c r="Y31" i="71" a="1"/>
  <c r="Y31" i="71" s="1"/>
  <c r="X31" i="71" a="1"/>
  <c r="X31" i="71" s="1"/>
  <c r="W31" i="71" a="1"/>
  <c r="W31" i="71" s="1"/>
  <c r="Y30" i="71" a="1"/>
  <c r="Y30" i="71" s="1"/>
  <c r="X30" i="71" a="1"/>
  <c r="X30" i="71" s="1"/>
  <c r="W30" i="71" a="1"/>
  <c r="W30" i="71" s="1"/>
  <c r="Y29" i="71" a="1"/>
  <c r="Y29" i="71" s="1"/>
  <c r="X29" i="71" a="1"/>
  <c r="X29" i="71" s="1"/>
  <c r="W29" i="71" a="1"/>
  <c r="W29" i="71" s="1"/>
  <c r="Y28" i="71" a="1"/>
  <c r="Y28" i="71" s="1"/>
  <c r="X28" i="71" a="1"/>
  <c r="X28" i="71" s="1"/>
  <c r="W28" i="71" a="1"/>
  <c r="W28" i="71" s="1"/>
  <c r="Y27" i="71" a="1"/>
  <c r="Y27" i="71" s="1"/>
  <c r="X27" i="71" a="1"/>
  <c r="X27" i="71" s="1"/>
  <c r="W27" i="71" a="1"/>
  <c r="W27" i="71" s="1"/>
  <c r="Y26" i="71" a="1"/>
  <c r="Y26" i="71" s="1"/>
  <c r="X26" i="71" a="1"/>
  <c r="X26" i="71" s="1"/>
  <c r="W26" i="71" a="1"/>
  <c r="W26" i="71" s="1"/>
  <c r="Y25" i="71" a="1"/>
  <c r="Y25" i="71" s="1"/>
  <c r="X25" i="71" a="1"/>
  <c r="X25" i="71" s="1"/>
  <c r="W25" i="71" a="1"/>
  <c r="W25" i="71" s="1"/>
  <c r="Y24" i="71" a="1"/>
  <c r="Y24" i="71" s="1"/>
  <c r="X24" i="71" a="1"/>
  <c r="X24" i="71" s="1"/>
  <c r="W24" i="71" a="1"/>
  <c r="W24" i="71" s="1"/>
  <c r="Y23" i="71" a="1"/>
  <c r="Y23" i="71" s="1"/>
  <c r="X23" i="71" a="1"/>
  <c r="X23" i="71" s="1"/>
  <c r="W23" i="71" a="1"/>
  <c r="W23" i="71" s="1"/>
  <c r="Y22" i="71" a="1"/>
  <c r="Y22" i="71" s="1"/>
  <c r="X22" i="71" a="1"/>
  <c r="X22" i="71" s="1"/>
  <c r="W22" i="71" a="1"/>
  <c r="W22" i="71" s="1"/>
  <c r="Y21" i="71" a="1"/>
  <c r="Y21" i="71" s="1"/>
  <c r="X21" i="71" a="1"/>
  <c r="X21" i="71" s="1"/>
  <c r="W21" i="71" a="1"/>
  <c r="W21" i="71" s="1"/>
  <c r="Y20" i="71" a="1"/>
  <c r="Y20" i="71" s="1"/>
  <c r="X20" i="71" a="1"/>
  <c r="X20" i="71" s="1"/>
  <c r="W20" i="71" a="1"/>
  <c r="W20" i="71" s="1"/>
  <c r="Y19" i="71" a="1"/>
  <c r="Y19" i="71" s="1"/>
  <c r="X19" i="71" a="1"/>
  <c r="X19" i="71" s="1"/>
  <c r="W19" i="71" a="1"/>
  <c r="W19" i="71" s="1"/>
  <c r="Y18" i="71" a="1"/>
  <c r="Y18" i="71" s="1"/>
  <c r="X18" i="71" a="1"/>
  <c r="X18" i="71" s="1"/>
  <c r="W18" i="71" a="1"/>
  <c r="W18" i="71" s="1"/>
  <c r="Y17" i="71" a="1"/>
  <c r="Y17" i="71" s="1"/>
  <c r="X17" i="71" a="1"/>
  <c r="X17" i="71" s="1"/>
  <c r="W17" i="71" a="1"/>
  <c r="W17" i="71" s="1"/>
  <c r="Y16" i="71" a="1"/>
  <c r="Y16" i="71" s="1"/>
  <c r="X16" i="71" a="1"/>
  <c r="X16" i="71" s="1"/>
  <c r="W16" i="71" a="1"/>
  <c r="W16" i="71" s="1"/>
  <c r="Y15" i="71" a="1"/>
  <c r="Y15" i="71" s="1"/>
  <c r="X15" i="71" a="1"/>
  <c r="X15" i="71" s="1"/>
  <c r="W15" i="71" a="1"/>
  <c r="W15" i="71" s="1"/>
  <c r="Y14" i="71" a="1"/>
  <c r="Y14" i="71" s="1"/>
  <c r="X14" i="71" a="1"/>
  <c r="X14" i="71" s="1"/>
  <c r="W14" i="71" a="1"/>
  <c r="W14" i="71" s="1"/>
  <c r="Y13" i="71" a="1"/>
  <c r="Y13" i="71" s="1"/>
  <c r="X13" i="71" a="1"/>
  <c r="X13" i="71" s="1"/>
  <c r="W13" i="71" a="1"/>
  <c r="W13" i="71" s="1"/>
  <c r="Y12" i="71" a="1"/>
  <c r="Y12" i="71" s="1"/>
  <c r="X12" i="71" a="1"/>
  <c r="X12" i="71" s="1"/>
  <c r="W12" i="71" a="1"/>
  <c r="W12" i="71" s="1"/>
  <c r="Y11" i="71" a="1"/>
  <c r="Y11" i="71" s="1"/>
  <c r="X11" i="71" a="1"/>
  <c r="X11" i="71" s="1"/>
  <c r="W11" i="71" a="1"/>
  <c r="W11" i="71" s="1"/>
  <c r="Y10" i="71" a="1"/>
  <c r="Y10" i="71" s="1"/>
  <c r="X10" i="71" a="1"/>
  <c r="X10" i="71" s="1"/>
  <c r="W10" i="71" a="1"/>
  <c r="W10" i="71" s="1"/>
  <c r="Y9" i="71" a="1"/>
  <c r="Y9" i="71" s="1"/>
  <c r="X9" i="71" a="1"/>
  <c r="X9" i="71" s="1"/>
  <c r="W9" i="71" a="1"/>
  <c r="W9" i="71" s="1"/>
  <c r="Y8" i="71" a="1"/>
  <c r="Y8" i="71" s="1"/>
  <c r="X8" i="71" a="1"/>
  <c r="X8" i="71" s="1"/>
  <c r="W8" i="71" a="1"/>
  <c r="W8" i="71" s="1"/>
  <c r="Y7" i="71" a="1"/>
  <c r="Y7" i="71" s="1"/>
  <c r="X7" i="71" a="1"/>
  <c r="X7" i="71" s="1"/>
  <c r="W7" i="71" a="1"/>
  <c r="W7" i="71" s="1"/>
  <c r="Y6" i="71" a="1"/>
  <c r="Y6" i="71" s="1"/>
  <c r="X6" i="71" a="1"/>
  <c r="X6" i="71" s="1"/>
  <c r="W6" i="71" a="1"/>
  <c r="W6" i="71" s="1"/>
  <c r="Y5" i="71" a="1"/>
  <c r="Y5" i="71" s="1"/>
  <c r="X5" i="71" a="1"/>
  <c r="X5" i="71" s="1"/>
  <c r="W5" i="71" a="1"/>
  <c r="W5" i="71" s="1"/>
  <c r="Y4" i="71" a="1"/>
  <c r="Y4" i="71" s="1"/>
  <c r="X4" i="71" a="1"/>
  <c r="X4" i="71" s="1"/>
  <c r="W4" i="71" a="1"/>
  <c r="W4" i="71" s="1"/>
  <c r="Y203" i="70" a="1"/>
  <c r="Y203" i="70" s="1"/>
  <c r="X203" i="70" a="1"/>
  <c r="X203" i="70" s="1"/>
  <c r="W203" i="70" a="1"/>
  <c r="W203" i="70" s="1"/>
  <c r="Y202" i="70" a="1"/>
  <c r="Y202" i="70" s="1"/>
  <c r="X202" i="70" a="1"/>
  <c r="X202" i="70" s="1"/>
  <c r="W202" i="70" a="1"/>
  <c r="W202" i="70" s="1"/>
  <c r="Y201" i="70" a="1"/>
  <c r="Y201" i="70" s="1"/>
  <c r="X201" i="70" a="1"/>
  <c r="X201" i="70" s="1"/>
  <c r="W201" i="70" a="1"/>
  <c r="W201" i="70" s="1"/>
  <c r="Y200" i="70" a="1"/>
  <c r="Y200" i="70" s="1"/>
  <c r="X200" i="70" a="1"/>
  <c r="X200" i="70" s="1"/>
  <c r="W200" i="70" a="1"/>
  <c r="W200" i="70" s="1"/>
  <c r="Y199" i="70" a="1"/>
  <c r="Y199" i="70" s="1"/>
  <c r="X199" i="70" a="1"/>
  <c r="X199" i="70" s="1"/>
  <c r="W199" i="70" a="1"/>
  <c r="W199" i="70" s="1"/>
  <c r="Y198" i="70" a="1"/>
  <c r="Y198" i="70" s="1"/>
  <c r="X198" i="70" a="1"/>
  <c r="X198" i="70" s="1"/>
  <c r="W198" i="70" a="1"/>
  <c r="W198" i="70" s="1"/>
  <c r="Y197" i="70" a="1"/>
  <c r="Y197" i="70" s="1"/>
  <c r="X197" i="70" a="1"/>
  <c r="X197" i="70" s="1"/>
  <c r="W197" i="70" a="1"/>
  <c r="W197" i="70" s="1"/>
  <c r="Y196" i="70" a="1"/>
  <c r="Y196" i="70" s="1"/>
  <c r="X196" i="70" a="1"/>
  <c r="X196" i="70" s="1"/>
  <c r="W196" i="70" a="1"/>
  <c r="W196" i="70" s="1"/>
  <c r="Y195" i="70" a="1"/>
  <c r="Y195" i="70" s="1"/>
  <c r="X195" i="70" a="1"/>
  <c r="X195" i="70" s="1"/>
  <c r="W195" i="70" a="1"/>
  <c r="W195" i="70" s="1"/>
  <c r="Y194" i="70" a="1"/>
  <c r="Y194" i="70" s="1"/>
  <c r="X194" i="70" a="1"/>
  <c r="X194" i="70" s="1"/>
  <c r="W194" i="70" a="1"/>
  <c r="W194" i="70" s="1"/>
  <c r="Y193" i="70" a="1"/>
  <c r="Y193" i="70" s="1"/>
  <c r="X193" i="70" a="1"/>
  <c r="X193" i="70" s="1"/>
  <c r="W193" i="70" a="1"/>
  <c r="W193" i="70" s="1"/>
  <c r="Y192" i="70" a="1"/>
  <c r="Y192" i="70" s="1"/>
  <c r="X192" i="70" a="1"/>
  <c r="X192" i="70" s="1"/>
  <c r="W192" i="70" a="1"/>
  <c r="W192" i="70" s="1"/>
  <c r="Y191" i="70" a="1"/>
  <c r="Y191" i="70" s="1"/>
  <c r="X191" i="70" a="1"/>
  <c r="X191" i="70" s="1"/>
  <c r="W191" i="70" a="1"/>
  <c r="W191" i="70" s="1"/>
  <c r="Y190" i="70" a="1"/>
  <c r="Y190" i="70" s="1"/>
  <c r="X190" i="70" a="1"/>
  <c r="X190" i="70" s="1"/>
  <c r="W190" i="70" a="1"/>
  <c r="W190" i="70" s="1"/>
  <c r="Y189" i="70" a="1"/>
  <c r="Y189" i="70" s="1"/>
  <c r="X189" i="70" a="1"/>
  <c r="X189" i="70" s="1"/>
  <c r="W189" i="70" a="1"/>
  <c r="W189" i="70" s="1"/>
  <c r="Y188" i="70" a="1"/>
  <c r="Y188" i="70" s="1"/>
  <c r="X188" i="70" a="1"/>
  <c r="X188" i="70" s="1"/>
  <c r="W188" i="70" a="1"/>
  <c r="W188" i="70" s="1"/>
  <c r="Y187" i="70" a="1"/>
  <c r="Y187" i="70" s="1"/>
  <c r="X187" i="70" a="1"/>
  <c r="X187" i="70" s="1"/>
  <c r="W187" i="70" a="1"/>
  <c r="W187" i="70" s="1"/>
  <c r="Y186" i="70" a="1"/>
  <c r="Y186" i="70" s="1"/>
  <c r="X186" i="70" a="1"/>
  <c r="X186" i="70" s="1"/>
  <c r="W186" i="70" a="1"/>
  <c r="W186" i="70" s="1"/>
  <c r="Y185" i="70" a="1"/>
  <c r="Y185" i="70" s="1"/>
  <c r="X185" i="70" a="1"/>
  <c r="X185" i="70" s="1"/>
  <c r="W185" i="70" a="1"/>
  <c r="W185" i="70" s="1"/>
  <c r="Y184" i="70" a="1"/>
  <c r="Y184" i="70" s="1"/>
  <c r="X184" i="70" a="1"/>
  <c r="X184" i="70" s="1"/>
  <c r="W184" i="70" a="1"/>
  <c r="W184" i="70" s="1"/>
  <c r="Y183" i="70" a="1"/>
  <c r="Y183" i="70" s="1"/>
  <c r="X183" i="70" a="1"/>
  <c r="X183" i="70" s="1"/>
  <c r="W183" i="70" a="1"/>
  <c r="W183" i="70" s="1"/>
  <c r="Y182" i="70" a="1"/>
  <c r="Y182" i="70" s="1"/>
  <c r="X182" i="70" a="1"/>
  <c r="X182" i="70" s="1"/>
  <c r="W182" i="70" a="1"/>
  <c r="W182" i="70" s="1"/>
  <c r="Y181" i="70" a="1"/>
  <c r="Y181" i="70" s="1"/>
  <c r="X181" i="70" a="1"/>
  <c r="X181" i="70" s="1"/>
  <c r="W181" i="70" a="1"/>
  <c r="W181" i="70" s="1"/>
  <c r="Y180" i="70" a="1"/>
  <c r="Y180" i="70" s="1"/>
  <c r="X180" i="70" a="1"/>
  <c r="X180" i="70" s="1"/>
  <c r="W180" i="70" a="1"/>
  <c r="W180" i="70" s="1"/>
  <c r="Y179" i="70" a="1"/>
  <c r="Y179" i="70" s="1"/>
  <c r="X179" i="70" a="1"/>
  <c r="X179" i="70" s="1"/>
  <c r="W179" i="70" a="1"/>
  <c r="W179" i="70" s="1"/>
  <c r="Y178" i="70" a="1"/>
  <c r="Y178" i="70" s="1"/>
  <c r="X178" i="70" a="1"/>
  <c r="X178" i="70" s="1"/>
  <c r="W178" i="70" a="1"/>
  <c r="W178" i="70" s="1"/>
  <c r="Y177" i="70" a="1"/>
  <c r="Y177" i="70" s="1"/>
  <c r="X177" i="70" a="1"/>
  <c r="X177" i="70" s="1"/>
  <c r="W177" i="70" a="1"/>
  <c r="W177" i="70" s="1"/>
  <c r="Y176" i="70" a="1"/>
  <c r="Y176" i="70" s="1"/>
  <c r="X176" i="70" a="1"/>
  <c r="X176" i="70" s="1"/>
  <c r="W176" i="70" a="1"/>
  <c r="W176" i="70" s="1"/>
  <c r="Y175" i="70" a="1"/>
  <c r="Y175" i="70" s="1"/>
  <c r="X175" i="70" a="1"/>
  <c r="X175" i="70" s="1"/>
  <c r="W175" i="70" a="1"/>
  <c r="W175" i="70" s="1"/>
  <c r="Y174" i="70" a="1"/>
  <c r="Y174" i="70" s="1"/>
  <c r="X174" i="70" a="1"/>
  <c r="X174" i="70" s="1"/>
  <c r="W174" i="70" a="1"/>
  <c r="W174" i="70" s="1"/>
  <c r="Y173" i="70" a="1"/>
  <c r="Y173" i="70" s="1"/>
  <c r="X173" i="70" a="1"/>
  <c r="X173" i="70" s="1"/>
  <c r="W173" i="70" a="1"/>
  <c r="W173" i="70" s="1"/>
  <c r="Y172" i="70" a="1"/>
  <c r="Y172" i="70" s="1"/>
  <c r="X172" i="70" a="1"/>
  <c r="X172" i="70" s="1"/>
  <c r="W172" i="70" a="1"/>
  <c r="W172" i="70" s="1"/>
  <c r="Y171" i="70" a="1"/>
  <c r="Y171" i="70" s="1"/>
  <c r="X171" i="70" a="1"/>
  <c r="X171" i="70" s="1"/>
  <c r="W171" i="70" a="1"/>
  <c r="W171" i="70" s="1"/>
  <c r="Y170" i="70" a="1"/>
  <c r="Y170" i="70" s="1"/>
  <c r="X170" i="70" a="1"/>
  <c r="X170" i="70" s="1"/>
  <c r="W170" i="70" a="1"/>
  <c r="W170" i="70" s="1"/>
  <c r="Y169" i="70" a="1"/>
  <c r="Y169" i="70" s="1"/>
  <c r="X169" i="70" a="1"/>
  <c r="X169" i="70" s="1"/>
  <c r="W169" i="70" a="1"/>
  <c r="W169" i="70" s="1"/>
  <c r="Y168" i="70" a="1"/>
  <c r="Y168" i="70" s="1"/>
  <c r="X168" i="70" a="1"/>
  <c r="X168" i="70" s="1"/>
  <c r="W168" i="70" a="1"/>
  <c r="W168" i="70" s="1"/>
  <c r="Y167" i="70" a="1"/>
  <c r="Y167" i="70" s="1"/>
  <c r="X167" i="70" a="1"/>
  <c r="X167" i="70" s="1"/>
  <c r="W167" i="70" a="1"/>
  <c r="W167" i="70" s="1"/>
  <c r="Y166" i="70" a="1"/>
  <c r="Y166" i="70" s="1"/>
  <c r="X166" i="70" a="1"/>
  <c r="X166" i="70" s="1"/>
  <c r="W166" i="70" a="1"/>
  <c r="W166" i="70" s="1"/>
  <c r="Y165" i="70" a="1"/>
  <c r="Y165" i="70" s="1"/>
  <c r="X165" i="70" a="1"/>
  <c r="X165" i="70" s="1"/>
  <c r="W165" i="70" a="1"/>
  <c r="W165" i="70" s="1"/>
  <c r="Y164" i="70" a="1"/>
  <c r="Y164" i="70" s="1"/>
  <c r="X164" i="70" a="1"/>
  <c r="X164" i="70" s="1"/>
  <c r="W164" i="70" a="1"/>
  <c r="W164" i="70" s="1"/>
  <c r="Y163" i="70" a="1"/>
  <c r="Y163" i="70" s="1"/>
  <c r="X163" i="70" a="1"/>
  <c r="X163" i="70" s="1"/>
  <c r="W163" i="70" a="1"/>
  <c r="W163" i="70" s="1"/>
  <c r="Y162" i="70" a="1"/>
  <c r="Y162" i="70" s="1"/>
  <c r="X162" i="70" a="1"/>
  <c r="X162" i="70" s="1"/>
  <c r="W162" i="70" a="1"/>
  <c r="W162" i="70" s="1"/>
  <c r="Y161" i="70" a="1"/>
  <c r="Y161" i="70" s="1"/>
  <c r="X161" i="70" a="1"/>
  <c r="X161" i="70" s="1"/>
  <c r="W161" i="70" a="1"/>
  <c r="W161" i="70" s="1"/>
  <c r="Y160" i="70" a="1"/>
  <c r="Y160" i="70" s="1"/>
  <c r="X160" i="70" a="1"/>
  <c r="X160" i="70" s="1"/>
  <c r="W160" i="70" a="1"/>
  <c r="W160" i="70" s="1"/>
  <c r="Y159" i="70" a="1"/>
  <c r="Y159" i="70" s="1"/>
  <c r="X159" i="70" a="1"/>
  <c r="X159" i="70" s="1"/>
  <c r="W159" i="70" a="1"/>
  <c r="W159" i="70" s="1"/>
  <c r="Y158" i="70" a="1"/>
  <c r="Y158" i="70" s="1"/>
  <c r="X158" i="70" a="1"/>
  <c r="X158" i="70" s="1"/>
  <c r="W158" i="70" a="1"/>
  <c r="W158" i="70" s="1"/>
  <c r="Y157" i="70" a="1"/>
  <c r="Y157" i="70" s="1"/>
  <c r="X157" i="70" a="1"/>
  <c r="X157" i="70" s="1"/>
  <c r="W157" i="70" a="1"/>
  <c r="W157" i="70" s="1"/>
  <c r="Y156" i="70" a="1"/>
  <c r="Y156" i="70" s="1"/>
  <c r="X156" i="70" a="1"/>
  <c r="X156" i="70" s="1"/>
  <c r="W156" i="70" a="1"/>
  <c r="W156" i="70" s="1"/>
  <c r="Y155" i="70" a="1"/>
  <c r="Y155" i="70" s="1"/>
  <c r="X155" i="70" a="1"/>
  <c r="X155" i="70" s="1"/>
  <c r="W155" i="70" a="1"/>
  <c r="W155" i="70" s="1"/>
  <c r="Y154" i="70" a="1"/>
  <c r="Y154" i="70" s="1"/>
  <c r="X154" i="70" a="1"/>
  <c r="X154" i="70" s="1"/>
  <c r="W154" i="70" a="1"/>
  <c r="W154" i="70" s="1"/>
  <c r="Y153" i="70" a="1"/>
  <c r="Y153" i="70" s="1"/>
  <c r="X153" i="70" a="1"/>
  <c r="X153" i="70" s="1"/>
  <c r="W153" i="70" a="1"/>
  <c r="W153" i="70" s="1"/>
  <c r="Y152" i="70" a="1"/>
  <c r="Y152" i="70" s="1"/>
  <c r="X152" i="70" a="1"/>
  <c r="X152" i="70" s="1"/>
  <c r="W152" i="70" a="1"/>
  <c r="W152" i="70" s="1"/>
  <c r="Y151" i="70" a="1"/>
  <c r="Y151" i="70" s="1"/>
  <c r="X151" i="70" a="1"/>
  <c r="X151" i="70" s="1"/>
  <c r="W151" i="70" a="1"/>
  <c r="W151" i="70" s="1"/>
  <c r="Y150" i="70" a="1"/>
  <c r="Y150" i="70" s="1"/>
  <c r="X150" i="70" a="1"/>
  <c r="X150" i="70" s="1"/>
  <c r="W150" i="70" a="1"/>
  <c r="W150" i="70" s="1"/>
  <c r="Y149" i="70" a="1"/>
  <c r="Y149" i="70" s="1"/>
  <c r="X149" i="70" a="1"/>
  <c r="X149" i="70" s="1"/>
  <c r="W149" i="70" a="1"/>
  <c r="W149" i="70" s="1"/>
  <c r="Y148" i="70" a="1"/>
  <c r="Y148" i="70" s="1"/>
  <c r="X148" i="70" a="1"/>
  <c r="X148" i="70" s="1"/>
  <c r="W148" i="70" a="1"/>
  <c r="W148" i="70" s="1"/>
  <c r="Y147" i="70" a="1"/>
  <c r="Y147" i="70" s="1"/>
  <c r="X147" i="70" a="1"/>
  <c r="X147" i="70" s="1"/>
  <c r="W147" i="70" a="1"/>
  <c r="W147" i="70" s="1"/>
  <c r="Y146" i="70" a="1"/>
  <c r="Y146" i="70" s="1"/>
  <c r="X146" i="70" a="1"/>
  <c r="X146" i="70" s="1"/>
  <c r="W146" i="70" a="1"/>
  <c r="W146" i="70" s="1"/>
  <c r="Y145" i="70" a="1"/>
  <c r="Y145" i="70" s="1"/>
  <c r="X145" i="70" a="1"/>
  <c r="X145" i="70" s="1"/>
  <c r="W145" i="70" a="1"/>
  <c r="W145" i="70" s="1"/>
  <c r="Y144" i="70" a="1"/>
  <c r="Y144" i="70" s="1"/>
  <c r="X144" i="70" a="1"/>
  <c r="X144" i="70" s="1"/>
  <c r="W144" i="70" a="1"/>
  <c r="W144" i="70" s="1"/>
  <c r="Y143" i="70" a="1"/>
  <c r="Y143" i="70" s="1"/>
  <c r="X143" i="70" a="1"/>
  <c r="X143" i="70" s="1"/>
  <c r="W143" i="70" a="1"/>
  <c r="W143" i="70" s="1"/>
  <c r="Y142" i="70" a="1"/>
  <c r="Y142" i="70" s="1"/>
  <c r="X142" i="70" a="1"/>
  <c r="X142" i="70" s="1"/>
  <c r="W142" i="70" a="1"/>
  <c r="W142" i="70" s="1"/>
  <c r="Y141" i="70" a="1"/>
  <c r="Y141" i="70" s="1"/>
  <c r="X141" i="70" a="1"/>
  <c r="X141" i="70" s="1"/>
  <c r="W141" i="70" a="1"/>
  <c r="W141" i="70" s="1"/>
  <c r="Y140" i="70" a="1"/>
  <c r="Y140" i="70" s="1"/>
  <c r="X140" i="70" a="1"/>
  <c r="X140" i="70" s="1"/>
  <c r="W140" i="70" a="1"/>
  <c r="W140" i="70" s="1"/>
  <c r="Y139" i="70" a="1"/>
  <c r="Y139" i="70" s="1"/>
  <c r="X139" i="70" a="1"/>
  <c r="X139" i="70" s="1"/>
  <c r="W139" i="70" a="1"/>
  <c r="W139" i="70" s="1"/>
  <c r="Y138" i="70" a="1"/>
  <c r="Y138" i="70" s="1"/>
  <c r="X138" i="70" a="1"/>
  <c r="X138" i="70" s="1"/>
  <c r="W138" i="70" a="1"/>
  <c r="W138" i="70" s="1"/>
  <c r="Y137" i="70" a="1"/>
  <c r="Y137" i="70" s="1"/>
  <c r="X137" i="70" a="1"/>
  <c r="X137" i="70" s="1"/>
  <c r="W137" i="70" a="1"/>
  <c r="W137" i="70" s="1"/>
  <c r="Y136" i="70" a="1"/>
  <c r="Y136" i="70" s="1"/>
  <c r="X136" i="70" a="1"/>
  <c r="X136" i="70" s="1"/>
  <c r="W136" i="70" a="1"/>
  <c r="W136" i="70" s="1"/>
  <c r="Y135" i="70" a="1"/>
  <c r="Y135" i="70" s="1"/>
  <c r="X135" i="70" a="1"/>
  <c r="X135" i="70" s="1"/>
  <c r="W135" i="70" a="1"/>
  <c r="W135" i="70" s="1"/>
  <c r="Y134" i="70" a="1"/>
  <c r="Y134" i="70" s="1"/>
  <c r="X134" i="70" a="1"/>
  <c r="X134" i="70" s="1"/>
  <c r="W134" i="70" a="1"/>
  <c r="W134" i="70" s="1"/>
  <c r="Y133" i="70" a="1"/>
  <c r="Y133" i="70" s="1"/>
  <c r="X133" i="70" a="1"/>
  <c r="X133" i="70" s="1"/>
  <c r="W133" i="70" a="1"/>
  <c r="W133" i="70" s="1"/>
  <c r="Y132" i="70" a="1"/>
  <c r="Y132" i="70" s="1"/>
  <c r="X132" i="70" a="1"/>
  <c r="X132" i="70" s="1"/>
  <c r="W132" i="70" a="1"/>
  <c r="W132" i="70" s="1"/>
  <c r="Y131" i="70" a="1"/>
  <c r="Y131" i="70" s="1"/>
  <c r="X131" i="70" a="1"/>
  <c r="X131" i="70" s="1"/>
  <c r="W131" i="70" a="1"/>
  <c r="W131" i="70" s="1"/>
  <c r="Y130" i="70" a="1"/>
  <c r="Y130" i="70" s="1"/>
  <c r="X130" i="70" a="1"/>
  <c r="X130" i="70" s="1"/>
  <c r="W130" i="70" a="1"/>
  <c r="W130" i="70" s="1"/>
  <c r="Y129" i="70" a="1"/>
  <c r="Y129" i="70" s="1"/>
  <c r="X129" i="70" a="1"/>
  <c r="X129" i="70" s="1"/>
  <c r="W129" i="70" a="1"/>
  <c r="W129" i="70" s="1"/>
  <c r="Y128" i="70" a="1"/>
  <c r="Y128" i="70" s="1"/>
  <c r="X128" i="70" a="1"/>
  <c r="X128" i="70" s="1"/>
  <c r="W128" i="70" a="1"/>
  <c r="W128" i="70" s="1"/>
  <c r="Y127" i="70" a="1"/>
  <c r="Y127" i="70" s="1"/>
  <c r="X127" i="70" a="1"/>
  <c r="X127" i="70" s="1"/>
  <c r="W127" i="70" a="1"/>
  <c r="W127" i="70" s="1"/>
  <c r="Y126" i="70" a="1"/>
  <c r="Y126" i="70" s="1"/>
  <c r="X126" i="70" a="1"/>
  <c r="X126" i="70" s="1"/>
  <c r="W126" i="70" a="1"/>
  <c r="W126" i="70" s="1"/>
  <c r="Y125" i="70" a="1"/>
  <c r="Y125" i="70" s="1"/>
  <c r="X125" i="70" a="1"/>
  <c r="X125" i="70" s="1"/>
  <c r="W125" i="70" a="1"/>
  <c r="W125" i="70" s="1"/>
  <c r="Y124" i="70" a="1"/>
  <c r="Y124" i="70" s="1"/>
  <c r="X124" i="70" a="1"/>
  <c r="X124" i="70" s="1"/>
  <c r="W124" i="70" a="1"/>
  <c r="W124" i="70" s="1"/>
  <c r="Y123" i="70" a="1"/>
  <c r="Y123" i="70" s="1"/>
  <c r="X123" i="70" a="1"/>
  <c r="X123" i="70" s="1"/>
  <c r="W123" i="70" a="1"/>
  <c r="W123" i="70" s="1"/>
  <c r="Y122" i="70" a="1"/>
  <c r="Y122" i="70" s="1"/>
  <c r="X122" i="70" a="1"/>
  <c r="X122" i="70" s="1"/>
  <c r="W122" i="70" a="1"/>
  <c r="W122" i="70" s="1"/>
  <c r="Y121" i="70" a="1"/>
  <c r="Y121" i="70" s="1"/>
  <c r="X121" i="70" a="1"/>
  <c r="X121" i="70" s="1"/>
  <c r="W121" i="70" a="1"/>
  <c r="W121" i="70" s="1"/>
  <c r="Y120" i="70" a="1"/>
  <c r="Y120" i="70" s="1"/>
  <c r="X120" i="70" a="1"/>
  <c r="X120" i="70" s="1"/>
  <c r="W120" i="70" a="1"/>
  <c r="W120" i="70" s="1"/>
  <c r="Y119" i="70" a="1"/>
  <c r="Y119" i="70" s="1"/>
  <c r="X119" i="70" a="1"/>
  <c r="X119" i="70" s="1"/>
  <c r="W119" i="70" a="1"/>
  <c r="W119" i="70" s="1"/>
  <c r="Y118" i="70" a="1"/>
  <c r="Y118" i="70" s="1"/>
  <c r="X118" i="70" a="1"/>
  <c r="X118" i="70" s="1"/>
  <c r="W118" i="70" a="1"/>
  <c r="W118" i="70" s="1"/>
  <c r="Y117" i="70" a="1"/>
  <c r="Y117" i="70" s="1"/>
  <c r="X117" i="70" a="1"/>
  <c r="X117" i="70" s="1"/>
  <c r="W117" i="70" a="1"/>
  <c r="W117" i="70" s="1"/>
  <c r="Y116" i="70" a="1"/>
  <c r="Y116" i="70" s="1"/>
  <c r="X116" i="70" a="1"/>
  <c r="X116" i="70" s="1"/>
  <c r="W116" i="70" a="1"/>
  <c r="W116" i="70" s="1"/>
  <c r="Y115" i="70" a="1"/>
  <c r="Y115" i="70" s="1"/>
  <c r="X115" i="70" a="1"/>
  <c r="X115" i="70" s="1"/>
  <c r="W115" i="70" a="1"/>
  <c r="W115" i="70" s="1"/>
  <c r="Y114" i="70" a="1"/>
  <c r="Y114" i="70" s="1"/>
  <c r="X114" i="70" a="1"/>
  <c r="X114" i="70" s="1"/>
  <c r="W114" i="70" a="1"/>
  <c r="W114" i="70" s="1"/>
  <c r="Y113" i="70" a="1"/>
  <c r="Y113" i="70" s="1"/>
  <c r="X113" i="70" a="1"/>
  <c r="X113" i="70" s="1"/>
  <c r="W113" i="70" a="1"/>
  <c r="W113" i="70" s="1"/>
  <c r="Y112" i="70" a="1"/>
  <c r="Y112" i="70" s="1"/>
  <c r="X112" i="70" a="1"/>
  <c r="X112" i="70" s="1"/>
  <c r="W112" i="70" a="1"/>
  <c r="W112" i="70" s="1"/>
  <c r="Y111" i="70" a="1"/>
  <c r="Y111" i="70" s="1"/>
  <c r="X111" i="70" a="1"/>
  <c r="X111" i="70" s="1"/>
  <c r="W111" i="70" a="1"/>
  <c r="W111" i="70" s="1"/>
  <c r="Y110" i="70" a="1"/>
  <c r="Y110" i="70" s="1"/>
  <c r="X110" i="70" a="1"/>
  <c r="X110" i="70" s="1"/>
  <c r="W110" i="70" a="1"/>
  <c r="W110" i="70" s="1"/>
  <c r="Y109" i="70" a="1"/>
  <c r="Y109" i="70" s="1"/>
  <c r="X109" i="70" a="1"/>
  <c r="X109" i="70" s="1"/>
  <c r="W109" i="70" a="1"/>
  <c r="W109" i="70" s="1"/>
  <c r="Y108" i="70" a="1"/>
  <c r="Y108" i="70" s="1"/>
  <c r="X108" i="70" a="1"/>
  <c r="X108" i="70" s="1"/>
  <c r="W108" i="70" a="1"/>
  <c r="W108" i="70" s="1"/>
  <c r="Y107" i="70" a="1"/>
  <c r="Y107" i="70" s="1"/>
  <c r="X107" i="70" a="1"/>
  <c r="X107" i="70" s="1"/>
  <c r="W107" i="70" a="1"/>
  <c r="W107" i="70" s="1"/>
  <c r="Y106" i="70" a="1"/>
  <c r="Y106" i="70" s="1"/>
  <c r="X106" i="70" a="1"/>
  <c r="X106" i="70" s="1"/>
  <c r="W106" i="70" a="1"/>
  <c r="W106" i="70" s="1"/>
  <c r="Y105" i="70" a="1"/>
  <c r="Y105" i="70" s="1"/>
  <c r="X105" i="70" a="1"/>
  <c r="X105" i="70" s="1"/>
  <c r="W105" i="70" a="1"/>
  <c r="W105" i="70" s="1"/>
  <c r="Y104" i="70" a="1"/>
  <c r="Y104" i="70" s="1"/>
  <c r="X104" i="70" a="1"/>
  <c r="X104" i="70" s="1"/>
  <c r="W104" i="70" a="1"/>
  <c r="W104" i="70" s="1"/>
  <c r="Y103" i="70" a="1"/>
  <c r="Y103" i="70" s="1"/>
  <c r="X103" i="70" a="1"/>
  <c r="X103" i="70" s="1"/>
  <c r="W103" i="70" a="1"/>
  <c r="W103" i="70" s="1"/>
  <c r="Y102" i="70" a="1"/>
  <c r="Y102" i="70" s="1"/>
  <c r="X102" i="70" a="1"/>
  <c r="X102" i="70" s="1"/>
  <c r="W102" i="70" a="1"/>
  <c r="W102" i="70" s="1"/>
  <c r="Y101" i="70" a="1"/>
  <c r="Y101" i="70" s="1"/>
  <c r="X101" i="70" a="1"/>
  <c r="X101" i="70" s="1"/>
  <c r="W101" i="70" a="1"/>
  <c r="W101" i="70" s="1"/>
  <c r="Y100" i="70" a="1"/>
  <c r="Y100" i="70" s="1"/>
  <c r="X100" i="70" a="1"/>
  <c r="X100" i="70" s="1"/>
  <c r="W100" i="70" a="1"/>
  <c r="W100" i="70" s="1"/>
  <c r="Y99" i="70" a="1"/>
  <c r="Y99" i="70" s="1"/>
  <c r="X99" i="70" a="1"/>
  <c r="X99" i="70" s="1"/>
  <c r="W99" i="70" a="1"/>
  <c r="W99" i="70" s="1"/>
  <c r="Y98" i="70" a="1"/>
  <c r="Y98" i="70" s="1"/>
  <c r="X98" i="70" a="1"/>
  <c r="X98" i="70" s="1"/>
  <c r="W98" i="70" a="1"/>
  <c r="W98" i="70" s="1"/>
  <c r="Y97" i="70" a="1"/>
  <c r="Y97" i="70" s="1"/>
  <c r="X97" i="70" a="1"/>
  <c r="X97" i="70" s="1"/>
  <c r="W97" i="70" a="1"/>
  <c r="W97" i="70" s="1"/>
  <c r="Y96" i="70" a="1"/>
  <c r="Y96" i="70" s="1"/>
  <c r="X96" i="70" a="1"/>
  <c r="X96" i="70" s="1"/>
  <c r="W96" i="70" a="1"/>
  <c r="W96" i="70" s="1"/>
  <c r="Y95" i="70" a="1"/>
  <c r="Y95" i="70" s="1"/>
  <c r="X95" i="70" a="1"/>
  <c r="X95" i="70" s="1"/>
  <c r="W95" i="70" a="1"/>
  <c r="W95" i="70" s="1"/>
  <c r="Y94" i="70" a="1"/>
  <c r="Y94" i="70" s="1"/>
  <c r="X94" i="70" a="1"/>
  <c r="X94" i="70" s="1"/>
  <c r="W94" i="70" a="1"/>
  <c r="W94" i="70" s="1"/>
  <c r="Y93" i="70" a="1"/>
  <c r="Y93" i="70" s="1"/>
  <c r="X93" i="70" a="1"/>
  <c r="X93" i="70" s="1"/>
  <c r="W93" i="70" a="1"/>
  <c r="W93" i="70" s="1"/>
  <c r="Y92" i="70" a="1"/>
  <c r="Y92" i="70" s="1"/>
  <c r="X92" i="70" a="1"/>
  <c r="X92" i="70" s="1"/>
  <c r="W92" i="70" a="1"/>
  <c r="W92" i="70" s="1"/>
  <c r="Y91" i="70" a="1"/>
  <c r="Y91" i="70" s="1"/>
  <c r="X91" i="70" a="1"/>
  <c r="X91" i="70" s="1"/>
  <c r="W91" i="70" a="1"/>
  <c r="W91" i="70" s="1"/>
  <c r="Y90" i="70" a="1"/>
  <c r="Y90" i="70" s="1"/>
  <c r="X90" i="70" a="1"/>
  <c r="X90" i="70" s="1"/>
  <c r="W90" i="70" a="1"/>
  <c r="W90" i="70" s="1"/>
  <c r="Y89" i="70" a="1"/>
  <c r="Y89" i="70" s="1"/>
  <c r="X89" i="70" a="1"/>
  <c r="X89" i="70" s="1"/>
  <c r="W89" i="70" a="1"/>
  <c r="W89" i="70" s="1"/>
  <c r="Y88" i="70" a="1"/>
  <c r="Y88" i="70" s="1"/>
  <c r="X88" i="70" a="1"/>
  <c r="X88" i="70" s="1"/>
  <c r="W88" i="70" a="1"/>
  <c r="W88" i="70" s="1"/>
  <c r="Y87" i="70" a="1"/>
  <c r="Y87" i="70" s="1"/>
  <c r="X87" i="70" a="1"/>
  <c r="X87" i="70" s="1"/>
  <c r="W87" i="70" a="1"/>
  <c r="W87" i="70" s="1"/>
  <c r="Y86" i="70" a="1"/>
  <c r="Y86" i="70" s="1"/>
  <c r="X86" i="70" a="1"/>
  <c r="X86" i="70" s="1"/>
  <c r="W86" i="70" a="1"/>
  <c r="W86" i="70" s="1"/>
  <c r="Y85" i="70" a="1"/>
  <c r="Y85" i="70" s="1"/>
  <c r="X85" i="70" a="1"/>
  <c r="X85" i="70" s="1"/>
  <c r="W85" i="70" a="1"/>
  <c r="W85" i="70" s="1"/>
  <c r="Y84" i="70" a="1"/>
  <c r="Y84" i="70" s="1"/>
  <c r="X84" i="70" a="1"/>
  <c r="X84" i="70" s="1"/>
  <c r="W84" i="70" a="1"/>
  <c r="W84" i="70" s="1"/>
  <c r="Y83" i="70" a="1"/>
  <c r="Y83" i="70" s="1"/>
  <c r="X83" i="70" a="1"/>
  <c r="X83" i="70" s="1"/>
  <c r="W83" i="70" a="1"/>
  <c r="W83" i="70" s="1"/>
  <c r="Y82" i="70" a="1"/>
  <c r="Y82" i="70" s="1"/>
  <c r="X82" i="70" a="1"/>
  <c r="X82" i="70" s="1"/>
  <c r="W82" i="70" a="1"/>
  <c r="W82" i="70" s="1"/>
  <c r="Y81" i="70" a="1"/>
  <c r="Y81" i="70" s="1"/>
  <c r="X81" i="70" a="1"/>
  <c r="X81" i="70" s="1"/>
  <c r="W81" i="70" a="1"/>
  <c r="W81" i="70" s="1"/>
  <c r="Y80" i="70" a="1"/>
  <c r="Y80" i="70" s="1"/>
  <c r="X80" i="70" a="1"/>
  <c r="X80" i="70" s="1"/>
  <c r="W80" i="70" a="1"/>
  <c r="W80" i="70" s="1"/>
  <c r="Y79" i="70" a="1"/>
  <c r="Y79" i="70" s="1"/>
  <c r="X79" i="70" a="1"/>
  <c r="X79" i="70" s="1"/>
  <c r="W79" i="70" a="1"/>
  <c r="W79" i="70" s="1"/>
  <c r="Y78" i="70" a="1"/>
  <c r="Y78" i="70" s="1"/>
  <c r="X78" i="70" a="1"/>
  <c r="X78" i="70" s="1"/>
  <c r="W78" i="70" a="1"/>
  <c r="W78" i="70" s="1"/>
  <c r="Y77" i="70" a="1"/>
  <c r="Y77" i="70" s="1"/>
  <c r="X77" i="70" a="1"/>
  <c r="X77" i="70" s="1"/>
  <c r="W77" i="70" a="1"/>
  <c r="W77" i="70" s="1"/>
  <c r="Y76" i="70" a="1"/>
  <c r="Y76" i="70" s="1"/>
  <c r="X76" i="70" a="1"/>
  <c r="X76" i="70" s="1"/>
  <c r="W76" i="70" a="1"/>
  <c r="W76" i="70" s="1"/>
  <c r="Y75" i="70" a="1"/>
  <c r="Y75" i="70" s="1"/>
  <c r="X75" i="70" a="1"/>
  <c r="X75" i="70" s="1"/>
  <c r="W75" i="70" a="1"/>
  <c r="W75" i="70" s="1"/>
  <c r="Y74" i="70" a="1"/>
  <c r="Y74" i="70" s="1"/>
  <c r="X74" i="70" a="1"/>
  <c r="X74" i="70" s="1"/>
  <c r="W74" i="70" a="1"/>
  <c r="W74" i="70" s="1"/>
  <c r="Y73" i="70" a="1"/>
  <c r="Y73" i="70" s="1"/>
  <c r="X73" i="70" a="1"/>
  <c r="X73" i="70" s="1"/>
  <c r="W73" i="70" a="1"/>
  <c r="W73" i="70" s="1"/>
  <c r="Y72" i="70" a="1"/>
  <c r="Y72" i="70" s="1"/>
  <c r="X72" i="70" a="1"/>
  <c r="X72" i="70" s="1"/>
  <c r="W72" i="70" a="1"/>
  <c r="W72" i="70" s="1"/>
  <c r="Y71" i="70" a="1"/>
  <c r="Y71" i="70" s="1"/>
  <c r="X71" i="70" a="1"/>
  <c r="X71" i="70" s="1"/>
  <c r="W71" i="70" a="1"/>
  <c r="W71" i="70" s="1"/>
  <c r="Y70" i="70" a="1"/>
  <c r="Y70" i="70" s="1"/>
  <c r="X70" i="70" a="1"/>
  <c r="X70" i="70" s="1"/>
  <c r="W70" i="70" a="1"/>
  <c r="W70" i="70" s="1"/>
  <c r="Y69" i="70" a="1"/>
  <c r="Y69" i="70" s="1"/>
  <c r="X69" i="70" a="1"/>
  <c r="X69" i="70" s="1"/>
  <c r="W69" i="70" a="1"/>
  <c r="W69" i="70" s="1"/>
  <c r="Y68" i="70" a="1"/>
  <c r="Y68" i="70" s="1"/>
  <c r="X68" i="70" a="1"/>
  <c r="X68" i="70" s="1"/>
  <c r="W68" i="70" a="1"/>
  <c r="W68" i="70" s="1"/>
  <c r="Y67" i="70" a="1"/>
  <c r="Y67" i="70" s="1"/>
  <c r="X67" i="70" a="1"/>
  <c r="X67" i="70" s="1"/>
  <c r="W67" i="70" a="1"/>
  <c r="W67" i="70" s="1"/>
  <c r="Y66" i="70" a="1"/>
  <c r="Y66" i="70" s="1"/>
  <c r="X66" i="70" a="1"/>
  <c r="X66" i="70" s="1"/>
  <c r="W66" i="70" a="1"/>
  <c r="W66" i="70" s="1"/>
  <c r="Y65" i="70" a="1"/>
  <c r="Y65" i="70" s="1"/>
  <c r="X65" i="70" a="1"/>
  <c r="X65" i="70" s="1"/>
  <c r="W65" i="70" a="1"/>
  <c r="W65" i="70" s="1"/>
  <c r="Y64" i="70" a="1"/>
  <c r="Y64" i="70" s="1"/>
  <c r="X64" i="70" a="1"/>
  <c r="X64" i="70" s="1"/>
  <c r="W64" i="70" a="1"/>
  <c r="W64" i="70" s="1"/>
  <c r="Y63" i="70" a="1"/>
  <c r="Y63" i="70" s="1"/>
  <c r="X63" i="70" a="1"/>
  <c r="X63" i="70" s="1"/>
  <c r="W63" i="70" a="1"/>
  <c r="W63" i="70" s="1"/>
  <c r="Y62" i="70" a="1"/>
  <c r="Y62" i="70" s="1"/>
  <c r="X62" i="70" a="1"/>
  <c r="X62" i="70" s="1"/>
  <c r="W62" i="70" a="1"/>
  <c r="W62" i="70" s="1"/>
  <c r="Y61" i="70" a="1"/>
  <c r="Y61" i="70" s="1"/>
  <c r="X61" i="70" a="1"/>
  <c r="X61" i="70" s="1"/>
  <c r="W61" i="70" a="1"/>
  <c r="W61" i="70" s="1"/>
  <c r="Y60" i="70" a="1"/>
  <c r="Y60" i="70" s="1"/>
  <c r="X60" i="70" a="1"/>
  <c r="X60" i="70" s="1"/>
  <c r="W60" i="70" a="1"/>
  <c r="W60" i="70" s="1"/>
  <c r="Y59" i="70" a="1"/>
  <c r="Y59" i="70" s="1"/>
  <c r="X59" i="70" a="1"/>
  <c r="X59" i="70" s="1"/>
  <c r="W59" i="70" a="1"/>
  <c r="W59" i="70" s="1"/>
  <c r="Y58" i="70" a="1"/>
  <c r="Y58" i="70" s="1"/>
  <c r="X58" i="70" a="1"/>
  <c r="X58" i="70" s="1"/>
  <c r="W58" i="70" a="1"/>
  <c r="W58" i="70" s="1"/>
  <c r="Y57" i="70" a="1"/>
  <c r="Y57" i="70" s="1"/>
  <c r="X57" i="70" a="1"/>
  <c r="X57" i="70" s="1"/>
  <c r="W57" i="70" a="1"/>
  <c r="W57" i="70" s="1"/>
  <c r="Y56" i="70" a="1"/>
  <c r="Y56" i="70" s="1"/>
  <c r="X56" i="70" a="1"/>
  <c r="X56" i="70" s="1"/>
  <c r="W56" i="70" a="1"/>
  <c r="W56" i="70" s="1"/>
  <c r="Y55" i="70" a="1"/>
  <c r="Y55" i="70" s="1"/>
  <c r="X55" i="70" a="1"/>
  <c r="X55" i="70" s="1"/>
  <c r="W55" i="70" a="1"/>
  <c r="W55" i="70" s="1"/>
  <c r="Y54" i="70" a="1"/>
  <c r="Y54" i="70" s="1"/>
  <c r="X54" i="70" a="1"/>
  <c r="X54" i="70" s="1"/>
  <c r="W54" i="70" a="1"/>
  <c r="W54" i="70" s="1"/>
  <c r="Y53" i="70" a="1"/>
  <c r="Y53" i="70" s="1"/>
  <c r="X53" i="70" a="1"/>
  <c r="X53" i="70" s="1"/>
  <c r="W53" i="70" a="1"/>
  <c r="W53" i="70" s="1"/>
  <c r="Y52" i="70" a="1"/>
  <c r="Y52" i="70" s="1"/>
  <c r="X52" i="70" a="1"/>
  <c r="X52" i="70" s="1"/>
  <c r="W52" i="70" a="1"/>
  <c r="W52" i="70" s="1"/>
  <c r="Y51" i="70" a="1"/>
  <c r="Y51" i="70" s="1"/>
  <c r="X51" i="70" a="1"/>
  <c r="X51" i="70" s="1"/>
  <c r="W51" i="70" a="1"/>
  <c r="W51" i="70" s="1"/>
  <c r="Y50" i="70" a="1"/>
  <c r="Y50" i="70" s="1"/>
  <c r="X50" i="70" a="1"/>
  <c r="X50" i="70" s="1"/>
  <c r="W50" i="70" a="1"/>
  <c r="W50" i="70" s="1"/>
  <c r="Y49" i="70" a="1"/>
  <c r="Y49" i="70" s="1"/>
  <c r="X49" i="70" a="1"/>
  <c r="X49" i="70" s="1"/>
  <c r="W49" i="70" a="1"/>
  <c r="W49" i="70" s="1"/>
  <c r="Y48" i="70" a="1"/>
  <c r="Y48" i="70" s="1"/>
  <c r="X48" i="70" a="1"/>
  <c r="X48" i="70" s="1"/>
  <c r="W48" i="70" a="1"/>
  <c r="W48" i="70" s="1"/>
  <c r="Y47" i="70" a="1"/>
  <c r="Y47" i="70" s="1"/>
  <c r="X47" i="70" a="1"/>
  <c r="X47" i="70" s="1"/>
  <c r="W47" i="70" a="1"/>
  <c r="W47" i="70" s="1"/>
  <c r="Y46" i="70" a="1"/>
  <c r="Y46" i="70" s="1"/>
  <c r="X46" i="70" a="1"/>
  <c r="X46" i="70" s="1"/>
  <c r="W46" i="70" a="1"/>
  <c r="W46" i="70" s="1"/>
  <c r="Y45" i="70" a="1"/>
  <c r="Y45" i="70" s="1"/>
  <c r="X45" i="70" a="1"/>
  <c r="X45" i="70" s="1"/>
  <c r="W45" i="70" a="1"/>
  <c r="W45" i="70" s="1"/>
  <c r="Y44" i="70" a="1"/>
  <c r="Y44" i="70" s="1"/>
  <c r="X44" i="70" a="1"/>
  <c r="X44" i="70" s="1"/>
  <c r="W44" i="70" a="1"/>
  <c r="W44" i="70" s="1"/>
  <c r="Y43" i="70" a="1"/>
  <c r="Y43" i="70" s="1"/>
  <c r="X43" i="70" a="1"/>
  <c r="X43" i="70" s="1"/>
  <c r="W43" i="70" a="1"/>
  <c r="W43" i="70" s="1"/>
  <c r="Y42" i="70" a="1"/>
  <c r="Y42" i="70" s="1"/>
  <c r="X42" i="70" a="1"/>
  <c r="X42" i="70" s="1"/>
  <c r="W42" i="70" a="1"/>
  <c r="W42" i="70" s="1"/>
  <c r="Y41" i="70" a="1"/>
  <c r="Y41" i="70" s="1"/>
  <c r="X41" i="70" a="1"/>
  <c r="X41" i="70" s="1"/>
  <c r="W41" i="70" a="1"/>
  <c r="W41" i="70" s="1"/>
  <c r="Y40" i="70" a="1"/>
  <c r="Y40" i="70" s="1"/>
  <c r="X40" i="70" a="1"/>
  <c r="X40" i="70" s="1"/>
  <c r="W40" i="70" a="1"/>
  <c r="W40" i="70" s="1"/>
  <c r="Y39" i="70" a="1"/>
  <c r="Y39" i="70" s="1"/>
  <c r="X39" i="70" a="1"/>
  <c r="X39" i="70" s="1"/>
  <c r="W39" i="70" a="1"/>
  <c r="W39" i="70" s="1"/>
  <c r="Y38" i="70" a="1"/>
  <c r="Y38" i="70" s="1"/>
  <c r="X38" i="70" a="1"/>
  <c r="X38" i="70" s="1"/>
  <c r="W38" i="70" a="1"/>
  <c r="W38" i="70" s="1"/>
  <c r="Y37" i="70" a="1"/>
  <c r="Y37" i="70" s="1"/>
  <c r="X37" i="70" a="1"/>
  <c r="X37" i="70" s="1"/>
  <c r="W37" i="70" a="1"/>
  <c r="W37" i="70" s="1"/>
  <c r="Y36" i="70" a="1"/>
  <c r="Y36" i="70" s="1"/>
  <c r="X36" i="70" a="1"/>
  <c r="X36" i="70" s="1"/>
  <c r="W36" i="70" a="1"/>
  <c r="W36" i="70" s="1"/>
  <c r="Y35" i="70" a="1"/>
  <c r="Y35" i="70" s="1"/>
  <c r="X35" i="70" a="1"/>
  <c r="X35" i="70" s="1"/>
  <c r="W35" i="70" a="1"/>
  <c r="W35" i="70" s="1"/>
  <c r="Y34" i="70" a="1"/>
  <c r="Y34" i="70" s="1"/>
  <c r="X34" i="70" a="1"/>
  <c r="X34" i="70" s="1"/>
  <c r="W34" i="70" a="1"/>
  <c r="W34" i="70" s="1"/>
  <c r="Y33" i="70" a="1"/>
  <c r="Y33" i="70" s="1"/>
  <c r="X33" i="70" a="1"/>
  <c r="X33" i="70" s="1"/>
  <c r="W33" i="70" a="1"/>
  <c r="W33" i="70" s="1"/>
  <c r="Y32" i="70" a="1"/>
  <c r="Y32" i="70" s="1"/>
  <c r="X32" i="70" a="1"/>
  <c r="X32" i="70" s="1"/>
  <c r="W32" i="70" a="1"/>
  <c r="W32" i="70" s="1"/>
  <c r="Y31" i="70" a="1"/>
  <c r="Y31" i="70" s="1"/>
  <c r="X31" i="70" a="1"/>
  <c r="X31" i="70" s="1"/>
  <c r="W31" i="70" a="1"/>
  <c r="W31" i="70" s="1"/>
  <c r="Y30" i="70" a="1"/>
  <c r="Y30" i="70" s="1"/>
  <c r="X30" i="70" a="1"/>
  <c r="X30" i="70" s="1"/>
  <c r="W30" i="70" a="1"/>
  <c r="W30" i="70" s="1"/>
  <c r="Y29" i="70" a="1"/>
  <c r="Y29" i="70" s="1"/>
  <c r="X29" i="70" a="1"/>
  <c r="X29" i="70" s="1"/>
  <c r="W29" i="70" a="1"/>
  <c r="W29" i="70" s="1"/>
  <c r="Y28" i="70" a="1"/>
  <c r="Y28" i="70" s="1"/>
  <c r="X28" i="70" a="1"/>
  <c r="X28" i="70" s="1"/>
  <c r="W28" i="70" a="1"/>
  <c r="W28" i="70" s="1"/>
  <c r="Y27" i="70" a="1"/>
  <c r="Y27" i="70" s="1"/>
  <c r="X27" i="70" a="1"/>
  <c r="X27" i="70" s="1"/>
  <c r="W27" i="70" a="1"/>
  <c r="W27" i="70" s="1"/>
  <c r="Y26" i="70" a="1"/>
  <c r="Y26" i="70" s="1"/>
  <c r="X26" i="70" a="1"/>
  <c r="X26" i="70" s="1"/>
  <c r="W26" i="70" a="1"/>
  <c r="W26" i="70" s="1"/>
  <c r="Y25" i="70" a="1"/>
  <c r="Y25" i="70" s="1"/>
  <c r="X25" i="70" a="1"/>
  <c r="X25" i="70" s="1"/>
  <c r="W25" i="70" a="1"/>
  <c r="W25" i="70" s="1"/>
  <c r="Y24" i="70" a="1"/>
  <c r="Y24" i="70" s="1"/>
  <c r="X24" i="70" a="1"/>
  <c r="X24" i="70" s="1"/>
  <c r="W24" i="70" a="1"/>
  <c r="W24" i="70" s="1"/>
  <c r="Y23" i="70" a="1"/>
  <c r="Y23" i="70" s="1"/>
  <c r="X23" i="70" a="1"/>
  <c r="X23" i="70" s="1"/>
  <c r="W23" i="70" a="1"/>
  <c r="W23" i="70" s="1"/>
  <c r="Y22" i="70" a="1"/>
  <c r="Y22" i="70" s="1"/>
  <c r="X22" i="70" a="1"/>
  <c r="X22" i="70" s="1"/>
  <c r="W22" i="70" a="1"/>
  <c r="W22" i="70" s="1"/>
  <c r="Y21" i="70" a="1"/>
  <c r="Y21" i="70" s="1"/>
  <c r="X21" i="70" a="1"/>
  <c r="X21" i="70" s="1"/>
  <c r="W21" i="70" a="1"/>
  <c r="W21" i="70" s="1"/>
  <c r="Y20" i="70" a="1"/>
  <c r="Y20" i="70" s="1"/>
  <c r="X20" i="70" a="1"/>
  <c r="X20" i="70" s="1"/>
  <c r="W20" i="70" a="1"/>
  <c r="W20" i="70" s="1"/>
  <c r="Y19" i="70" a="1"/>
  <c r="Y19" i="70" s="1"/>
  <c r="X19" i="70" a="1"/>
  <c r="X19" i="70" s="1"/>
  <c r="W19" i="70" a="1"/>
  <c r="W19" i="70" s="1"/>
  <c r="Y18" i="70" a="1"/>
  <c r="Y18" i="70" s="1"/>
  <c r="X18" i="70" a="1"/>
  <c r="X18" i="70" s="1"/>
  <c r="W18" i="70" a="1"/>
  <c r="W18" i="70" s="1"/>
  <c r="Y17" i="70" a="1"/>
  <c r="Y17" i="70" s="1"/>
  <c r="X17" i="70" a="1"/>
  <c r="X17" i="70" s="1"/>
  <c r="W17" i="70" a="1"/>
  <c r="W17" i="70" s="1"/>
  <c r="Y16" i="70" a="1"/>
  <c r="Y16" i="70" s="1"/>
  <c r="X16" i="70" a="1"/>
  <c r="X16" i="70" s="1"/>
  <c r="W16" i="70" a="1"/>
  <c r="W16" i="70" s="1"/>
  <c r="Y15" i="70" a="1"/>
  <c r="Y15" i="70" s="1"/>
  <c r="X15" i="70" a="1"/>
  <c r="X15" i="70" s="1"/>
  <c r="W15" i="70" a="1"/>
  <c r="W15" i="70" s="1"/>
  <c r="Y14" i="70" a="1"/>
  <c r="Y14" i="70" s="1"/>
  <c r="X14" i="70" a="1"/>
  <c r="X14" i="70" s="1"/>
  <c r="W14" i="70" a="1"/>
  <c r="W14" i="70" s="1"/>
  <c r="Y13" i="70" a="1"/>
  <c r="Y13" i="70" s="1"/>
  <c r="X13" i="70" a="1"/>
  <c r="X13" i="70" s="1"/>
  <c r="W13" i="70" a="1"/>
  <c r="W13" i="70" s="1"/>
  <c r="Y12" i="70" a="1"/>
  <c r="Y12" i="70" s="1"/>
  <c r="X12" i="70" a="1"/>
  <c r="X12" i="70" s="1"/>
  <c r="W12" i="70" a="1"/>
  <c r="W12" i="70" s="1"/>
  <c r="Y11" i="70" a="1"/>
  <c r="Y11" i="70" s="1"/>
  <c r="X11" i="70" a="1"/>
  <c r="X11" i="70" s="1"/>
  <c r="W11" i="70" a="1"/>
  <c r="W11" i="70" s="1"/>
  <c r="Y10" i="70" a="1"/>
  <c r="Y10" i="70" s="1"/>
  <c r="X10" i="70" a="1"/>
  <c r="X10" i="70" s="1"/>
  <c r="W10" i="70" a="1"/>
  <c r="W10" i="70" s="1"/>
  <c r="Y9" i="70" a="1"/>
  <c r="Y9" i="70" s="1"/>
  <c r="X9" i="70" a="1"/>
  <c r="X9" i="70" s="1"/>
  <c r="W9" i="70" a="1"/>
  <c r="W9" i="70" s="1"/>
  <c r="Y8" i="70" a="1"/>
  <c r="Y8" i="70" s="1"/>
  <c r="X8" i="70" a="1"/>
  <c r="X8" i="70" s="1"/>
  <c r="W8" i="70" a="1"/>
  <c r="W8" i="70" s="1"/>
  <c r="Y7" i="70" a="1"/>
  <c r="Y7" i="70" s="1"/>
  <c r="X7" i="70" a="1"/>
  <c r="X7" i="70" s="1"/>
  <c r="W7" i="70" a="1"/>
  <c r="W7" i="70" s="1"/>
  <c r="Y6" i="70" a="1"/>
  <c r="Y6" i="70" s="1"/>
  <c r="X6" i="70" a="1"/>
  <c r="X6" i="70" s="1"/>
  <c r="W6" i="70" a="1"/>
  <c r="W6" i="70" s="1"/>
  <c r="Y5" i="70" a="1"/>
  <c r="Y5" i="70" s="1"/>
  <c r="X5" i="70" a="1"/>
  <c r="X5" i="70" s="1"/>
  <c r="W5" i="70" a="1"/>
  <c r="W5" i="70" s="1"/>
  <c r="Y4" i="70" a="1"/>
  <c r="Y4" i="70" s="1"/>
  <c r="X4" i="70" a="1"/>
  <c r="X4" i="70" s="1"/>
  <c r="W4" i="70" a="1"/>
  <c r="W4" i="70" s="1"/>
  <c r="Y203" i="69" a="1"/>
  <c r="Y203" i="69" s="1"/>
  <c r="X203" i="69" a="1"/>
  <c r="X203" i="69" s="1"/>
  <c r="W203" i="69" a="1"/>
  <c r="W203" i="69" s="1"/>
  <c r="Y202" i="69" a="1"/>
  <c r="Y202" i="69" s="1"/>
  <c r="X202" i="69" a="1"/>
  <c r="X202" i="69" s="1"/>
  <c r="W202" i="69" a="1"/>
  <c r="W202" i="69" s="1"/>
  <c r="Y201" i="69" a="1"/>
  <c r="Y201" i="69" s="1"/>
  <c r="X201" i="69" a="1"/>
  <c r="X201" i="69" s="1"/>
  <c r="W201" i="69" a="1"/>
  <c r="W201" i="69" s="1"/>
  <c r="Y200" i="69" a="1"/>
  <c r="Y200" i="69" s="1"/>
  <c r="X200" i="69" a="1"/>
  <c r="X200" i="69" s="1"/>
  <c r="W200" i="69" a="1"/>
  <c r="W200" i="69" s="1"/>
  <c r="Y199" i="69" a="1"/>
  <c r="Y199" i="69" s="1"/>
  <c r="X199" i="69" a="1"/>
  <c r="X199" i="69" s="1"/>
  <c r="W199" i="69" a="1"/>
  <c r="W199" i="69" s="1"/>
  <c r="Y198" i="69" a="1"/>
  <c r="Y198" i="69" s="1"/>
  <c r="X198" i="69" a="1"/>
  <c r="X198" i="69" s="1"/>
  <c r="W198" i="69" a="1"/>
  <c r="W198" i="69" s="1"/>
  <c r="Y197" i="69" a="1"/>
  <c r="Y197" i="69" s="1"/>
  <c r="X197" i="69" a="1"/>
  <c r="X197" i="69" s="1"/>
  <c r="W197" i="69" a="1"/>
  <c r="W197" i="69" s="1"/>
  <c r="Y196" i="69" a="1"/>
  <c r="Y196" i="69" s="1"/>
  <c r="X196" i="69" a="1"/>
  <c r="X196" i="69" s="1"/>
  <c r="W196" i="69" a="1"/>
  <c r="W196" i="69" s="1"/>
  <c r="Y195" i="69" a="1"/>
  <c r="Y195" i="69" s="1"/>
  <c r="X195" i="69" a="1"/>
  <c r="X195" i="69" s="1"/>
  <c r="W195" i="69" a="1"/>
  <c r="W195" i="69" s="1"/>
  <c r="Y194" i="69" a="1"/>
  <c r="Y194" i="69" s="1"/>
  <c r="X194" i="69" a="1"/>
  <c r="X194" i="69" s="1"/>
  <c r="W194" i="69" a="1"/>
  <c r="W194" i="69" s="1"/>
  <c r="Y193" i="69" a="1"/>
  <c r="Y193" i="69" s="1"/>
  <c r="X193" i="69" a="1"/>
  <c r="X193" i="69" s="1"/>
  <c r="W193" i="69" a="1"/>
  <c r="W193" i="69" s="1"/>
  <c r="Y192" i="69" a="1"/>
  <c r="Y192" i="69" s="1"/>
  <c r="X192" i="69" a="1"/>
  <c r="X192" i="69" s="1"/>
  <c r="W192" i="69" a="1"/>
  <c r="W192" i="69" s="1"/>
  <c r="Y191" i="69" a="1"/>
  <c r="Y191" i="69" s="1"/>
  <c r="X191" i="69" a="1"/>
  <c r="X191" i="69" s="1"/>
  <c r="W191" i="69" a="1"/>
  <c r="W191" i="69" s="1"/>
  <c r="Y190" i="69" a="1"/>
  <c r="Y190" i="69" s="1"/>
  <c r="X190" i="69" a="1"/>
  <c r="X190" i="69" s="1"/>
  <c r="W190" i="69" a="1"/>
  <c r="W190" i="69" s="1"/>
  <c r="Y189" i="69" a="1"/>
  <c r="Y189" i="69" s="1"/>
  <c r="X189" i="69" a="1"/>
  <c r="X189" i="69" s="1"/>
  <c r="W189" i="69" a="1"/>
  <c r="W189" i="69" s="1"/>
  <c r="Y188" i="69" a="1"/>
  <c r="Y188" i="69" s="1"/>
  <c r="X188" i="69" a="1"/>
  <c r="X188" i="69" s="1"/>
  <c r="W188" i="69" a="1"/>
  <c r="W188" i="69" s="1"/>
  <c r="Y187" i="69" a="1"/>
  <c r="Y187" i="69" s="1"/>
  <c r="X187" i="69" a="1"/>
  <c r="X187" i="69" s="1"/>
  <c r="W187" i="69" a="1"/>
  <c r="W187" i="69" s="1"/>
  <c r="Y186" i="69" a="1"/>
  <c r="Y186" i="69" s="1"/>
  <c r="X186" i="69" a="1"/>
  <c r="X186" i="69" s="1"/>
  <c r="W186" i="69" a="1"/>
  <c r="W186" i="69" s="1"/>
  <c r="Y185" i="69" a="1"/>
  <c r="Y185" i="69" s="1"/>
  <c r="X185" i="69" a="1"/>
  <c r="X185" i="69" s="1"/>
  <c r="W185" i="69" a="1"/>
  <c r="W185" i="69" s="1"/>
  <c r="Y184" i="69" a="1"/>
  <c r="Y184" i="69" s="1"/>
  <c r="X184" i="69" a="1"/>
  <c r="X184" i="69" s="1"/>
  <c r="W184" i="69" a="1"/>
  <c r="W184" i="69" s="1"/>
  <c r="Y183" i="69" a="1"/>
  <c r="Y183" i="69" s="1"/>
  <c r="X183" i="69" a="1"/>
  <c r="X183" i="69" s="1"/>
  <c r="W183" i="69" a="1"/>
  <c r="W183" i="69" s="1"/>
  <c r="Y182" i="69" a="1"/>
  <c r="Y182" i="69" s="1"/>
  <c r="X182" i="69" a="1"/>
  <c r="X182" i="69" s="1"/>
  <c r="W182" i="69" a="1"/>
  <c r="W182" i="69" s="1"/>
  <c r="Y181" i="69" a="1"/>
  <c r="Y181" i="69" s="1"/>
  <c r="X181" i="69" a="1"/>
  <c r="X181" i="69" s="1"/>
  <c r="W181" i="69" a="1"/>
  <c r="W181" i="69" s="1"/>
  <c r="Y180" i="69" a="1"/>
  <c r="Y180" i="69" s="1"/>
  <c r="X180" i="69" a="1"/>
  <c r="X180" i="69" s="1"/>
  <c r="W180" i="69" a="1"/>
  <c r="W180" i="69" s="1"/>
  <c r="Y179" i="69" a="1"/>
  <c r="Y179" i="69" s="1"/>
  <c r="X179" i="69" a="1"/>
  <c r="X179" i="69" s="1"/>
  <c r="W179" i="69" a="1"/>
  <c r="W179" i="69" s="1"/>
  <c r="Y178" i="69" a="1"/>
  <c r="Y178" i="69" s="1"/>
  <c r="X178" i="69" a="1"/>
  <c r="X178" i="69" s="1"/>
  <c r="W178" i="69" a="1"/>
  <c r="W178" i="69" s="1"/>
  <c r="Y177" i="69" a="1"/>
  <c r="Y177" i="69" s="1"/>
  <c r="X177" i="69" a="1"/>
  <c r="X177" i="69" s="1"/>
  <c r="W177" i="69" a="1"/>
  <c r="W177" i="69" s="1"/>
  <c r="Y176" i="69" a="1"/>
  <c r="Y176" i="69" s="1"/>
  <c r="X176" i="69" a="1"/>
  <c r="X176" i="69" s="1"/>
  <c r="W176" i="69" a="1"/>
  <c r="W176" i="69" s="1"/>
  <c r="Y175" i="69" a="1"/>
  <c r="Y175" i="69" s="1"/>
  <c r="X175" i="69" a="1"/>
  <c r="X175" i="69" s="1"/>
  <c r="W175" i="69" a="1"/>
  <c r="W175" i="69" s="1"/>
  <c r="Y174" i="69" a="1"/>
  <c r="Y174" i="69" s="1"/>
  <c r="X174" i="69" a="1"/>
  <c r="X174" i="69" s="1"/>
  <c r="W174" i="69" a="1"/>
  <c r="W174" i="69" s="1"/>
  <c r="Y173" i="69" a="1"/>
  <c r="Y173" i="69" s="1"/>
  <c r="X173" i="69" a="1"/>
  <c r="X173" i="69" s="1"/>
  <c r="W173" i="69" a="1"/>
  <c r="W173" i="69" s="1"/>
  <c r="Y172" i="69" a="1"/>
  <c r="Y172" i="69" s="1"/>
  <c r="X172" i="69" a="1"/>
  <c r="X172" i="69" s="1"/>
  <c r="W172" i="69" a="1"/>
  <c r="W172" i="69" s="1"/>
  <c r="Y171" i="69" a="1"/>
  <c r="Y171" i="69" s="1"/>
  <c r="X171" i="69" a="1"/>
  <c r="X171" i="69" s="1"/>
  <c r="W171" i="69" a="1"/>
  <c r="W171" i="69" s="1"/>
  <c r="Y170" i="69" a="1"/>
  <c r="Y170" i="69" s="1"/>
  <c r="X170" i="69" a="1"/>
  <c r="X170" i="69" s="1"/>
  <c r="W170" i="69" a="1"/>
  <c r="W170" i="69" s="1"/>
  <c r="Y169" i="69" a="1"/>
  <c r="Y169" i="69" s="1"/>
  <c r="X169" i="69" a="1"/>
  <c r="X169" i="69" s="1"/>
  <c r="W169" i="69" a="1"/>
  <c r="W169" i="69" s="1"/>
  <c r="Y168" i="69" a="1"/>
  <c r="Y168" i="69" s="1"/>
  <c r="X168" i="69" a="1"/>
  <c r="X168" i="69" s="1"/>
  <c r="W168" i="69" a="1"/>
  <c r="W168" i="69" s="1"/>
  <c r="Y167" i="69" a="1"/>
  <c r="Y167" i="69" s="1"/>
  <c r="X167" i="69" a="1"/>
  <c r="X167" i="69" s="1"/>
  <c r="W167" i="69" a="1"/>
  <c r="W167" i="69" s="1"/>
  <c r="Y166" i="69" a="1"/>
  <c r="Y166" i="69" s="1"/>
  <c r="X166" i="69" a="1"/>
  <c r="X166" i="69" s="1"/>
  <c r="W166" i="69" a="1"/>
  <c r="W166" i="69" s="1"/>
  <c r="Y165" i="69" a="1"/>
  <c r="Y165" i="69" s="1"/>
  <c r="X165" i="69" a="1"/>
  <c r="X165" i="69" s="1"/>
  <c r="W165" i="69" a="1"/>
  <c r="W165" i="69" s="1"/>
  <c r="Y164" i="69" a="1"/>
  <c r="Y164" i="69" s="1"/>
  <c r="X164" i="69" a="1"/>
  <c r="X164" i="69" s="1"/>
  <c r="W164" i="69" a="1"/>
  <c r="W164" i="69" s="1"/>
  <c r="Y163" i="69" a="1"/>
  <c r="Y163" i="69" s="1"/>
  <c r="X163" i="69" a="1"/>
  <c r="X163" i="69" s="1"/>
  <c r="W163" i="69" a="1"/>
  <c r="W163" i="69" s="1"/>
  <c r="Y162" i="69" a="1"/>
  <c r="Y162" i="69" s="1"/>
  <c r="X162" i="69" a="1"/>
  <c r="X162" i="69" s="1"/>
  <c r="W162" i="69" a="1"/>
  <c r="W162" i="69" s="1"/>
  <c r="Y161" i="69" a="1"/>
  <c r="Y161" i="69" s="1"/>
  <c r="X161" i="69" a="1"/>
  <c r="X161" i="69" s="1"/>
  <c r="W161" i="69" a="1"/>
  <c r="W161" i="69" s="1"/>
  <c r="Y160" i="69" a="1"/>
  <c r="Y160" i="69" s="1"/>
  <c r="X160" i="69" a="1"/>
  <c r="X160" i="69" s="1"/>
  <c r="W160" i="69" a="1"/>
  <c r="W160" i="69" s="1"/>
  <c r="Y159" i="69" a="1"/>
  <c r="Y159" i="69" s="1"/>
  <c r="X159" i="69" a="1"/>
  <c r="X159" i="69" s="1"/>
  <c r="W159" i="69" a="1"/>
  <c r="W159" i="69" s="1"/>
  <c r="Y158" i="69" a="1"/>
  <c r="Y158" i="69" s="1"/>
  <c r="X158" i="69" a="1"/>
  <c r="X158" i="69" s="1"/>
  <c r="W158" i="69" a="1"/>
  <c r="W158" i="69" s="1"/>
  <c r="Y157" i="69" a="1"/>
  <c r="Y157" i="69" s="1"/>
  <c r="X157" i="69" a="1"/>
  <c r="X157" i="69" s="1"/>
  <c r="W157" i="69" a="1"/>
  <c r="W157" i="69" s="1"/>
  <c r="Y156" i="69" a="1"/>
  <c r="Y156" i="69" s="1"/>
  <c r="X156" i="69" a="1"/>
  <c r="X156" i="69" s="1"/>
  <c r="W156" i="69" a="1"/>
  <c r="W156" i="69" s="1"/>
  <c r="Y155" i="69" a="1"/>
  <c r="Y155" i="69" s="1"/>
  <c r="X155" i="69" a="1"/>
  <c r="X155" i="69" s="1"/>
  <c r="W155" i="69" a="1"/>
  <c r="W155" i="69" s="1"/>
  <c r="Y154" i="69" a="1"/>
  <c r="Y154" i="69" s="1"/>
  <c r="X154" i="69" a="1"/>
  <c r="X154" i="69" s="1"/>
  <c r="W154" i="69" a="1"/>
  <c r="W154" i="69" s="1"/>
  <c r="Y153" i="69" a="1"/>
  <c r="Y153" i="69" s="1"/>
  <c r="X153" i="69" a="1"/>
  <c r="X153" i="69" s="1"/>
  <c r="W153" i="69" a="1"/>
  <c r="W153" i="69" s="1"/>
  <c r="Y152" i="69" a="1"/>
  <c r="Y152" i="69" s="1"/>
  <c r="X152" i="69" a="1"/>
  <c r="X152" i="69" s="1"/>
  <c r="W152" i="69" a="1"/>
  <c r="W152" i="69" s="1"/>
  <c r="Y151" i="69" a="1"/>
  <c r="Y151" i="69" s="1"/>
  <c r="X151" i="69" a="1"/>
  <c r="X151" i="69" s="1"/>
  <c r="W151" i="69" a="1"/>
  <c r="W151" i="69" s="1"/>
  <c r="Y150" i="69" a="1"/>
  <c r="Y150" i="69" s="1"/>
  <c r="X150" i="69" a="1"/>
  <c r="X150" i="69" s="1"/>
  <c r="W150" i="69" a="1"/>
  <c r="W150" i="69" s="1"/>
  <c r="Y149" i="69" a="1"/>
  <c r="Y149" i="69" s="1"/>
  <c r="X149" i="69" a="1"/>
  <c r="X149" i="69" s="1"/>
  <c r="W149" i="69" a="1"/>
  <c r="W149" i="69" s="1"/>
  <c r="Y148" i="69" a="1"/>
  <c r="Y148" i="69" s="1"/>
  <c r="X148" i="69" a="1"/>
  <c r="X148" i="69" s="1"/>
  <c r="W148" i="69" a="1"/>
  <c r="W148" i="69" s="1"/>
  <c r="Y147" i="69" a="1"/>
  <c r="Y147" i="69" s="1"/>
  <c r="X147" i="69" a="1"/>
  <c r="X147" i="69" s="1"/>
  <c r="W147" i="69" a="1"/>
  <c r="W147" i="69" s="1"/>
  <c r="Y146" i="69" a="1"/>
  <c r="Y146" i="69" s="1"/>
  <c r="X146" i="69" a="1"/>
  <c r="X146" i="69" s="1"/>
  <c r="W146" i="69" a="1"/>
  <c r="W146" i="69" s="1"/>
  <c r="Y145" i="69" a="1"/>
  <c r="Y145" i="69" s="1"/>
  <c r="X145" i="69" a="1"/>
  <c r="X145" i="69" s="1"/>
  <c r="W145" i="69" a="1"/>
  <c r="W145" i="69" s="1"/>
  <c r="Y144" i="69" a="1"/>
  <c r="Y144" i="69" s="1"/>
  <c r="X144" i="69" a="1"/>
  <c r="X144" i="69" s="1"/>
  <c r="W144" i="69" a="1"/>
  <c r="W144" i="69" s="1"/>
  <c r="Y143" i="69" a="1"/>
  <c r="Y143" i="69" s="1"/>
  <c r="X143" i="69" a="1"/>
  <c r="X143" i="69" s="1"/>
  <c r="W143" i="69" a="1"/>
  <c r="W143" i="69" s="1"/>
  <c r="Y142" i="69" a="1"/>
  <c r="Y142" i="69" s="1"/>
  <c r="X142" i="69" a="1"/>
  <c r="X142" i="69" s="1"/>
  <c r="W142" i="69" a="1"/>
  <c r="W142" i="69" s="1"/>
  <c r="Y141" i="69" a="1"/>
  <c r="Y141" i="69" s="1"/>
  <c r="X141" i="69" a="1"/>
  <c r="X141" i="69" s="1"/>
  <c r="W141" i="69" a="1"/>
  <c r="W141" i="69" s="1"/>
  <c r="Y140" i="69" a="1"/>
  <c r="Y140" i="69" s="1"/>
  <c r="X140" i="69" a="1"/>
  <c r="X140" i="69" s="1"/>
  <c r="W140" i="69" a="1"/>
  <c r="W140" i="69" s="1"/>
  <c r="Y139" i="69" a="1"/>
  <c r="Y139" i="69" s="1"/>
  <c r="X139" i="69" a="1"/>
  <c r="X139" i="69" s="1"/>
  <c r="W139" i="69" a="1"/>
  <c r="W139" i="69" s="1"/>
  <c r="Y138" i="69" a="1"/>
  <c r="Y138" i="69" s="1"/>
  <c r="X138" i="69" a="1"/>
  <c r="X138" i="69" s="1"/>
  <c r="W138" i="69" a="1"/>
  <c r="W138" i="69" s="1"/>
  <c r="Y137" i="69" a="1"/>
  <c r="Y137" i="69" s="1"/>
  <c r="X137" i="69" a="1"/>
  <c r="X137" i="69" s="1"/>
  <c r="W137" i="69" a="1"/>
  <c r="W137" i="69" s="1"/>
  <c r="Y136" i="69" a="1"/>
  <c r="Y136" i="69" s="1"/>
  <c r="X136" i="69" a="1"/>
  <c r="X136" i="69" s="1"/>
  <c r="W136" i="69" a="1"/>
  <c r="W136" i="69" s="1"/>
  <c r="Y135" i="69" a="1"/>
  <c r="Y135" i="69" s="1"/>
  <c r="X135" i="69" a="1"/>
  <c r="X135" i="69" s="1"/>
  <c r="W135" i="69" a="1"/>
  <c r="W135" i="69" s="1"/>
  <c r="Y134" i="69" a="1"/>
  <c r="Y134" i="69" s="1"/>
  <c r="X134" i="69" a="1"/>
  <c r="X134" i="69" s="1"/>
  <c r="W134" i="69" a="1"/>
  <c r="W134" i="69" s="1"/>
  <c r="Y133" i="69" a="1"/>
  <c r="Y133" i="69" s="1"/>
  <c r="X133" i="69" a="1"/>
  <c r="X133" i="69" s="1"/>
  <c r="W133" i="69" a="1"/>
  <c r="W133" i="69" s="1"/>
  <c r="Y132" i="69" a="1"/>
  <c r="Y132" i="69" s="1"/>
  <c r="X132" i="69" a="1"/>
  <c r="X132" i="69" s="1"/>
  <c r="W132" i="69" a="1"/>
  <c r="W132" i="69" s="1"/>
  <c r="Y131" i="69" a="1"/>
  <c r="Y131" i="69" s="1"/>
  <c r="X131" i="69" a="1"/>
  <c r="X131" i="69" s="1"/>
  <c r="W131" i="69" a="1"/>
  <c r="W131" i="69" s="1"/>
  <c r="Y130" i="69" a="1"/>
  <c r="Y130" i="69" s="1"/>
  <c r="X130" i="69" a="1"/>
  <c r="X130" i="69" s="1"/>
  <c r="W130" i="69" a="1"/>
  <c r="W130" i="69" s="1"/>
  <c r="Y129" i="69" a="1"/>
  <c r="Y129" i="69" s="1"/>
  <c r="X129" i="69" a="1"/>
  <c r="X129" i="69" s="1"/>
  <c r="W129" i="69" a="1"/>
  <c r="W129" i="69" s="1"/>
  <c r="Y128" i="69" a="1"/>
  <c r="Y128" i="69" s="1"/>
  <c r="X128" i="69" a="1"/>
  <c r="X128" i="69" s="1"/>
  <c r="W128" i="69" a="1"/>
  <c r="W128" i="69" s="1"/>
  <c r="Y127" i="69" a="1"/>
  <c r="Y127" i="69" s="1"/>
  <c r="X127" i="69" a="1"/>
  <c r="X127" i="69" s="1"/>
  <c r="W127" i="69" a="1"/>
  <c r="W127" i="69" s="1"/>
  <c r="Y126" i="69" a="1"/>
  <c r="Y126" i="69" s="1"/>
  <c r="X126" i="69" a="1"/>
  <c r="X126" i="69" s="1"/>
  <c r="W126" i="69" a="1"/>
  <c r="W126" i="69" s="1"/>
  <c r="Y125" i="69" a="1"/>
  <c r="Y125" i="69" s="1"/>
  <c r="X125" i="69" a="1"/>
  <c r="X125" i="69" s="1"/>
  <c r="W125" i="69" a="1"/>
  <c r="W125" i="69" s="1"/>
  <c r="Y124" i="69" a="1"/>
  <c r="Y124" i="69" s="1"/>
  <c r="X124" i="69" a="1"/>
  <c r="X124" i="69" s="1"/>
  <c r="W124" i="69" a="1"/>
  <c r="W124" i="69" s="1"/>
  <c r="Y123" i="69" a="1"/>
  <c r="Y123" i="69" s="1"/>
  <c r="X123" i="69" a="1"/>
  <c r="X123" i="69" s="1"/>
  <c r="W123" i="69" a="1"/>
  <c r="W123" i="69" s="1"/>
  <c r="Y122" i="69" a="1"/>
  <c r="Y122" i="69" s="1"/>
  <c r="X122" i="69" a="1"/>
  <c r="X122" i="69" s="1"/>
  <c r="W122" i="69" a="1"/>
  <c r="W122" i="69" s="1"/>
  <c r="Y121" i="69" a="1"/>
  <c r="Y121" i="69" s="1"/>
  <c r="X121" i="69" a="1"/>
  <c r="X121" i="69" s="1"/>
  <c r="W121" i="69" a="1"/>
  <c r="W121" i="69" s="1"/>
  <c r="Y120" i="69" a="1"/>
  <c r="Y120" i="69" s="1"/>
  <c r="X120" i="69" a="1"/>
  <c r="X120" i="69" s="1"/>
  <c r="W120" i="69" a="1"/>
  <c r="W120" i="69" s="1"/>
  <c r="Y119" i="69" a="1"/>
  <c r="Y119" i="69" s="1"/>
  <c r="X119" i="69" a="1"/>
  <c r="X119" i="69" s="1"/>
  <c r="W119" i="69" a="1"/>
  <c r="W119" i="69" s="1"/>
  <c r="Y118" i="69" a="1"/>
  <c r="Y118" i="69" s="1"/>
  <c r="X118" i="69" a="1"/>
  <c r="X118" i="69" s="1"/>
  <c r="W118" i="69" a="1"/>
  <c r="W118" i="69" s="1"/>
  <c r="Y117" i="69" a="1"/>
  <c r="Y117" i="69" s="1"/>
  <c r="X117" i="69" a="1"/>
  <c r="X117" i="69" s="1"/>
  <c r="W117" i="69" a="1"/>
  <c r="W117" i="69" s="1"/>
  <c r="Y116" i="69" a="1"/>
  <c r="Y116" i="69" s="1"/>
  <c r="X116" i="69" a="1"/>
  <c r="X116" i="69" s="1"/>
  <c r="W116" i="69" a="1"/>
  <c r="W116" i="69" s="1"/>
  <c r="Y115" i="69" a="1"/>
  <c r="Y115" i="69" s="1"/>
  <c r="X115" i="69" a="1"/>
  <c r="X115" i="69" s="1"/>
  <c r="W115" i="69" a="1"/>
  <c r="W115" i="69" s="1"/>
  <c r="Y114" i="69" a="1"/>
  <c r="Y114" i="69" s="1"/>
  <c r="X114" i="69" a="1"/>
  <c r="X114" i="69" s="1"/>
  <c r="W114" i="69" a="1"/>
  <c r="W114" i="69" s="1"/>
  <c r="Y113" i="69" a="1"/>
  <c r="Y113" i="69" s="1"/>
  <c r="X113" i="69" a="1"/>
  <c r="X113" i="69" s="1"/>
  <c r="W113" i="69" a="1"/>
  <c r="W113" i="69" s="1"/>
  <c r="Y112" i="69" a="1"/>
  <c r="Y112" i="69" s="1"/>
  <c r="X112" i="69" a="1"/>
  <c r="X112" i="69" s="1"/>
  <c r="W112" i="69" a="1"/>
  <c r="W112" i="69" s="1"/>
  <c r="Y111" i="69" a="1"/>
  <c r="Y111" i="69" s="1"/>
  <c r="X111" i="69" a="1"/>
  <c r="X111" i="69" s="1"/>
  <c r="W111" i="69" a="1"/>
  <c r="W111" i="69" s="1"/>
  <c r="Y110" i="69" a="1"/>
  <c r="Y110" i="69" s="1"/>
  <c r="X110" i="69" a="1"/>
  <c r="X110" i="69" s="1"/>
  <c r="W110" i="69" a="1"/>
  <c r="W110" i="69" s="1"/>
  <c r="Y109" i="69" a="1"/>
  <c r="Y109" i="69" s="1"/>
  <c r="X109" i="69" a="1"/>
  <c r="X109" i="69" s="1"/>
  <c r="W109" i="69" a="1"/>
  <c r="W109" i="69" s="1"/>
  <c r="Y108" i="69" a="1"/>
  <c r="Y108" i="69" s="1"/>
  <c r="X108" i="69" a="1"/>
  <c r="X108" i="69" s="1"/>
  <c r="W108" i="69" a="1"/>
  <c r="W108" i="69" s="1"/>
  <c r="Y107" i="69" a="1"/>
  <c r="Y107" i="69" s="1"/>
  <c r="X107" i="69" a="1"/>
  <c r="X107" i="69" s="1"/>
  <c r="W107" i="69" a="1"/>
  <c r="W107" i="69" s="1"/>
  <c r="Y106" i="69" a="1"/>
  <c r="Y106" i="69" s="1"/>
  <c r="X106" i="69" a="1"/>
  <c r="X106" i="69" s="1"/>
  <c r="W106" i="69" a="1"/>
  <c r="W106" i="69" s="1"/>
  <c r="Y105" i="69" a="1"/>
  <c r="Y105" i="69" s="1"/>
  <c r="X105" i="69" a="1"/>
  <c r="X105" i="69" s="1"/>
  <c r="W105" i="69" a="1"/>
  <c r="W105" i="69" s="1"/>
  <c r="Y104" i="69" a="1"/>
  <c r="Y104" i="69" s="1"/>
  <c r="X104" i="69" a="1"/>
  <c r="X104" i="69" s="1"/>
  <c r="W104" i="69" a="1"/>
  <c r="W104" i="69" s="1"/>
  <c r="Y103" i="69" a="1"/>
  <c r="Y103" i="69" s="1"/>
  <c r="X103" i="69" a="1"/>
  <c r="X103" i="69" s="1"/>
  <c r="W103" i="69" a="1"/>
  <c r="W103" i="69" s="1"/>
  <c r="Y102" i="69" a="1"/>
  <c r="Y102" i="69" s="1"/>
  <c r="X102" i="69" a="1"/>
  <c r="X102" i="69" s="1"/>
  <c r="W102" i="69" a="1"/>
  <c r="W102" i="69" s="1"/>
  <c r="Y101" i="69" a="1"/>
  <c r="Y101" i="69" s="1"/>
  <c r="X101" i="69" a="1"/>
  <c r="X101" i="69" s="1"/>
  <c r="W101" i="69" a="1"/>
  <c r="W101" i="69" s="1"/>
  <c r="Y100" i="69" a="1"/>
  <c r="Y100" i="69" s="1"/>
  <c r="X100" i="69" a="1"/>
  <c r="X100" i="69" s="1"/>
  <c r="W100" i="69" a="1"/>
  <c r="W100" i="69" s="1"/>
  <c r="Y99" i="69" a="1"/>
  <c r="Y99" i="69" s="1"/>
  <c r="X99" i="69" a="1"/>
  <c r="X99" i="69" s="1"/>
  <c r="W99" i="69" a="1"/>
  <c r="W99" i="69" s="1"/>
  <c r="Y98" i="69" a="1"/>
  <c r="Y98" i="69" s="1"/>
  <c r="X98" i="69" a="1"/>
  <c r="X98" i="69" s="1"/>
  <c r="W98" i="69" a="1"/>
  <c r="W98" i="69" s="1"/>
  <c r="Y97" i="69" a="1"/>
  <c r="Y97" i="69" s="1"/>
  <c r="X97" i="69" a="1"/>
  <c r="X97" i="69" s="1"/>
  <c r="W97" i="69" a="1"/>
  <c r="W97" i="69" s="1"/>
  <c r="Y96" i="69" a="1"/>
  <c r="Y96" i="69" s="1"/>
  <c r="X96" i="69" a="1"/>
  <c r="X96" i="69" s="1"/>
  <c r="W96" i="69" a="1"/>
  <c r="W96" i="69" s="1"/>
  <c r="Y95" i="69" a="1"/>
  <c r="Y95" i="69" s="1"/>
  <c r="X95" i="69" a="1"/>
  <c r="X95" i="69" s="1"/>
  <c r="W95" i="69" a="1"/>
  <c r="W95" i="69" s="1"/>
  <c r="Y94" i="69" a="1"/>
  <c r="Y94" i="69" s="1"/>
  <c r="X94" i="69" a="1"/>
  <c r="X94" i="69" s="1"/>
  <c r="W94" i="69" a="1"/>
  <c r="W94" i="69" s="1"/>
  <c r="Y93" i="69" a="1"/>
  <c r="Y93" i="69" s="1"/>
  <c r="X93" i="69" a="1"/>
  <c r="X93" i="69" s="1"/>
  <c r="W93" i="69" a="1"/>
  <c r="W93" i="69" s="1"/>
  <c r="Y92" i="69" a="1"/>
  <c r="Y92" i="69" s="1"/>
  <c r="X92" i="69" a="1"/>
  <c r="X92" i="69" s="1"/>
  <c r="W92" i="69" a="1"/>
  <c r="W92" i="69" s="1"/>
  <c r="Y91" i="69" a="1"/>
  <c r="Y91" i="69" s="1"/>
  <c r="X91" i="69" a="1"/>
  <c r="X91" i="69" s="1"/>
  <c r="W91" i="69" a="1"/>
  <c r="W91" i="69" s="1"/>
  <c r="Y90" i="69" a="1"/>
  <c r="Y90" i="69" s="1"/>
  <c r="X90" i="69" a="1"/>
  <c r="X90" i="69" s="1"/>
  <c r="W90" i="69" a="1"/>
  <c r="W90" i="69" s="1"/>
  <c r="Y89" i="69" a="1"/>
  <c r="Y89" i="69" s="1"/>
  <c r="X89" i="69" a="1"/>
  <c r="X89" i="69" s="1"/>
  <c r="W89" i="69" a="1"/>
  <c r="W89" i="69" s="1"/>
  <c r="Y88" i="69" a="1"/>
  <c r="Y88" i="69" s="1"/>
  <c r="X88" i="69" a="1"/>
  <c r="X88" i="69" s="1"/>
  <c r="W88" i="69" a="1"/>
  <c r="W88" i="69" s="1"/>
  <c r="Y87" i="69" a="1"/>
  <c r="Y87" i="69" s="1"/>
  <c r="X87" i="69" a="1"/>
  <c r="X87" i="69" s="1"/>
  <c r="W87" i="69" a="1"/>
  <c r="W87" i="69" s="1"/>
  <c r="Y86" i="69" a="1"/>
  <c r="Y86" i="69" s="1"/>
  <c r="X86" i="69" a="1"/>
  <c r="X86" i="69" s="1"/>
  <c r="W86" i="69" a="1"/>
  <c r="W86" i="69" s="1"/>
  <c r="Y85" i="69" a="1"/>
  <c r="Y85" i="69" s="1"/>
  <c r="X85" i="69" a="1"/>
  <c r="X85" i="69" s="1"/>
  <c r="W85" i="69" a="1"/>
  <c r="W85" i="69" s="1"/>
  <c r="Y84" i="69" a="1"/>
  <c r="Y84" i="69" s="1"/>
  <c r="X84" i="69" a="1"/>
  <c r="X84" i="69" s="1"/>
  <c r="W84" i="69" a="1"/>
  <c r="W84" i="69" s="1"/>
  <c r="Y83" i="69" a="1"/>
  <c r="Y83" i="69" s="1"/>
  <c r="X83" i="69" a="1"/>
  <c r="X83" i="69" s="1"/>
  <c r="W83" i="69" a="1"/>
  <c r="W83" i="69" s="1"/>
  <c r="Y82" i="69" a="1"/>
  <c r="Y82" i="69" s="1"/>
  <c r="X82" i="69" a="1"/>
  <c r="X82" i="69" s="1"/>
  <c r="W82" i="69" a="1"/>
  <c r="W82" i="69" s="1"/>
  <c r="Y81" i="69" a="1"/>
  <c r="Y81" i="69" s="1"/>
  <c r="X81" i="69" a="1"/>
  <c r="X81" i="69" s="1"/>
  <c r="W81" i="69" a="1"/>
  <c r="W81" i="69" s="1"/>
  <c r="Y80" i="69" a="1"/>
  <c r="Y80" i="69" s="1"/>
  <c r="X80" i="69" a="1"/>
  <c r="X80" i="69" s="1"/>
  <c r="W80" i="69" a="1"/>
  <c r="W80" i="69" s="1"/>
  <c r="Y79" i="69" a="1"/>
  <c r="Y79" i="69" s="1"/>
  <c r="X79" i="69" a="1"/>
  <c r="X79" i="69" s="1"/>
  <c r="W79" i="69" a="1"/>
  <c r="W79" i="69" s="1"/>
  <c r="Y78" i="69" a="1"/>
  <c r="Y78" i="69" s="1"/>
  <c r="X78" i="69" a="1"/>
  <c r="X78" i="69" s="1"/>
  <c r="W78" i="69" a="1"/>
  <c r="W78" i="69" s="1"/>
  <c r="Y77" i="69" a="1"/>
  <c r="Y77" i="69" s="1"/>
  <c r="X77" i="69" a="1"/>
  <c r="X77" i="69" s="1"/>
  <c r="W77" i="69" a="1"/>
  <c r="W77" i="69" s="1"/>
  <c r="Y76" i="69" a="1"/>
  <c r="Y76" i="69" s="1"/>
  <c r="X76" i="69" a="1"/>
  <c r="X76" i="69" s="1"/>
  <c r="W76" i="69" a="1"/>
  <c r="W76" i="69" s="1"/>
  <c r="Y75" i="69" a="1"/>
  <c r="Y75" i="69" s="1"/>
  <c r="X75" i="69" a="1"/>
  <c r="X75" i="69" s="1"/>
  <c r="W75" i="69" a="1"/>
  <c r="W75" i="69" s="1"/>
  <c r="Y74" i="69" a="1"/>
  <c r="Y74" i="69" s="1"/>
  <c r="X74" i="69" a="1"/>
  <c r="X74" i="69" s="1"/>
  <c r="W74" i="69" a="1"/>
  <c r="W74" i="69" s="1"/>
  <c r="Y73" i="69" a="1"/>
  <c r="Y73" i="69" s="1"/>
  <c r="X73" i="69" a="1"/>
  <c r="X73" i="69" s="1"/>
  <c r="W73" i="69" a="1"/>
  <c r="W73" i="69" s="1"/>
  <c r="Y72" i="69" a="1"/>
  <c r="Y72" i="69" s="1"/>
  <c r="X72" i="69" a="1"/>
  <c r="X72" i="69" s="1"/>
  <c r="W72" i="69" a="1"/>
  <c r="W72" i="69" s="1"/>
  <c r="Y71" i="69" a="1"/>
  <c r="Y71" i="69" s="1"/>
  <c r="X71" i="69" a="1"/>
  <c r="X71" i="69" s="1"/>
  <c r="W71" i="69" a="1"/>
  <c r="W71" i="69" s="1"/>
  <c r="Y70" i="69" a="1"/>
  <c r="Y70" i="69" s="1"/>
  <c r="X70" i="69" a="1"/>
  <c r="X70" i="69" s="1"/>
  <c r="W70" i="69" a="1"/>
  <c r="W70" i="69" s="1"/>
  <c r="Y69" i="69" a="1"/>
  <c r="Y69" i="69" s="1"/>
  <c r="X69" i="69" a="1"/>
  <c r="X69" i="69" s="1"/>
  <c r="W69" i="69" a="1"/>
  <c r="W69" i="69" s="1"/>
  <c r="Y68" i="69" a="1"/>
  <c r="Y68" i="69" s="1"/>
  <c r="X68" i="69" a="1"/>
  <c r="X68" i="69" s="1"/>
  <c r="W68" i="69" a="1"/>
  <c r="W68" i="69" s="1"/>
  <c r="Y67" i="69" a="1"/>
  <c r="Y67" i="69" s="1"/>
  <c r="X67" i="69" a="1"/>
  <c r="X67" i="69" s="1"/>
  <c r="W67" i="69" a="1"/>
  <c r="W67" i="69" s="1"/>
  <c r="Y66" i="69" a="1"/>
  <c r="Y66" i="69" s="1"/>
  <c r="X66" i="69" a="1"/>
  <c r="X66" i="69" s="1"/>
  <c r="W66" i="69" a="1"/>
  <c r="W66" i="69" s="1"/>
  <c r="Y65" i="69" a="1"/>
  <c r="Y65" i="69" s="1"/>
  <c r="X65" i="69" a="1"/>
  <c r="X65" i="69" s="1"/>
  <c r="W65" i="69" a="1"/>
  <c r="W65" i="69" s="1"/>
  <c r="Y64" i="69" a="1"/>
  <c r="Y64" i="69" s="1"/>
  <c r="X64" i="69" a="1"/>
  <c r="X64" i="69" s="1"/>
  <c r="W64" i="69" a="1"/>
  <c r="W64" i="69" s="1"/>
  <c r="Y63" i="69" a="1"/>
  <c r="Y63" i="69" s="1"/>
  <c r="X63" i="69" a="1"/>
  <c r="X63" i="69" s="1"/>
  <c r="W63" i="69" a="1"/>
  <c r="W63" i="69" s="1"/>
  <c r="Y62" i="69" a="1"/>
  <c r="Y62" i="69" s="1"/>
  <c r="X62" i="69" a="1"/>
  <c r="X62" i="69" s="1"/>
  <c r="W62" i="69" a="1"/>
  <c r="W62" i="69" s="1"/>
  <c r="Y61" i="69" a="1"/>
  <c r="Y61" i="69" s="1"/>
  <c r="X61" i="69" a="1"/>
  <c r="X61" i="69" s="1"/>
  <c r="W61" i="69" a="1"/>
  <c r="W61" i="69" s="1"/>
  <c r="Y60" i="69" a="1"/>
  <c r="Y60" i="69" s="1"/>
  <c r="X60" i="69" a="1"/>
  <c r="X60" i="69" s="1"/>
  <c r="W60" i="69" a="1"/>
  <c r="W60" i="69" s="1"/>
  <c r="Y59" i="69" a="1"/>
  <c r="Y59" i="69" s="1"/>
  <c r="X59" i="69" a="1"/>
  <c r="X59" i="69" s="1"/>
  <c r="W59" i="69" a="1"/>
  <c r="W59" i="69" s="1"/>
  <c r="Y58" i="69" a="1"/>
  <c r="Y58" i="69" s="1"/>
  <c r="X58" i="69" a="1"/>
  <c r="X58" i="69" s="1"/>
  <c r="W58" i="69" a="1"/>
  <c r="W58" i="69" s="1"/>
  <c r="Y57" i="69" a="1"/>
  <c r="Y57" i="69" s="1"/>
  <c r="X57" i="69" a="1"/>
  <c r="X57" i="69" s="1"/>
  <c r="W57" i="69" a="1"/>
  <c r="W57" i="69" s="1"/>
  <c r="Y56" i="69" a="1"/>
  <c r="Y56" i="69" s="1"/>
  <c r="X56" i="69" a="1"/>
  <c r="X56" i="69" s="1"/>
  <c r="W56" i="69" a="1"/>
  <c r="W56" i="69" s="1"/>
  <c r="Y55" i="69" a="1"/>
  <c r="Y55" i="69" s="1"/>
  <c r="X55" i="69" a="1"/>
  <c r="X55" i="69" s="1"/>
  <c r="W55" i="69" a="1"/>
  <c r="W55" i="69" s="1"/>
  <c r="Y54" i="69" a="1"/>
  <c r="Y54" i="69" s="1"/>
  <c r="X54" i="69" a="1"/>
  <c r="X54" i="69" s="1"/>
  <c r="W54" i="69" a="1"/>
  <c r="W54" i="69" s="1"/>
  <c r="Y53" i="69" a="1"/>
  <c r="Y53" i="69" s="1"/>
  <c r="X53" i="69" a="1"/>
  <c r="X53" i="69" s="1"/>
  <c r="W53" i="69" a="1"/>
  <c r="W53" i="69" s="1"/>
  <c r="Y52" i="69" a="1"/>
  <c r="Y52" i="69" s="1"/>
  <c r="X52" i="69" a="1"/>
  <c r="X52" i="69" s="1"/>
  <c r="W52" i="69" a="1"/>
  <c r="W52" i="69" s="1"/>
  <c r="Y51" i="69" a="1"/>
  <c r="Y51" i="69" s="1"/>
  <c r="X51" i="69" a="1"/>
  <c r="X51" i="69" s="1"/>
  <c r="W51" i="69" a="1"/>
  <c r="W51" i="69" s="1"/>
  <c r="Y50" i="69" a="1"/>
  <c r="Y50" i="69" s="1"/>
  <c r="X50" i="69" a="1"/>
  <c r="X50" i="69" s="1"/>
  <c r="W50" i="69" a="1"/>
  <c r="W50" i="69" s="1"/>
  <c r="Y49" i="69" a="1"/>
  <c r="Y49" i="69" s="1"/>
  <c r="X49" i="69" a="1"/>
  <c r="X49" i="69" s="1"/>
  <c r="W49" i="69" a="1"/>
  <c r="W49" i="69" s="1"/>
  <c r="Y48" i="69" a="1"/>
  <c r="Y48" i="69" s="1"/>
  <c r="X48" i="69" a="1"/>
  <c r="X48" i="69" s="1"/>
  <c r="W48" i="69" a="1"/>
  <c r="W48" i="69" s="1"/>
  <c r="Y47" i="69" a="1"/>
  <c r="Y47" i="69" s="1"/>
  <c r="X47" i="69" a="1"/>
  <c r="X47" i="69" s="1"/>
  <c r="W47" i="69" a="1"/>
  <c r="W47" i="69" s="1"/>
  <c r="Y46" i="69" a="1"/>
  <c r="Y46" i="69" s="1"/>
  <c r="X46" i="69" a="1"/>
  <c r="X46" i="69" s="1"/>
  <c r="W46" i="69" a="1"/>
  <c r="W46" i="69" s="1"/>
  <c r="Y45" i="69" a="1"/>
  <c r="Y45" i="69" s="1"/>
  <c r="X45" i="69" a="1"/>
  <c r="X45" i="69" s="1"/>
  <c r="W45" i="69" a="1"/>
  <c r="W45" i="69" s="1"/>
  <c r="Y44" i="69" a="1"/>
  <c r="Y44" i="69" s="1"/>
  <c r="X44" i="69" a="1"/>
  <c r="X44" i="69" s="1"/>
  <c r="W44" i="69" a="1"/>
  <c r="W44" i="69" s="1"/>
  <c r="Y43" i="69" a="1"/>
  <c r="Y43" i="69" s="1"/>
  <c r="X43" i="69" a="1"/>
  <c r="X43" i="69" s="1"/>
  <c r="W43" i="69" a="1"/>
  <c r="W43" i="69" s="1"/>
  <c r="Y42" i="69" a="1"/>
  <c r="Y42" i="69" s="1"/>
  <c r="X42" i="69" a="1"/>
  <c r="X42" i="69" s="1"/>
  <c r="W42" i="69" a="1"/>
  <c r="W42" i="69" s="1"/>
  <c r="Y41" i="69" a="1"/>
  <c r="Y41" i="69" s="1"/>
  <c r="X41" i="69" a="1"/>
  <c r="X41" i="69" s="1"/>
  <c r="W41" i="69" a="1"/>
  <c r="W41" i="69" s="1"/>
  <c r="Y40" i="69" a="1"/>
  <c r="Y40" i="69" s="1"/>
  <c r="X40" i="69" a="1"/>
  <c r="X40" i="69" s="1"/>
  <c r="W40" i="69" a="1"/>
  <c r="W40" i="69" s="1"/>
  <c r="Y39" i="69" a="1"/>
  <c r="Y39" i="69" s="1"/>
  <c r="X39" i="69" a="1"/>
  <c r="X39" i="69" s="1"/>
  <c r="W39" i="69" a="1"/>
  <c r="W39" i="69" s="1"/>
  <c r="Y38" i="69" a="1"/>
  <c r="Y38" i="69" s="1"/>
  <c r="X38" i="69" a="1"/>
  <c r="X38" i="69" s="1"/>
  <c r="W38" i="69" a="1"/>
  <c r="W38" i="69" s="1"/>
  <c r="Y37" i="69" a="1"/>
  <c r="Y37" i="69" s="1"/>
  <c r="X37" i="69" a="1"/>
  <c r="X37" i="69" s="1"/>
  <c r="W37" i="69" a="1"/>
  <c r="W37" i="69" s="1"/>
  <c r="Y36" i="69" a="1"/>
  <c r="Y36" i="69" s="1"/>
  <c r="X36" i="69" a="1"/>
  <c r="X36" i="69" s="1"/>
  <c r="W36" i="69" a="1"/>
  <c r="W36" i="69" s="1"/>
  <c r="Y35" i="69" a="1"/>
  <c r="Y35" i="69" s="1"/>
  <c r="X35" i="69" a="1"/>
  <c r="X35" i="69" s="1"/>
  <c r="W35" i="69" a="1"/>
  <c r="W35" i="69" s="1"/>
  <c r="Y34" i="69" a="1"/>
  <c r="Y34" i="69" s="1"/>
  <c r="X34" i="69" a="1"/>
  <c r="X34" i="69" s="1"/>
  <c r="W34" i="69" a="1"/>
  <c r="W34" i="69" s="1"/>
  <c r="Y33" i="69" a="1"/>
  <c r="Y33" i="69" s="1"/>
  <c r="X33" i="69" a="1"/>
  <c r="X33" i="69" s="1"/>
  <c r="W33" i="69" a="1"/>
  <c r="W33" i="69" s="1"/>
  <c r="Y32" i="69" a="1"/>
  <c r="Y32" i="69" s="1"/>
  <c r="X32" i="69" a="1"/>
  <c r="X32" i="69" s="1"/>
  <c r="W32" i="69" a="1"/>
  <c r="W32" i="69" s="1"/>
  <c r="Y31" i="69" a="1"/>
  <c r="Y31" i="69" s="1"/>
  <c r="X31" i="69" a="1"/>
  <c r="X31" i="69" s="1"/>
  <c r="W31" i="69" a="1"/>
  <c r="W31" i="69" s="1"/>
  <c r="Y30" i="69" a="1"/>
  <c r="Y30" i="69" s="1"/>
  <c r="X30" i="69" a="1"/>
  <c r="X30" i="69" s="1"/>
  <c r="W30" i="69" a="1"/>
  <c r="W30" i="69" s="1"/>
  <c r="Y29" i="69" a="1"/>
  <c r="Y29" i="69" s="1"/>
  <c r="X29" i="69" a="1"/>
  <c r="X29" i="69" s="1"/>
  <c r="W29" i="69" a="1"/>
  <c r="W29" i="69" s="1"/>
  <c r="Y28" i="69" a="1"/>
  <c r="Y28" i="69" s="1"/>
  <c r="X28" i="69" a="1"/>
  <c r="X28" i="69" s="1"/>
  <c r="W28" i="69" a="1"/>
  <c r="W28" i="69" s="1"/>
  <c r="Y27" i="69" a="1"/>
  <c r="Y27" i="69" s="1"/>
  <c r="X27" i="69" a="1"/>
  <c r="X27" i="69" s="1"/>
  <c r="W27" i="69" a="1"/>
  <c r="W27" i="69" s="1"/>
  <c r="Y26" i="69" a="1"/>
  <c r="Y26" i="69" s="1"/>
  <c r="X26" i="69" a="1"/>
  <c r="X26" i="69" s="1"/>
  <c r="W26" i="69" a="1"/>
  <c r="W26" i="69" s="1"/>
  <c r="Y25" i="69" a="1"/>
  <c r="Y25" i="69" s="1"/>
  <c r="X25" i="69" a="1"/>
  <c r="X25" i="69" s="1"/>
  <c r="W25" i="69" a="1"/>
  <c r="W25" i="69" s="1"/>
  <c r="Y24" i="69" a="1"/>
  <c r="Y24" i="69" s="1"/>
  <c r="X24" i="69" a="1"/>
  <c r="X24" i="69" s="1"/>
  <c r="W24" i="69" a="1"/>
  <c r="W24" i="69" s="1"/>
  <c r="Y23" i="69" a="1"/>
  <c r="Y23" i="69" s="1"/>
  <c r="X23" i="69" a="1"/>
  <c r="X23" i="69" s="1"/>
  <c r="W23" i="69" a="1"/>
  <c r="W23" i="69" s="1"/>
  <c r="Y22" i="69" a="1"/>
  <c r="Y22" i="69" s="1"/>
  <c r="X22" i="69" a="1"/>
  <c r="X22" i="69" s="1"/>
  <c r="W22" i="69" a="1"/>
  <c r="W22" i="69" s="1"/>
  <c r="Y21" i="69" a="1"/>
  <c r="Y21" i="69" s="1"/>
  <c r="X21" i="69" a="1"/>
  <c r="X21" i="69" s="1"/>
  <c r="W21" i="69" a="1"/>
  <c r="W21" i="69" s="1"/>
  <c r="Y20" i="69" a="1"/>
  <c r="Y20" i="69" s="1"/>
  <c r="X20" i="69" a="1"/>
  <c r="X20" i="69" s="1"/>
  <c r="W20" i="69" a="1"/>
  <c r="W20" i="69" s="1"/>
  <c r="Y19" i="69" a="1"/>
  <c r="Y19" i="69" s="1"/>
  <c r="X19" i="69" a="1"/>
  <c r="X19" i="69" s="1"/>
  <c r="W19" i="69" a="1"/>
  <c r="W19" i="69" s="1"/>
  <c r="Y18" i="69" a="1"/>
  <c r="Y18" i="69" s="1"/>
  <c r="X18" i="69" a="1"/>
  <c r="X18" i="69" s="1"/>
  <c r="W18" i="69" a="1"/>
  <c r="W18" i="69" s="1"/>
  <c r="Y17" i="69" a="1"/>
  <c r="Y17" i="69" s="1"/>
  <c r="X17" i="69" a="1"/>
  <c r="X17" i="69" s="1"/>
  <c r="W17" i="69" a="1"/>
  <c r="W17" i="69" s="1"/>
  <c r="Y16" i="69" a="1"/>
  <c r="Y16" i="69" s="1"/>
  <c r="X16" i="69" a="1"/>
  <c r="X16" i="69" s="1"/>
  <c r="W16" i="69" a="1"/>
  <c r="W16" i="69" s="1"/>
  <c r="Y15" i="69" a="1"/>
  <c r="Y15" i="69" s="1"/>
  <c r="X15" i="69" a="1"/>
  <c r="X15" i="69" s="1"/>
  <c r="W15" i="69" a="1"/>
  <c r="W15" i="69" s="1"/>
  <c r="Y14" i="69" a="1"/>
  <c r="Y14" i="69" s="1"/>
  <c r="X14" i="69" a="1"/>
  <c r="X14" i="69" s="1"/>
  <c r="W14" i="69" a="1"/>
  <c r="W14" i="69" s="1"/>
  <c r="Y13" i="69" a="1"/>
  <c r="Y13" i="69" s="1"/>
  <c r="X13" i="69" a="1"/>
  <c r="X13" i="69" s="1"/>
  <c r="W13" i="69" a="1"/>
  <c r="W13" i="69" s="1"/>
  <c r="Y12" i="69" a="1"/>
  <c r="Y12" i="69" s="1"/>
  <c r="X12" i="69" a="1"/>
  <c r="X12" i="69" s="1"/>
  <c r="W12" i="69" a="1"/>
  <c r="W12" i="69" s="1"/>
  <c r="Y11" i="69" a="1"/>
  <c r="Y11" i="69" s="1"/>
  <c r="X11" i="69" a="1"/>
  <c r="X11" i="69" s="1"/>
  <c r="W11" i="69" a="1"/>
  <c r="W11" i="69" s="1"/>
  <c r="Y10" i="69" a="1"/>
  <c r="Y10" i="69" s="1"/>
  <c r="X10" i="69" a="1"/>
  <c r="X10" i="69" s="1"/>
  <c r="W10" i="69" a="1"/>
  <c r="W10" i="69" s="1"/>
  <c r="Y9" i="69" a="1"/>
  <c r="Y9" i="69" s="1"/>
  <c r="X9" i="69" a="1"/>
  <c r="X9" i="69" s="1"/>
  <c r="W9" i="69" a="1"/>
  <c r="W9" i="69" s="1"/>
  <c r="Y8" i="69" a="1"/>
  <c r="Y8" i="69" s="1"/>
  <c r="X8" i="69" a="1"/>
  <c r="X8" i="69" s="1"/>
  <c r="W8" i="69" a="1"/>
  <c r="W8" i="69" s="1"/>
  <c r="Y7" i="69" a="1"/>
  <c r="Y7" i="69" s="1"/>
  <c r="X7" i="69" a="1"/>
  <c r="X7" i="69" s="1"/>
  <c r="W7" i="69" a="1"/>
  <c r="W7" i="69" s="1"/>
  <c r="Y6" i="69" a="1"/>
  <c r="Y6" i="69" s="1"/>
  <c r="X6" i="69" a="1"/>
  <c r="X6" i="69" s="1"/>
  <c r="W6" i="69" a="1"/>
  <c r="W6" i="69" s="1"/>
  <c r="Y5" i="69" a="1"/>
  <c r="Y5" i="69" s="1"/>
  <c r="X5" i="69" a="1"/>
  <c r="X5" i="69" s="1"/>
  <c r="W5" i="69" a="1"/>
  <c r="W5" i="69" s="1"/>
  <c r="Y4" i="69" a="1"/>
  <c r="Y4" i="69" s="1"/>
  <c r="X4" i="69" a="1"/>
  <c r="X4" i="69" s="1"/>
  <c r="W4" i="69" a="1"/>
  <c r="W4" i="69" s="1"/>
  <c r="P229" i="77" l="1" a="1"/>
  <c r="P229" i="77" s="1"/>
  <c r="S229" i="77" a="1"/>
  <c r="S229" i="77" s="1"/>
  <c r="Q4" i="72" a="1"/>
  <c r="Q4" i="72" s="1"/>
  <c r="Q4" i="71" a="1"/>
  <c r="Q4" i="71" s="1"/>
  <c r="Q4" i="70" a="1"/>
  <c r="Q4" i="70" s="1"/>
  <c r="Q4" i="69" a="1"/>
  <c r="Q4" i="69" s="1"/>
  <c r="Q4" i="74" a="1"/>
  <c r="Q4" i="74" s="1"/>
  <c r="Q4" i="68" a="1"/>
  <c r="Q4" i="68" s="1"/>
  <c r="P32" i="30"/>
  <c r="O32" i="30" s="1"/>
  <c r="P31" i="30"/>
  <c r="O31" i="30" s="1"/>
  <c r="P30" i="30"/>
  <c r="O30" i="30" s="1"/>
  <c r="P28" i="30"/>
  <c r="O28" i="30" s="1"/>
  <c r="P21" i="30"/>
  <c r="P20" i="30"/>
  <c r="O20" i="30" s="1"/>
  <c r="P19" i="30"/>
  <c r="P17" i="30"/>
  <c r="O17" i="30" s="1"/>
  <c r="O55" i="30"/>
  <c r="O54" i="30"/>
  <c r="O53" i="30"/>
  <c r="O52" i="30"/>
  <c r="O51" i="30"/>
  <c r="O50" i="30"/>
  <c r="O49" i="30"/>
  <c r="O44" i="30"/>
  <c r="O43" i="30"/>
  <c r="O42" i="30"/>
  <c r="O41" i="30"/>
  <c r="O40" i="30"/>
  <c r="O39" i="30"/>
  <c r="O38" i="30"/>
  <c r="O33" i="30"/>
  <c r="O29" i="30"/>
  <c r="O27" i="30"/>
  <c r="O22" i="30"/>
  <c r="O21" i="30"/>
  <c r="O19" i="30"/>
  <c r="O18" i="30"/>
  <c r="O16" i="30"/>
  <c r="O11" i="30"/>
  <c r="O7" i="30"/>
  <c r="T10" i="30"/>
  <c r="O10" i="30" s="1"/>
  <c r="T9" i="30"/>
  <c r="O9" i="30" s="1"/>
  <c r="T8" i="30"/>
  <c r="O8" i="30" s="1"/>
  <c r="T6" i="30"/>
  <c r="O6" i="30" s="1"/>
  <c r="T5" i="30"/>
  <c r="O5" i="30" s="1"/>
  <c r="G23" i="72" l="1"/>
  <c r="F23" i="72"/>
  <c r="E23" i="72"/>
  <c r="D23" i="72"/>
  <c r="C23" i="72"/>
  <c r="G22" i="72"/>
  <c r="F22" i="72"/>
  <c r="E22" i="72"/>
  <c r="D22" i="72"/>
  <c r="C22" i="72"/>
  <c r="G21" i="72"/>
  <c r="F21" i="72"/>
  <c r="E21" i="72"/>
  <c r="D21" i="72"/>
  <c r="C21" i="72"/>
  <c r="G20" i="72"/>
  <c r="F20" i="72"/>
  <c r="E20" i="72"/>
  <c r="D20" i="72"/>
  <c r="C20" i="72"/>
  <c r="G19" i="72"/>
  <c r="F19" i="72"/>
  <c r="E19" i="72"/>
  <c r="D19" i="72"/>
  <c r="C19" i="72"/>
  <c r="G18" i="72"/>
  <c r="F18" i="72"/>
  <c r="E18" i="72"/>
  <c r="D18" i="72"/>
  <c r="C18" i="72"/>
  <c r="G17" i="72"/>
  <c r="F17" i="72"/>
  <c r="E17" i="72"/>
  <c r="D17" i="72"/>
  <c r="C17" i="72"/>
  <c r="G16" i="72"/>
  <c r="F16" i="72"/>
  <c r="E16" i="72"/>
  <c r="D16" i="72"/>
  <c r="C16" i="72"/>
  <c r="G15" i="72"/>
  <c r="F15" i="72"/>
  <c r="E15" i="72"/>
  <c r="D15" i="72"/>
  <c r="C15" i="72"/>
  <c r="G14" i="72"/>
  <c r="F14" i="72"/>
  <c r="E14" i="72"/>
  <c r="D14" i="72"/>
  <c r="C14" i="72"/>
  <c r="G13" i="72"/>
  <c r="F13" i="72"/>
  <c r="E13" i="72"/>
  <c r="D13" i="72"/>
  <c r="C13" i="72"/>
  <c r="G12" i="72"/>
  <c r="F12" i="72"/>
  <c r="E12" i="72"/>
  <c r="D12" i="72"/>
  <c r="C12" i="72"/>
  <c r="G11" i="72"/>
  <c r="F11" i="72"/>
  <c r="E11" i="72"/>
  <c r="D11" i="72"/>
  <c r="C11" i="72"/>
  <c r="G10" i="72"/>
  <c r="F10" i="72"/>
  <c r="E10" i="72"/>
  <c r="D10" i="72"/>
  <c r="C10" i="72"/>
  <c r="G9" i="72"/>
  <c r="F9" i="72"/>
  <c r="E9" i="72"/>
  <c r="D9" i="72"/>
  <c r="C9" i="72"/>
  <c r="G8" i="72"/>
  <c r="F8" i="72"/>
  <c r="E8" i="72"/>
  <c r="D8" i="72"/>
  <c r="C8" i="72"/>
  <c r="G7" i="72"/>
  <c r="F7" i="72"/>
  <c r="E7" i="72"/>
  <c r="D7" i="72"/>
  <c r="C7" i="72"/>
  <c r="G6" i="72"/>
  <c r="F6" i="72"/>
  <c r="E6" i="72"/>
  <c r="D6" i="72"/>
  <c r="C6" i="72"/>
  <c r="G5" i="72"/>
  <c r="F5" i="72"/>
  <c r="E5" i="72"/>
  <c r="D5" i="72"/>
  <c r="C5" i="72"/>
  <c r="G4" i="72"/>
  <c r="F4" i="72"/>
  <c r="E4" i="72"/>
  <c r="D4" i="72"/>
  <c r="C4" i="72"/>
  <c r="G23" i="71"/>
  <c r="F23" i="71"/>
  <c r="E23" i="71"/>
  <c r="D23" i="71"/>
  <c r="C23" i="71"/>
  <c r="G22" i="71"/>
  <c r="F22" i="71"/>
  <c r="E22" i="71"/>
  <c r="D22" i="71"/>
  <c r="C22" i="71"/>
  <c r="G21" i="71"/>
  <c r="F21" i="71"/>
  <c r="E21" i="71"/>
  <c r="D21" i="71"/>
  <c r="C21" i="71"/>
  <c r="G20" i="71"/>
  <c r="F20" i="71"/>
  <c r="E20" i="71"/>
  <c r="D20" i="71"/>
  <c r="C20" i="71"/>
  <c r="G19" i="71"/>
  <c r="F19" i="71"/>
  <c r="E19" i="71"/>
  <c r="D19" i="71"/>
  <c r="C19" i="71"/>
  <c r="G18" i="71"/>
  <c r="F18" i="71"/>
  <c r="E18" i="71"/>
  <c r="D18" i="71"/>
  <c r="C18" i="71"/>
  <c r="G17" i="71"/>
  <c r="F17" i="71"/>
  <c r="E17" i="71"/>
  <c r="D17" i="71"/>
  <c r="C17" i="71"/>
  <c r="G16" i="71"/>
  <c r="F16" i="71"/>
  <c r="E16" i="71"/>
  <c r="D16" i="71"/>
  <c r="C16" i="71"/>
  <c r="G15" i="71"/>
  <c r="F15" i="71"/>
  <c r="E15" i="71"/>
  <c r="D15" i="71"/>
  <c r="C15" i="71"/>
  <c r="G14" i="71"/>
  <c r="F14" i="71"/>
  <c r="E14" i="71"/>
  <c r="D14" i="71"/>
  <c r="C14" i="71"/>
  <c r="G13" i="71"/>
  <c r="F13" i="71"/>
  <c r="E13" i="71"/>
  <c r="D13" i="71"/>
  <c r="C13" i="71"/>
  <c r="G12" i="71"/>
  <c r="F12" i="71"/>
  <c r="E12" i="71"/>
  <c r="D12" i="71"/>
  <c r="C12" i="71"/>
  <c r="G11" i="71"/>
  <c r="F11" i="71"/>
  <c r="E11" i="71"/>
  <c r="D11" i="71"/>
  <c r="C11" i="71"/>
  <c r="G10" i="71"/>
  <c r="F10" i="71"/>
  <c r="E10" i="71"/>
  <c r="D10" i="71"/>
  <c r="C10" i="71"/>
  <c r="G9" i="71"/>
  <c r="F9" i="71"/>
  <c r="E9" i="71"/>
  <c r="D9" i="71"/>
  <c r="C9" i="71"/>
  <c r="G8" i="71"/>
  <c r="F8" i="71"/>
  <c r="E8" i="71"/>
  <c r="D8" i="71"/>
  <c r="C8" i="71"/>
  <c r="G7" i="71"/>
  <c r="F7" i="71"/>
  <c r="E7" i="71"/>
  <c r="D7" i="71"/>
  <c r="C7" i="71"/>
  <c r="G6" i="71"/>
  <c r="F6" i="71"/>
  <c r="E6" i="71"/>
  <c r="D6" i="71"/>
  <c r="C6" i="71"/>
  <c r="G5" i="71"/>
  <c r="F5" i="71"/>
  <c r="E5" i="71"/>
  <c r="D5" i="71"/>
  <c r="C5" i="71"/>
  <c r="G4" i="71"/>
  <c r="F4" i="71"/>
  <c r="E4" i="71"/>
  <c r="D4" i="71"/>
  <c r="C4" i="71"/>
  <c r="G23" i="70"/>
  <c r="F23" i="70"/>
  <c r="E23" i="70"/>
  <c r="D23" i="70"/>
  <c r="C23" i="70"/>
  <c r="G22" i="70"/>
  <c r="F22" i="70"/>
  <c r="E22" i="70"/>
  <c r="D22" i="70"/>
  <c r="C22" i="70"/>
  <c r="G21" i="70"/>
  <c r="F21" i="70"/>
  <c r="E21" i="70"/>
  <c r="D21" i="70"/>
  <c r="C21" i="70"/>
  <c r="G20" i="70"/>
  <c r="F20" i="70"/>
  <c r="E20" i="70"/>
  <c r="D20" i="70"/>
  <c r="C20" i="70"/>
  <c r="G19" i="70"/>
  <c r="F19" i="70"/>
  <c r="E19" i="70"/>
  <c r="D19" i="70"/>
  <c r="C19" i="70"/>
  <c r="G18" i="70"/>
  <c r="F18" i="70"/>
  <c r="E18" i="70"/>
  <c r="D18" i="70"/>
  <c r="C18" i="70"/>
  <c r="G17" i="70"/>
  <c r="F17" i="70"/>
  <c r="E17" i="70"/>
  <c r="D17" i="70"/>
  <c r="C17" i="70"/>
  <c r="G16" i="70"/>
  <c r="F16" i="70"/>
  <c r="E16" i="70"/>
  <c r="D16" i="70"/>
  <c r="C16" i="70"/>
  <c r="G15" i="70"/>
  <c r="F15" i="70"/>
  <c r="E15" i="70"/>
  <c r="D15" i="70"/>
  <c r="C15" i="70"/>
  <c r="G14" i="70"/>
  <c r="F14" i="70"/>
  <c r="E14" i="70"/>
  <c r="D14" i="70"/>
  <c r="C14" i="70"/>
  <c r="G13" i="70"/>
  <c r="F13" i="70"/>
  <c r="E13" i="70"/>
  <c r="D13" i="70"/>
  <c r="C13" i="70"/>
  <c r="G12" i="70"/>
  <c r="F12" i="70"/>
  <c r="E12" i="70"/>
  <c r="D12" i="70"/>
  <c r="C12" i="70"/>
  <c r="G11" i="70"/>
  <c r="F11" i="70"/>
  <c r="E11" i="70"/>
  <c r="D11" i="70"/>
  <c r="C11" i="70"/>
  <c r="G10" i="70"/>
  <c r="F10" i="70"/>
  <c r="E10" i="70"/>
  <c r="D10" i="70"/>
  <c r="C10" i="70"/>
  <c r="G9" i="70"/>
  <c r="F9" i="70"/>
  <c r="E9" i="70"/>
  <c r="D9" i="70"/>
  <c r="C9" i="70"/>
  <c r="G8" i="70"/>
  <c r="F8" i="70"/>
  <c r="E8" i="70"/>
  <c r="D8" i="70"/>
  <c r="C8" i="70"/>
  <c r="G7" i="70"/>
  <c r="F7" i="70"/>
  <c r="E7" i="70"/>
  <c r="D7" i="70"/>
  <c r="C7" i="70"/>
  <c r="G6" i="70"/>
  <c r="F6" i="70"/>
  <c r="E6" i="70"/>
  <c r="D6" i="70"/>
  <c r="C6" i="70"/>
  <c r="G5" i="70"/>
  <c r="F5" i="70"/>
  <c r="E5" i="70"/>
  <c r="D5" i="70"/>
  <c r="C5" i="70"/>
  <c r="G4" i="70"/>
  <c r="F4" i="70"/>
  <c r="E4" i="70"/>
  <c r="D4" i="70"/>
  <c r="C4" i="70"/>
  <c r="G23" i="69"/>
  <c r="F23" i="69"/>
  <c r="E23" i="69"/>
  <c r="D23" i="69"/>
  <c r="C23" i="69"/>
  <c r="G22" i="69"/>
  <c r="F22" i="69"/>
  <c r="E22" i="69"/>
  <c r="D22" i="69"/>
  <c r="C22" i="69"/>
  <c r="G21" i="69"/>
  <c r="F21" i="69"/>
  <c r="E21" i="69"/>
  <c r="D21" i="69"/>
  <c r="C21" i="69"/>
  <c r="G20" i="69"/>
  <c r="F20" i="69"/>
  <c r="E20" i="69"/>
  <c r="D20" i="69"/>
  <c r="C20" i="69"/>
  <c r="G19" i="69"/>
  <c r="F19" i="69"/>
  <c r="E19" i="69"/>
  <c r="D19" i="69"/>
  <c r="C19" i="69"/>
  <c r="G18" i="69"/>
  <c r="F18" i="69"/>
  <c r="E18" i="69"/>
  <c r="D18" i="69"/>
  <c r="C18" i="69"/>
  <c r="G17" i="69"/>
  <c r="F17" i="69"/>
  <c r="E17" i="69"/>
  <c r="D17" i="69"/>
  <c r="C17" i="69"/>
  <c r="G16" i="69"/>
  <c r="F16" i="69"/>
  <c r="E16" i="69"/>
  <c r="D16" i="69"/>
  <c r="C16" i="69"/>
  <c r="G15" i="69"/>
  <c r="F15" i="69"/>
  <c r="E15" i="69"/>
  <c r="D15" i="69"/>
  <c r="C15" i="69"/>
  <c r="G14" i="69"/>
  <c r="F14" i="69"/>
  <c r="E14" i="69"/>
  <c r="D14" i="69"/>
  <c r="C14" i="69"/>
  <c r="G13" i="69"/>
  <c r="F13" i="69"/>
  <c r="E13" i="69"/>
  <c r="D13" i="69"/>
  <c r="C13" i="69"/>
  <c r="G12" i="69"/>
  <c r="F12" i="69"/>
  <c r="E12" i="69"/>
  <c r="D12" i="69"/>
  <c r="C12" i="69"/>
  <c r="G11" i="69"/>
  <c r="F11" i="69"/>
  <c r="E11" i="69"/>
  <c r="D11" i="69"/>
  <c r="C11" i="69"/>
  <c r="G10" i="69"/>
  <c r="F10" i="69"/>
  <c r="E10" i="69"/>
  <c r="D10" i="69"/>
  <c r="C10" i="69"/>
  <c r="G9" i="69"/>
  <c r="F9" i="69"/>
  <c r="E9" i="69"/>
  <c r="D9" i="69"/>
  <c r="C9" i="69"/>
  <c r="G8" i="69"/>
  <c r="F8" i="69"/>
  <c r="E8" i="69"/>
  <c r="D8" i="69"/>
  <c r="C8" i="69"/>
  <c r="G7" i="69"/>
  <c r="F7" i="69"/>
  <c r="E7" i="69"/>
  <c r="D7" i="69"/>
  <c r="C7" i="69"/>
  <c r="G6" i="69"/>
  <c r="F6" i="69"/>
  <c r="E6" i="69"/>
  <c r="D6" i="69"/>
  <c r="C6" i="69"/>
  <c r="G5" i="69"/>
  <c r="F5" i="69"/>
  <c r="E5" i="69"/>
  <c r="D5" i="69"/>
  <c r="C5" i="69"/>
  <c r="G4" i="69"/>
  <c r="F4" i="69"/>
  <c r="E4" i="69"/>
  <c r="D4" i="69"/>
  <c r="C4" i="69"/>
  <c r="G23" i="74"/>
  <c r="F23" i="74"/>
  <c r="E23" i="74"/>
  <c r="D23" i="74"/>
  <c r="C23" i="74"/>
  <c r="G22" i="74"/>
  <c r="F22" i="74"/>
  <c r="E22" i="74"/>
  <c r="D22" i="74"/>
  <c r="C22" i="74"/>
  <c r="G21" i="74"/>
  <c r="F21" i="74"/>
  <c r="E21" i="74"/>
  <c r="D21" i="74"/>
  <c r="C21" i="74"/>
  <c r="G20" i="74"/>
  <c r="F20" i="74"/>
  <c r="E20" i="74"/>
  <c r="D20" i="74"/>
  <c r="C20" i="74"/>
  <c r="G19" i="74"/>
  <c r="F19" i="74"/>
  <c r="E19" i="74"/>
  <c r="D19" i="74"/>
  <c r="C19" i="74"/>
  <c r="G18" i="74"/>
  <c r="F18" i="74"/>
  <c r="E18" i="74"/>
  <c r="D18" i="74"/>
  <c r="C18" i="74"/>
  <c r="G17" i="74"/>
  <c r="F17" i="74"/>
  <c r="E17" i="74"/>
  <c r="D17" i="74"/>
  <c r="C17" i="74"/>
  <c r="G16" i="74"/>
  <c r="F16" i="74"/>
  <c r="E16" i="74"/>
  <c r="D16" i="74"/>
  <c r="C16" i="74"/>
  <c r="G15" i="74"/>
  <c r="F15" i="74"/>
  <c r="E15" i="74"/>
  <c r="D15" i="74"/>
  <c r="C15" i="74"/>
  <c r="G14" i="74"/>
  <c r="F14" i="74"/>
  <c r="E14" i="74"/>
  <c r="D14" i="74"/>
  <c r="C14" i="74"/>
  <c r="G13" i="74"/>
  <c r="F13" i="74"/>
  <c r="E13" i="74"/>
  <c r="D13" i="74"/>
  <c r="C13" i="74"/>
  <c r="G12" i="74"/>
  <c r="F12" i="74"/>
  <c r="E12" i="74"/>
  <c r="D12" i="74"/>
  <c r="C12" i="74"/>
  <c r="G11" i="74"/>
  <c r="F11" i="74"/>
  <c r="E11" i="74"/>
  <c r="D11" i="74"/>
  <c r="C11" i="74"/>
  <c r="G10" i="74"/>
  <c r="F10" i="74"/>
  <c r="E10" i="74"/>
  <c r="D10" i="74"/>
  <c r="C10" i="74"/>
  <c r="G9" i="74"/>
  <c r="F9" i="74"/>
  <c r="E9" i="74"/>
  <c r="D9" i="74"/>
  <c r="C9" i="74"/>
  <c r="G8" i="74"/>
  <c r="F8" i="74"/>
  <c r="E8" i="74"/>
  <c r="D8" i="74"/>
  <c r="C8" i="74"/>
  <c r="G7" i="74"/>
  <c r="F7" i="74"/>
  <c r="E7" i="74"/>
  <c r="D7" i="74"/>
  <c r="C7" i="74"/>
  <c r="G6" i="74"/>
  <c r="F6" i="74"/>
  <c r="E6" i="74"/>
  <c r="D6" i="74"/>
  <c r="C6" i="74"/>
  <c r="G5" i="74"/>
  <c r="F5" i="74"/>
  <c r="E5" i="74"/>
  <c r="D5" i="74"/>
  <c r="C5" i="74"/>
  <c r="G4" i="74"/>
  <c r="F4" i="74"/>
  <c r="E4" i="74"/>
  <c r="D4" i="74"/>
  <c r="C4" i="74"/>
  <c r="G23" i="68"/>
  <c r="F23" i="68"/>
  <c r="E23" i="68"/>
  <c r="D23" i="68"/>
  <c r="C23" i="68"/>
  <c r="G22" i="68"/>
  <c r="F22" i="68"/>
  <c r="E22" i="68"/>
  <c r="D22" i="68"/>
  <c r="C22" i="68"/>
  <c r="G21" i="68"/>
  <c r="F21" i="68"/>
  <c r="E21" i="68"/>
  <c r="D21" i="68"/>
  <c r="C21" i="68"/>
  <c r="G20" i="68"/>
  <c r="F20" i="68"/>
  <c r="E20" i="68"/>
  <c r="D20" i="68"/>
  <c r="C20" i="68"/>
  <c r="G19" i="68"/>
  <c r="F19" i="68"/>
  <c r="E19" i="68"/>
  <c r="D19" i="68"/>
  <c r="C19" i="68"/>
  <c r="G18" i="68"/>
  <c r="F18" i="68"/>
  <c r="E18" i="68"/>
  <c r="D18" i="68"/>
  <c r="C18" i="68"/>
  <c r="G17" i="68"/>
  <c r="F17" i="68"/>
  <c r="E17" i="68"/>
  <c r="D17" i="68"/>
  <c r="C17" i="68"/>
  <c r="G16" i="68"/>
  <c r="F16" i="68"/>
  <c r="E16" i="68"/>
  <c r="D16" i="68"/>
  <c r="C16" i="68"/>
  <c r="G15" i="68"/>
  <c r="F15" i="68"/>
  <c r="E15" i="68"/>
  <c r="D15" i="68"/>
  <c r="C15" i="68"/>
  <c r="G14" i="68"/>
  <c r="F14" i="68"/>
  <c r="E14" i="68"/>
  <c r="D14" i="68"/>
  <c r="C14" i="68"/>
  <c r="G13" i="68"/>
  <c r="F13" i="68"/>
  <c r="E13" i="68"/>
  <c r="D13" i="68"/>
  <c r="C13" i="68"/>
  <c r="G12" i="68"/>
  <c r="F12" i="68"/>
  <c r="E12" i="68"/>
  <c r="D12" i="68"/>
  <c r="C12" i="68"/>
  <c r="G11" i="68"/>
  <c r="F11" i="68"/>
  <c r="E11" i="68"/>
  <c r="D11" i="68"/>
  <c r="C11" i="68"/>
  <c r="G10" i="68"/>
  <c r="F10" i="68"/>
  <c r="E10" i="68"/>
  <c r="D10" i="68"/>
  <c r="C10" i="68"/>
  <c r="G9" i="68"/>
  <c r="F9" i="68"/>
  <c r="E9" i="68"/>
  <c r="D9" i="68"/>
  <c r="C9" i="68"/>
  <c r="G8" i="68"/>
  <c r="F8" i="68"/>
  <c r="E8" i="68"/>
  <c r="D8" i="68"/>
  <c r="C8" i="68"/>
  <c r="G7" i="68"/>
  <c r="F7" i="68"/>
  <c r="E7" i="68"/>
  <c r="D7" i="68"/>
  <c r="C7" i="68"/>
  <c r="G6" i="68"/>
  <c r="F6" i="68"/>
  <c r="E6" i="68"/>
  <c r="D6" i="68"/>
  <c r="C6" i="68"/>
  <c r="G5" i="68"/>
  <c r="F5" i="68"/>
  <c r="E5" i="68"/>
  <c r="D5" i="68"/>
  <c r="C5" i="68"/>
  <c r="G4" i="68"/>
  <c r="F4" i="68"/>
  <c r="E4" i="68"/>
  <c r="D4" i="68"/>
  <c r="C4" i="68"/>
  <c r="G23" i="13"/>
  <c r="F23" i="13"/>
  <c r="E23" i="13"/>
  <c r="D23" i="13"/>
  <c r="C23" i="13"/>
  <c r="G22" i="13"/>
  <c r="F22" i="13"/>
  <c r="E22" i="13"/>
  <c r="D22" i="13"/>
  <c r="C22" i="13"/>
  <c r="G21" i="13"/>
  <c r="F21" i="13"/>
  <c r="E21" i="13"/>
  <c r="D21" i="13"/>
  <c r="C21" i="13"/>
  <c r="G20" i="13"/>
  <c r="F20" i="13"/>
  <c r="E20" i="13"/>
  <c r="D20" i="13"/>
  <c r="C20" i="13"/>
  <c r="G19" i="13"/>
  <c r="F19" i="13"/>
  <c r="E19" i="13"/>
  <c r="D19" i="13"/>
  <c r="C19" i="13"/>
  <c r="G18" i="13"/>
  <c r="F18" i="13"/>
  <c r="E18" i="13"/>
  <c r="D18" i="13"/>
  <c r="C18" i="13"/>
  <c r="G17" i="13"/>
  <c r="F17" i="13"/>
  <c r="E17" i="13"/>
  <c r="D17" i="13"/>
  <c r="C17" i="13"/>
  <c r="G16" i="13"/>
  <c r="F16" i="13"/>
  <c r="E16" i="13"/>
  <c r="D16" i="13"/>
  <c r="C16" i="13"/>
  <c r="G15" i="13"/>
  <c r="F15" i="13"/>
  <c r="E15" i="13"/>
  <c r="D15" i="13"/>
  <c r="C15" i="13"/>
  <c r="G14" i="13"/>
  <c r="F14" i="13"/>
  <c r="E14" i="13"/>
  <c r="D14" i="13"/>
  <c r="C14" i="13"/>
  <c r="G13" i="13"/>
  <c r="F13" i="13"/>
  <c r="E13" i="13"/>
  <c r="D13" i="13"/>
  <c r="C13" i="13"/>
  <c r="G12" i="13"/>
  <c r="F12" i="13"/>
  <c r="E12" i="13"/>
  <c r="D12" i="13"/>
  <c r="C12" i="13"/>
  <c r="G11" i="13"/>
  <c r="F11" i="13"/>
  <c r="E11" i="13"/>
  <c r="D11" i="13"/>
  <c r="C11" i="13"/>
  <c r="G10" i="13"/>
  <c r="F10" i="13"/>
  <c r="E10" i="13"/>
  <c r="D10" i="13"/>
  <c r="C10" i="13"/>
  <c r="G9" i="13"/>
  <c r="F9" i="13"/>
  <c r="E9" i="13"/>
  <c r="D9" i="13"/>
  <c r="C9" i="13"/>
  <c r="G8" i="13"/>
  <c r="F8" i="13"/>
  <c r="E8" i="13"/>
  <c r="D8" i="13"/>
  <c r="C8" i="13"/>
  <c r="G7" i="13"/>
  <c r="F7" i="13"/>
  <c r="E7" i="13"/>
  <c r="D7" i="13"/>
  <c r="C7" i="13"/>
  <c r="G6" i="13"/>
  <c r="F6" i="13"/>
  <c r="E6" i="13"/>
  <c r="D6" i="13"/>
  <c r="C6" i="13"/>
  <c r="G5" i="13"/>
  <c r="F5" i="13"/>
  <c r="E5" i="13"/>
  <c r="D5" i="13"/>
  <c r="C5" i="13"/>
  <c r="G4" i="13"/>
  <c r="F4" i="13"/>
  <c r="E4" i="13"/>
  <c r="D4" i="13"/>
  <c r="C4" i="13"/>
  <c r="Q4" i="13" a="1"/>
  <c r="Q4" i="13" s="1"/>
  <c r="F24" i="68" l="1"/>
  <c r="F27" i="68" s="1"/>
  <c r="G24" i="72"/>
  <c r="F24" i="72"/>
  <c r="F27" i="72" s="1"/>
  <c r="C24" i="74"/>
  <c r="C24" i="72"/>
  <c r="D24" i="74"/>
  <c r="D27" i="74" s="1"/>
  <c r="D24" i="72"/>
  <c r="D27" i="72" s="1"/>
  <c r="E24" i="68"/>
  <c r="E27" i="68" s="1"/>
  <c r="E24" i="74"/>
  <c r="E27" i="74" s="1"/>
  <c r="E24" i="71"/>
  <c r="E27" i="71" s="1"/>
  <c r="E24" i="72"/>
  <c r="E27" i="72" s="1"/>
  <c r="G24" i="74"/>
  <c r="F24" i="74"/>
  <c r="F27" i="74" s="1"/>
  <c r="C24" i="68"/>
  <c r="C30" i="74" a="1"/>
  <c r="C30" i="74" s="1"/>
  <c r="G24" i="68"/>
  <c r="C30" i="13" a="1"/>
  <c r="C30" i="13" s="1"/>
  <c r="C30" i="68" a="1"/>
  <c r="C30" i="68" s="1"/>
  <c r="D24" i="68"/>
  <c r="D27" i="68" s="1"/>
  <c r="D24" i="13"/>
  <c r="D27" i="13" s="1"/>
  <c r="E24" i="13"/>
  <c r="F24" i="13"/>
  <c r="G24" i="13"/>
  <c r="C30" i="72" a="1"/>
  <c r="C30" i="72" s="1"/>
  <c r="G24" i="71"/>
  <c r="F24" i="71"/>
  <c r="F27" i="71" s="1"/>
  <c r="F24" i="70"/>
  <c r="F27" i="70" s="1"/>
  <c r="G24" i="70"/>
  <c r="E24" i="70"/>
  <c r="E27" i="70" s="1"/>
  <c r="E24" i="69"/>
  <c r="E27" i="69" s="1"/>
  <c r="G24" i="69"/>
  <c r="F24" i="69"/>
  <c r="F27" i="69" s="1"/>
  <c r="C24" i="71"/>
  <c r="D24" i="71"/>
  <c r="D27" i="71" s="1"/>
  <c r="C30" i="71" a="1"/>
  <c r="C30" i="71" s="1"/>
  <c r="C24" i="70"/>
  <c r="D24" i="69"/>
  <c r="D26" i="69" s="1"/>
  <c r="D24" i="70"/>
  <c r="D26" i="70" s="1"/>
  <c r="C30" i="70" a="1"/>
  <c r="C30" i="70" s="1"/>
  <c r="C24" i="69"/>
  <c r="C30" i="69" a="1"/>
  <c r="C30" i="69" s="1"/>
  <c r="C24" i="13"/>
  <c r="H151" i="77"/>
  <c r="H150" i="77"/>
  <c r="H149" i="77"/>
  <c r="H148" i="77"/>
  <c r="H147" i="77"/>
  <c r="H146" i="77"/>
  <c r="H145" i="77"/>
  <c r="H144" i="77"/>
  <c r="H143" i="77"/>
  <c r="H142" i="77"/>
  <c r="H141" i="77"/>
  <c r="H140" i="77"/>
  <c r="H139" i="77"/>
  <c r="H138" i="77"/>
  <c r="H137" i="77"/>
  <c r="H136" i="77"/>
  <c r="H135" i="77"/>
  <c r="H134" i="77"/>
  <c r="H133" i="77"/>
  <c r="H132" i="77"/>
  <c r="H131" i="77"/>
  <c r="H130" i="77"/>
  <c r="H129" i="77"/>
  <c r="H128" i="77"/>
  <c r="H127" i="77"/>
  <c r="H126" i="77"/>
  <c r="H125" i="77"/>
  <c r="H124" i="77"/>
  <c r="H123" i="77"/>
  <c r="H122" i="77"/>
  <c r="H121" i="77"/>
  <c r="H120" i="77"/>
  <c r="H119" i="77"/>
  <c r="H118" i="77"/>
  <c r="H117" i="77"/>
  <c r="H116" i="77"/>
  <c r="H115" i="77"/>
  <c r="H114" i="77"/>
  <c r="H113" i="77"/>
  <c r="H112" i="77"/>
  <c r="H111" i="77"/>
  <c r="H110" i="77"/>
  <c r="H109" i="77"/>
  <c r="H108" i="77"/>
  <c r="H107" i="77"/>
  <c r="H106" i="77"/>
  <c r="H105" i="77"/>
  <c r="H104" i="77"/>
  <c r="H103" i="77"/>
  <c r="H102" i="77"/>
  <c r="H101" i="77"/>
  <c r="H100" i="77"/>
  <c r="H99" i="77"/>
  <c r="H98" i="77"/>
  <c r="H97" i="77"/>
  <c r="H96" i="77"/>
  <c r="H95" i="77"/>
  <c r="H94" i="77"/>
  <c r="H93" i="77"/>
  <c r="H92" i="77"/>
  <c r="H91" i="77"/>
  <c r="H90" i="77"/>
  <c r="G90" i="77"/>
  <c r="I107" i="77" s="1" a="1"/>
  <c r="I107" i="77" s="1"/>
  <c r="H89" i="77"/>
  <c r="H88" i="77"/>
  <c r="H221" i="77"/>
  <c r="H220" i="77"/>
  <c r="H219" i="77"/>
  <c r="H218" i="77"/>
  <c r="H217" i="77"/>
  <c r="H216" i="77"/>
  <c r="H215" i="77"/>
  <c r="H214" i="77"/>
  <c r="H213" i="77"/>
  <c r="H212" i="77"/>
  <c r="H211" i="77"/>
  <c r="H210" i="77"/>
  <c r="H209" i="77"/>
  <c r="H208" i="77"/>
  <c r="H207" i="77"/>
  <c r="H206" i="77"/>
  <c r="H205" i="77"/>
  <c r="H204" i="77"/>
  <c r="H203" i="77"/>
  <c r="H202" i="77"/>
  <c r="H201" i="77"/>
  <c r="H200" i="77"/>
  <c r="H199" i="77"/>
  <c r="H198" i="77"/>
  <c r="H197" i="77"/>
  <c r="H196" i="77"/>
  <c r="H195" i="77"/>
  <c r="H194" i="77"/>
  <c r="H193" i="77"/>
  <c r="H192" i="77"/>
  <c r="H191" i="77"/>
  <c r="H190" i="77"/>
  <c r="H189" i="77"/>
  <c r="H188" i="77"/>
  <c r="H187" i="77"/>
  <c r="H186" i="77"/>
  <c r="H185" i="77"/>
  <c r="H184" i="77"/>
  <c r="H183" i="77"/>
  <c r="H182" i="77"/>
  <c r="H181" i="77"/>
  <c r="H180" i="77"/>
  <c r="H179" i="77"/>
  <c r="H178" i="77"/>
  <c r="H177" i="77"/>
  <c r="H176" i="77"/>
  <c r="H175" i="77"/>
  <c r="H174" i="77"/>
  <c r="H173" i="77"/>
  <c r="H172" i="77"/>
  <c r="H171" i="77"/>
  <c r="H170" i="77"/>
  <c r="H169" i="77"/>
  <c r="H168" i="77"/>
  <c r="H167" i="77"/>
  <c r="H166" i="77"/>
  <c r="H165" i="77"/>
  <c r="H164" i="77"/>
  <c r="H163" i="77"/>
  <c r="H162" i="77"/>
  <c r="H161" i="77"/>
  <c r="H160" i="77"/>
  <c r="G160" i="77"/>
  <c r="I164" i="77" s="1" a="1"/>
  <c r="I164" i="77" s="1"/>
  <c r="H159" i="77"/>
  <c r="H158" i="77"/>
  <c r="H79" i="77"/>
  <c r="H78" i="77"/>
  <c r="H77" i="77"/>
  <c r="H76" i="77"/>
  <c r="H75" i="77"/>
  <c r="H74" i="77"/>
  <c r="H73" i="77"/>
  <c r="H72" i="77"/>
  <c r="H71" i="77"/>
  <c r="H70" i="77"/>
  <c r="H69" i="77"/>
  <c r="H68" i="77"/>
  <c r="H67" i="77"/>
  <c r="H66" i="77"/>
  <c r="H65" i="77"/>
  <c r="H64" i="77"/>
  <c r="H63" i="77"/>
  <c r="H62" i="77"/>
  <c r="H61" i="77"/>
  <c r="H60" i="77"/>
  <c r="H59" i="77"/>
  <c r="H58" i="77"/>
  <c r="H57" i="77"/>
  <c r="H56" i="77"/>
  <c r="H55" i="77"/>
  <c r="H54" i="77"/>
  <c r="H53" i="77"/>
  <c r="H52" i="77"/>
  <c r="H51" i="77"/>
  <c r="H50" i="77"/>
  <c r="H49" i="77"/>
  <c r="H48" i="77"/>
  <c r="H47" i="77"/>
  <c r="H46" i="77"/>
  <c r="H45" i="77"/>
  <c r="H44" i="77"/>
  <c r="H43" i="77"/>
  <c r="H42" i="77"/>
  <c r="H41" i="77"/>
  <c r="H40" i="77"/>
  <c r="H39" i="77"/>
  <c r="H38" i="77"/>
  <c r="H37" i="77"/>
  <c r="H36" i="77"/>
  <c r="H35" i="77"/>
  <c r="H34" i="77"/>
  <c r="H33" i="77"/>
  <c r="H32" i="77"/>
  <c r="H31" i="77"/>
  <c r="H30" i="77"/>
  <c r="H29" i="77"/>
  <c r="H28" i="77"/>
  <c r="H27" i="77"/>
  <c r="H26" i="77"/>
  <c r="H25" i="77"/>
  <c r="H24" i="77"/>
  <c r="H23" i="77"/>
  <c r="H22" i="77"/>
  <c r="H21" i="77"/>
  <c r="H20" i="77"/>
  <c r="H19" i="77"/>
  <c r="H18" i="77"/>
  <c r="G18" i="77"/>
  <c r="I22" i="77" s="1" a="1"/>
  <c r="I22" i="77" s="1"/>
  <c r="H17" i="77"/>
  <c r="H16" i="77"/>
  <c r="F26" i="68" l="1"/>
  <c r="F26" i="72"/>
  <c r="E26" i="68"/>
  <c r="D26" i="74"/>
  <c r="F26" i="74"/>
  <c r="E26" i="74"/>
  <c r="D26" i="72"/>
  <c r="D26" i="13"/>
  <c r="E26" i="70"/>
  <c r="D26" i="68"/>
  <c r="E26" i="71"/>
  <c r="E26" i="72"/>
  <c r="E26" i="69"/>
  <c r="F27" i="13"/>
  <c r="F26" i="13"/>
  <c r="E27" i="13"/>
  <c r="E26" i="13"/>
  <c r="D26" i="71"/>
  <c r="F26" i="71"/>
  <c r="F26" i="70"/>
  <c r="F26" i="69"/>
  <c r="D27" i="69"/>
  <c r="D27" i="70"/>
  <c r="G18" i="48"/>
  <c r="G90" i="48" l="1"/>
  <c r="W4" i="72" a="1"/>
  <c r="W4" i="72" s="1"/>
  <c r="X4" i="72" a="1"/>
  <c r="X4" i="72" s="1"/>
  <c r="Y4" i="72" a="1"/>
  <c r="Y4" i="72" s="1"/>
  <c r="W5" i="72" a="1"/>
  <c r="W5" i="72" s="1"/>
  <c r="X5" i="72" a="1"/>
  <c r="X5" i="72" s="1"/>
  <c r="Y5" i="72" a="1"/>
  <c r="Y5" i="72" s="1"/>
  <c r="W6" i="72" a="1"/>
  <c r="W6" i="72" s="1"/>
  <c r="X6" i="72" a="1"/>
  <c r="X6" i="72"/>
  <c r="W7" i="72" a="1"/>
  <c r="W7" i="72" s="1"/>
  <c r="X7" i="72" a="1"/>
  <c r="X7" i="72"/>
  <c r="Y7" i="72" a="1"/>
  <c r="Y7" i="72" s="1"/>
  <c r="W8" i="72" a="1"/>
  <c r="W8" i="72" s="1"/>
  <c r="X8" i="72" a="1"/>
  <c r="X8" i="72" s="1"/>
  <c r="Y8" i="72" a="1"/>
  <c r="Y8" i="72" s="1"/>
  <c r="W9" i="72" a="1"/>
  <c r="W9" i="72" s="1"/>
  <c r="X9" i="72" a="1"/>
  <c r="X9" i="72" s="1"/>
  <c r="Y9" i="72" a="1"/>
  <c r="Y9" i="72" s="1"/>
  <c r="W10" i="72" a="1"/>
  <c r="W10" i="72" s="1"/>
  <c r="Y10" i="72" a="1"/>
  <c r="Y10" i="72" s="1"/>
  <c r="W11" i="72" a="1"/>
  <c r="W11" i="72" s="1"/>
  <c r="X11" i="72" a="1"/>
  <c r="X11" i="72" s="1"/>
  <c r="Y11" i="72" a="1"/>
  <c r="Y11" i="72" s="1"/>
  <c r="W12" i="72" a="1"/>
  <c r="W12" i="72" s="1"/>
  <c r="X12" i="72" a="1"/>
  <c r="X12" i="72"/>
  <c r="Y12" i="72" a="1"/>
  <c r="Y12" i="72" s="1"/>
  <c r="W13" i="72" a="1"/>
  <c r="W13" i="72" s="1"/>
  <c r="Y13" i="72" a="1"/>
  <c r="Y13" i="72" s="1"/>
  <c r="W14" i="72" a="1"/>
  <c r="W14" i="72" s="1"/>
  <c r="X14" i="72" a="1"/>
  <c r="X14" i="72" s="1"/>
  <c r="Y14" i="72" a="1"/>
  <c r="Y14" i="72" s="1"/>
  <c r="W15" i="72" a="1"/>
  <c r="W15" i="72" s="1"/>
  <c r="X15" i="72" a="1"/>
  <c r="X15" i="72" s="1"/>
  <c r="Y15" i="72" a="1"/>
  <c r="Y15" i="72" s="1"/>
  <c r="W16" i="72" a="1"/>
  <c r="W16" i="72" s="1"/>
  <c r="X16" i="72" a="1"/>
  <c r="X16" i="72" s="1"/>
  <c r="Y16" i="72" a="1"/>
  <c r="Y16" i="72" s="1"/>
  <c r="W17" i="72" a="1"/>
  <c r="W17" i="72" s="1"/>
  <c r="X17" i="72" a="1"/>
  <c r="X17" i="72" s="1"/>
  <c r="Y17" i="72" a="1"/>
  <c r="Y17" i="72" s="1"/>
  <c r="W18" i="72" a="1"/>
  <c r="W18" i="72" s="1"/>
  <c r="X18" i="72" a="1"/>
  <c r="X18" i="72" s="1"/>
  <c r="Y18" i="72" a="1"/>
  <c r="Y18" i="72" s="1"/>
  <c r="W19" i="72" a="1"/>
  <c r="W19" i="72" s="1"/>
  <c r="X19" i="72" a="1"/>
  <c r="X19" i="72" s="1"/>
  <c r="Y19" i="72" a="1"/>
  <c r="Y19" i="72"/>
  <c r="W20" i="72" a="1"/>
  <c r="W20" i="72" s="1"/>
  <c r="X20" i="72" a="1"/>
  <c r="X20" i="72" s="1"/>
  <c r="Y20" i="72" a="1"/>
  <c r="Y20" i="72" s="1"/>
  <c r="W21" i="72" a="1"/>
  <c r="W21" i="72" s="1"/>
  <c r="X21" i="72" a="1"/>
  <c r="X21" i="72" s="1"/>
  <c r="Y21" i="72" a="1"/>
  <c r="Y21" i="72"/>
  <c r="W22" i="72" a="1"/>
  <c r="W22" i="72" s="1"/>
  <c r="X22" i="72" a="1"/>
  <c r="X22" i="72" s="1"/>
  <c r="Y22" i="72" a="1"/>
  <c r="Y22" i="72" s="1"/>
  <c r="W23" i="72" a="1"/>
  <c r="W23" i="72" s="1"/>
  <c r="X23" i="72" a="1"/>
  <c r="X23" i="72" s="1"/>
  <c r="Y23" i="72" a="1"/>
  <c r="Y23" i="72" s="1"/>
  <c r="W24" i="72" a="1"/>
  <c r="W24" i="72" s="1"/>
  <c r="X24" i="72" a="1"/>
  <c r="X24" i="72" s="1"/>
  <c r="Y24" i="72" a="1"/>
  <c r="Y24" i="72" s="1"/>
  <c r="W25" i="72" a="1"/>
  <c r="W25" i="72" s="1"/>
  <c r="X25" i="72" a="1"/>
  <c r="X25" i="72" s="1"/>
  <c r="Y25" i="72" a="1"/>
  <c r="Y25" i="72" s="1"/>
  <c r="W26" i="72" a="1"/>
  <c r="W26" i="72" s="1"/>
  <c r="X26" i="72" a="1"/>
  <c r="X26" i="72" s="1"/>
  <c r="Y26" i="72" a="1"/>
  <c r="Y26" i="72" s="1"/>
  <c r="W27" i="72" a="1"/>
  <c r="W27" i="72" s="1"/>
  <c r="X27" i="72" a="1"/>
  <c r="X27" i="72"/>
  <c r="Y27" i="72" a="1"/>
  <c r="Y27" i="72" s="1"/>
  <c r="W28" i="72" a="1"/>
  <c r="W28" i="72" s="1"/>
  <c r="X28" i="72" a="1"/>
  <c r="X28" i="72" s="1"/>
  <c r="Y28" i="72" a="1"/>
  <c r="Y28" i="72" s="1"/>
  <c r="W29" i="72" a="1"/>
  <c r="W29" i="72" s="1"/>
  <c r="X29" i="72" a="1"/>
  <c r="X29" i="72" s="1"/>
  <c r="Y29" i="72" a="1"/>
  <c r="Y29" i="72" s="1"/>
  <c r="W30" i="72" a="1"/>
  <c r="W30" i="72" s="1"/>
  <c r="X30" i="72" a="1"/>
  <c r="X30" i="72" s="1"/>
  <c r="Y30" i="72" a="1"/>
  <c r="Y30" i="72" s="1"/>
  <c r="W31" i="72" a="1"/>
  <c r="W31" i="72" s="1"/>
  <c r="X31" i="72" a="1"/>
  <c r="X31" i="72" s="1"/>
  <c r="Y31" i="72" a="1"/>
  <c r="Y31" i="72" s="1"/>
  <c r="W32" i="72" a="1"/>
  <c r="W32" i="72" s="1"/>
  <c r="X32" i="72" a="1"/>
  <c r="X32" i="72" s="1"/>
  <c r="Y32" i="72" a="1"/>
  <c r="Y32" i="72" s="1"/>
  <c r="W33" i="72" a="1"/>
  <c r="W33" i="72" s="1"/>
  <c r="X33" i="72" a="1"/>
  <c r="X33" i="72" s="1"/>
  <c r="Y33" i="72" a="1"/>
  <c r="Y33" i="72" s="1"/>
  <c r="W34" i="72" a="1"/>
  <c r="W34" i="72" s="1"/>
  <c r="X34" i="72" a="1"/>
  <c r="X34" i="72" s="1"/>
  <c r="Y34" i="72" a="1"/>
  <c r="Y34" i="72" s="1"/>
  <c r="W35" i="72" a="1"/>
  <c r="W35" i="72" s="1"/>
  <c r="X35" i="72" a="1"/>
  <c r="X35" i="72" s="1"/>
  <c r="Y35" i="72" a="1"/>
  <c r="Y35" i="72" s="1"/>
  <c r="W36" i="72" a="1"/>
  <c r="W36" i="72" s="1"/>
  <c r="X36" i="72" a="1"/>
  <c r="X36" i="72" s="1"/>
  <c r="Y36" i="72" a="1"/>
  <c r="Y36" i="72" s="1"/>
  <c r="W37" i="72" a="1"/>
  <c r="W37" i="72" s="1"/>
  <c r="X37" i="72" a="1"/>
  <c r="X37" i="72" s="1"/>
  <c r="Y37" i="72" a="1"/>
  <c r="Y37" i="72" s="1"/>
  <c r="W38" i="72" a="1"/>
  <c r="W38" i="72" s="1"/>
  <c r="X38" i="72" a="1"/>
  <c r="X38" i="72" s="1"/>
  <c r="Y38" i="72" a="1"/>
  <c r="Y38" i="72" s="1"/>
  <c r="W39" i="72" a="1"/>
  <c r="W39" i="72"/>
  <c r="X39" i="72" a="1"/>
  <c r="X39" i="72" s="1"/>
  <c r="Y39" i="72" a="1"/>
  <c r="Y39" i="72" s="1"/>
  <c r="W40" i="72" a="1"/>
  <c r="W40" i="72"/>
  <c r="X40" i="72" a="1"/>
  <c r="X40" i="72" s="1"/>
  <c r="Y40" i="72" a="1"/>
  <c r="Y40" i="72" s="1"/>
  <c r="W41" i="72" a="1"/>
  <c r="W41" i="72" s="1"/>
  <c r="X41" i="72" a="1"/>
  <c r="X41" i="72" s="1"/>
  <c r="Y41" i="72" a="1"/>
  <c r="Y41" i="72" s="1"/>
  <c r="W42" i="72" a="1"/>
  <c r="W42" i="72" s="1"/>
  <c r="X42" i="72" a="1"/>
  <c r="X42" i="72" s="1"/>
  <c r="Y42" i="72" a="1"/>
  <c r="Y42" i="72" s="1"/>
  <c r="W43" i="72" a="1"/>
  <c r="W43" i="72" s="1"/>
  <c r="X43" i="72" a="1"/>
  <c r="X43" i="72" s="1"/>
  <c r="Y43" i="72" a="1"/>
  <c r="Y43" i="72" s="1"/>
  <c r="W44" i="72" a="1"/>
  <c r="W44" i="72" s="1"/>
  <c r="X44" i="72" a="1"/>
  <c r="X44" i="72" s="1"/>
  <c r="Y44" i="72" a="1"/>
  <c r="Y44" i="72" s="1"/>
  <c r="W45" i="72" a="1"/>
  <c r="W45" i="72" s="1"/>
  <c r="Y45" i="72" a="1"/>
  <c r="Y45" i="72" s="1"/>
  <c r="W46" i="72" a="1"/>
  <c r="W46" i="72" s="1"/>
  <c r="X46" i="72" a="1"/>
  <c r="X46" i="72" s="1"/>
  <c r="Y46" i="72" a="1"/>
  <c r="Y46" i="72" s="1"/>
  <c r="W47" i="72" a="1"/>
  <c r="W47" i="72" s="1"/>
  <c r="X47" i="72" a="1"/>
  <c r="X47" i="72" s="1"/>
  <c r="Y47" i="72" a="1"/>
  <c r="Y47" i="72" s="1"/>
  <c r="Y48" i="72" a="1"/>
  <c r="Y48" i="72" s="1"/>
  <c r="W49" i="72" a="1"/>
  <c r="W49" i="72" s="1"/>
  <c r="X49" i="72" a="1"/>
  <c r="X49" i="72" s="1"/>
  <c r="Y49" i="72" a="1"/>
  <c r="Y49" i="72" s="1"/>
  <c r="W50" i="72" a="1"/>
  <c r="W50" i="72" s="1"/>
  <c r="X50" i="72" a="1"/>
  <c r="X50" i="72" s="1"/>
  <c r="Y50" i="72" a="1"/>
  <c r="Y50" i="72" s="1"/>
  <c r="X51" i="72" a="1"/>
  <c r="X51" i="72" s="1"/>
  <c r="Y51" i="72" a="1"/>
  <c r="Y51" i="72" s="1"/>
  <c r="W52" i="72" a="1"/>
  <c r="W52" i="72" s="1"/>
  <c r="X52" i="72" a="1"/>
  <c r="X52" i="72"/>
  <c r="Y52" i="72" a="1"/>
  <c r="Y52" i="72" s="1"/>
  <c r="W53" i="72" a="1"/>
  <c r="W53" i="72" s="1"/>
  <c r="X53" i="72" a="1"/>
  <c r="X53" i="72" s="1"/>
  <c r="Y53" i="72" a="1"/>
  <c r="Y53" i="72" s="1"/>
  <c r="W54" i="72" a="1"/>
  <c r="W54" i="72" s="1"/>
  <c r="X54" i="72" a="1"/>
  <c r="X54" i="72" s="1"/>
  <c r="Y54" i="72" a="1"/>
  <c r="Y54" i="72" s="1"/>
  <c r="W55" i="72" a="1"/>
  <c r="W55" i="72" s="1"/>
  <c r="X55" i="72" a="1"/>
  <c r="X55" i="72" s="1"/>
  <c r="Y55" i="72" a="1"/>
  <c r="Y55" i="72" s="1"/>
  <c r="W56" i="72" a="1"/>
  <c r="W56" i="72" s="1"/>
  <c r="X56" i="72" a="1"/>
  <c r="X56" i="72" s="1"/>
  <c r="Y56" i="72" a="1"/>
  <c r="Y56" i="72" s="1"/>
  <c r="W57" i="72" a="1"/>
  <c r="W57" i="72" s="1"/>
  <c r="X57" i="72" a="1"/>
  <c r="X57" i="72" s="1"/>
  <c r="Y57" i="72" a="1"/>
  <c r="Y57" i="72" s="1"/>
  <c r="W58" i="72" a="1"/>
  <c r="W58" i="72" s="1"/>
  <c r="X58" i="72" a="1"/>
  <c r="X58" i="72" s="1"/>
  <c r="Y58" i="72" a="1"/>
  <c r="Y58" i="72" s="1"/>
  <c r="W59" i="72" a="1"/>
  <c r="W59" i="72" s="1"/>
  <c r="X59" i="72" a="1"/>
  <c r="X59" i="72" s="1"/>
  <c r="Y59" i="72" a="1"/>
  <c r="Y59" i="72" s="1"/>
  <c r="W60" i="72" a="1"/>
  <c r="W60" i="72" s="1"/>
  <c r="X60" i="72" a="1"/>
  <c r="X60" i="72" s="1"/>
  <c r="W61" i="72" a="1"/>
  <c r="W61" i="72" s="1"/>
  <c r="X61" i="72" a="1"/>
  <c r="X61" i="72" s="1"/>
  <c r="Y61" i="72" a="1"/>
  <c r="Y61" i="72" s="1"/>
  <c r="W62" i="72" a="1"/>
  <c r="W62" i="72" s="1"/>
  <c r="X62" i="72" a="1"/>
  <c r="X62" i="72" s="1"/>
  <c r="Y62" i="72" a="1"/>
  <c r="Y62" i="72" s="1"/>
  <c r="W63" i="72" a="1"/>
  <c r="W63" i="72" s="1"/>
  <c r="X63" i="72" a="1"/>
  <c r="X63" i="72" s="1"/>
  <c r="W64" i="72" a="1"/>
  <c r="W64" i="72" s="1"/>
  <c r="X64" i="72" a="1"/>
  <c r="X64" i="72" s="1"/>
  <c r="Y64" i="72" a="1"/>
  <c r="Y64" i="72" s="1"/>
  <c r="W65" i="72" a="1"/>
  <c r="W65" i="72" s="1"/>
  <c r="X65" i="72" a="1"/>
  <c r="X65" i="72" s="1"/>
  <c r="Y65" i="72" a="1"/>
  <c r="Y65" i="72" s="1"/>
  <c r="X66" i="72" a="1"/>
  <c r="X66" i="72" s="1"/>
  <c r="Y66" i="72" a="1"/>
  <c r="Y66" i="72" s="1"/>
  <c r="W67" i="72" a="1"/>
  <c r="W67" i="72" s="1"/>
  <c r="X67" i="72" a="1"/>
  <c r="X67" i="72" s="1"/>
  <c r="Y67" i="72" a="1"/>
  <c r="Y67" i="72" s="1"/>
  <c r="W68" i="72" a="1"/>
  <c r="W68" i="72" s="1"/>
  <c r="X68" i="72" a="1"/>
  <c r="X68" i="72" s="1"/>
  <c r="Y68" i="72" a="1"/>
  <c r="Y68" i="72" s="1"/>
  <c r="Y69" i="72" a="1"/>
  <c r="Y69" i="72" s="1"/>
  <c r="W70" i="72" a="1"/>
  <c r="W70" i="72" s="1"/>
  <c r="X70" i="72" a="1"/>
  <c r="X70" i="72" s="1"/>
  <c r="Y70" i="72" a="1"/>
  <c r="Y70" i="72" s="1"/>
  <c r="W71" i="72" a="1"/>
  <c r="W71" i="72" s="1"/>
  <c r="X71" i="72" a="1"/>
  <c r="X71" i="72" s="1"/>
  <c r="Y71" i="72" a="1"/>
  <c r="Y71" i="72" s="1"/>
  <c r="W72" i="72" a="1"/>
  <c r="W72" i="72" s="1"/>
  <c r="Y72" i="72" a="1"/>
  <c r="Y72" i="72" s="1"/>
  <c r="W73" i="72" a="1"/>
  <c r="W73" i="72" s="1"/>
  <c r="X73" i="72" a="1"/>
  <c r="X73" i="72" s="1"/>
  <c r="Y73" i="72" a="1"/>
  <c r="Y73" i="72" s="1"/>
  <c r="W74" i="72" a="1"/>
  <c r="W74" i="72" s="1"/>
  <c r="X74" i="72" a="1"/>
  <c r="X74" i="72" s="1"/>
  <c r="Y74" i="72" a="1"/>
  <c r="Y74" i="72" s="1"/>
  <c r="W75" i="72" a="1"/>
  <c r="W75" i="72" s="1"/>
  <c r="X75" i="72" a="1"/>
  <c r="X75" i="72" s="1"/>
  <c r="Y75" i="72" a="1"/>
  <c r="Y75" i="72" s="1"/>
  <c r="W76" i="72" a="1"/>
  <c r="W76" i="72" s="1"/>
  <c r="X76" i="72" a="1"/>
  <c r="X76" i="72" s="1"/>
  <c r="Y76" i="72" a="1"/>
  <c r="Y76" i="72" s="1"/>
  <c r="W77" i="72" a="1"/>
  <c r="W77" i="72" s="1"/>
  <c r="X77" i="72" a="1"/>
  <c r="X77" i="72" s="1"/>
  <c r="Y77" i="72" a="1"/>
  <c r="Y77" i="72" s="1"/>
  <c r="W78" i="72" a="1"/>
  <c r="W78" i="72" s="1"/>
  <c r="X78" i="72" a="1"/>
  <c r="X78" i="72" s="1"/>
  <c r="Y78" i="72" a="1"/>
  <c r="Y78" i="72" s="1"/>
  <c r="W79" i="72" a="1"/>
  <c r="W79" i="72" s="1"/>
  <c r="X79" i="72" a="1"/>
  <c r="X79" i="72" s="1"/>
  <c r="Y79" i="72" a="1"/>
  <c r="Y79" i="72" s="1"/>
  <c r="W80" i="72" a="1"/>
  <c r="W80" i="72" s="1"/>
  <c r="X80" i="72" a="1"/>
  <c r="X80" i="72" s="1"/>
  <c r="Y80" i="72" a="1"/>
  <c r="Y80" i="72" s="1"/>
  <c r="W81" i="72" a="1"/>
  <c r="W81" i="72" s="1"/>
  <c r="X81" i="72" a="1"/>
  <c r="X81" i="72"/>
  <c r="Y81" i="72" a="1"/>
  <c r="Y81" i="72" s="1"/>
  <c r="W82" i="72" a="1"/>
  <c r="W82" i="72" s="1"/>
  <c r="X82" i="72" a="1"/>
  <c r="X82" i="72" s="1"/>
  <c r="Y82" i="72" a="1"/>
  <c r="Y82" i="72" s="1"/>
  <c r="W83" i="72" a="1"/>
  <c r="W83" i="72" s="1"/>
  <c r="X83" i="72" a="1"/>
  <c r="X83" i="72" s="1"/>
  <c r="Y83" i="72" a="1"/>
  <c r="Y83" i="72" s="1"/>
  <c r="W84" i="72" a="1"/>
  <c r="W84" i="72" s="1"/>
  <c r="X84" i="72" a="1"/>
  <c r="X84" i="72" s="1"/>
  <c r="Y84" i="72" a="1"/>
  <c r="Y84" i="72" s="1"/>
  <c r="W85" i="72" a="1"/>
  <c r="W85" i="72" s="1"/>
  <c r="X85" i="72" a="1"/>
  <c r="X85" i="72" s="1"/>
  <c r="Y85" i="72" a="1"/>
  <c r="Y85" i="72" s="1"/>
  <c r="X86" i="72" a="1"/>
  <c r="X86" i="72" s="1"/>
  <c r="Y86" i="72" a="1"/>
  <c r="Y86" i="72" s="1"/>
  <c r="W87" i="72" a="1"/>
  <c r="W87" i="72" s="1"/>
  <c r="X87" i="72" a="1"/>
  <c r="X87" i="72" s="1"/>
  <c r="Y87" i="72" a="1"/>
  <c r="Y87" i="72" s="1"/>
  <c r="W88" i="72" a="1"/>
  <c r="W88" i="72" s="1"/>
  <c r="Y88" i="72" a="1"/>
  <c r="Y88" i="72" s="1"/>
  <c r="X89" i="72" a="1"/>
  <c r="X89" i="72" s="1"/>
  <c r="Y89" i="72" a="1"/>
  <c r="Y89" i="72" s="1"/>
  <c r="W90" i="72" a="1"/>
  <c r="W90" i="72" s="1"/>
  <c r="X90" i="72" a="1"/>
  <c r="X90" i="72" s="1"/>
  <c r="W91" i="72" a="1"/>
  <c r="W91" i="72" s="1"/>
  <c r="Y91" i="72" a="1"/>
  <c r="Y91" i="72" s="1"/>
  <c r="W92" i="72" a="1"/>
  <c r="W92" i="72" s="1"/>
  <c r="X92" i="72" a="1"/>
  <c r="X92" i="72" s="1"/>
  <c r="Y92" i="72" a="1"/>
  <c r="Y92" i="72" s="1"/>
  <c r="W93" i="72" a="1"/>
  <c r="W93" i="72" s="1"/>
  <c r="X93" i="72" a="1"/>
  <c r="X93" i="72" s="1"/>
  <c r="W94" i="72" a="1"/>
  <c r="W94" i="72" s="1"/>
  <c r="X94" i="72" a="1"/>
  <c r="X94" i="72" s="1"/>
  <c r="Y94" i="72" a="1"/>
  <c r="Y94" i="72" s="1"/>
  <c r="W95" i="72" a="1"/>
  <c r="W95" i="72" s="1"/>
  <c r="X95" i="72" a="1"/>
  <c r="X95" i="72" s="1"/>
  <c r="Y95" i="72" a="1"/>
  <c r="Y95" i="72" s="1"/>
  <c r="W96" i="72" a="1"/>
  <c r="W96" i="72" s="1"/>
  <c r="X96" i="72" a="1"/>
  <c r="X96" i="72" s="1"/>
  <c r="Y96" i="72" a="1"/>
  <c r="Y96" i="72" s="1"/>
  <c r="W97" i="72" a="1"/>
  <c r="W97" i="72" s="1"/>
  <c r="X97" i="72" a="1"/>
  <c r="X97" i="72" s="1"/>
  <c r="Y97" i="72" a="1"/>
  <c r="Y97" i="72" s="1"/>
  <c r="W98" i="72" a="1"/>
  <c r="W98" i="72" s="1"/>
  <c r="X98" i="72" a="1"/>
  <c r="X98" i="72" s="1"/>
  <c r="Y98" i="72" a="1"/>
  <c r="Y98" i="72" s="1"/>
  <c r="X99" i="72" a="1"/>
  <c r="X99" i="72" s="1"/>
  <c r="Y99" i="72" a="1"/>
  <c r="Y99" i="72" s="1"/>
  <c r="W100" i="72" a="1"/>
  <c r="W100" i="72" s="1"/>
  <c r="X100" i="72" a="1"/>
  <c r="X100" i="72" s="1"/>
  <c r="Y100" i="72" a="1"/>
  <c r="Y100" i="72" s="1"/>
  <c r="W101" i="72" a="1"/>
  <c r="W101" i="72" s="1"/>
  <c r="X101" i="72" a="1"/>
  <c r="X101" i="72" s="1"/>
  <c r="Y101" i="72" a="1"/>
  <c r="Y101" i="72" s="1"/>
  <c r="X102" i="72" a="1"/>
  <c r="X102" i="72" s="1"/>
  <c r="Y102" i="72" a="1"/>
  <c r="Y102" i="72" s="1"/>
  <c r="W103" i="72" a="1"/>
  <c r="W103" i="72" s="1"/>
  <c r="X103" i="72" a="1"/>
  <c r="X103" i="72" s="1"/>
  <c r="Y103" i="72" a="1"/>
  <c r="Y103" i="72" s="1"/>
  <c r="W104" i="72" a="1"/>
  <c r="W104" i="72" s="1"/>
  <c r="X104" i="72" a="1"/>
  <c r="X104" i="72" s="1"/>
  <c r="Y104" i="72" a="1"/>
  <c r="Y104" i="72" s="1"/>
  <c r="W105" i="72" a="1"/>
  <c r="W105" i="72" s="1"/>
  <c r="X105" i="72" a="1"/>
  <c r="X105" i="72" s="1"/>
  <c r="Y105" i="72" a="1"/>
  <c r="Y105" i="72" s="1"/>
  <c r="W106" i="72" a="1"/>
  <c r="W106" i="72" s="1"/>
  <c r="X106" i="72" a="1"/>
  <c r="X106" i="72" s="1"/>
  <c r="Y106" i="72" a="1"/>
  <c r="Y106" i="72" s="1"/>
  <c r="W107" i="72" a="1"/>
  <c r="W107" i="72" s="1"/>
  <c r="X107" i="72" a="1"/>
  <c r="X107" i="72" s="1"/>
  <c r="Y107" i="72" a="1"/>
  <c r="Y107" i="72" s="1"/>
  <c r="W108" i="72" a="1"/>
  <c r="W108" i="72" s="1"/>
  <c r="X108" i="72" a="1"/>
  <c r="X108" i="72" s="1"/>
  <c r="W109" i="72" a="1"/>
  <c r="W109" i="72" s="1"/>
  <c r="X109" i="72" a="1"/>
  <c r="X109" i="72" s="1"/>
  <c r="Y109" i="72" a="1"/>
  <c r="Y109" i="72" s="1"/>
  <c r="W110" i="72" a="1"/>
  <c r="W110" i="72" s="1"/>
  <c r="X110" i="72" a="1"/>
  <c r="X110" i="72" s="1"/>
  <c r="Y110" i="72" a="1"/>
  <c r="Y110" i="72" s="1"/>
  <c r="W111" i="72" a="1"/>
  <c r="W111" i="72" s="1"/>
  <c r="X111" i="72" a="1"/>
  <c r="X111" i="72" s="1"/>
  <c r="W112" i="72" a="1"/>
  <c r="W112" i="72" s="1"/>
  <c r="X112" i="72" a="1"/>
  <c r="X112" i="72" s="1"/>
  <c r="Y112" i="72" a="1"/>
  <c r="Y112" i="72" s="1"/>
  <c r="W113" i="72" a="1"/>
  <c r="W113" i="72" s="1"/>
  <c r="X113" i="72" a="1"/>
  <c r="X113" i="72" s="1"/>
  <c r="Y113" i="72" a="1"/>
  <c r="Y113" i="72" s="1"/>
  <c r="W114" i="72" a="1"/>
  <c r="W114" i="72" s="1"/>
  <c r="X114" i="72" a="1"/>
  <c r="X114" i="72" s="1"/>
  <c r="Y114" i="72" a="1"/>
  <c r="Y114" i="72" s="1"/>
  <c r="W115" i="72" a="1"/>
  <c r="W115" i="72" s="1"/>
  <c r="X115" i="72" a="1"/>
  <c r="X115" i="72" s="1"/>
  <c r="Y115" i="72" a="1"/>
  <c r="Y115" i="72" s="1"/>
  <c r="W116" i="72" a="1"/>
  <c r="W116" i="72" s="1"/>
  <c r="X116" i="72" a="1"/>
  <c r="X116" i="72" s="1"/>
  <c r="Y116" i="72" a="1"/>
  <c r="Y116" i="72" s="1"/>
  <c r="W117" i="72" a="1"/>
  <c r="W117" i="72" s="1"/>
  <c r="X117" i="72" a="1"/>
  <c r="X117" i="72" s="1"/>
  <c r="Y117" i="72" a="1"/>
  <c r="Y117" i="72" s="1"/>
  <c r="W118" i="72" a="1"/>
  <c r="W118" i="72" s="1"/>
  <c r="X118" i="72" a="1"/>
  <c r="X118" i="72" s="1"/>
  <c r="Y118" i="72" a="1"/>
  <c r="Y118" i="72" s="1"/>
  <c r="W119" i="72" a="1"/>
  <c r="W119" i="72" s="1"/>
  <c r="X119" i="72" a="1"/>
  <c r="X119" i="72" s="1"/>
  <c r="Y119" i="72" a="1"/>
  <c r="Y119" i="72" s="1"/>
  <c r="W120" i="72" a="1"/>
  <c r="W120" i="72" s="1"/>
  <c r="X120" i="72" a="1"/>
  <c r="X120" i="72" s="1"/>
  <c r="Y120" i="72" a="1"/>
  <c r="Y120" i="72" s="1"/>
  <c r="W121" i="72" a="1"/>
  <c r="W121" i="72" s="1"/>
  <c r="X121" i="72" a="1"/>
  <c r="X121" i="72" s="1"/>
  <c r="Y121" i="72" a="1"/>
  <c r="Y121" i="72" s="1"/>
  <c r="W122" i="72" a="1"/>
  <c r="W122" i="72" s="1"/>
  <c r="X122" i="72" a="1"/>
  <c r="X122" i="72" s="1"/>
  <c r="Y122" i="72" a="1"/>
  <c r="Y122" i="72" s="1"/>
  <c r="W123" i="72" a="1"/>
  <c r="W123" i="72" s="1"/>
  <c r="X123" i="72" a="1"/>
  <c r="X123" i="72" s="1"/>
  <c r="W124" i="72" a="1"/>
  <c r="W124" i="72" s="1"/>
  <c r="X124" i="72" a="1"/>
  <c r="X124" i="72" s="1"/>
  <c r="Y124" i="72" a="1"/>
  <c r="Y124" i="72" s="1"/>
  <c r="W125" i="72" a="1"/>
  <c r="W125" i="72" s="1"/>
  <c r="X125" i="72" a="1"/>
  <c r="X125" i="72" s="1"/>
  <c r="Y125" i="72" a="1"/>
  <c r="Y125" i="72" s="1"/>
  <c r="W126" i="72" a="1"/>
  <c r="W126" i="72" s="1"/>
  <c r="X126" i="72" a="1"/>
  <c r="X126" i="72" s="1"/>
  <c r="W127" i="72" a="1"/>
  <c r="W127" i="72" s="1"/>
  <c r="X127" i="72" a="1"/>
  <c r="X127" i="72" s="1"/>
  <c r="Y127" i="72" a="1"/>
  <c r="Y127" i="72" s="1"/>
  <c r="W128" i="72" a="1"/>
  <c r="W128" i="72" s="1"/>
  <c r="X128" i="72" a="1"/>
  <c r="X128" i="72" s="1"/>
  <c r="Y128" i="72" a="1"/>
  <c r="Y128" i="72" s="1"/>
  <c r="W129" i="72" a="1"/>
  <c r="W129" i="72" s="1"/>
  <c r="X129" i="72" a="1"/>
  <c r="X129" i="72" s="1"/>
  <c r="Y129" i="72" a="1"/>
  <c r="Y129" i="72" s="1"/>
  <c r="W130" i="72" a="1"/>
  <c r="W130" i="72" s="1"/>
  <c r="X130" i="72" a="1"/>
  <c r="X130" i="72" s="1"/>
  <c r="Y130" i="72" a="1"/>
  <c r="Y130" i="72" s="1"/>
  <c r="W131" i="72" a="1"/>
  <c r="W131" i="72" s="1"/>
  <c r="X131" i="72" a="1"/>
  <c r="X131" i="72" s="1"/>
  <c r="Y131" i="72" a="1"/>
  <c r="Y131" i="72" s="1"/>
  <c r="W132" i="72" a="1"/>
  <c r="W132" i="72" s="1"/>
  <c r="X132" i="72" a="1"/>
  <c r="X132" i="72" s="1"/>
  <c r="Y132" i="72" a="1"/>
  <c r="Y132" i="72" s="1"/>
  <c r="W133" i="72" a="1"/>
  <c r="W133" i="72" s="1"/>
  <c r="X133" i="72" a="1"/>
  <c r="X133" i="72" s="1"/>
  <c r="Y133" i="72" a="1"/>
  <c r="Y133" i="72" s="1"/>
  <c r="W134" i="72" a="1"/>
  <c r="W134" i="72" s="1"/>
  <c r="X134" i="72" a="1"/>
  <c r="X134" i="72" s="1"/>
  <c r="Y134" i="72" a="1"/>
  <c r="Y134" i="72" s="1"/>
  <c r="W135" i="72" a="1"/>
  <c r="W135" i="72" s="1"/>
  <c r="X135" i="72" a="1"/>
  <c r="X135" i="72" s="1"/>
  <c r="Y135" i="72" a="1"/>
  <c r="Y135" i="72" s="1"/>
  <c r="W136" i="72" a="1"/>
  <c r="W136" i="72" s="1"/>
  <c r="X136" i="72" a="1"/>
  <c r="X136" i="72" s="1"/>
  <c r="Y136" i="72" a="1"/>
  <c r="Y136" i="72" s="1"/>
  <c r="W137" i="72" a="1"/>
  <c r="W137" i="72" s="1"/>
  <c r="X137" i="72" a="1"/>
  <c r="X137" i="72" s="1"/>
  <c r="Y137" i="72" a="1"/>
  <c r="Y137" i="72" s="1"/>
  <c r="W138" i="72" a="1"/>
  <c r="W138" i="72" s="1"/>
  <c r="X138" i="72" a="1"/>
  <c r="X138" i="72" s="1"/>
  <c r="Y138" i="72" a="1"/>
  <c r="Y138" i="72" s="1"/>
  <c r="W139" i="72" a="1"/>
  <c r="W139" i="72" s="1"/>
  <c r="X139" i="72" a="1"/>
  <c r="X139" i="72" s="1"/>
  <c r="Y139" i="72" a="1"/>
  <c r="Y139" i="72" s="1"/>
  <c r="W140" i="72" a="1"/>
  <c r="W140" i="72" s="1"/>
  <c r="X140" i="72" a="1"/>
  <c r="X140" i="72" s="1"/>
  <c r="Y140" i="72" a="1"/>
  <c r="Y140" i="72" s="1"/>
  <c r="W141" i="72" a="1"/>
  <c r="W141" i="72" s="1"/>
  <c r="X141" i="72" a="1"/>
  <c r="X141" i="72" s="1"/>
  <c r="Y141" i="72" a="1"/>
  <c r="Y141" i="72" s="1"/>
  <c r="W142" i="72" a="1"/>
  <c r="W142" i="72" s="1"/>
  <c r="X142" i="72" a="1"/>
  <c r="X142" i="72" s="1"/>
  <c r="Y142" i="72" a="1"/>
  <c r="Y142" i="72" s="1"/>
  <c r="W143" i="72" a="1"/>
  <c r="W143" i="72" s="1"/>
  <c r="X143" i="72" a="1"/>
  <c r="X143" i="72" s="1"/>
  <c r="Y143" i="72" a="1"/>
  <c r="Y143" i="72" s="1"/>
  <c r="W144" i="72" a="1"/>
  <c r="W144" i="72" s="1"/>
  <c r="X144" i="72" a="1"/>
  <c r="X144" i="72" s="1"/>
  <c r="Y144" i="72" a="1"/>
  <c r="Y144" i="72" s="1"/>
  <c r="W145" i="72" a="1"/>
  <c r="W145" i="72" s="1"/>
  <c r="X145" i="72" a="1"/>
  <c r="X145" i="72" s="1"/>
  <c r="Y145" i="72" a="1"/>
  <c r="Y145" i="72" s="1"/>
  <c r="W146" i="72" a="1"/>
  <c r="W146" i="72" s="1"/>
  <c r="Y146" i="72" a="1"/>
  <c r="Y146" i="72" s="1"/>
  <c r="W147" i="72" a="1"/>
  <c r="W147" i="72" s="1"/>
  <c r="X147" i="72" a="1"/>
  <c r="X147" i="72" s="1"/>
  <c r="Y147" i="72" a="1"/>
  <c r="Y147" i="72" s="1"/>
  <c r="W148" i="72" a="1"/>
  <c r="W148" i="72" s="1"/>
  <c r="X148" i="72" a="1"/>
  <c r="X148" i="72" s="1"/>
  <c r="Y148" i="72" a="1"/>
  <c r="Y148" i="72" s="1"/>
  <c r="W149" i="72" a="1"/>
  <c r="W149" i="72" s="1"/>
  <c r="Y149" i="72" a="1"/>
  <c r="Y149" i="72" s="1"/>
  <c r="W150" i="72" a="1"/>
  <c r="W150" i="72" s="1"/>
  <c r="X150" i="72" a="1"/>
  <c r="X150" i="72" s="1"/>
  <c r="Y150" i="72" a="1"/>
  <c r="Y150" i="72" s="1"/>
  <c r="W151" i="72" a="1"/>
  <c r="W151" i="72" s="1"/>
  <c r="X151" i="72" a="1"/>
  <c r="X151" i="72" s="1"/>
  <c r="Y151" i="72" a="1"/>
  <c r="Y151" i="72" s="1"/>
  <c r="W152" i="72" a="1"/>
  <c r="W152" i="72" s="1"/>
  <c r="X152" i="72" a="1"/>
  <c r="X152" i="72" s="1"/>
  <c r="Y152" i="72" a="1"/>
  <c r="Y152" i="72" s="1"/>
  <c r="W153" i="72" a="1"/>
  <c r="W153" i="72" s="1"/>
  <c r="X153" i="72" a="1"/>
  <c r="X153" i="72" s="1"/>
  <c r="Y153" i="72" a="1"/>
  <c r="Y153" i="72" s="1"/>
  <c r="W154" i="72" a="1"/>
  <c r="W154" i="72" s="1"/>
  <c r="X154" i="72" a="1"/>
  <c r="X154" i="72" s="1"/>
  <c r="Y154" i="72" a="1"/>
  <c r="Y154" i="72" s="1"/>
  <c r="W155" i="72" a="1"/>
  <c r="W155" i="72" s="1"/>
  <c r="X155" i="72" a="1"/>
  <c r="X155" i="72" s="1"/>
  <c r="Y155" i="72" a="1"/>
  <c r="Y155" i="72" s="1"/>
  <c r="W156" i="72" a="1"/>
  <c r="W156" i="72" s="1"/>
  <c r="X156" i="72" a="1"/>
  <c r="X156" i="72" s="1"/>
  <c r="Y156" i="72" a="1"/>
  <c r="Y156" i="72" s="1"/>
  <c r="X157" i="72" a="1"/>
  <c r="X157" i="72" s="1"/>
  <c r="Y157" i="72" a="1"/>
  <c r="Y157" i="72" s="1"/>
  <c r="W158" i="72" a="1"/>
  <c r="W158" i="72" s="1"/>
  <c r="X158" i="72" a="1"/>
  <c r="X158" i="72" s="1"/>
  <c r="Y158" i="72" a="1"/>
  <c r="Y158" i="72" s="1"/>
  <c r="W159" i="72" a="1"/>
  <c r="W159" i="72" s="1"/>
  <c r="X159" i="72" a="1"/>
  <c r="X159" i="72" s="1"/>
  <c r="Y159" i="72" a="1"/>
  <c r="Y159" i="72" s="1"/>
  <c r="X160" i="72" a="1"/>
  <c r="X160" i="72" s="1"/>
  <c r="Y160" i="72" a="1"/>
  <c r="Y160" i="72" s="1"/>
  <c r="W161" i="72" a="1"/>
  <c r="W161" i="72" s="1"/>
  <c r="X161" i="72" a="1"/>
  <c r="X161" i="72" s="1"/>
  <c r="Y161" i="72" a="1"/>
  <c r="Y161" i="72" s="1"/>
  <c r="W162" i="72" a="1"/>
  <c r="W162" i="72" s="1"/>
  <c r="X162" i="72" a="1"/>
  <c r="X162" i="72" s="1"/>
  <c r="Y162" i="72" a="1"/>
  <c r="Y162" i="72" s="1"/>
  <c r="W163" i="72" a="1"/>
  <c r="W163" i="72" s="1"/>
  <c r="X163" i="72" a="1"/>
  <c r="X163" i="72" s="1"/>
  <c r="Y163" i="72" a="1"/>
  <c r="Y163" i="72" s="1"/>
  <c r="W164" i="72" a="1"/>
  <c r="W164" i="72" s="1"/>
  <c r="X164" i="72" a="1"/>
  <c r="X164" i="72" s="1"/>
  <c r="Y164" i="72" a="1"/>
  <c r="Y164" i="72" s="1"/>
  <c r="W165" i="72" a="1"/>
  <c r="W165" i="72" s="1"/>
  <c r="X165" i="72" a="1"/>
  <c r="X165" i="72" s="1"/>
  <c r="Y165" i="72" a="1"/>
  <c r="Y165" i="72" s="1"/>
  <c r="W166" i="72" a="1"/>
  <c r="W166" i="72" s="1"/>
  <c r="X166" i="72" a="1"/>
  <c r="X166" i="72" s="1"/>
  <c r="Y166" i="72" a="1"/>
  <c r="Y166" i="72" s="1"/>
  <c r="W167" i="72" a="1"/>
  <c r="W167" i="72" s="1"/>
  <c r="X167" i="72" a="1"/>
  <c r="X167" i="72" s="1"/>
  <c r="Y167" i="72" a="1"/>
  <c r="Y167" i="72" s="1"/>
  <c r="W168" i="72" a="1"/>
  <c r="W168" i="72" s="1"/>
  <c r="X168" i="72" a="1"/>
  <c r="X168" i="72" s="1"/>
  <c r="Y168" i="72" a="1"/>
  <c r="Y168" i="72" s="1"/>
  <c r="W169" i="72" a="1"/>
  <c r="W169" i="72" s="1"/>
  <c r="X169" i="72" a="1"/>
  <c r="X169" i="72" s="1"/>
  <c r="Y169" i="72" a="1"/>
  <c r="Y169" i="72" s="1"/>
  <c r="W170" i="72" a="1"/>
  <c r="W170" i="72" s="1"/>
  <c r="X170" i="72" a="1"/>
  <c r="X170" i="72" s="1"/>
  <c r="Y170" i="72" a="1"/>
  <c r="Y170" i="72" s="1"/>
  <c r="W171" i="72" a="1"/>
  <c r="W171" i="72" s="1"/>
  <c r="X171" i="72" a="1"/>
  <c r="X171" i="72" s="1"/>
  <c r="W172" i="72" a="1"/>
  <c r="W172" i="72" s="1"/>
  <c r="X172" i="72" a="1"/>
  <c r="X172" i="72" s="1"/>
  <c r="Y172" i="72" a="1"/>
  <c r="Y172" i="72" s="1"/>
  <c r="W173" i="72" a="1"/>
  <c r="W173" i="72" s="1"/>
  <c r="X173" i="72" a="1"/>
  <c r="X173" i="72" s="1"/>
  <c r="Y173" i="72" a="1"/>
  <c r="Y173" i="72" s="1"/>
  <c r="W174" i="72" a="1"/>
  <c r="W174" i="72" s="1"/>
  <c r="X174" i="72" a="1"/>
  <c r="X174" i="72" s="1"/>
  <c r="W175" i="72" a="1"/>
  <c r="W175" i="72" s="1"/>
  <c r="X175" i="72" a="1"/>
  <c r="X175" i="72" s="1"/>
  <c r="Y175" i="72" a="1"/>
  <c r="Y175" i="72" s="1"/>
  <c r="X176" i="72" a="1"/>
  <c r="X176" i="72" s="1"/>
  <c r="Y176" i="72" a="1"/>
  <c r="Y176" i="72" s="1"/>
  <c r="W177" i="72" a="1"/>
  <c r="W177" i="72" s="1"/>
  <c r="X177" i="72" a="1"/>
  <c r="X177" i="72" s="1"/>
  <c r="Y177" i="72" a="1"/>
  <c r="Y177" i="72" s="1"/>
  <c r="W178" i="72" a="1"/>
  <c r="W178" i="72" s="1"/>
  <c r="X178" i="72" a="1"/>
  <c r="X178" i="72" s="1"/>
  <c r="Y178" i="72" a="1"/>
  <c r="Y178" i="72" s="1"/>
  <c r="X179" i="72" a="1"/>
  <c r="X179" i="72" s="1"/>
  <c r="Y179" i="72" a="1"/>
  <c r="Y179" i="72" s="1"/>
  <c r="W180" i="72" a="1"/>
  <c r="W180" i="72" s="1"/>
  <c r="X180" i="72" a="1"/>
  <c r="X180" i="72" s="1"/>
  <c r="Y180" i="72" a="1"/>
  <c r="Y180" i="72" s="1"/>
  <c r="W181" i="72" a="1"/>
  <c r="W181" i="72" s="1"/>
  <c r="X181" i="72" a="1"/>
  <c r="X181" i="72" s="1"/>
  <c r="Y181" i="72" a="1"/>
  <c r="Y181" i="72" s="1"/>
  <c r="W182" i="72" a="1"/>
  <c r="W182" i="72" s="1"/>
  <c r="X182" i="72" a="1"/>
  <c r="X182" i="72" s="1"/>
  <c r="Y182" i="72" a="1"/>
  <c r="Y182" i="72" s="1"/>
  <c r="W183" i="72" a="1"/>
  <c r="W183" i="72" s="1"/>
  <c r="X183" i="72" a="1"/>
  <c r="X183" i="72" s="1"/>
  <c r="Y183" i="72" a="1"/>
  <c r="Y183" i="72" s="1"/>
  <c r="W184" i="72" a="1"/>
  <c r="W184" i="72" s="1"/>
  <c r="X184" i="72" a="1"/>
  <c r="X184" i="72" s="1"/>
  <c r="Y184" i="72" a="1"/>
  <c r="Y184" i="72" s="1"/>
  <c r="W185" i="72" a="1"/>
  <c r="W185" i="72" s="1"/>
  <c r="X185" i="72" a="1"/>
  <c r="X185" i="72" s="1"/>
  <c r="Y185" i="72" a="1"/>
  <c r="Y185" i="72" s="1"/>
  <c r="W186" i="72" a="1"/>
  <c r="W186" i="72" s="1"/>
  <c r="Y186" i="72" a="1"/>
  <c r="Y186" i="72" s="1"/>
  <c r="W187" i="72" a="1"/>
  <c r="W187" i="72" s="1"/>
  <c r="X187" i="72" a="1"/>
  <c r="X187" i="72" s="1"/>
  <c r="Y187" i="72" a="1"/>
  <c r="Y187" i="72" s="1"/>
  <c r="W188" i="72" a="1"/>
  <c r="W188" i="72" s="1"/>
  <c r="X188" i="72" a="1"/>
  <c r="X188" i="72" s="1"/>
  <c r="Y188" i="72" a="1"/>
  <c r="Y188" i="72" s="1"/>
  <c r="W189" i="72" a="1"/>
  <c r="W189" i="72" s="1"/>
  <c r="Y189" i="72" a="1"/>
  <c r="Y189" i="72" s="1"/>
  <c r="W190" i="72" a="1"/>
  <c r="W190" i="72" s="1"/>
  <c r="X190" i="72" a="1"/>
  <c r="X190" i="72" s="1"/>
  <c r="Y190" i="72" a="1"/>
  <c r="Y190" i="72" s="1"/>
  <c r="W191" i="72" a="1"/>
  <c r="W191" i="72" s="1"/>
  <c r="X191" i="72" a="1"/>
  <c r="X191" i="72" s="1"/>
  <c r="Y191" i="72" a="1"/>
  <c r="Y191" i="72" s="1"/>
  <c r="W192" i="72" a="1"/>
  <c r="W192" i="72" s="1"/>
  <c r="X192" i="72" a="1"/>
  <c r="X192" i="72" s="1"/>
  <c r="Y192" i="72" a="1"/>
  <c r="Y192" i="72" s="1"/>
  <c r="W193" i="72" a="1"/>
  <c r="W193" i="72" s="1"/>
  <c r="X193" i="72" a="1"/>
  <c r="X193" i="72" s="1"/>
  <c r="Y193" i="72" a="1"/>
  <c r="Y193" i="72" s="1"/>
  <c r="W194" i="72" a="1"/>
  <c r="W194" i="72" s="1"/>
  <c r="X194" i="72" a="1"/>
  <c r="X194" i="72" s="1"/>
  <c r="Y194" i="72" a="1"/>
  <c r="Y194" i="72" s="1"/>
  <c r="W195" i="72" a="1"/>
  <c r="W195" i="72" s="1"/>
  <c r="X195" i="72" a="1"/>
  <c r="X195" i="72" s="1"/>
  <c r="Y195" i="72" a="1"/>
  <c r="Y195" i="72" s="1"/>
  <c r="W196" i="72" a="1"/>
  <c r="W196" i="72" s="1"/>
  <c r="X196" i="72" a="1"/>
  <c r="X196" i="72" s="1"/>
  <c r="Y196" i="72" a="1"/>
  <c r="Y196" i="72" s="1"/>
  <c r="W197" i="72" a="1"/>
  <c r="W197" i="72" s="1"/>
  <c r="X197" i="72" a="1"/>
  <c r="X197" i="72" s="1"/>
  <c r="Y197" i="72" a="1"/>
  <c r="Y197" i="72" s="1"/>
  <c r="W198" i="72" a="1"/>
  <c r="W198" i="72" s="1"/>
  <c r="X198" i="72" a="1"/>
  <c r="X198" i="72" s="1"/>
  <c r="Y198" i="72" a="1"/>
  <c r="Y198" i="72" s="1"/>
  <c r="W199" i="72" a="1"/>
  <c r="W199" i="72" s="1"/>
  <c r="X199" i="72" a="1"/>
  <c r="X199" i="72" s="1"/>
  <c r="Y199" i="72" a="1"/>
  <c r="Y199" i="72" s="1"/>
  <c r="W200" i="72" a="1"/>
  <c r="W200" i="72" s="1"/>
  <c r="X200" i="72" a="1"/>
  <c r="X200" i="72" s="1"/>
  <c r="Y200" i="72" a="1"/>
  <c r="Y200" i="72" s="1"/>
  <c r="W201" i="72" a="1"/>
  <c r="W201" i="72" s="1"/>
  <c r="X201" i="72" a="1"/>
  <c r="X201" i="72" s="1"/>
  <c r="Y201" i="72" a="1"/>
  <c r="Y201" i="72" s="1"/>
  <c r="W202" i="72" a="1"/>
  <c r="W202" i="72" s="1"/>
  <c r="X202" i="72" a="1"/>
  <c r="X202" i="72" s="1"/>
  <c r="Y202" i="72" a="1"/>
  <c r="Y202" i="72" s="1"/>
  <c r="W203" i="72" a="1"/>
  <c r="W203" i="72" s="1"/>
  <c r="X203" i="72" a="1"/>
  <c r="X203" i="72" s="1"/>
  <c r="Y203" i="72" a="1"/>
  <c r="Y203" i="72" s="1"/>
  <c r="W4" i="74" a="1"/>
  <c r="W4" i="74" s="1"/>
  <c r="X4" i="74" a="1"/>
  <c r="X4" i="74" s="1"/>
  <c r="Y4" i="74" a="1"/>
  <c r="Y4" i="74" s="1"/>
  <c r="Z4" i="74" a="1"/>
  <c r="Z4" i="74" s="1"/>
  <c r="AA4" i="74" a="1"/>
  <c r="AA4" i="74" s="1"/>
  <c r="W5" i="74" a="1"/>
  <c r="W5" i="74" s="1"/>
  <c r="X5" i="74" a="1"/>
  <c r="X5" i="74" s="1"/>
  <c r="Y5" i="74" a="1"/>
  <c r="Y5" i="74" s="1"/>
  <c r="Z5" i="74" a="1"/>
  <c r="Z5" i="74" s="1"/>
  <c r="AA5" i="74" a="1"/>
  <c r="AA5" i="74" s="1"/>
  <c r="W6" i="74" a="1"/>
  <c r="W6" i="74" s="1"/>
  <c r="X6" i="74" a="1"/>
  <c r="X6" i="74" s="1"/>
  <c r="Y6" i="74" a="1"/>
  <c r="Y6" i="74" s="1"/>
  <c r="Z6" i="74" a="1"/>
  <c r="Z6" i="74" s="1"/>
  <c r="AA6" i="74" a="1"/>
  <c r="AA6" i="74" s="1"/>
  <c r="W7" i="74" a="1"/>
  <c r="W7" i="74" s="1"/>
  <c r="X7" i="74" a="1"/>
  <c r="X7" i="74" s="1"/>
  <c r="Y7" i="74" a="1"/>
  <c r="Y7" i="74" s="1"/>
  <c r="Z7" i="74" a="1"/>
  <c r="Z7" i="74" s="1"/>
  <c r="AA7" i="74" a="1"/>
  <c r="AA7" i="74" s="1"/>
  <c r="W8" i="74" a="1"/>
  <c r="W8" i="74" s="1"/>
  <c r="X8" i="74" a="1"/>
  <c r="X8" i="74" s="1"/>
  <c r="Y8" i="74" a="1"/>
  <c r="Y8" i="74" s="1"/>
  <c r="Z8" i="74" a="1"/>
  <c r="Z8" i="74" s="1"/>
  <c r="AA8" i="74" a="1"/>
  <c r="AA8" i="74" s="1"/>
  <c r="W9" i="74" a="1"/>
  <c r="W9" i="74" s="1"/>
  <c r="X9" i="74" a="1"/>
  <c r="X9" i="74" s="1"/>
  <c r="Y9" i="74" a="1"/>
  <c r="Y9" i="74" s="1"/>
  <c r="Z9" i="74" a="1"/>
  <c r="Z9" i="74" s="1"/>
  <c r="AA9" i="74" a="1"/>
  <c r="AA9" i="74" s="1"/>
  <c r="W10" i="74" a="1"/>
  <c r="W10" i="74" s="1"/>
  <c r="X10" i="74" a="1"/>
  <c r="X10" i="74" s="1"/>
  <c r="Y10" i="74" a="1"/>
  <c r="Y10" i="74" s="1"/>
  <c r="Z10" i="74" a="1"/>
  <c r="Z10" i="74" s="1"/>
  <c r="AA10" i="74" a="1"/>
  <c r="AA10" i="74" s="1"/>
  <c r="W11" i="74" a="1"/>
  <c r="W11" i="74" s="1"/>
  <c r="X11" i="74" a="1"/>
  <c r="X11" i="74" s="1"/>
  <c r="Y11" i="74" a="1"/>
  <c r="Y11" i="74" s="1"/>
  <c r="Z11" i="74" a="1"/>
  <c r="Z11" i="74" s="1"/>
  <c r="AA11" i="74" a="1"/>
  <c r="AA11" i="74" s="1"/>
  <c r="W12" i="74" a="1"/>
  <c r="W12" i="74" s="1"/>
  <c r="X12" i="74" a="1"/>
  <c r="X12" i="74" s="1"/>
  <c r="Y12" i="74" a="1"/>
  <c r="Y12" i="74" s="1"/>
  <c r="Z12" i="74" a="1"/>
  <c r="Z12" i="74" s="1"/>
  <c r="AA12" i="74" a="1"/>
  <c r="AA12" i="74" s="1"/>
  <c r="W13" i="74" a="1"/>
  <c r="W13" i="74" s="1"/>
  <c r="X13" i="74" a="1"/>
  <c r="X13" i="74" s="1"/>
  <c r="Y13" i="74" a="1"/>
  <c r="Y13" i="74" s="1"/>
  <c r="Z13" i="74" a="1"/>
  <c r="Z13" i="74" s="1"/>
  <c r="AA13" i="74" a="1"/>
  <c r="AA13" i="74" s="1"/>
  <c r="W14" i="74" a="1"/>
  <c r="W14" i="74" s="1"/>
  <c r="X14" i="74" a="1"/>
  <c r="X14" i="74" s="1"/>
  <c r="Y14" i="74" a="1"/>
  <c r="Y14" i="74" s="1"/>
  <c r="Z14" i="74" a="1"/>
  <c r="Z14" i="74" s="1"/>
  <c r="AA14" i="74" a="1"/>
  <c r="AA14" i="74" s="1"/>
  <c r="W15" i="74" a="1"/>
  <c r="W15" i="74" s="1"/>
  <c r="X15" i="74" a="1"/>
  <c r="X15" i="74" s="1"/>
  <c r="Y15" i="74" a="1"/>
  <c r="Y15" i="74" s="1"/>
  <c r="Z15" i="74" a="1"/>
  <c r="Z15" i="74" s="1"/>
  <c r="AA15" i="74" a="1"/>
  <c r="AA15" i="74" s="1"/>
  <c r="W16" i="74" a="1"/>
  <c r="W16" i="74" s="1"/>
  <c r="X16" i="74" a="1"/>
  <c r="X16" i="74" s="1"/>
  <c r="Y16" i="74" a="1"/>
  <c r="Y16" i="74" s="1"/>
  <c r="Z16" i="74" a="1"/>
  <c r="Z16" i="74" s="1"/>
  <c r="AA16" i="74" a="1"/>
  <c r="AA16" i="74" s="1"/>
  <c r="W17" i="74" a="1"/>
  <c r="W17" i="74" s="1"/>
  <c r="X17" i="74" a="1"/>
  <c r="X17" i="74" s="1"/>
  <c r="Y17" i="74" a="1"/>
  <c r="Y17" i="74" s="1"/>
  <c r="Z17" i="74" a="1"/>
  <c r="Z17" i="74" s="1"/>
  <c r="AA17" i="74" a="1"/>
  <c r="AA17" i="74" s="1"/>
  <c r="W18" i="74" a="1"/>
  <c r="W18" i="74" s="1"/>
  <c r="X18" i="74" a="1"/>
  <c r="X18" i="74" s="1"/>
  <c r="Y18" i="74" a="1"/>
  <c r="Y18" i="74" s="1"/>
  <c r="Z18" i="74" a="1"/>
  <c r="Z18" i="74" s="1"/>
  <c r="AA18" i="74" a="1"/>
  <c r="AA18" i="74" s="1"/>
  <c r="W19" i="74" a="1"/>
  <c r="W19" i="74" s="1"/>
  <c r="X19" i="74" a="1"/>
  <c r="X19" i="74" s="1"/>
  <c r="Y19" i="74" a="1"/>
  <c r="Y19" i="74" s="1"/>
  <c r="Z19" i="74" a="1"/>
  <c r="Z19" i="74" s="1"/>
  <c r="AA19" i="74" a="1"/>
  <c r="AA19" i="74" s="1"/>
  <c r="W20" i="74" a="1"/>
  <c r="W20" i="74" s="1"/>
  <c r="X20" i="74" a="1"/>
  <c r="X20" i="74" s="1"/>
  <c r="Y20" i="74" a="1"/>
  <c r="Y20" i="74" s="1"/>
  <c r="Z20" i="74" a="1"/>
  <c r="Z20" i="74" s="1"/>
  <c r="AA20" i="74" a="1"/>
  <c r="AA20" i="74" s="1"/>
  <c r="W21" i="74" a="1"/>
  <c r="W21" i="74" s="1"/>
  <c r="X21" i="74" a="1"/>
  <c r="X21" i="74" s="1"/>
  <c r="Y21" i="74" a="1"/>
  <c r="Y21" i="74" s="1"/>
  <c r="Z21" i="74" a="1"/>
  <c r="Z21" i="74" s="1"/>
  <c r="AA21" i="74" a="1"/>
  <c r="AA21" i="74" s="1"/>
  <c r="W22" i="74" a="1"/>
  <c r="W22" i="74" s="1"/>
  <c r="X22" i="74" a="1"/>
  <c r="X22" i="74" s="1"/>
  <c r="Y22" i="74" a="1"/>
  <c r="Y22" i="74" s="1"/>
  <c r="Z22" i="74" a="1"/>
  <c r="Z22" i="74" s="1"/>
  <c r="AA22" i="74" a="1"/>
  <c r="AA22" i="74" s="1"/>
  <c r="W23" i="74" a="1"/>
  <c r="W23" i="74" s="1"/>
  <c r="X23" i="74" a="1"/>
  <c r="X23" i="74" s="1"/>
  <c r="Y23" i="74" a="1"/>
  <c r="Y23" i="74" s="1"/>
  <c r="Z23" i="74" a="1"/>
  <c r="Z23" i="74" s="1"/>
  <c r="AA23" i="74" a="1"/>
  <c r="AA23" i="74" s="1"/>
  <c r="W24" i="74" a="1"/>
  <c r="W24" i="74" s="1"/>
  <c r="X24" i="74" a="1"/>
  <c r="X24" i="74" s="1"/>
  <c r="Y24" i="74" a="1"/>
  <c r="Y24" i="74" s="1"/>
  <c r="Z24" i="74" a="1"/>
  <c r="Z24" i="74" s="1"/>
  <c r="AA24" i="74" a="1"/>
  <c r="AA24" i="74" s="1"/>
  <c r="W25" i="74" a="1"/>
  <c r="W25" i="74" s="1"/>
  <c r="X25" i="74" a="1"/>
  <c r="X25" i="74" s="1"/>
  <c r="Y25" i="74" a="1"/>
  <c r="Y25" i="74" s="1"/>
  <c r="Z25" i="74" a="1"/>
  <c r="Z25" i="74" s="1"/>
  <c r="AA25" i="74" a="1"/>
  <c r="AA25" i="74" s="1"/>
  <c r="W26" i="74" a="1"/>
  <c r="W26" i="74" s="1"/>
  <c r="X26" i="74" a="1"/>
  <c r="X26" i="74" s="1"/>
  <c r="Y26" i="74" a="1"/>
  <c r="Y26" i="74" s="1"/>
  <c r="Z26" i="74" a="1"/>
  <c r="Z26" i="74" s="1"/>
  <c r="AA26" i="74" a="1"/>
  <c r="AA26" i="74" s="1"/>
  <c r="W27" i="74" a="1"/>
  <c r="W27" i="74" s="1"/>
  <c r="X27" i="74" a="1"/>
  <c r="X27" i="74" s="1"/>
  <c r="Y27" i="74" a="1"/>
  <c r="Y27" i="74" s="1"/>
  <c r="Z27" i="74" a="1"/>
  <c r="Z27" i="74" s="1"/>
  <c r="AA27" i="74" a="1"/>
  <c r="AA27" i="74" s="1"/>
  <c r="W28" i="74" a="1"/>
  <c r="W28" i="74" s="1"/>
  <c r="X28" i="74" a="1"/>
  <c r="X28" i="74" s="1"/>
  <c r="Y28" i="74" a="1"/>
  <c r="Y28" i="74" s="1"/>
  <c r="Z28" i="74" a="1"/>
  <c r="Z28" i="74" s="1"/>
  <c r="AA28" i="74" a="1"/>
  <c r="AA28" i="74" s="1"/>
  <c r="W29" i="74" a="1"/>
  <c r="W29" i="74" s="1"/>
  <c r="X29" i="74" a="1"/>
  <c r="X29" i="74" s="1"/>
  <c r="Y29" i="74" a="1"/>
  <c r="Y29" i="74" s="1"/>
  <c r="Z29" i="74" a="1"/>
  <c r="Z29" i="74" s="1"/>
  <c r="AA29" i="74" a="1"/>
  <c r="AA29" i="74" s="1"/>
  <c r="W30" i="74" a="1"/>
  <c r="W30" i="74" s="1"/>
  <c r="X30" i="74" a="1"/>
  <c r="X30" i="74" s="1"/>
  <c r="Y30" i="74" a="1"/>
  <c r="Y30" i="74" s="1"/>
  <c r="Z30" i="74" a="1"/>
  <c r="Z30" i="74" s="1"/>
  <c r="AA30" i="74" a="1"/>
  <c r="AA30" i="74" s="1"/>
  <c r="W31" i="74" a="1"/>
  <c r="W31" i="74" s="1"/>
  <c r="X31" i="74" a="1"/>
  <c r="X31" i="74" s="1"/>
  <c r="Y31" i="74" a="1"/>
  <c r="Y31" i="74" s="1"/>
  <c r="Z31" i="74" a="1"/>
  <c r="Z31" i="74" s="1"/>
  <c r="AA31" i="74" a="1"/>
  <c r="AA31" i="74" s="1"/>
  <c r="W32" i="74" a="1"/>
  <c r="W32" i="74" s="1"/>
  <c r="X32" i="74" a="1"/>
  <c r="X32" i="74" s="1"/>
  <c r="Y32" i="74" a="1"/>
  <c r="Y32" i="74" s="1"/>
  <c r="Z32" i="74" a="1"/>
  <c r="Z32" i="74" s="1"/>
  <c r="AA32" i="74" a="1"/>
  <c r="AA32" i="74" s="1"/>
  <c r="W33" i="74" a="1"/>
  <c r="W33" i="74" s="1"/>
  <c r="X33" i="74" a="1"/>
  <c r="X33" i="74" s="1"/>
  <c r="Y33" i="74" a="1"/>
  <c r="Y33" i="74" s="1"/>
  <c r="Z33" i="74" a="1"/>
  <c r="Z33" i="74" s="1"/>
  <c r="AA33" i="74" a="1"/>
  <c r="AA33" i="74" s="1"/>
  <c r="W34" i="74" a="1"/>
  <c r="W34" i="74" s="1"/>
  <c r="X34" i="74" a="1"/>
  <c r="X34" i="74" s="1"/>
  <c r="Y34" i="74" a="1"/>
  <c r="Y34" i="74" s="1"/>
  <c r="Z34" i="74" a="1"/>
  <c r="Z34" i="74" s="1"/>
  <c r="AA34" i="74" a="1"/>
  <c r="AA34" i="74" s="1"/>
  <c r="W35" i="74" a="1"/>
  <c r="W35" i="74" s="1"/>
  <c r="X35" i="74" a="1"/>
  <c r="X35" i="74" s="1"/>
  <c r="Y35" i="74" a="1"/>
  <c r="Y35" i="74" s="1"/>
  <c r="Z35" i="74" a="1"/>
  <c r="Z35" i="74" s="1"/>
  <c r="AA35" i="74" a="1"/>
  <c r="AA35" i="74" s="1"/>
  <c r="W36" i="74" a="1"/>
  <c r="W36" i="74" s="1"/>
  <c r="X36" i="74" a="1"/>
  <c r="X36" i="74" s="1"/>
  <c r="Y36" i="74" a="1"/>
  <c r="Y36" i="74" s="1"/>
  <c r="Z36" i="74" a="1"/>
  <c r="Z36" i="74" s="1"/>
  <c r="AA36" i="74" a="1"/>
  <c r="AA36" i="74" s="1"/>
  <c r="W37" i="74" a="1"/>
  <c r="W37" i="74" s="1"/>
  <c r="X37" i="74" a="1"/>
  <c r="X37" i="74" s="1"/>
  <c r="Y37" i="74" a="1"/>
  <c r="Y37" i="74" s="1"/>
  <c r="Z37" i="74" a="1"/>
  <c r="Z37" i="74" s="1"/>
  <c r="AA37" i="74" a="1"/>
  <c r="AA37" i="74" s="1"/>
  <c r="W38" i="74" a="1"/>
  <c r="W38" i="74" s="1"/>
  <c r="X38" i="74" a="1"/>
  <c r="X38" i="74" s="1"/>
  <c r="Y38" i="74" a="1"/>
  <c r="Y38" i="74" s="1"/>
  <c r="Z38" i="74" a="1"/>
  <c r="Z38" i="74" s="1"/>
  <c r="AA38" i="74" a="1"/>
  <c r="AA38" i="74" s="1"/>
  <c r="W39" i="74" a="1"/>
  <c r="W39" i="74" s="1"/>
  <c r="X39" i="74" a="1"/>
  <c r="X39" i="74" s="1"/>
  <c r="Y39" i="74" a="1"/>
  <c r="Y39" i="74" s="1"/>
  <c r="Z39" i="74" a="1"/>
  <c r="Z39" i="74" s="1"/>
  <c r="AA39" i="74" a="1"/>
  <c r="AA39" i="74" s="1"/>
  <c r="W40" i="74" a="1"/>
  <c r="W40" i="74" s="1"/>
  <c r="X40" i="74" a="1"/>
  <c r="X40" i="74" s="1"/>
  <c r="Y40" i="74" a="1"/>
  <c r="Y40" i="74" s="1"/>
  <c r="Z40" i="74" a="1"/>
  <c r="Z40" i="74" s="1"/>
  <c r="AA40" i="74" a="1"/>
  <c r="AA40" i="74" s="1"/>
  <c r="W41" i="74" a="1"/>
  <c r="W41" i="74" s="1"/>
  <c r="X41" i="74" a="1"/>
  <c r="X41" i="74" s="1"/>
  <c r="Y41" i="74" a="1"/>
  <c r="Y41" i="74" s="1"/>
  <c r="Z41" i="74" a="1"/>
  <c r="Z41" i="74" s="1"/>
  <c r="AA41" i="74" a="1"/>
  <c r="AA41" i="74" s="1"/>
  <c r="W42" i="74" a="1"/>
  <c r="W42" i="74" s="1"/>
  <c r="X42" i="74" a="1"/>
  <c r="X42" i="74" s="1"/>
  <c r="Y42" i="74" a="1"/>
  <c r="Y42" i="74" s="1"/>
  <c r="Z42" i="74" a="1"/>
  <c r="Z42" i="74" s="1"/>
  <c r="AA42" i="74" a="1"/>
  <c r="AA42" i="74" s="1"/>
  <c r="W43" i="74" a="1"/>
  <c r="W43" i="74" s="1"/>
  <c r="X43" i="74" a="1"/>
  <c r="X43" i="74" s="1"/>
  <c r="Y43" i="74" a="1"/>
  <c r="Y43" i="74" s="1"/>
  <c r="Z43" i="74" a="1"/>
  <c r="Z43" i="74" s="1"/>
  <c r="AA43" i="74" a="1"/>
  <c r="AA43" i="74" s="1"/>
  <c r="W44" i="74" a="1"/>
  <c r="W44" i="74" s="1"/>
  <c r="X44" i="74" a="1"/>
  <c r="X44" i="74" s="1"/>
  <c r="Y44" i="74" a="1"/>
  <c r="Y44" i="74" s="1"/>
  <c r="Z44" i="74" a="1"/>
  <c r="Z44" i="74" s="1"/>
  <c r="AA44" i="74" a="1"/>
  <c r="AA44" i="74" s="1"/>
  <c r="W45" i="74" a="1"/>
  <c r="W45" i="74" s="1"/>
  <c r="X45" i="74" a="1"/>
  <c r="X45" i="74" s="1"/>
  <c r="Y45" i="74" a="1"/>
  <c r="Y45" i="74" s="1"/>
  <c r="Z45" i="74" a="1"/>
  <c r="Z45" i="74" s="1"/>
  <c r="AA45" i="74" a="1"/>
  <c r="AA45" i="74" s="1"/>
  <c r="W46" i="74" a="1"/>
  <c r="W46" i="74" s="1"/>
  <c r="X46" i="74" a="1"/>
  <c r="X46" i="74"/>
  <c r="Y46" i="74" a="1"/>
  <c r="Y46" i="74" s="1"/>
  <c r="Z46" i="74" a="1"/>
  <c r="Z46" i="74" s="1"/>
  <c r="AA46" i="74" a="1"/>
  <c r="AA46" i="74" s="1"/>
  <c r="W47" i="74" a="1"/>
  <c r="W47" i="74" s="1"/>
  <c r="X47" i="74" a="1"/>
  <c r="X47" i="74" s="1"/>
  <c r="Y47" i="74" a="1"/>
  <c r="Y47" i="74" s="1"/>
  <c r="Z47" i="74" a="1"/>
  <c r="Z47" i="74" s="1"/>
  <c r="AA47" i="74" a="1"/>
  <c r="AA47" i="74" s="1"/>
  <c r="W48" i="74" a="1"/>
  <c r="W48" i="74" s="1"/>
  <c r="X48" i="74" a="1"/>
  <c r="X48" i="74" s="1"/>
  <c r="Y48" i="74" a="1"/>
  <c r="Y48" i="74" s="1"/>
  <c r="Z48" i="74" a="1"/>
  <c r="Z48" i="74" s="1"/>
  <c r="AA48" i="74" a="1"/>
  <c r="AA48" i="74" s="1"/>
  <c r="W49" i="74" a="1"/>
  <c r="W49" i="74" s="1"/>
  <c r="X49" i="74" a="1"/>
  <c r="X49" i="74" s="1"/>
  <c r="Y49" i="74" a="1"/>
  <c r="Y49" i="74" s="1"/>
  <c r="Z49" i="74" a="1"/>
  <c r="Z49" i="74" s="1"/>
  <c r="AA49" i="74" a="1"/>
  <c r="AA49" i="74" s="1"/>
  <c r="W50" i="74" a="1"/>
  <c r="W50" i="74" s="1"/>
  <c r="X50" i="74" a="1"/>
  <c r="X50" i="74" s="1"/>
  <c r="Y50" i="74" a="1"/>
  <c r="Y50" i="74" s="1"/>
  <c r="Z50" i="74" a="1"/>
  <c r="Z50" i="74" s="1"/>
  <c r="AA50" i="74" a="1"/>
  <c r="AA50" i="74" s="1"/>
  <c r="W51" i="74" a="1"/>
  <c r="W51" i="74" s="1"/>
  <c r="X51" i="74" a="1"/>
  <c r="X51" i="74" s="1"/>
  <c r="Y51" i="74" a="1"/>
  <c r="Y51" i="74" s="1"/>
  <c r="Z51" i="74" a="1"/>
  <c r="Z51" i="74" s="1"/>
  <c r="AA51" i="74" a="1"/>
  <c r="AA51" i="74" s="1"/>
  <c r="W52" i="74" a="1"/>
  <c r="W52" i="74" s="1"/>
  <c r="X52" i="74" a="1"/>
  <c r="X52" i="74" s="1"/>
  <c r="Y52" i="74" a="1"/>
  <c r="Y52" i="74" s="1"/>
  <c r="Z52" i="74" a="1"/>
  <c r="Z52" i="74" s="1"/>
  <c r="AA52" i="74" a="1"/>
  <c r="AA52" i="74" s="1"/>
  <c r="W53" i="74" a="1"/>
  <c r="W53" i="74" s="1"/>
  <c r="X53" i="74" a="1"/>
  <c r="X53" i="74" s="1"/>
  <c r="Y53" i="74" a="1"/>
  <c r="Y53" i="74" s="1"/>
  <c r="Z53" i="74" a="1"/>
  <c r="Z53" i="74" s="1"/>
  <c r="AA53" i="74" a="1"/>
  <c r="AA53" i="74" s="1"/>
  <c r="W54" i="74" a="1"/>
  <c r="W54" i="74" s="1"/>
  <c r="X54" i="74" a="1"/>
  <c r="X54" i="74" s="1"/>
  <c r="Y54" i="74" a="1"/>
  <c r="Y54" i="74" s="1"/>
  <c r="Z54" i="74" a="1"/>
  <c r="Z54" i="74" s="1"/>
  <c r="AA54" i="74" a="1"/>
  <c r="AA54" i="74" s="1"/>
  <c r="W55" i="74" a="1"/>
  <c r="W55" i="74" s="1"/>
  <c r="X55" i="74" a="1"/>
  <c r="X55" i="74" s="1"/>
  <c r="Y55" i="74" a="1"/>
  <c r="Y55" i="74" s="1"/>
  <c r="Z55" i="74" a="1"/>
  <c r="Z55" i="74" s="1"/>
  <c r="AA55" i="74" a="1"/>
  <c r="AA55" i="74" s="1"/>
  <c r="W56" i="74" a="1"/>
  <c r="W56" i="74" s="1"/>
  <c r="X56" i="74" a="1"/>
  <c r="X56" i="74" s="1"/>
  <c r="Y56" i="74" a="1"/>
  <c r="Y56" i="74" s="1"/>
  <c r="Z56" i="74" a="1"/>
  <c r="Z56" i="74" s="1"/>
  <c r="AA56" i="74" a="1"/>
  <c r="AA56" i="74" s="1"/>
  <c r="W57" i="74" a="1"/>
  <c r="W57" i="74" s="1"/>
  <c r="X57" i="74" a="1"/>
  <c r="X57" i="74" s="1"/>
  <c r="Y57" i="74" a="1"/>
  <c r="Y57" i="74" s="1"/>
  <c r="Z57" i="74" a="1"/>
  <c r="Z57" i="74" s="1"/>
  <c r="AA57" i="74" a="1"/>
  <c r="AA57" i="74" s="1"/>
  <c r="W58" i="74" a="1"/>
  <c r="W58" i="74" s="1"/>
  <c r="X58" i="74" a="1"/>
  <c r="X58" i="74" s="1"/>
  <c r="Y58" i="74" a="1"/>
  <c r="Y58" i="74" s="1"/>
  <c r="Z58" i="74" a="1"/>
  <c r="Z58" i="74" s="1"/>
  <c r="AA58" i="74" a="1"/>
  <c r="AA58" i="74" s="1"/>
  <c r="W59" i="74" a="1"/>
  <c r="W59" i="74" s="1"/>
  <c r="X59" i="74" a="1"/>
  <c r="X59" i="74" s="1"/>
  <c r="Y59" i="74" a="1"/>
  <c r="Y59" i="74" s="1"/>
  <c r="Z59" i="74" a="1"/>
  <c r="Z59" i="74" s="1"/>
  <c r="AA59" i="74" a="1"/>
  <c r="AA59" i="74" s="1"/>
  <c r="W60" i="74" a="1"/>
  <c r="W60" i="74" s="1"/>
  <c r="X60" i="74" a="1"/>
  <c r="X60" i="74" s="1"/>
  <c r="Y60" i="74" a="1"/>
  <c r="Y60" i="74" s="1"/>
  <c r="Z60" i="74" a="1"/>
  <c r="Z60" i="74" s="1"/>
  <c r="AA60" i="74" a="1"/>
  <c r="AA60" i="74" s="1"/>
  <c r="W61" i="74" a="1"/>
  <c r="W61" i="74" s="1"/>
  <c r="X61" i="74" a="1"/>
  <c r="X61" i="74" s="1"/>
  <c r="Y61" i="74" a="1"/>
  <c r="Y61" i="74" s="1"/>
  <c r="Z61" i="74" a="1"/>
  <c r="Z61" i="74" s="1"/>
  <c r="AA61" i="74" a="1"/>
  <c r="AA61" i="74" s="1"/>
  <c r="W62" i="74" a="1"/>
  <c r="W62" i="74" s="1"/>
  <c r="X62" i="74" a="1"/>
  <c r="X62" i="74" s="1"/>
  <c r="Y62" i="74" a="1"/>
  <c r="Y62" i="74" s="1"/>
  <c r="Z62" i="74" a="1"/>
  <c r="Z62" i="74" s="1"/>
  <c r="AA62" i="74" a="1"/>
  <c r="AA62" i="74" s="1"/>
  <c r="W63" i="74" a="1"/>
  <c r="W63" i="74" s="1"/>
  <c r="X63" i="74" a="1"/>
  <c r="X63" i="74" s="1"/>
  <c r="Y63" i="74" a="1"/>
  <c r="Y63" i="74" s="1"/>
  <c r="Z63" i="74" a="1"/>
  <c r="Z63" i="74" s="1"/>
  <c r="AA63" i="74" a="1"/>
  <c r="AA63" i="74" s="1"/>
  <c r="W64" i="74" a="1"/>
  <c r="W64" i="74" s="1"/>
  <c r="X64" i="74" a="1"/>
  <c r="X64" i="74" s="1"/>
  <c r="Y64" i="74" a="1"/>
  <c r="Y64" i="74" s="1"/>
  <c r="Z64" i="74" a="1"/>
  <c r="Z64" i="74" s="1"/>
  <c r="AA64" i="74" a="1"/>
  <c r="AA64" i="74" s="1"/>
  <c r="W65" i="74" a="1"/>
  <c r="W65" i="74" s="1"/>
  <c r="X65" i="74" a="1"/>
  <c r="X65" i="74" s="1"/>
  <c r="Y65" i="74" a="1"/>
  <c r="Y65" i="74" s="1"/>
  <c r="Z65" i="74" a="1"/>
  <c r="Z65" i="74" s="1"/>
  <c r="AA65" i="74" a="1"/>
  <c r="AA65" i="74" s="1"/>
  <c r="W66" i="74" a="1"/>
  <c r="W66" i="74" s="1"/>
  <c r="X66" i="74" a="1"/>
  <c r="X66" i="74" s="1"/>
  <c r="Y66" i="74" a="1"/>
  <c r="Y66" i="74" s="1"/>
  <c r="Z66" i="74" a="1"/>
  <c r="Z66" i="74" s="1"/>
  <c r="AA66" i="74" a="1"/>
  <c r="AA66" i="74" s="1"/>
  <c r="W67" i="74" a="1"/>
  <c r="W67" i="74" s="1"/>
  <c r="X67" i="74" a="1"/>
  <c r="X67" i="74" s="1"/>
  <c r="Y67" i="74" a="1"/>
  <c r="Y67" i="74" s="1"/>
  <c r="Z67" i="74" a="1"/>
  <c r="Z67" i="74" s="1"/>
  <c r="AA67" i="74" a="1"/>
  <c r="AA67" i="74" s="1"/>
  <c r="W68" i="74" a="1"/>
  <c r="W68" i="74" s="1"/>
  <c r="X68" i="74" a="1"/>
  <c r="X68" i="74" s="1"/>
  <c r="Y68" i="74" a="1"/>
  <c r="Y68" i="74" s="1"/>
  <c r="Z68" i="74" a="1"/>
  <c r="Z68" i="74" s="1"/>
  <c r="AA68" i="74" a="1"/>
  <c r="AA68" i="74" s="1"/>
  <c r="W69" i="74" a="1"/>
  <c r="W69" i="74" s="1"/>
  <c r="X69" i="74" a="1"/>
  <c r="X69" i="74" s="1"/>
  <c r="Y69" i="74" a="1"/>
  <c r="Y69" i="74" s="1"/>
  <c r="Z69" i="74" a="1"/>
  <c r="Z69" i="74" s="1"/>
  <c r="AA69" i="74" a="1"/>
  <c r="AA69" i="74" s="1"/>
  <c r="W70" i="74" a="1"/>
  <c r="W70" i="74" s="1"/>
  <c r="X70" i="74" a="1"/>
  <c r="X70" i="74" s="1"/>
  <c r="Y70" i="74" a="1"/>
  <c r="Y70" i="74" s="1"/>
  <c r="Z70" i="74" a="1"/>
  <c r="Z70" i="74" s="1"/>
  <c r="AA70" i="74" a="1"/>
  <c r="AA70" i="74" s="1"/>
  <c r="W71" i="74" a="1"/>
  <c r="W71" i="74" s="1"/>
  <c r="X71" i="74" a="1"/>
  <c r="X71" i="74" s="1"/>
  <c r="Y71" i="74" a="1"/>
  <c r="Y71" i="74" s="1"/>
  <c r="Z71" i="74" a="1"/>
  <c r="Z71" i="74" s="1"/>
  <c r="AA71" i="74" a="1"/>
  <c r="AA71" i="74" s="1"/>
  <c r="W72" i="74" a="1"/>
  <c r="W72" i="74" s="1"/>
  <c r="X72" i="74" a="1"/>
  <c r="X72" i="74" s="1"/>
  <c r="Y72" i="74" a="1"/>
  <c r="Y72" i="74" s="1"/>
  <c r="Z72" i="74" a="1"/>
  <c r="Z72" i="74" s="1"/>
  <c r="AA72" i="74" a="1"/>
  <c r="AA72" i="74" s="1"/>
  <c r="W73" i="74" a="1"/>
  <c r="W73" i="74" s="1"/>
  <c r="X73" i="74" a="1"/>
  <c r="X73" i="74" s="1"/>
  <c r="Y73" i="74" a="1"/>
  <c r="Y73" i="74" s="1"/>
  <c r="Z73" i="74" a="1"/>
  <c r="Z73" i="74" s="1"/>
  <c r="AA73" i="74" a="1"/>
  <c r="AA73" i="74" s="1"/>
  <c r="W74" i="74" a="1"/>
  <c r="W74" i="74" s="1"/>
  <c r="X74" i="74" a="1"/>
  <c r="X74" i="74" s="1"/>
  <c r="Y74" i="74" a="1"/>
  <c r="Y74" i="74" s="1"/>
  <c r="Z74" i="74" a="1"/>
  <c r="Z74" i="74" s="1"/>
  <c r="AA74" i="74" a="1"/>
  <c r="AA74" i="74" s="1"/>
  <c r="W75" i="74" a="1"/>
  <c r="W75" i="74" s="1"/>
  <c r="X75" i="74" a="1"/>
  <c r="X75" i="74" s="1"/>
  <c r="Y75" i="74" a="1"/>
  <c r="Y75" i="74" s="1"/>
  <c r="Z75" i="74" a="1"/>
  <c r="Z75" i="74" s="1"/>
  <c r="AA75" i="74" a="1"/>
  <c r="AA75" i="74" s="1"/>
  <c r="W76" i="74" a="1"/>
  <c r="W76" i="74" s="1"/>
  <c r="X76" i="74" a="1"/>
  <c r="X76" i="74" s="1"/>
  <c r="Y76" i="74" a="1"/>
  <c r="Y76" i="74" s="1"/>
  <c r="Z76" i="74" a="1"/>
  <c r="Z76" i="74" s="1"/>
  <c r="AA76" i="74" a="1"/>
  <c r="AA76" i="74" s="1"/>
  <c r="W77" i="74" a="1"/>
  <c r="W77" i="74" s="1"/>
  <c r="X77" i="74" a="1"/>
  <c r="X77" i="74" s="1"/>
  <c r="Y77" i="74" a="1"/>
  <c r="Y77" i="74" s="1"/>
  <c r="Z77" i="74" a="1"/>
  <c r="Z77" i="74" s="1"/>
  <c r="AA77" i="74" a="1"/>
  <c r="AA77" i="74" s="1"/>
  <c r="W78" i="74" a="1"/>
  <c r="W78" i="74" s="1"/>
  <c r="X78" i="74" a="1"/>
  <c r="X78" i="74" s="1"/>
  <c r="Y78" i="74" a="1"/>
  <c r="Y78" i="74" s="1"/>
  <c r="Z78" i="74" a="1"/>
  <c r="Z78" i="74" s="1"/>
  <c r="AA78" i="74" a="1"/>
  <c r="AA78" i="74" s="1"/>
  <c r="W79" i="74" a="1"/>
  <c r="W79" i="74" s="1"/>
  <c r="X79" i="74" a="1"/>
  <c r="X79" i="74" s="1"/>
  <c r="Y79" i="74" a="1"/>
  <c r="Y79" i="74" s="1"/>
  <c r="Z79" i="74" a="1"/>
  <c r="Z79" i="74" s="1"/>
  <c r="AA79" i="74" a="1"/>
  <c r="AA79" i="74" s="1"/>
  <c r="W80" i="74" a="1"/>
  <c r="W80" i="74" s="1"/>
  <c r="X80" i="74" a="1"/>
  <c r="X80" i="74" s="1"/>
  <c r="Y80" i="74" a="1"/>
  <c r="Y80" i="74" s="1"/>
  <c r="Z80" i="74" a="1"/>
  <c r="Z80" i="74" s="1"/>
  <c r="AA80" i="74" a="1"/>
  <c r="AA80" i="74" s="1"/>
  <c r="W81" i="74" a="1"/>
  <c r="W81" i="74" s="1"/>
  <c r="X81" i="74" a="1"/>
  <c r="X81" i="74" s="1"/>
  <c r="Y81" i="74" a="1"/>
  <c r="Y81" i="74" s="1"/>
  <c r="Z81" i="74" a="1"/>
  <c r="Z81" i="74" s="1"/>
  <c r="AA81" i="74" a="1"/>
  <c r="AA81" i="74" s="1"/>
  <c r="W82" i="74" a="1"/>
  <c r="W82" i="74" s="1"/>
  <c r="X82" i="74" a="1"/>
  <c r="X82" i="74" s="1"/>
  <c r="Y82" i="74" a="1"/>
  <c r="Y82" i="74" s="1"/>
  <c r="Z82" i="74" a="1"/>
  <c r="Z82" i="74" s="1"/>
  <c r="AA82" i="74" a="1"/>
  <c r="AA82" i="74" s="1"/>
  <c r="W83" i="74" a="1"/>
  <c r="W83" i="74" s="1"/>
  <c r="X83" i="74" a="1"/>
  <c r="X83" i="74" s="1"/>
  <c r="Y83" i="74" a="1"/>
  <c r="Y83" i="74" s="1"/>
  <c r="Z83" i="74" a="1"/>
  <c r="Z83" i="74" s="1"/>
  <c r="AA83" i="74" a="1"/>
  <c r="AA83" i="74" s="1"/>
  <c r="W84" i="74" a="1"/>
  <c r="W84" i="74" s="1"/>
  <c r="X84" i="74" a="1"/>
  <c r="X84" i="74" s="1"/>
  <c r="Y84" i="74" a="1"/>
  <c r="Y84" i="74" s="1"/>
  <c r="Z84" i="74" a="1"/>
  <c r="Z84" i="74" s="1"/>
  <c r="AA84" i="74" a="1"/>
  <c r="AA84" i="74" s="1"/>
  <c r="W85" i="74" a="1"/>
  <c r="W85" i="74" s="1"/>
  <c r="X85" i="74" a="1"/>
  <c r="X85" i="74" s="1"/>
  <c r="Y85" i="74" a="1"/>
  <c r="Y85" i="74" s="1"/>
  <c r="Z85" i="74" a="1"/>
  <c r="Z85" i="74" s="1"/>
  <c r="AA85" i="74" a="1"/>
  <c r="AA85" i="74" s="1"/>
  <c r="W86" i="74" a="1"/>
  <c r="W86" i="74" s="1"/>
  <c r="X86" i="74" a="1"/>
  <c r="X86" i="74" s="1"/>
  <c r="Y86" i="74" a="1"/>
  <c r="Y86" i="74" s="1"/>
  <c r="Z86" i="74" a="1"/>
  <c r="Z86" i="74" s="1"/>
  <c r="AA86" i="74" a="1"/>
  <c r="AA86" i="74" s="1"/>
  <c r="W87" i="74" a="1"/>
  <c r="W87" i="74" s="1"/>
  <c r="X87" i="74" a="1"/>
  <c r="X87" i="74" s="1"/>
  <c r="Y87" i="74" a="1"/>
  <c r="Y87" i="74" s="1"/>
  <c r="Z87" i="74" a="1"/>
  <c r="Z87" i="74" s="1"/>
  <c r="AA87" i="74" a="1"/>
  <c r="AA87" i="74" s="1"/>
  <c r="W88" i="74" a="1"/>
  <c r="W88" i="74" s="1"/>
  <c r="X88" i="74" a="1"/>
  <c r="X88" i="74" s="1"/>
  <c r="Y88" i="74" a="1"/>
  <c r="Y88" i="74" s="1"/>
  <c r="Z88" i="74" a="1"/>
  <c r="Z88" i="74" s="1"/>
  <c r="AA88" i="74" a="1"/>
  <c r="AA88" i="74" s="1"/>
  <c r="W89" i="74" a="1"/>
  <c r="W89" i="74" s="1"/>
  <c r="X89" i="74" a="1"/>
  <c r="X89" i="74" s="1"/>
  <c r="Y89" i="74" a="1"/>
  <c r="Y89" i="74" s="1"/>
  <c r="Z89" i="74" a="1"/>
  <c r="Z89" i="74" s="1"/>
  <c r="AA89" i="74" a="1"/>
  <c r="AA89" i="74" s="1"/>
  <c r="W90" i="74" a="1"/>
  <c r="W90" i="74" s="1"/>
  <c r="X90" i="74" a="1"/>
  <c r="X90" i="74" s="1"/>
  <c r="Y90" i="74" a="1"/>
  <c r="Y90" i="74" s="1"/>
  <c r="Z90" i="74" a="1"/>
  <c r="Z90" i="74" s="1"/>
  <c r="AA90" i="74" a="1"/>
  <c r="AA90" i="74" s="1"/>
  <c r="W91" i="74" a="1"/>
  <c r="W91" i="74" s="1"/>
  <c r="X91" i="74" a="1"/>
  <c r="X91" i="74" s="1"/>
  <c r="Y91" i="74" a="1"/>
  <c r="Y91" i="74" s="1"/>
  <c r="Z91" i="74" a="1"/>
  <c r="Z91" i="74" s="1"/>
  <c r="AA91" i="74" a="1"/>
  <c r="AA91" i="74" s="1"/>
  <c r="W92" i="74" a="1"/>
  <c r="W92" i="74" s="1"/>
  <c r="X92" i="74" a="1"/>
  <c r="X92" i="74" s="1"/>
  <c r="Y92" i="74" a="1"/>
  <c r="Y92" i="74" s="1"/>
  <c r="Z92" i="74" a="1"/>
  <c r="Z92" i="74" s="1"/>
  <c r="AA92" i="74" a="1"/>
  <c r="AA92" i="74" s="1"/>
  <c r="W93" i="74" a="1"/>
  <c r="W93" i="74" s="1"/>
  <c r="X93" i="74" a="1"/>
  <c r="X93" i="74" s="1"/>
  <c r="Y93" i="74" a="1"/>
  <c r="Y93" i="74" s="1"/>
  <c r="Z93" i="74" a="1"/>
  <c r="Z93" i="74" s="1"/>
  <c r="AA93" i="74" a="1"/>
  <c r="AA93" i="74" s="1"/>
  <c r="W94" i="74" a="1"/>
  <c r="W94" i="74" s="1"/>
  <c r="X94" i="74" a="1"/>
  <c r="X94" i="74" s="1"/>
  <c r="Y94" i="74" a="1"/>
  <c r="Y94" i="74" s="1"/>
  <c r="Z94" i="74" a="1"/>
  <c r="Z94" i="74" s="1"/>
  <c r="AA94" i="74" a="1"/>
  <c r="AA94" i="74" s="1"/>
  <c r="W95" i="74" a="1"/>
  <c r="W95" i="74" s="1"/>
  <c r="X95" i="74" a="1"/>
  <c r="X95" i="74" s="1"/>
  <c r="Y95" i="74" a="1"/>
  <c r="Y95" i="74" s="1"/>
  <c r="Z95" i="74" a="1"/>
  <c r="Z95" i="74" s="1"/>
  <c r="AA95" i="74" a="1"/>
  <c r="AA95" i="74" s="1"/>
  <c r="W96" i="74" a="1"/>
  <c r="W96" i="74" s="1"/>
  <c r="X96" i="74" a="1"/>
  <c r="X96" i="74" s="1"/>
  <c r="Y96" i="74" a="1"/>
  <c r="Y96" i="74" s="1"/>
  <c r="Z96" i="74" a="1"/>
  <c r="Z96" i="74" s="1"/>
  <c r="AA96" i="74" a="1"/>
  <c r="AA96" i="74" s="1"/>
  <c r="W97" i="74" a="1"/>
  <c r="W97" i="74" s="1"/>
  <c r="X97" i="74" a="1"/>
  <c r="X97" i="74" s="1"/>
  <c r="Y97" i="74" a="1"/>
  <c r="Y97" i="74" s="1"/>
  <c r="Z97" i="74" a="1"/>
  <c r="Z97" i="74" s="1"/>
  <c r="AA97" i="74" a="1"/>
  <c r="AA97" i="74" s="1"/>
  <c r="W98" i="74" a="1"/>
  <c r="W98" i="74" s="1"/>
  <c r="X98" i="74" a="1"/>
  <c r="X98" i="74" s="1"/>
  <c r="Y98" i="74" a="1"/>
  <c r="Y98" i="74" s="1"/>
  <c r="Z98" i="74" a="1"/>
  <c r="Z98" i="74" s="1"/>
  <c r="AA98" i="74" a="1"/>
  <c r="AA98" i="74" s="1"/>
  <c r="W99" i="74" a="1"/>
  <c r="W99" i="74" s="1"/>
  <c r="X99" i="74" a="1"/>
  <c r="X99" i="74" s="1"/>
  <c r="Y99" i="74" a="1"/>
  <c r="Y99" i="74" s="1"/>
  <c r="Z99" i="74" a="1"/>
  <c r="Z99" i="74" s="1"/>
  <c r="AA99" i="74" a="1"/>
  <c r="AA99" i="74" s="1"/>
  <c r="W100" i="74" a="1"/>
  <c r="W100" i="74" s="1"/>
  <c r="X100" i="74" a="1"/>
  <c r="X100" i="74" s="1"/>
  <c r="Y100" i="74" a="1"/>
  <c r="Y100" i="74" s="1"/>
  <c r="Z100" i="74" a="1"/>
  <c r="Z100" i="74" s="1"/>
  <c r="AA100" i="74" a="1"/>
  <c r="AA100" i="74" s="1"/>
  <c r="W101" i="74" a="1"/>
  <c r="W101" i="74" s="1"/>
  <c r="X101" i="74" a="1"/>
  <c r="X101" i="74" s="1"/>
  <c r="Y101" i="74" a="1"/>
  <c r="Y101" i="74" s="1"/>
  <c r="Z101" i="74" a="1"/>
  <c r="Z101" i="74" s="1"/>
  <c r="AA101" i="74" a="1"/>
  <c r="AA101" i="74" s="1"/>
  <c r="W102" i="74" a="1"/>
  <c r="W102" i="74" s="1"/>
  <c r="X102" i="74" a="1"/>
  <c r="X102" i="74" s="1"/>
  <c r="Y102" i="74" a="1"/>
  <c r="Y102" i="74" s="1"/>
  <c r="Z102" i="74" a="1"/>
  <c r="Z102" i="74" s="1"/>
  <c r="AA102" i="74" a="1"/>
  <c r="AA102" i="74" s="1"/>
  <c r="W103" i="74" a="1"/>
  <c r="W103" i="74" s="1"/>
  <c r="X103" i="74" a="1"/>
  <c r="X103" i="74" s="1"/>
  <c r="Y103" i="74" a="1"/>
  <c r="Y103" i="74" s="1"/>
  <c r="Z103" i="74" a="1"/>
  <c r="Z103" i="74" s="1"/>
  <c r="AA103" i="74" a="1"/>
  <c r="AA103" i="74" s="1"/>
  <c r="W104" i="74" a="1"/>
  <c r="W104" i="74" s="1"/>
  <c r="X104" i="74" a="1"/>
  <c r="X104" i="74" s="1"/>
  <c r="Y104" i="74" a="1"/>
  <c r="Y104" i="74" s="1"/>
  <c r="Z104" i="74" a="1"/>
  <c r="Z104" i="74" s="1"/>
  <c r="AA104" i="74" a="1"/>
  <c r="AA104" i="74" s="1"/>
  <c r="W105" i="74" a="1"/>
  <c r="W105" i="74" s="1"/>
  <c r="X105" i="74" a="1"/>
  <c r="X105" i="74" s="1"/>
  <c r="Y105" i="74" a="1"/>
  <c r="Y105" i="74" s="1"/>
  <c r="Z105" i="74" a="1"/>
  <c r="Z105" i="74" s="1"/>
  <c r="AA105" i="74" a="1"/>
  <c r="AA105" i="74" s="1"/>
  <c r="W106" i="74" a="1"/>
  <c r="W106" i="74" s="1"/>
  <c r="X106" i="74" a="1"/>
  <c r="X106" i="74" s="1"/>
  <c r="Y106" i="74" a="1"/>
  <c r="Y106" i="74" s="1"/>
  <c r="Z106" i="74" a="1"/>
  <c r="Z106" i="74" s="1"/>
  <c r="AA106" i="74" a="1"/>
  <c r="AA106" i="74" s="1"/>
  <c r="W107" i="74" a="1"/>
  <c r="W107" i="74" s="1"/>
  <c r="X107" i="74" a="1"/>
  <c r="X107" i="74" s="1"/>
  <c r="Y107" i="74" a="1"/>
  <c r="Y107" i="74" s="1"/>
  <c r="Z107" i="74" a="1"/>
  <c r="Z107" i="74" s="1"/>
  <c r="AA107" i="74" a="1"/>
  <c r="AA107" i="74" s="1"/>
  <c r="W108" i="74" a="1"/>
  <c r="W108" i="74" s="1"/>
  <c r="X108" i="74" a="1"/>
  <c r="X108" i="74" s="1"/>
  <c r="Y108" i="74" a="1"/>
  <c r="Y108" i="74" s="1"/>
  <c r="Z108" i="74" a="1"/>
  <c r="Z108" i="74" s="1"/>
  <c r="AA108" i="74" a="1"/>
  <c r="AA108" i="74" s="1"/>
  <c r="W109" i="74" a="1"/>
  <c r="W109" i="74" s="1"/>
  <c r="X109" i="74" a="1"/>
  <c r="X109" i="74" s="1"/>
  <c r="Y109" i="74" a="1"/>
  <c r="Y109" i="74" s="1"/>
  <c r="Z109" i="74" a="1"/>
  <c r="Z109" i="74" s="1"/>
  <c r="AA109" i="74" a="1"/>
  <c r="AA109" i="74" s="1"/>
  <c r="W110" i="74" a="1"/>
  <c r="W110" i="74" s="1"/>
  <c r="X110" i="74" a="1"/>
  <c r="X110" i="74" s="1"/>
  <c r="Y110" i="74" a="1"/>
  <c r="Y110" i="74" s="1"/>
  <c r="Z110" i="74" a="1"/>
  <c r="Z110" i="74" s="1"/>
  <c r="AA110" i="74" a="1"/>
  <c r="AA110" i="74" s="1"/>
  <c r="W111" i="74" a="1"/>
  <c r="W111" i="74" s="1"/>
  <c r="X111" i="74" a="1"/>
  <c r="X111" i="74" s="1"/>
  <c r="Y111" i="74" a="1"/>
  <c r="Y111" i="74" s="1"/>
  <c r="Z111" i="74" a="1"/>
  <c r="Z111" i="74" s="1"/>
  <c r="AA111" i="74" a="1"/>
  <c r="AA111" i="74" s="1"/>
  <c r="W112" i="74" a="1"/>
  <c r="W112" i="74" s="1"/>
  <c r="X112" i="74" a="1"/>
  <c r="X112" i="74" s="1"/>
  <c r="Y112" i="74" a="1"/>
  <c r="Y112" i="74" s="1"/>
  <c r="Z112" i="74" a="1"/>
  <c r="Z112" i="74" s="1"/>
  <c r="AA112" i="74" a="1"/>
  <c r="AA112" i="74" s="1"/>
  <c r="W113" i="74" a="1"/>
  <c r="W113" i="74" s="1"/>
  <c r="X113" i="74" a="1"/>
  <c r="X113" i="74" s="1"/>
  <c r="Y113" i="74" a="1"/>
  <c r="Y113" i="74" s="1"/>
  <c r="Z113" i="74" a="1"/>
  <c r="Z113" i="74" s="1"/>
  <c r="AA113" i="74" a="1"/>
  <c r="AA113" i="74" s="1"/>
  <c r="W114" i="74" a="1"/>
  <c r="W114" i="74" s="1"/>
  <c r="X114" i="74" a="1"/>
  <c r="X114" i="74" s="1"/>
  <c r="Y114" i="74" a="1"/>
  <c r="Y114" i="74" s="1"/>
  <c r="Z114" i="74" a="1"/>
  <c r="Z114" i="74" s="1"/>
  <c r="AA114" i="74" a="1"/>
  <c r="AA114" i="74" s="1"/>
  <c r="W115" i="74" a="1"/>
  <c r="W115" i="74" s="1"/>
  <c r="X115" i="74" a="1"/>
  <c r="X115" i="74" s="1"/>
  <c r="Y115" i="74" a="1"/>
  <c r="Y115" i="74" s="1"/>
  <c r="Z115" i="74" a="1"/>
  <c r="Z115" i="74" s="1"/>
  <c r="AA115" i="74" a="1"/>
  <c r="AA115" i="74" s="1"/>
  <c r="W116" i="74" a="1"/>
  <c r="W116" i="74" s="1"/>
  <c r="X116" i="74" a="1"/>
  <c r="X116" i="74" s="1"/>
  <c r="Y116" i="74" a="1"/>
  <c r="Y116" i="74" s="1"/>
  <c r="Z116" i="74" a="1"/>
  <c r="Z116" i="74" s="1"/>
  <c r="AA116" i="74" a="1"/>
  <c r="AA116" i="74" s="1"/>
  <c r="W117" i="74" a="1"/>
  <c r="W117" i="74" s="1"/>
  <c r="X117" i="74" a="1"/>
  <c r="X117" i="74" s="1"/>
  <c r="Y117" i="74" a="1"/>
  <c r="Y117" i="74" s="1"/>
  <c r="Z117" i="74" a="1"/>
  <c r="Z117" i="74" s="1"/>
  <c r="AA117" i="74" a="1"/>
  <c r="AA117" i="74" s="1"/>
  <c r="W118" i="74" a="1"/>
  <c r="W118" i="74" s="1"/>
  <c r="X118" i="74" a="1"/>
  <c r="X118" i="74" s="1"/>
  <c r="Y118" i="74" a="1"/>
  <c r="Y118" i="74" s="1"/>
  <c r="Z118" i="74" a="1"/>
  <c r="Z118" i="74" s="1"/>
  <c r="AA118" i="74" a="1"/>
  <c r="AA118" i="74" s="1"/>
  <c r="W119" i="74" a="1"/>
  <c r="W119" i="74" s="1"/>
  <c r="X119" i="74" a="1"/>
  <c r="X119" i="74" s="1"/>
  <c r="Y119" i="74" a="1"/>
  <c r="Y119" i="74" s="1"/>
  <c r="Z119" i="74" a="1"/>
  <c r="Z119" i="74" s="1"/>
  <c r="AA119" i="74" a="1"/>
  <c r="AA119" i="74" s="1"/>
  <c r="W120" i="74" a="1"/>
  <c r="W120" i="74" s="1"/>
  <c r="X120" i="74" a="1"/>
  <c r="X120" i="74" s="1"/>
  <c r="Y120" i="74" a="1"/>
  <c r="Y120" i="74" s="1"/>
  <c r="Z120" i="74" a="1"/>
  <c r="Z120" i="74" s="1"/>
  <c r="AA120" i="74" a="1"/>
  <c r="AA120" i="74" s="1"/>
  <c r="W121" i="74" a="1"/>
  <c r="W121" i="74" s="1"/>
  <c r="X121" i="74" a="1"/>
  <c r="X121" i="74" s="1"/>
  <c r="Y121" i="74" a="1"/>
  <c r="Y121" i="74" s="1"/>
  <c r="Z121" i="74" a="1"/>
  <c r="Z121" i="74" s="1"/>
  <c r="AA121" i="74" a="1"/>
  <c r="AA121" i="74" s="1"/>
  <c r="W122" i="74" a="1"/>
  <c r="W122" i="74" s="1"/>
  <c r="X122" i="74" a="1"/>
  <c r="X122" i="74" s="1"/>
  <c r="Y122" i="74" a="1"/>
  <c r="Y122" i="74" s="1"/>
  <c r="Z122" i="74" a="1"/>
  <c r="Z122" i="74" s="1"/>
  <c r="AA122" i="74" a="1"/>
  <c r="AA122" i="74" s="1"/>
  <c r="W123" i="74" a="1"/>
  <c r="W123" i="74" s="1"/>
  <c r="X123" i="74" a="1"/>
  <c r="X123" i="74" s="1"/>
  <c r="Y123" i="74" a="1"/>
  <c r="Y123" i="74" s="1"/>
  <c r="Z123" i="74" a="1"/>
  <c r="Z123" i="74" s="1"/>
  <c r="AA123" i="74" a="1"/>
  <c r="AA123" i="74" s="1"/>
  <c r="W124" i="74" a="1"/>
  <c r="W124" i="74" s="1"/>
  <c r="X124" i="74" a="1"/>
  <c r="X124" i="74" s="1"/>
  <c r="Y124" i="74" a="1"/>
  <c r="Y124" i="74" s="1"/>
  <c r="Z124" i="74" a="1"/>
  <c r="Z124" i="74" s="1"/>
  <c r="AA124" i="74" a="1"/>
  <c r="AA124" i="74" s="1"/>
  <c r="W125" i="74" a="1"/>
  <c r="W125" i="74" s="1"/>
  <c r="X125" i="74" a="1"/>
  <c r="X125" i="74" s="1"/>
  <c r="Y125" i="74" a="1"/>
  <c r="Y125" i="74" s="1"/>
  <c r="Z125" i="74" a="1"/>
  <c r="Z125" i="74" s="1"/>
  <c r="AA125" i="74" a="1"/>
  <c r="AA125" i="74" s="1"/>
  <c r="W126" i="74" a="1"/>
  <c r="W126" i="74" s="1"/>
  <c r="X126" i="74" a="1"/>
  <c r="X126" i="74" s="1"/>
  <c r="Y126" i="74" a="1"/>
  <c r="Y126" i="74" s="1"/>
  <c r="Z126" i="74" a="1"/>
  <c r="Z126" i="74" s="1"/>
  <c r="AA126" i="74" a="1"/>
  <c r="AA126" i="74" s="1"/>
  <c r="W127" i="74" a="1"/>
  <c r="W127" i="74" s="1"/>
  <c r="X127" i="74" a="1"/>
  <c r="X127" i="74" s="1"/>
  <c r="Y127" i="74" a="1"/>
  <c r="Y127" i="74" s="1"/>
  <c r="Z127" i="74" a="1"/>
  <c r="Z127" i="74" s="1"/>
  <c r="AA127" i="74" a="1"/>
  <c r="AA127" i="74" s="1"/>
  <c r="W128" i="74" a="1"/>
  <c r="W128" i="74" s="1"/>
  <c r="X128" i="74" a="1"/>
  <c r="X128" i="74" s="1"/>
  <c r="Y128" i="74" a="1"/>
  <c r="Y128" i="74" s="1"/>
  <c r="Z128" i="74" a="1"/>
  <c r="Z128" i="74" s="1"/>
  <c r="AA128" i="74" a="1"/>
  <c r="AA128" i="74" s="1"/>
  <c r="W129" i="74" a="1"/>
  <c r="W129" i="74" s="1"/>
  <c r="X129" i="74" a="1"/>
  <c r="X129" i="74" s="1"/>
  <c r="Y129" i="74" a="1"/>
  <c r="Y129" i="74" s="1"/>
  <c r="Z129" i="74" a="1"/>
  <c r="Z129" i="74" s="1"/>
  <c r="AA129" i="74" a="1"/>
  <c r="AA129" i="74" s="1"/>
  <c r="W130" i="74" a="1"/>
  <c r="W130" i="74" s="1"/>
  <c r="X130" i="74" a="1"/>
  <c r="X130" i="74" s="1"/>
  <c r="Y130" i="74" a="1"/>
  <c r="Y130" i="74" s="1"/>
  <c r="Z130" i="74" a="1"/>
  <c r="Z130" i="74" s="1"/>
  <c r="AA130" i="74" a="1"/>
  <c r="AA130" i="74" s="1"/>
  <c r="W131" i="74" a="1"/>
  <c r="W131" i="74" s="1"/>
  <c r="X131" i="74" a="1"/>
  <c r="X131" i="74" s="1"/>
  <c r="Y131" i="74" a="1"/>
  <c r="Y131" i="74" s="1"/>
  <c r="Z131" i="74" a="1"/>
  <c r="Z131" i="74" s="1"/>
  <c r="AA131" i="74" a="1"/>
  <c r="AA131" i="74" s="1"/>
  <c r="W132" i="74" a="1"/>
  <c r="W132" i="74" s="1"/>
  <c r="X132" i="74" a="1"/>
  <c r="X132" i="74" s="1"/>
  <c r="Y132" i="74" a="1"/>
  <c r="Y132" i="74" s="1"/>
  <c r="Z132" i="74" a="1"/>
  <c r="Z132" i="74" s="1"/>
  <c r="AA132" i="74" a="1"/>
  <c r="AA132" i="74" s="1"/>
  <c r="W133" i="74" a="1"/>
  <c r="W133" i="74" s="1"/>
  <c r="X133" i="74" a="1"/>
  <c r="X133" i="74" s="1"/>
  <c r="Y133" i="74" a="1"/>
  <c r="Y133" i="74" s="1"/>
  <c r="Z133" i="74" a="1"/>
  <c r="Z133" i="74" s="1"/>
  <c r="AA133" i="74" a="1"/>
  <c r="AA133" i="74" s="1"/>
  <c r="W134" i="74" a="1"/>
  <c r="W134" i="74" s="1"/>
  <c r="X134" i="74" a="1"/>
  <c r="X134" i="74" s="1"/>
  <c r="Y134" i="74" a="1"/>
  <c r="Y134" i="74" s="1"/>
  <c r="Z134" i="74" a="1"/>
  <c r="Z134" i="74" s="1"/>
  <c r="AA134" i="74" a="1"/>
  <c r="AA134" i="74" s="1"/>
  <c r="W135" i="74" a="1"/>
  <c r="W135" i="74" s="1"/>
  <c r="X135" i="74" a="1"/>
  <c r="X135" i="74" s="1"/>
  <c r="Y135" i="74" a="1"/>
  <c r="Y135" i="74" s="1"/>
  <c r="Z135" i="74" a="1"/>
  <c r="Z135" i="74" s="1"/>
  <c r="AA135" i="74" a="1"/>
  <c r="AA135" i="74" s="1"/>
  <c r="W136" i="74" a="1"/>
  <c r="W136" i="74" s="1"/>
  <c r="X136" i="74" a="1"/>
  <c r="X136" i="74" s="1"/>
  <c r="Y136" i="74" a="1"/>
  <c r="Y136" i="74" s="1"/>
  <c r="Z136" i="74" a="1"/>
  <c r="Z136" i="74" s="1"/>
  <c r="AA136" i="74" a="1"/>
  <c r="AA136" i="74" s="1"/>
  <c r="W137" i="74" a="1"/>
  <c r="W137" i="74" s="1"/>
  <c r="X137" i="74" a="1"/>
  <c r="X137" i="74" s="1"/>
  <c r="Y137" i="74" a="1"/>
  <c r="Y137" i="74" s="1"/>
  <c r="Z137" i="74" a="1"/>
  <c r="Z137" i="74" s="1"/>
  <c r="AA137" i="74" a="1"/>
  <c r="AA137" i="74" s="1"/>
  <c r="W138" i="74" a="1"/>
  <c r="W138" i="74" s="1"/>
  <c r="X138" i="74" a="1"/>
  <c r="X138" i="74" s="1"/>
  <c r="Y138" i="74" a="1"/>
  <c r="Y138" i="74" s="1"/>
  <c r="Z138" i="74" a="1"/>
  <c r="Z138" i="74" s="1"/>
  <c r="AA138" i="74" a="1"/>
  <c r="AA138" i="74" s="1"/>
  <c r="W139" i="74" a="1"/>
  <c r="W139" i="74" s="1"/>
  <c r="X139" i="74" a="1"/>
  <c r="X139" i="74" s="1"/>
  <c r="Y139" i="74" a="1"/>
  <c r="Y139" i="74" s="1"/>
  <c r="Z139" i="74" a="1"/>
  <c r="Z139" i="74" s="1"/>
  <c r="AA139" i="74" a="1"/>
  <c r="AA139" i="74" s="1"/>
  <c r="W140" i="74" a="1"/>
  <c r="W140" i="74" s="1"/>
  <c r="X140" i="74" a="1"/>
  <c r="X140" i="74" s="1"/>
  <c r="Y140" i="74" a="1"/>
  <c r="Y140" i="74" s="1"/>
  <c r="Z140" i="74" a="1"/>
  <c r="Z140" i="74" s="1"/>
  <c r="AA140" i="74" a="1"/>
  <c r="AA140" i="74" s="1"/>
  <c r="W141" i="74" a="1"/>
  <c r="W141" i="74" s="1"/>
  <c r="X141" i="74" a="1"/>
  <c r="X141" i="74" s="1"/>
  <c r="Y141" i="74" a="1"/>
  <c r="Y141" i="74" s="1"/>
  <c r="Z141" i="74" a="1"/>
  <c r="Z141" i="74" s="1"/>
  <c r="AA141" i="74" a="1"/>
  <c r="AA141" i="74" s="1"/>
  <c r="W142" i="74" a="1"/>
  <c r="W142" i="74" s="1"/>
  <c r="X142" i="74" a="1"/>
  <c r="X142" i="74" s="1"/>
  <c r="Y142" i="74" a="1"/>
  <c r="Y142" i="74" s="1"/>
  <c r="Z142" i="74" a="1"/>
  <c r="Z142" i="74" s="1"/>
  <c r="AA142" i="74" a="1"/>
  <c r="AA142" i="74" s="1"/>
  <c r="W143" i="74" a="1"/>
  <c r="W143" i="74" s="1"/>
  <c r="X143" i="74" a="1"/>
  <c r="X143" i="74" s="1"/>
  <c r="Y143" i="74" a="1"/>
  <c r="Y143" i="74" s="1"/>
  <c r="Z143" i="74" a="1"/>
  <c r="Z143" i="74" s="1"/>
  <c r="AA143" i="74" a="1"/>
  <c r="AA143" i="74" s="1"/>
  <c r="W144" i="74" a="1"/>
  <c r="W144" i="74" s="1"/>
  <c r="X144" i="74" a="1"/>
  <c r="X144" i="74" s="1"/>
  <c r="Y144" i="74" a="1"/>
  <c r="Y144" i="74" s="1"/>
  <c r="Z144" i="74" a="1"/>
  <c r="Z144" i="74" s="1"/>
  <c r="AA144" i="74" a="1"/>
  <c r="AA144" i="74" s="1"/>
  <c r="W145" i="74" a="1"/>
  <c r="W145" i="74" s="1"/>
  <c r="X145" i="74" a="1"/>
  <c r="X145" i="74" s="1"/>
  <c r="Y145" i="74" a="1"/>
  <c r="Y145" i="74" s="1"/>
  <c r="Z145" i="74" a="1"/>
  <c r="Z145" i="74" s="1"/>
  <c r="AA145" i="74" a="1"/>
  <c r="AA145" i="74" s="1"/>
  <c r="W146" i="74" a="1"/>
  <c r="W146" i="74" s="1"/>
  <c r="X146" i="74" a="1"/>
  <c r="X146" i="74" s="1"/>
  <c r="Y146" i="74" a="1"/>
  <c r="Y146" i="74" s="1"/>
  <c r="Z146" i="74" a="1"/>
  <c r="Z146" i="74" s="1"/>
  <c r="AA146" i="74" a="1"/>
  <c r="AA146" i="74" s="1"/>
  <c r="W147" i="74" a="1"/>
  <c r="W147" i="74" s="1"/>
  <c r="X147" i="74" a="1"/>
  <c r="X147" i="74" s="1"/>
  <c r="Y147" i="74" a="1"/>
  <c r="Y147" i="74" s="1"/>
  <c r="Z147" i="74" a="1"/>
  <c r="Z147" i="74" s="1"/>
  <c r="AA147" i="74" a="1"/>
  <c r="AA147" i="74" s="1"/>
  <c r="W148" i="74" a="1"/>
  <c r="W148" i="74" s="1"/>
  <c r="X148" i="74" a="1"/>
  <c r="X148" i="74" s="1"/>
  <c r="Y148" i="74" a="1"/>
  <c r="Y148" i="74" s="1"/>
  <c r="Z148" i="74" a="1"/>
  <c r="Z148" i="74" s="1"/>
  <c r="AA148" i="74" a="1"/>
  <c r="AA148" i="74" s="1"/>
  <c r="W149" i="74" a="1"/>
  <c r="W149" i="74" s="1"/>
  <c r="X149" i="74" a="1"/>
  <c r="X149" i="74" s="1"/>
  <c r="Y149" i="74" a="1"/>
  <c r="Y149" i="74" s="1"/>
  <c r="Z149" i="74" a="1"/>
  <c r="Z149" i="74" s="1"/>
  <c r="AA149" i="74" a="1"/>
  <c r="AA149" i="74" s="1"/>
  <c r="W150" i="74" a="1"/>
  <c r="W150" i="74" s="1"/>
  <c r="X150" i="74" a="1"/>
  <c r="X150" i="74" s="1"/>
  <c r="Y150" i="74" a="1"/>
  <c r="Y150" i="74" s="1"/>
  <c r="Z150" i="74" a="1"/>
  <c r="Z150" i="74" s="1"/>
  <c r="AA150" i="74" a="1"/>
  <c r="AA150" i="74" s="1"/>
  <c r="W151" i="74" a="1"/>
  <c r="W151" i="74" s="1"/>
  <c r="X151" i="74" a="1"/>
  <c r="X151" i="74" s="1"/>
  <c r="Y151" i="74" a="1"/>
  <c r="Y151" i="74" s="1"/>
  <c r="Z151" i="74" a="1"/>
  <c r="Z151" i="74" s="1"/>
  <c r="AA151" i="74" a="1"/>
  <c r="AA151" i="74" s="1"/>
  <c r="W152" i="74" a="1"/>
  <c r="W152" i="74" s="1"/>
  <c r="X152" i="74" a="1"/>
  <c r="X152" i="74" s="1"/>
  <c r="Y152" i="74" a="1"/>
  <c r="Y152" i="74" s="1"/>
  <c r="Z152" i="74" a="1"/>
  <c r="Z152" i="74" s="1"/>
  <c r="AA152" i="74" a="1"/>
  <c r="AA152" i="74" s="1"/>
  <c r="W153" i="74" a="1"/>
  <c r="W153" i="74" s="1"/>
  <c r="X153" i="74" a="1"/>
  <c r="X153" i="74" s="1"/>
  <c r="Y153" i="74" a="1"/>
  <c r="Y153" i="74" s="1"/>
  <c r="Z153" i="74" a="1"/>
  <c r="Z153" i="74" s="1"/>
  <c r="AA153" i="74" a="1"/>
  <c r="AA153" i="74" s="1"/>
  <c r="W154" i="74" a="1"/>
  <c r="W154" i="74" s="1"/>
  <c r="X154" i="74" a="1"/>
  <c r="X154" i="74" s="1"/>
  <c r="Y154" i="74" a="1"/>
  <c r="Y154" i="74" s="1"/>
  <c r="Z154" i="74" a="1"/>
  <c r="Z154" i="74" s="1"/>
  <c r="AA154" i="74" a="1"/>
  <c r="AA154" i="74" s="1"/>
  <c r="W155" i="74" a="1"/>
  <c r="W155" i="74" s="1"/>
  <c r="X155" i="74" a="1"/>
  <c r="X155" i="74" s="1"/>
  <c r="Y155" i="74" a="1"/>
  <c r="Y155" i="74" s="1"/>
  <c r="Z155" i="74" a="1"/>
  <c r="Z155" i="74" s="1"/>
  <c r="AA155" i="74" a="1"/>
  <c r="AA155" i="74" s="1"/>
  <c r="W156" i="74" a="1"/>
  <c r="W156" i="74" s="1"/>
  <c r="X156" i="74" a="1"/>
  <c r="X156" i="74" s="1"/>
  <c r="Y156" i="74" a="1"/>
  <c r="Y156" i="74" s="1"/>
  <c r="Z156" i="74" a="1"/>
  <c r="Z156" i="74" s="1"/>
  <c r="AA156" i="74" a="1"/>
  <c r="AA156" i="74" s="1"/>
  <c r="W157" i="74" a="1"/>
  <c r="W157" i="74" s="1"/>
  <c r="X157" i="74" a="1"/>
  <c r="X157" i="74" s="1"/>
  <c r="Y157" i="74" a="1"/>
  <c r="Y157" i="74" s="1"/>
  <c r="Z157" i="74" a="1"/>
  <c r="Z157" i="74" s="1"/>
  <c r="AA157" i="74" a="1"/>
  <c r="AA157" i="74" s="1"/>
  <c r="W158" i="74" a="1"/>
  <c r="W158" i="74" s="1"/>
  <c r="X158" i="74" a="1"/>
  <c r="X158" i="74" s="1"/>
  <c r="Y158" i="74" a="1"/>
  <c r="Y158" i="74" s="1"/>
  <c r="Z158" i="74" a="1"/>
  <c r="Z158" i="74" s="1"/>
  <c r="AA158" i="74" a="1"/>
  <c r="AA158" i="74" s="1"/>
  <c r="W159" i="74" a="1"/>
  <c r="W159" i="74" s="1"/>
  <c r="X159" i="74" a="1"/>
  <c r="X159" i="74" s="1"/>
  <c r="Y159" i="74" a="1"/>
  <c r="Y159" i="74" s="1"/>
  <c r="Z159" i="74" a="1"/>
  <c r="Z159" i="74" s="1"/>
  <c r="AA159" i="74" a="1"/>
  <c r="AA159" i="74" s="1"/>
  <c r="W160" i="74" a="1"/>
  <c r="W160" i="74" s="1"/>
  <c r="X160" i="74" a="1"/>
  <c r="X160" i="74" s="1"/>
  <c r="Y160" i="74" a="1"/>
  <c r="Y160" i="74" s="1"/>
  <c r="Z160" i="74" a="1"/>
  <c r="Z160" i="74" s="1"/>
  <c r="AA160" i="74" a="1"/>
  <c r="AA160" i="74" s="1"/>
  <c r="W161" i="74" a="1"/>
  <c r="W161" i="74" s="1"/>
  <c r="X161" i="74" a="1"/>
  <c r="X161" i="74" s="1"/>
  <c r="Y161" i="74" a="1"/>
  <c r="Y161" i="74" s="1"/>
  <c r="Z161" i="74" a="1"/>
  <c r="Z161" i="74" s="1"/>
  <c r="AA161" i="74" a="1"/>
  <c r="AA161" i="74" s="1"/>
  <c r="W162" i="74" a="1"/>
  <c r="W162" i="74" s="1"/>
  <c r="X162" i="74" a="1"/>
  <c r="X162" i="74" s="1"/>
  <c r="Y162" i="74" a="1"/>
  <c r="Y162" i="74" s="1"/>
  <c r="Z162" i="74" a="1"/>
  <c r="Z162" i="74" s="1"/>
  <c r="AA162" i="74" a="1"/>
  <c r="AA162" i="74" s="1"/>
  <c r="W163" i="74" a="1"/>
  <c r="W163" i="74" s="1"/>
  <c r="X163" i="74" a="1"/>
  <c r="X163" i="74" s="1"/>
  <c r="Y163" i="74" a="1"/>
  <c r="Y163" i="74" s="1"/>
  <c r="Z163" i="74" a="1"/>
  <c r="Z163" i="74" s="1"/>
  <c r="AA163" i="74" a="1"/>
  <c r="AA163" i="74" s="1"/>
  <c r="W164" i="74" a="1"/>
  <c r="W164" i="74" s="1"/>
  <c r="X164" i="74" a="1"/>
  <c r="X164" i="74" s="1"/>
  <c r="Y164" i="74" a="1"/>
  <c r="Y164" i="74" s="1"/>
  <c r="Z164" i="74" a="1"/>
  <c r="Z164" i="74" s="1"/>
  <c r="AA164" i="74" a="1"/>
  <c r="AA164" i="74" s="1"/>
  <c r="W165" i="74" a="1"/>
  <c r="W165" i="74" s="1"/>
  <c r="X165" i="74" a="1"/>
  <c r="X165" i="74" s="1"/>
  <c r="Y165" i="74" a="1"/>
  <c r="Y165" i="74" s="1"/>
  <c r="Z165" i="74" a="1"/>
  <c r="Z165" i="74" s="1"/>
  <c r="AA165" i="74" a="1"/>
  <c r="AA165" i="74" s="1"/>
  <c r="W166" i="74" a="1"/>
  <c r="W166" i="74" s="1"/>
  <c r="X166" i="74" a="1"/>
  <c r="X166" i="74" s="1"/>
  <c r="Y166" i="74" a="1"/>
  <c r="Y166" i="74" s="1"/>
  <c r="Z166" i="74" a="1"/>
  <c r="Z166" i="74" s="1"/>
  <c r="AA166" i="74" a="1"/>
  <c r="AA166" i="74" s="1"/>
  <c r="W167" i="74" a="1"/>
  <c r="W167" i="74" s="1"/>
  <c r="X167" i="74" a="1"/>
  <c r="X167" i="74" s="1"/>
  <c r="Y167" i="74" a="1"/>
  <c r="Y167" i="74" s="1"/>
  <c r="Z167" i="74" a="1"/>
  <c r="Z167" i="74" s="1"/>
  <c r="AA167" i="74" a="1"/>
  <c r="AA167" i="74" s="1"/>
  <c r="W168" i="74" a="1"/>
  <c r="W168" i="74" s="1"/>
  <c r="X168" i="74" a="1"/>
  <c r="X168" i="74" s="1"/>
  <c r="Y168" i="74" a="1"/>
  <c r="Y168" i="74" s="1"/>
  <c r="Z168" i="74" a="1"/>
  <c r="Z168" i="74" s="1"/>
  <c r="AA168" i="74" a="1"/>
  <c r="AA168" i="74" s="1"/>
  <c r="W169" i="74" a="1"/>
  <c r="W169" i="74" s="1"/>
  <c r="X169" i="74" a="1"/>
  <c r="X169" i="74" s="1"/>
  <c r="Y169" i="74" a="1"/>
  <c r="Y169" i="74" s="1"/>
  <c r="Z169" i="74" a="1"/>
  <c r="Z169" i="74" s="1"/>
  <c r="AA169" i="74" a="1"/>
  <c r="AA169" i="74" s="1"/>
  <c r="W170" i="74" a="1"/>
  <c r="W170" i="74" s="1"/>
  <c r="X170" i="74" a="1"/>
  <c r="X170" i="74" s="1"/>
  <c r="Y170" i="74" a="1"/>
  <c r="Y170" i="74" s="1"/>
  <c r="Z170" i="74" a="1"/>
  <c r="Z170" i="74" s="1"/>
  <c r="AA170" i="74" a="1"/>
  <c r="AA170" i="74" s="1"/>
  <c r="W171" i="74" a="1"/>
  <c r="W171" i="74" s="1"/>
  <c r="X171" i="74" a="1"/>
  <c r="X171" i="74" s="1"/>
  <c r="Y171" i="74" a="1"/>
  <c r="Y171" i="74" s="1"/>
  <c r="Z171" i="74" a="1"/>
  <c r="Z171" i="74" s="1"/>
  <c r="AA171" i="74" a="1"/>
  <c r="AA171" i="74" s="1"/>
  <c r="W172" i="74" a="1"/>
  <c r="W172" i="74" s="1"/>
  <c r="X172" i="74" a="1"/>
  <c r="X172" i="74" s="1"/>
  <c r="Y172" i="74" a="1"/>
  <c r="Y172" i="74" s="1"/>
  <c r="Z172" i="74" a="1"/>
  <c r="Z172" i="74" s="1"/>
  <c r="AA172" i="74" a="1"/>
  <c r="AA172" i="74" s="1"/>
  <c r="W173" i="74" a="1"/>
  <c r="W173" i="74" s="1"/>
  <c r="X173" i="74" a="1"/>
  <c r="X173" i="74" s="1"/>
  <c r="Y173" i="74" a="1"/>
  <c r="Y173" i="74" s="1"/>
  <c r="Z173" i="74" a="1"/>
  <c r="Z173" i="74" s="1"/>
  <c r="AA173" i="74" a="1"/>
  <c r="AA173" i="74" s="1"/>
  <c r="W174" i="74" a="1"/>
  <c r="W174" i="74" s="1"/>
  <c r="X174" i="74" a="1"/>
  <c r="X174" i="74" s="1"/>
  <c r="Y174" i="74" a="1"/>
  <c r="Y174" i="74" s="1"/>
  <c r="Z174" i="74" a="1"/>
  <c r="Z174" i="74" s="1"/>
  <c r="AA174" i="74" a="1"/>
  <c r="AA174" i="74" s="1"/>
  <c r="W175" i="74" a="1"/>
  <c r="W175" i="74" s="1"/>
  <c r="X175" i="74" a="1"/>
  <c r="X175" i="74" s="1"/>
  <c r="Y175" i="74" a="1"/>
  <c r="Y175" i="74" s="1"/>
  <c r="Z175" i="74" a="1"/>
  <c r="Z175" i="74" s="1"/>
  <c r="AA175" i="74" a="1"/>
  <c r="AA175" i="74" s="1"/>
  <c r="W176" i="74" a="1"/>
  <c r="W176" i="74" s="1"/>
  <c r="X176" i="74" a="1"/>
  <c r="X176" i="74" s="1"/>
  <c r="Y176" i="74" a="1"/>
  <c r="Y176" i="74" s="1"/>
  <c r="Z176" i="74" a="1"/>
  <c r="Z176" i="74" s="1"/>
  <c r="AA176" i="74" a="1"/>
  <c r="AA176" i="74" s="1"/>
  <c r="W177" i="74" a="1"/>
  <c r="W177" i="74" s="1"/>
  <c r="X177" i="74" a="1"/>
  <c r="X177" i="74" s="1"/>
  <c r="Y177" i="74" a="1"/>
  <c r="Y177" i="74" s="1"/>
  <c r="Z177" i="74" a="1"/>
  <c r="Z177" i="74" s="1"/>
  <c r="AA177" i="74" a="1"/>
  <c r="AA177" i="74" s="1"/>
  <c r="W178" i="74" a="1"/>
  <c r="W178" i="74" s="1"/>
  <c r="X178" i="74" a="1"/>
  <c r="X178" i="74" s="1"/>
  <c r="Y178" i="74" a="1"/>
  <c r="Y178" i="74" s="1"/>
  <c r="Z178" i="74" a="1"/>
  <c r="Z178" i="74" s="1"/>
  <c r="AA178" i="74" a="1"/>
  <c r="AA178" i="74" s="1"/>
  <c r="W179" i="74" a="1"/>
  <c r="W179" i="74" s="1"/>
  <c r="X179" i="74" a="1"/>
  <c r="X179" i="74" s="1"/>
  <c r="Y179" i="74" a="1"/>
  <c r="Y179" i="74" s="1"/>
  <c r="Z179" i="74" a="1"/>
  <c r="Z179" i="74" s="1"/>
  <c r="AA179" i="74" a="1"/>
  <c r="AA179" i="74" s="1"/>
  <c r="W180" i="74" a="1"/>
  <c r="W180" i="74" s="1"/>
  <c r="X180" i="74" a="1"/>
  <c r="X180" i="74" s="1"/>
  <c r="Y180" i="74" a="1"/>
  <c r="Y180" i="74" s="1"/>
  <c r="Z180" i="74" a="1"/>
  <c r="Z180" i="74" s="1"/>
  <c r="AA180" i="74" a="1"/>
  <c r="AA180" i="74" s="1"/>
  <c r="W181" i="74" a="1"/>
  <c r="W181" i="74" s="1"/>
  <c r="X181" i="74" a="1"/>
  <c r="X181" i="74" s="1"/>
  <c r="Y181" i="74" a="1"/>
  <c r="Y181" i="74" s="1"/>
  <c r="Z181" i="74" a="1"/>
  <c r="Z181" i="74" s="1"/>
  <c r="AA181" i="74" a="1"/>
  <c r="AA181" i="74" s="1"/>
  <c r="W182" i="74" a="1"/>
  <c r="W182" i="74" s="1"/>
  <c r="X182" i="74" a="1"/>
  <c r="X182" i="74" s="1"/>
  <c r="Y182" i="74" a="1"/>
  <c r="Y182" i="74" s="1"/>
  <c r="Z182" i="74" a="1"/>
  <c r="Z182" i="74" s="1"/>
  <c r="AA182" i="74" a="1"/>
  <c r="AA182" i="74" s="1"/>
  <c r="W183" i="74" a="1"/>
  <c r="W183" i="74" s="1"/>
  <c r="X183" i="74" a="1"/>
  <c r="X183" i="74" s="1"/>
  <c r="Y183" i="74" a="1"/>
  <c r="Y183" i="74" s="1"/>
  <c r="Z183" i="74" a="1"/>
  <c r="Z183" i="74" s="1"/>
  <c r="AA183" i="74" a="1"/>
  <c r="AA183" i="74" s="1"/>
  <c r="W184" i="74" a="1"/>
  <c r="W184" i="74" s="1"/>
  <c r="X184" i="74" a="1"/>
  <c r="X184" i="74" s="1"/>
  <c r="Y184" i="74" a="1"/>
  <c r="Y184" i="74" s="1"/>
  <c r="Z184" i="74" a="1"/>
  <c r="Z184" i="74" s="1"/>
  <c r="AA184" i="74" a="1"/>
  <c r="AA184" i="74" s="1"/>
  <c r="W185" i="74" a="1"/>
  <c r="W185" i="74" s="1"/>
  <c r="X185" i="74" a="1"/>
  <c r="X185" i="74" s="1"/>
  <c r="Y185" i="74" a="1"/>
  <c r="Y185" i="74" s="1"/>
  <c r="Z185" i="74" a="1"/>
  <c r="Z185" i="74" s="1"/>
  <c r="AA185" i="74" a="1"/>
  <c r="AA185" i="74" s="1"/>
  <c r="W186" i="74" a="1"/>
  <c r="W186" i="74" s="1"/>
  <c r="X186" i="74" a="1"/>
  <c r="X186" i="74" s="1"/>
  <c r="Y186" i="74" a="1"/>
  <c r="Y186" i="74" s="1"/>
  <c r="Z186" i="74" a="1"/>
  <c r="Z186" i="74" s="1"/>
  <c r="AA186" i="74" a="1"/>
  <c r="AA186" i="74" s="1"/>
  <c r="W187" i="74" a="1"/>
  <c r="W187" i="74" s="1"/>
  <c r="X187" i="74" a="1"/>
  <c r="X187" i="74" s="1"/>
  <c r="Y187" i="74" a="1"/>
  <c r="Y187" i="74" s="1"/>
  <c r="Z187" i="74" a="1"/>
  <c r="Z187" i="74" s="1"/>
  <c r="AA187" i="74" a="1"/>
  <c r="AA187" i="74" s="1"/>
  <c r="W188" i="74" a="1"/>
  <c r="W188" i="74" s="1"/>
  <c r="X188" i="74" a="1"/>
  <c r="X188" i="74" s="1"/>
  <c r="Y188" i="74" a="1"/>
  <c r="Y188" i="74" s="1"/>
  <c r="Z188" i="74" a="1"/>
  <c r="Z188" i="74" s="1"/>
  <c r="AA188" i="74" a="1"/>
  <c r="AA188" i="74" s="1"/>
  <c r="W189" i="74" a="1"/>
  <c r="W189" i="74" s="1"/>
  <c r="X189" i="74" a="1"/>
  <c r="X189" i="74" s="1"/>
  <c r="Y189" i="74" a="1"/>
  <c r="Y189" i="74" s="1"/>
  <c r="Z189" i="74" a="1"/>
  <c r="Z189" i="74" s="1"/>
  <c r="AA189" i="74" a="1"/>
  <c r="AA189" i="74" s="1"/>
  <c r="W190" i="74" a="1"/>
  <c r="W190" i="74" s="1"/>
  <c r="X190" i="74" a="1"/>
  <c r="X190" i="74" s="1"/>
  <c r="Y190" i="74" a="1"/>
  <c r="Y190" i="74" s="1"/>
  <c r="Z190" i="74" a="1"/>
  <c r="Z190" i="74" s="1"/>
  <c r="AA190" i="74" a="1"/>
  <c r="AA190" i="74" s="1"/>
  <c r="W191" i="74" a="1"/>
  <c r="W191" i="74" s="1"/>
  <c r="X191" i="74" a="1"/>
  <c r="X191" i="74" s="1"/>
  <c r="Y191" i="74" a="1"/>
  <c r="Y191" i="74" s="1"/>
  <c r="Z191" i="74" a="1"/>
  <c r="Z191" i="74" s="1"/>
  <c r="AA191" i="74" a="1"/>
  <c r="AA191" i="74" s="1"/>
  <c r="W192" i="74" a="1"/>
  <c r="W192" i="74" s="1"/>
  <c r="X192" i="74" a="1"/>
  <c r="X192" i="74" s="1"/>
  <c r="Y192" i="74" a="1"/>
  <c r="Y192" i="74" s="1"/>
  <c r="Z192" i="74" a="1"/>
  <c r="Z192" i="74" s="1"/>
  <c r="AA192" i="74" a="1"/>
  <c r="AA192" i="74" s="1"/>
  <c r="W193" i="74" a="1"/>
  <c r="W193" i="74" s="1"/>
  <c r="X193" i="74" a="1"/>
  <c r="X193" i="74" s="1"/>
  <c r="Y193" i="74" a="1"/>
  <c r="Y193" i="74" s="1"/>
  <c r="Z193" i="74" a="1"/>
  <c r="Z193" i="74" s="1"/>
  <c r="AA193" i="74" a="1"/>
  <c r="AA193" i="74" s="1"/>
  <c r="W194" i="74" a="1"/>
  <c r="W194" i="74" s="1"/>
  <c r="X194" i="74" a="1"/>
  <c r="X194" i="74" s="1"/>
  <c r="Y194" i="74" a="1"/>
  <c r="Y194" i="74" s="1"/>
  <c r="Z194" i="74" a="1"/>
  <c r="Z194" i="74" s="1"/>
  <c r="AA194" i="74" a="1"/>
  <c r="AA194" i="74" s="1"/>
  <c r="W195" i="74" a="1"/>
  <c r="W195" i="74" s="1"/>
  <c r="X195" i="74" a="1"/>
  <c r="X195" i="74" s="1"/>
  <c r="Y195" i="74" a="1"/>
  <c r="Y195" i="74" s="1"/>
  <c r="Z195" i="74" a="1"/>
  <c r="Z195" i="74" s="1"/>
  <c r="AA195" i="74" a="1"/>
  <c r="AA195" i="74" s="1"/>
  <c r="W196" i="74" a="1"/>
  <c r="W196" i="74" s="1"/>
  <c r="X196" i="74" a="1"/>
  <c r="X196" i="74" s="1"/>
  <c r="Y196" i="74" a="1"/>
  <c r="Y196" i="74" s="1"/>
  <c r="Z196" i="74" a="1"/>
  <c r="Z196" i="74" s="1"/>
  <c r="AA196" i="74" a="1"/>
  <c r="AA196" i="74" s="1"/>
  <c r="W197" i="74" a="1"/>
  <c r="W197" i="74" s="1"/>
  <c r="X197" i="74" a="1"/>
  <c r="X197" i="74" s="1"/>
  <c r="Y197" i="74" a="1"/>
  <c r="Y197" i="74" s="1"/>
  <c r="Z197" i="74" a="1"/>
  <c r="Z197" i="74" s="1"/>
  <c r="AA197" i="74" a="1"/>
  <c r="AA197" i="74" s="1"/>
  <c r="W198" i="74" a="1"/>
  <c r="W198" i="74" s="1"/>
  <c r="X198" i="74" a="1"/>
  <c r="X198" i="74" s="1"/>
  <c r="Y198" i="74" a="1"/>
  <c r="Y198" i="74" s="1"/>
  <c r="Z198" i="74" a="1"/>
  <c r="Z198" i="74" s="1"/>
  <c r="AA198" i="74" a="1"/>
  <c r="AA198" i="74" s="1"/>
  <c r="W199" i="74" a="1"/>
  <c r="W199" i="74" s="1"/>
  <c r="X199" i="74" a="1"/>
  <c r="X199" i="74" s="1"/>
  <c r="Y199" i="74" a="1"/>
  <c r="Y199" i="74" s="1"/>
  <c r="Z199" i="74" a="1"/>
  <c r="Z199" i="74" s="1"/>
  <c r="AA199" i="74" a="1"/>
  <c r="AA199" i="74" s="1"/>
  <c r="W200" i="74" a="1"/>
  <c r="W200" i="74" s="1"/>
  <c r="X200" i="74" a="1"/>
  <c r="X200" i="74" s="1"/>
  <c r="Y200" i="74" a="1"/>
  <c r="Y200" i="74" s="1"/>
  <c r="Z200" i="74" a="1"/>
  <c r="Z200" i="74" s="1"/>
  <c r="AA200" i="74" a="1"/>
  <c r="AA200" i="74" s="1"/>
  <c r="W201" i="74" a="1"/>
  <c r="W201" i="74" s="1"/>
  <c r="X201" i="74" a="1"/>
  <c r="X201" i="74" s="1"/>
  <c r="Y201" i="74" a="1"/>
  <c r="Y201" i="74" s="1"/>
  <c r="Z201" i="74" a="1"/>
  <c r="Z201" i="74" s="1"/>
  <c r="AA201" i="74" a="1"/>
  <c r="AA201" i="74" s="1"/>
  <c r="W202" i="74" a="1"/>
  <c r="W202" i="74" s="1"/>
  <c r="X202" i="74" a="1"/>
  <c r="X202" i="74" s="1"/>
  <c r="Y202" i="74" a="1"/>
  <c r="Y202" i="74" s="1"/>
  <c r="Z202" i="74" a="1"/>
  <c r="Z202" i="74" s="1"/>
  <c r="AA202" i="74" a="1"/>
  <c r="AA202" i="74" s="1"/>
  <c r="W203" i="74" a="1"/>
  <c r="W203" i="74" s="1"/>
  <c r="X203" i="74" a="1"/>
  <c r="X203" i="74" s="1"/>
  <c r="Y203" i="74" a="1"/>
  <c r="Y203" i="74" s="1"/>
  <c r="Z203" i="74" a="1"/>
  <c r="Z203" i="74" s="1"/>
  <c r="AA203" i="74" a="1"/>
  <c r="AA203" i="74" s="1"/>
  <c r="W4" i="68" a="1"/>
  <c r="W4" i="68" s="1"/>
  <c r="X4" i="68" a="1"/>
  <c r="X4" i="68" s="1"/>
  <c r="Y4" i="68" a="1"/>
  <c r="Y4" i="68" s="1"/>
  <c r="W5" i="68" a="1"/>
  <c r="W5" i="68" s="1"/>
  <c r="X5" i="68" a="1"/>
  <c r="X5" i="68" s="1"/>
  <c r="Y5" i="68" a="1"/>
  <c r="Y5" i="68" s="1"/>
  <c r="W6" i="68" a="1"/>
  <c r="W6" i="68" s="1"/>
  <c r="X6" i="68" a="1"/>
  <c r="X6" i="68" s="1"/>
  <c r="Y6" i="68" a="1"/>
  <c r="Y6" i="68" s="1"/>
  <c r="W7" i="68" a="1"/>
  <c r="W7" i="68" s="1"/>
  <c r="X7" i="68" a="1"/>
  <c r="X7" i="68" s="1"/>
  <c r="Y7" i="68" a="1"/>
  <c r="Y7" i="68" s="1"/>
  <c r="W8" i="68" a="1"/>
  <c r="W8" i="68" s="1"/>
  <c r="X8" i="68" a="1"/>
  <c r="X8" i="68" s="1"/>
  <c r="Y8" i="68" a="1"/>
  <c r="Y8" i="68" s="1"/>
  <c r="W9" i="68" a="1"/>
  <c r="W9" i="68" s="1"/>
  <c r="X9" i="68" a="1"/>
  <c r="X9" i="68" s="1"/>
  <c r="Y9" i="68" a="1"/>
  <c r="Y9" i="68" s="1"/>
  <c r="W10" i="68" a="1"/>
  <c r="W10" i="68" s="1"/>
  <c r="X10" i="68" a="1"/>
  <c r="X10" i="68" s="1"/>
  <c r="Y10" i="68" a="1"/>
  <c r="Y10" i="68" s="1"/>
  <c r="W11" i="68" a="1"/>
  <c r="W11" i="68" s="1"/>
  <c r="X11" i="68" a="1"/>
  <c r="X11" i="68" s="1"/>
  <c r="Y11" i="68" a="1"/>
  <c r="Y11" i="68" s="1"/>
  <c r="W12" i="68" a="1"/>
  <c r="W12" i="68" s="1"/>
  <c r="X12" i="68" a="1"/>
  <c r="X12" i="68" s="1"/>
  <c r="Y12" i="68" a="1"/>
  <c r="Y12" i="68" s="1"/>
  <c r="W13" i="68" a="1"/>
  <c r="W13" i="68" s="1"/>
  <c r="X13" i="68" a="1"/>
  <c r="X13" i="68" s="1"/>
  <c r="Y13" i="68" a="1"/>
  <c r="Y13" i="68" s="1"/>
  <c r="W14" i="68" a="1"/>
  <c r="W14" i="68" s="1"/>
  <c r="X14" i="68" a="1"/>
  <c r="X14" i="68" s="1"/>
  <c r="Y14" i="68" a="1"/>
  <c r="Y14" i="68" s="1"/>
  <c r="W15" i="68" a="1"/>
  <c r="W15" i="68" s="1"/>
  <c r="X15" i="68" a="1"/>
  <c r="X15" i="68" s="1"/>
  <c r="Y15" i="68" a="1"/>
  <c r="Y15" i="68" s="1"/>
  <c r="W16" i="68" a="1"/>
  <c r="W16" i="68" s="1"/>
  <c r="X16" i="68" a="1"/>
  <c r="X16" i="68" s="1"/>
  <c r="Y16" i="68" a="1"/>
  <c r="Y16" i="68" s="1"/>
  <c r="W17" i="68" a="1"/>
  <c r="W17" i="68" s="1"/>
  <c r="X17" i="68" a="1"/>
  <c r="X17" i="68" s="1"/>
  <c r="Y17" i="68" a="1"/>
  <c r="Y17" i="68" s="1"/>
  <c r="W18" i="68" a="1"/>
  <c r="W18" i="68" s="1"/>
  <c r="X18" i="68" a="1"/>
  <c r="X18" i="68" s="1"/>
  <c r="Y18" i="68" a="1"/>
  <c r="Y18" i="68" s="1"/>
  <c r="W19" i="68" a="1"/>
  <c r="W19" i="68" s="1"/>
  <c r="X19" i="68" a="1"/>
  <c r="X19" i="68" s="1"/>
  <c r="Y19" i="68" a="1"/>
  <c r="Y19" i="68" s="1"/>
  <c r="W20" i="68" a="1"/>
  <c r="W20" i="68" s="1"/>
  <c r="X20" i="68" a="1"/>
  <c r="X20" i="68" s="1"/>
  <c r="Y20" i="68" a="1"/>
  <c r="Y20" i="68" s="1"/>
  <c r="W21" i="68" a="1"/>
  <c r="W21" i="68" s="1"/>
  <c r="X21" i="68" a="1"/>
  <c r="X21" i="68" s="1"/>
  <c r="Y21" i="68" a="1"/>
  <c r="Y21" i="68" s="1"/>
  <c r="W22" i="68" a="1"/>
  <c r="W22" i="68" s="1"/>
  <c r="X22" i="68" a="1"/>
  <c r="X22" i="68" s="1"/>
  <c r="Y22" i="68" a="1"/>
  <c r="Y22" i="68" s="1"/>
  <c r="W23" i="68" a="1"/>
  <c r="W23" i="68" s="1"/>
  <c r="X23" i="68" a="1"/>
  <c r="X23" i="68" s="1"/>
  <c r="Y23" i="68" a="1"/>
  <c r="Y23" i="68" s="1"/>
  <c r="W24" i="68" a="1"/>
  <c r="W24" i="68" s="1"/>
  <c r="X24" i="68" a="1"/>
  <c r="X24" i="68" s="1"/>
  <c r="Y24" i="68" a="1"/>
  <c r="Y24" i="68" s="1"/>
  <c r="W25" i="68" a="1"/>
  <c r="W25" i="68" s="1"/>
  <c r="X25" i="68" a="1"/>
  <c r="X25" i="68" s="1"/>
  <c r="Y25" i="68" a="1"/>
  <c r="Y25" i="68" s="1"/>
  <c r="W26" i="68" a="1"/>
  <c r="W26" i="68" s="1"/>
  <c r="X26" i="68" a="1"/>
  <c r="X26" i="68" s="1"/>
  <c r="Y26" i="68" a="1"/>
  <c r="Y26" i="68" s="1"/>
  <c r="W27" i="68" a="1"/>
  <c r="W27" i="68" s="1"/>
  <c r="X27" i="68" a="1"/>
  <c r="X27" i="68" s="1"/>
  <c r="Y27" i="68" a="1"/>
  <c r="Y27" i="68" s="1"/>
  <c r="W28" i="68" a="1"/>
  <c r="W28" i="68" s="1"/>
  <c r="X28" i="68" a="1"/>
  <c r="X28" i="68" s="1"/>
  <c r="Y28" i="68" a="1"/>
  <c r="Y28" i="68" s="1"/>
  <c r="W29" i="68" a="1"/>
  <c r="W29" i="68" s="1"/>
  <c r="X29" i="68" a="1"/>
  <c r="X29" i="68" s="1"/>
  <c r="Y29" i="68" a="1"/>
  <c r="Y29" i="68" s="1"/>
  <c r="W30" i="68" a="1"/>
  <c r="W30" i="68" s="1"/>
  <c r="X30" i="68" a="1"/>
  <c r="X30" i="68" s="1"/>
  <c r="Y30" i="68" a="1"/>
  <c r="Y30" i="68" s="1"/>
  <c r="W31" i="68" a="1"/>
  <c r="W31" i="68" s="1"/>
  <c r="X31" i="68" a="1"/>
  <c r="X31" i="68" s="1"/>
  <c r="Y31" i="68" a="1"/>
  <c r="Y31" i="68" s="1"/>
  <c r="W32" i="68" a="1"/>
  <c r="W32" i="68" s="1"/>
  <c r="X32" i="68" a="1"/>
  <c r="X32" i="68" s="1"/>
  <c r="Y32" i="68" a="1"/>
  <c r="Y32" i="68" s="1"/>
  <c r="W33" i="68" a="1"/>
  <c r="W33" i="68" s="1"/>
  <c r="X33" i="68" a="1"/>
  <c r="X33" i="68" s="1"/>
  <c r="Y33" i="68" a="1"/>
  <c r="Y33" i="68" s="1"/>
  <c r="W34" i="68" a="1"/>
  <c r="W34" i="68" s="1"/>
  <c r="X34" i="68" a="1"/>
  <c r="X34" i="68" s="1"/>
  <c r="Y34" i="68" a="1"/>
  <c r="Y34" i="68" s="1"/>
  <c r="W35" i="68" a="1"/>
  <c r="W35" i="68" s="1"/>
  <c r="X35" i="68" a="1"/>
  <c r="X35" i="68" s="1"/>
  <c r="Y35" i="68" a="1"/>
  <c r="Y35" i="68" s="1"/>
  <c r="W36" i="68" a="1"/>
  <c r="W36" i="68" s="1"/>
  <c r="X36" i="68" a="1"/>
  <c r="X36" i="68" s="1"/>
  <c r="Y36" i="68" a="1"/>
  <c r="Y36" i="68" s="1"/>
  <c r="W37" i="68" a="1"/>
  <c r="W37" i="68" s="1"/>
  <c r="X37" i="68" a="1"/>
  <c r="X37" i="68" s="1"/>
  <c r="Y37" i="68" a="1"/>
  <c r="Y37" i="68" s="1"/>
  <c r="W38" i="68" a="1"/>
  <c r="W38" i="68" s="1"/>
  <c r="X38" i="68" a="1"/>
  <c r="X38" i="68" s="1"/>
  <c r="Y38" i="68" a="1"/>
  <c r="Y38" i="68" s="1"/>
  <c r="W39" i="68" a="1"/>
  <c r="W39" i="68" s="1"/>
  <c r="X39" i="68" a="1"/>
  <c r="X39" i="68" s="1"/>
  <c r="Y39" i="68" a="1"/>
  <c r="Y39" i="68" s="1"/>
  <c r="W40" i="68" a="1"/>
  <c r="W40" i="68" s="1"/>
  <c r="X40" i="68" a="1"/>
  <c r="X40" i="68" s="1"/>
  <c r="Y40" i="68" a="1"/>
  <c r="Y40" i="68" s="1"/>
  <c r="W41" i="68" a="1"/>
  <c r="W41" i="68" s="1"/>
  <c r="X41" i="68" a="1"/>
  <c r="X41" i="68" s="1"/>
  <c r="Y41" i="68" a="1"/>
  <c r="Y41" i="68" s="1"/>
  <c r="W42" i="68" a="1"/>
  <c r="W42" i="68" s="1"/>
  <c r="X42" i="68" a="1"/>
  <c r="X42" i="68" s="1"/>
  <c r="Y42" i="68" a="1"/>
  <c r="Y42" i="68" s="1"/>
  <c r="W43" i="68" a="1"/>
  <c r="W43" i="68" s="1"/>
  <c r="X43" i="68" a="1"/>
  <c r="X43" i="68" s="1"/>
  <c r="Y43" i="68" a="1"/>
  <c r="Y43" i="68" s="1"/>
  <c r="W44" i="68" a="1"/>
  <c r="W44" i="68" s="1"/>
  <c r="X44" i="68" a="1"/>
  <c r="X44" i="68" s="1"/>
  <c r="Y44" i="68" a="1"/>
  <c r="Y44" i="68" s="1"/>
  <c r="W45" i="68" a="1"/>
  <c r="W45" i="68" s="1"/>
  <c r="X45" i="68" a="1"/>
  <c r="X45" i="68" s="1"/>
  <c r="Y45" i="68" a="1"/>
  <c r="Y45" i="68" s="1"/>
  <c r="W46" i="68" a="1"/>
  <c r="W46" i="68" s="1"/>
  <c r="X46" i="68" a="1"/>
  <c r="X46" i="68" s="1"/>
  <c r="Y46" i="68" a="1"/>
  <c r="Y46" i="68" s="1"/>
  <c r="W47" i="68" a="1"/>
  <c r="W47" i="68" s="1"/>
  <c r="X47" i="68" a="1"/>
  <c r="X47" i="68" s="1"/>
  <c r="Y47" i="68" a="1"/>
  <c r="Y47" i="68" s="1"/>
  <c r="W48" i="68" a="1"/>
  <c r="W48" i="68" s="1"/>
  <c r="X48" i="68" a="1"/>
  <c r="X48" i="68" s="1"/>
  <c r="Y48" i="68" a="1"/>
  <c r="Y48" i="68" s="1"/>
  <c r="W49" i="68" a="1"/>
  <c r="W49" i="68" s="1"/>
  <c r="X49" i="68" a="1"/>
  <c r="X49" i="68" s="1"/>
  <c r="Y49" i="68" a="1"/>
  <c r="Y49" i="68" s="1"/>
  <c r="W50" i="68" a="1"/>
  <c r="W50" i="68" s="1"/>
  <c r="X50" i="68" a="1"/>
  <c r="X50" i="68" s="1"/>
  <c r="Y50" i="68" a="1"/>
  <c r="Y50" i="68" s="1"/>
  <c r="W51" i="68" a="1"/>
  <c r="W51" i="68" s="1"/>
  <c r="X51" i="68" a="1"/>
  <c r="X51" i="68" s="1"/>
  <c r="Y51" i="68" a="1"/>
  <c r="Y51" i="68" s="1"/>
  <c r="W52" i="68" a="1"/>
  <c r="W52" i="68" s="1"/>
  <c r="X52" i="68" a="1"/>
  <c r="X52" i="68" s="1"/>
  <c r="Y52" i="68" a="1"/>
  <c r="Y52" i="68" s="1"/>
  <c r="W53" i="68" a="1"/>
  <c r="W53" i="68" s="1"/>
  <c r="X53" i="68" a="1"/>
  <c r="X53" i="68" s="1"/>
  <c r="Y53" i="68" a="1"/>
  <c r="Y53" i="68" s="1"/>
  <c r="W54" i="68" a="1"/>
  <c r="W54" i="68" s="1"/>
  <c r="X54" i="68" a="1"/>
  <c r="X54" i="68" s="1"/>
  <c r="Y54" i="68" a="1"/>
  <c r="Y54" i="68" s="1"/>
  <c r="W55" i="68" a="1"/>
  <c r="W55" i="68" s="1"/>
  <c r="X55" i="68" a="1"/>
  <c r="X55" i="68" s="1"/>
  <c r="Y55" i="68" a="1"/>
  <c r="Y55" i="68" s="1"/>
  <c r="W56" i="68" a="1"/>
  <c r="W56" i="68" s="1"/>
  <c r="X56" i="68" a="1"/>
  <c r="X56" i="68" s="1"/>
  <c r="Y56" i="68" a="1"/>
  <c r="Y56" i="68" s="1"/>
  <c r="W57" i="68" a="1"/>
  <c r="W57" i="68" s="1"/>
  <c r="X57" i="68" a="1"/>
  <c r="X57" i="68" s="1"/>
  <c r="Y57" i="68" a="1"/>
  <c r="Y57" i="68" s="1"/>
  <c r="W58" i="68" a="1"/>
  <c r="W58" i="68" s="1"/>
  <c r="X58" i="68" a="1"/>
  <c r="X58" i="68" s="1"/>
  <c r="Y58" i="68" a="1"/>
  <c r="Y58" i="68" s="1"/>
  <c r="W59" i="68" a="1"/>
  <c r="W59" i="68" s="1"/>
  <c r="X59" i="68" a="1"/>
  <c r="X59" i="68" s="1"/>
  <c r="Y59" i="68" a="1"/>
  <c r="Y59" i="68" s="1"/>
  <c r="W60" i="68" a="1"/>
  <c r="W60" i="68" s="1"/>
  <c r="X60" i="68" a="1"/>
  <c r="X60" i="68" s="1"/>
  <c r="Y60" i="68" a="1"/>
  <c r="Y60" i="68" s="1"/>
  <c r="W61" i="68" a="1"/>
  <c r="W61" i="68" s="1"/>
  <c r="X61" i="68" a="1"/>
  <c r="X61" i="68" s="1"/>
  <c r="Y61" i="68" a="1"/>
  <c r="Y61" i="68" s="1"/>
  <c r="W62" i="68" a="1"/>
  <c r="W62" i="68" s="1"/>
  <c r="X62" i="68" a="1"/>
  <c r="X62" i="68" s="1"/>
  <c r="Y62" i="68" a="1"/>
  <c r="Y62" i="68" s="1"/>
  <c r="W63" i="68" a="1"/>
  <c r="W63" i="68" s="1"/>
  <c r="X63" i="68" a="1"/>
  <c r="X63" i="68" s="1"/>
  <c r="Y63" i="68" a="1"/>
  <c r="Y63" i="68" s="1"/>
  <c r="W64" i="68" a="1"/>
  <c r="W64" i="68" s="1"/>
  <c r="X64" i="68" a="1"/>
  <c r="X64" i="68" s="1"/>
  <c r="Y64" i="68" a="1"/>
  <c r="Y64" i="68" s="1"/>
  <c r="W65" i="68" a="1"/>
  <c r="W65" i="68" s="1"/>
  <c r="X65" i="68" a="1"/>
  <c r="X65" i="68" s="1"/>
  <c r="Y65" i="68" a="1"/>
  <c r="Y65" i="68" s="1"/>
  <c r="W66" i="68" a="1"/>
  <c r="W66" i="68" s="1"/>
  <c r="X66" i="68" a="1"/>
  <c r="X66" i="68" s="1"/>
  <c r="Y66" i="68" a="1"/>
  <c r="Y66" i="68" s="1"/>
  <c r="W67" i="68" a="1"/>
  <c r="W67" i="68" s="1"/>
  <c r="X67" i="68" a="1"/>
  <c r="X67" i="68" s="1"/>
  <c r="Y67" i="68" a="1"/>
  <c r="Y67" i="68" s="1"/>
  <c r="W68" i="68" a="1"/>
  <c r="W68" i="68" s="1"/>
  <c r="X68" i="68" a="1"/>
  <c r="X68" i="68" s="1"/>
  <c r="Y68" i="68" a="1"/>
  <c r="Y68" i="68" s="1"/>
  <c r="W69" i="68" a="1"/>
  <c r="W69" i="68" s="1"/>
  <c r="X69" i="68" a="1"/>
  <c r="X69" i="68" s="1"/>
  <c r="Y69" i="68" a="1"/>
  <c r="Y69" i="68" s="1"/>
  <c r="W70" i="68" a="1"/>
  <c r="W70" i="68" s="1"/>
  <c r="X70" i="68" a="1"/>
  <c r="X70" i="68" s="1"/>
  <c r="Y70" i="68" a="1"/>
  <c r="Y70" i="68" s="1"/>
  <c r="W71" i="68" a="1"/>
  <c r="W71" i="68" s="1"/>
  <c r="X71" i="68" a="1"/>
  <c r="X71" i="68" s="1"/>
  <c r="Y71" i="68" a="1"/>
  <c r="Y71" i="68" s="1"/>
  <c r="W72" i="68" a="1"/>
  <c r="W72" i="68" s="1"/>
  <c r="X72" i="68" a="1"/>
  <c r="X72" i="68" s="1"/>
  <c r="Y72" i="68" a="1"/>
  <c r="Y72" i="68" s="1"/>
  <c r="W73" i="68" a="1"/>
  <c r="W73" i="68" s="1"/>
  <c r="X73" i="68" a="1"/>
  <c r="X73" i="68" s="1"/>
  <c r="Y73" i="68" a="1"/>
  <c r="Y73" i="68" s="1"/>
  <c r="W74" i="68" a="1"/>
  <c r="W74" i="68" s="1"/>
  <c r="X74" i="68" a="1"/>
  <c r="X74" i="68" s="1"/>
  <c r="Y74" i="68" a="1"/>
  <c r="Y74" i="68" s="1"/>
  <c r="W75" i="68" a="1"/>
  <c r="W75" i="68" s="1"/>
  <c r="X75" i="68" a="1"/>
  <c r="X75" i="68" s="1"/>
  <c r="Y75" i="68" a="1"/>
  <c r="Y75" i="68" s="1"/>
  <c r="W76" i="68" a="1"/>
  <c r="W76" i="68" s="1"/>
  <c r="X76" i="68" a="1"/>
  <c r="X76" i="68" s="1"/>
  <c r="Y76" i="68" a="1"/>
  <c r="Y76" i="68" s="1"/>
  <c r="W77" i="68" a="1"/>
  <c r="W77" i="68" s="1"/>
  <c r="X77" i="68" a="1"/>
  <c r="X77" i="68" s="1"/>
  <c r="Y77" i="68" a="1"/>
  <c r="Y77" i="68" s="1"/>
  <c r="W78" i="68" a="1"/>
  <c r="W78" i="68" s="1"/>
  <c r="X78" i="68" a="1"/>
  <c r="X78" i="68" s="1"/>
  <c r="Y78" i="68" a="1"/>
  <c r="Y78" i="68" s="1"/>
  <c r="W79" i="68" a="1"/>
  <c r="W79" i="68" s="1"/>
  <c r="X79" i="68" a="1"/>
  <c r="X79" i="68" s="1"/>
  <c r="Y79" i="68" a="1"/>
  <c r="Y79" i="68" s="1"/>
  <c r="W80" i="68" a="1"/>
  <c r="W80" i="68" s="1"/>
  <c r="X80" i="68" a="1"/>
  <c r="X80" i="68" s="1"/>
  <c r="Y80" i="68" a="1"/>
  <c r="Y80" i="68" s="1"/>
  <c r="W81" i="68" a="1"/>
  <c r="W81" i="68" s="1"/>
  <c r="X81" i="68" a="1"/>
  <c r="X81" i="68" s="1"/>
  <c r="Y81" i="68" a="1"/>
  <c r="Y81" i="68" s="1"/>
  <c r="W82" i="68" a="1"/>
  <c r="W82" i="68" s="1"/>
  <c r="X82" i="68" a="1"/>
  <c r="X82" i="68" s="1"/>
  <c r="Y82" i="68" a="1"/>
  <c r="Y82" i="68" s="1"/>
  <c r="W83" i="68" a="1"/>
  <c r="W83" i="68" s="1"/>
  <c r="X83" i="68" a="1"/>
  <c r="X83" i="68" s="1"/>
  <c r="Y83" i="68" a="1"/>
  <c r="Y83" i="68" s="1"/>
  <c r="W84" i="68" a="1"/>
  <c r="W84" i="68" s="1"/>
  <c r="X84" i="68" a="1"/>
  <c r="X84" i="68" s="1"/>
  <c r="Y84" i="68" a="1"/>
  <c r="Y84" i="68" s="1"/>
  <c r="W85" i="68" a="1"/>
  <c r="W85" i="68" s="1"/>
  <c r="X85" i="68" a="1"/>
  <c r="X85" i="68" s="1"/>
  <c r="Y85" i="68" a="1"/>
  <c r="Y85" i="68" s="1"/>
  <c r="W86" i="68" a="1"/>
  <c r="W86" i="68" s="1"/>
  <c r="X86" i="68" a="1"/>
  <c r="X86" i="68" s="1"/>
  <c r="Y86" i="68" a="1"/>
  <c r="Y86" i="68" s="1"/>
  <c r="W87" i="68" a="1"/>
  <c r="W87" i="68" s="1"/>
  <c r="X87" i="68" a="1"/>
  <c r="X87" i="68" s="1"/>
  <c r="Y87" i="68" a="1"/>
  <c r="Y87" i="68" s="1"/>
  <c r="W88" i="68" a="1"/>
  <c r="W88" i="68" s="1"/>
  <c r="X88" i="68" a="1"/>
  <c r="X88" i="68" s="1"/>
  <c r="Y88" i="68" a="1"/>
  <c r="Y88" i="68" s="1"/>
  <c r="W89" i="68" a="1"/>
  <c r="W89" i="68" s="1"/>
  <c r="X89" i="68" a="1"/>
  <c r="X89" i="68" s="1"/>
  <c r="Y89" i="68" a="1"/>
  <c r="Y89" i="68" s="1"/>
  <c r="W90" i="68" a="1"/>
  <c r="W90" i="68" s="1"/>
  <c r="X90" i="68" a="1"/>
  <c r="X90" i="68" s="1"/>
  <c r="Y90" i="68" a="1"/>
  <c r="Y90" i="68" s="1"/>
  <c r="W91" i="68" a="1"/>
  <c r="W91" i="68" s="1"/>
  <c r="X91" i="68" a="1"/>
  <c r="X91" i="68" s="1"/>
  <c r="Y91" i="68" a="1"/>
  <c r="Y91" i="68" s="1"/>
  <c r="W92" i="68" a="1"/>
  <c r="W92" i="68" s="1"/>
  <c r="X92" i="68" a="1"/>
  <c r="X92" i="68" s="1"/>
  <c r="Y92" i="68" a="1"/>
  <c r="Y92" i="68" s="1"/>
  <c r="W93" i="68" a="1"/>
  <c r="W93" i="68" s="1"/>
  <c r="X93" i="68" a="1"/>
  <c r="X93" i="68" s="1"/>
  <c r="Y93" i="68" a="1"/>
  <c r="Y93" i="68" s="1"/>
  <c r="W94" i="68" a="1"/>
  <c r="W94" i="68" s="1"/>
  <c r="X94" i="68" a="1"/>
  <c r="X94" i="68" s="1"/>
  <c r="Y94" i="68" a="1"/>
  <c r="Y94" i="68" s="1"/>
  <c r="W95" i="68" a="1"/>
  <c r="W95" i="68" s="1"/>
  <c r="X95" i="68" a="1"/>
  <c r="X95" i="68" s="1"/>
  <c r="Y95" i="68" a="1"/>
  <c r="Y95" i="68" s="1"/>
  <c r="W96" i="68" a="1"/>
  <c r="W96" i="68" s="1"/>
  <c r="X96" i="68" a="1"/>
  <c r="X96" i="68" s="1"/>
  <c r="Y96" i="68" a="1"/>
  <c r="Y96" i="68" s="1"/>
  <c r="W97" i="68" a="1"/>
  <c r="W97" i="68" s="1"/>
  <c r="X97" i="68" a="1"/>
  <c r="X97" i="68" s="1"/>
  <c r="Y97" i="68" a="1"/>
  <c r="Y97" i="68" s="1"/>
  <c r="W98" i="68" a="1"/>
  <c r="W98" i="68" s="1"/>
  <c r="X98" i="68" a="1"/>
  <c r="X98" i="68" s="1"/>
  <c r="Y98" i="68" a="1"/>
  <c r="Y98" i="68" s="1"/>
  <c r="W99" i="68" a="1"/>
  <c r="W99" i="68" s="1"/>
  <c r="X99" i="68" a="1"/>
  <c r="X99" i="68" s="1"/>
  <c r="Y99" i="68" a="1"/>
  <c r="Y99" i="68" s="1"/>
  <c r="W100" i="68" a="1"/>
  <c r="W100" i="68" s="1"/>
  <c r="X100" i="68" a="1"/>
  <c r="X100" i="68" s="1"/>
  <c r="Y100" i="68" a="1"/>
  <c r="Y100" i="68" s="1"/>
  <c r="W101" i="68" a="1"/>
  <c r="W101" i="68" s="1"/>
  <c r="X101" i="68" a="1"/>
  <c r="X101" i="68" s="1"/>
  <c r="Y101" i="68" a="1"/>
  <c r="Y101" i="68" s="1"/>
  <c r="W102" i="68" a="1"/>
  <c r="W102" i="68" s="1"/>
  <c r="X102" i="68" a="1"/>
  <c r="X102" i="68" s="1"/>
  <c r="Y102" i="68" a="1"/>
  <c r="Y102" i="68" s="1"/>
  <c r="W103" i="68" a="1"/>
  <c r="W103" i="68" s="1"/>
  <c r="X103" i="68" a="1"/>
  <c r="X103" i="68" s="1"/>
  <c r="Y103" i="68" a="1"/>
  <c r="Y103" i="68" s="1"/>
  <c r="W104" i="68" a="1"/>
  <c r="W104" i="68" s="1"/>
  <c r="X104" i="68" a="1"/>
  <c r="X104" i="68" s="1"/>
  <c r="Y104" i="68" a="1"/>
  <c r="Y104" i="68" s="1"/>
  <c r="W105" i="68" a="1"/>
  <c r="W105" i="68" s="1"/>
  <c r="X105" i="68" a="1"/>
  <c r="X105" i="68" s="1"/>
  <c r="Y105" i="68" a="1"/>
  <c r="Y105" i="68" s="1"/>
  <c r="W106" i="68" a="1"/>
  <c r="W106" i="68" s="1"/>
  <c r="X106" i="68" a="1"/>
  <c r="X106" i="68" s="1"/>
  <c r="Y106" i="68" a="1"/>
  <c r="Y106" i="68" s="1"/>
  <c r="W107" i="68" a="1"/>
  <c r="W107" i="68" s="1"/>
  <c r="X107" i="68" a="1"/>
  <c r="X107" i="68" s="1"/>
  <c r="Y107" i="68" a="1"/>
  <c r="Y107" i="68" s="1"/>
  <c r="W108" i="68" a="1"/>
  <c r="W108" i="68" s="1"/>
  <c r="X108" i="68" a="1"/>
  <c r="X108" i="68" s="1"/>
  <c r="Y108" i="68" a="1"/>
  <c r="Y108" i="68" s="1"/>
  <c r="W109" i="68" a="1"/>
  <c r="W109" i="68" s="1"/>
  <c r="X109" i="68" a="1"/>
  <c r="X109" i="68" s="1"/>
  <c r="Y109" i="68" a="1"/>
  <c r="Y109" i="68" s="1"/>
  <c r="W110" i="68" a="1"/>
  <c r="W110" i="68" s="1"/>
  <c r="X110" i="68" a="1"/>
  <c r="X110" i="68" s="1"/>
  <c r="Y110" i="68" a="1"/>
  <c r="Y110" i="68" s="1"/>
  <c r="W111" i="68" a="1"/>
  <c r="W111" i="68" s="1"/>
  <c r="X111" i="68" a="1"/>
  <c r="X111" i="68" s="1"/>
  <c r="Y111" i="68" a="1"/>
  <c r="Y111" i="68" s="1"/>
  <c r="W112" i="68" a="1"/>
  <c r="W112" i="68" s="1"/>
  <c r="X112" i="68" a="1"/>
  <c r="X112" i="68" s="1"/>
  <c r="Y112" i="68" a="1"/>
  <c r="Y112" i="68" s="1"/>
  <c r="W113" i="68" a="1"/>
  <c r="W113" i="68" s="1"/>
  <c r="X113" i="68" a="1"/>
  <c r="X113" i="68" s="1"/>
  <c r="Y113" i="68" a="1"/>
  <c r="Y113" i="68" s="1"/>
  <c r="W114" i="68" a="1"/>
  <c r="W114" i="68" s="1"/>
  <c r="X114" i="68" a="1"/>
  <c r="X114" i="68" s="1"/>
  <c r="Y114" i="68" a="1"/>
  <c r="Y114" i="68" s="1"/>
  <c r="W115" i="68" a="1"/>
  <c r="W115" i="68" s="1"/>
  <c r="X115" i="68" a="1"/>
  <c r="X115" i="68" s="1"/>
  <c r="Y115" i="68" a="1"/>
  <c r="Y115" i="68" s="1"/>
  <c r="W116" i="68" a="1"/>
  <c r="W116" i="68" s="1"/>
  <c r="X116" i="68" a="1"/>
  <c r="X116" i="68" s="1"/>
  <c r="Y116" i="68" a="1"/>
  <c r="Y116" i="68" s="1"/>
  <c r="W117" i="68" a="1"/>
  <c r="W117" i="68" s="1"/>
  <c r="X117" i="68" a="1"/>
  <c r="X117" i="68" s="1"/>
  <c r="Y117" i="68" a="1"/>
  <c r="Y117" i="68" s="1"/>
  <c r="W118" i="68" a="1"/>
  <c r="W118" i="68" s="1"/>
  <c r="X118" i="68" a="1"/>
  <c r="X118" i="68" s="1"/>
  <c r="Y118" i="68" a="1"/>
  <c r="Y118" i="68" s="1"/>
  <c r="W119" i="68" a="1"/>
  <c r="W119" i="68" s="1"/>
  <c r="X119" i="68" a="1"/>
  <c r="X119" i="68" s="1"/>
  <c r="Y119" i="68" a="1"/>
  <c r="Y119" i="68" s="1"/>
  <c r="W120" i="68" a="1"/>
  <c r="W120" i="68" s="1"/>
  <c r="X120" i="68" a="1"/>
  <c r="X120" i="68" s="1"/>
  <c r="Y120" i="68" a="1"/>
  <c r="Y120" i="68" s="1"/>
  <c r="W121" i="68" a="1"/>
  <c r="W121" i="68" s="1"/>
  <c r="X121" i="68" a="1"/>
  <c r="X121" i="68" s="1"/>
  <c r="Y121" i="68" a="1"/>
  <c r="Y121" i="68" s="1"/>
  <c r="W122" i="68" a="1"/>
  <c r="W122" i="68" s="1"/>
  <c r="X122" i="68" a="1"/>
  <c r="X122" i="68" s="1"/>
  <c r="Y122" i="68" a="1"/>
  <c r="Y122" i="68" s="1"/>
  <c r="W123" i="68" a="1"/>
  <c r="W123" i="68" s="1"/>
  <c r="X123" i="68" a="1"/>
  <c r="X123" i="68" s="1"/>
  <c r="Y123" i="68" a="1"/>
  <c r="Y123" i="68" s="1"/>
  <c r="W124" i="68" a="1"/>
  <c r="W124" i="68" s="1"/>
  <c r="X124" i="68" a="1"/>
  <c r="X124" i="68" s="1"/>
  <c r="Y124" i="68" a="1"/>
  <c r="Y124" i="68" s="1"/>
  <c r="W125" i="68" a="1"/>
  <c r="W125" i="68" s="1"/>
  <c r="X125" i="68" a="1"/>
  <c r="X125" i="68" s="1"/>
  <c r="Y125" i="68" a="1"/>
  <c r="Y125" i="68" s="1"/>
  <c r="W126" i="68" a="1"/>
  <c r="W126" i="68" s="1"/>
  <c r="X126" i="68" a="1"/>
  <c r="X126" i="68" s="1"/>
  <c r="Y126" i="68" a="1"/>
  <c r="Y126" i="68" s="1"/>
  <c r="W127" i="68" a="1"/>
  <c r="W127" i="68" s="1"/>
  <c r="X127" i="68" a="1"/>
  <c r="X127" i="68" s="1"/>
  <c r="Y127" i="68" a="1"/>
  <c r="Y127" i="68" s="1"/>
  <c r="W128" i="68" a="1"/>
  <c r="W128" i="68" s="1"/>
  <c r="X128" i="68" a="1"/>
  <c r="X128" i="68" s="1"/>
  <c r="Y128" i="68" a="1"/>
  <c r="Y128" i="68" s="1"/>
  <c r="W129" i="68" a="1"/>
  <c r="W129" i="68" s="1"/>
  <c r="X129" i="68" a="1"/>
  <c r="X129" i="68" s="1"/>
  <c r="Y129" i="68" a="1"/>
  <c r="Y129" i="68" s="1"/>
  <c r="W130" i="68" a="1"/>
  <c r="W130" i="68" s="1"/>
  <c r="X130" i="68" a="1"/>
  <c r="X130" i="68" s="1"/>
  <c r="Y130" i="68" a="1"/>
  <c r="Y130" i="68" s="1"/>
  <c r="W131" i="68" a="1"/>
  <c r="W131" i="68" s="1"/>
  <c r="X131" i="68" a="1"/>
  <c r="X131" i="68" s="1"/>
  <c r="Y131" i="68" a="1"/>
  <c r="Y131" i="68" s="1"/>
  <c r="W132" i="68" a="1"/>
  <c r="W132" i="68" s="1"/>
  <c r="X132" i="68" a="1"/>
  <c r="X132" i="68" s="1"/>
  <c r="Y132" i="68" a="1"/>
  <c r="Y132" i="68" s="1"/>
  <c r="W133" i="68" a="1"/>
  <c r="W133" i="68" s="1"/>
  <c r="X133" i="68" a="1"/>
  <c r="X133" i="68" s="1"/>
  <c r="Y133" i="68" a="1"/>
  <c r="Y133" i="68" s="1"/>
  <c r="W134" i="68" a="1"/>
  <c r="W134" i="68" s="1"/>
  <c r="X134" i="68" a="1"/>
  <c r="X134" i="68" s="1"/>
  <c r="Y134" i="68" a="1"/>
  <c r="Y134" i="68" s="1"/>
  <c r="W135" i="68" a="1"/>
  <c r="W135" i="68" s="1"/>
  <c r="X135" i="68" a="1"/>
  <c r="X135" i="68" s="1"/>
  <c r="Y135" i="68" a="1"/>
  <c r="Y135" i="68" s="1"/>
  <c r="W136" i="68" a="1"/>
  <c r="W136" i="68" s="1"/>
  <c r="X136" i="68" a="1"/>
  <c r="X136" i="68" s="1"/>
  <c r="Y136" i="68" a="1"/>
  <c r="Y136" i="68" s="1"/>
  <c r="W137" i="68" a="1"/>
  <c r="W137" i="68" s="1"/>
  <c r="X137" i="68" a="1"/>
  <c r="X137" i="68" s="1"/>
  <c r="Y137" i="68" a="1"/>
  <c r="Y137" i="68" s="1"/>
  <c r="W138" i="68" a="1"/>
  <c r="W138" i="68" s="1"/>
  <c r="X138" i="68" a="1"/>
  <c r="X138" i="68" s="1"/>
  <c r="Y138" i="68" a="1"/>
  <c r="Y138" i="68" s="1"/>
  <c r="W139" i="68" a="1"/>
  <c r="W139" i="68" s="1"/>
  <c r="X139" i="68" a="1"/>
  <c r="X139" i="68" s="1"/>
  <c r="Y139" i="68" a="1"/>
  <c r="Y139" i="68" s="1"/>
  <c r="W140" i="68" a="1"/>
  <c r="W140" i="68" s="1"/>
  <c r="X140" i="68" a="1"/>
  <c r="X140" i="68" s="1"/>
  <c r="Y140" i="68" a="1"/>
  <c r="Y140" i="68" s="1"/>
  <c r="W141" i="68" a="1"/>
  <c r="W141" i="68" s="1"/>
  <c r="X141" i="68" a="1"/>
  <c r="X141" i="68" s="1"/>
  <c r="Y141" i="68" a="1"/>
  <c r="Y141" i="68" s="1"/>
  <c r="W142" i="68" a="1"/>
  <c r="W142" i="68" s="1"/>
  <c r="X142" i="68" a="1"/>
  <c r="X142" i="68" s="1"/>
  <c r="Y142" i="68" a="1"/>
  <c r="Y142" i="68" s="1"/>
  <c r="W143" i="68" a="1"/>
  <c r="W143" i="68" s="1"/>
  <c r="X143" i="68" a="1"/>
  <c r="X143" i="68" s="1"/>
  <c r="Y143" i="68" a="1"/>
  <c r="Y143" i="68" s="1"/>
  <c r="W144" i="68" a="1"/>
  <c r="W144" i="68" s="1"/>
  <c r="X144" i="68" a="1"/>
  <c r="X144" i="68" s="1"/>
  <c r="Y144" i="68" a="1"/>
  <c r="Y144" i="68" s="1"/>
  <c r="W145" i="68" a="1"/>
  <c r="W145" i="68" s="1"/>
  <c r="X145" i="68" a="1"/>
  <c r="X145" i="68" s="1"/>
  <c r="Y145" i="68" a="1"/>
  <c r="Y145" i="68" s="1"/>
  <c r="W146" i="68" a="1"/>
  <c r="W146" i="68" s="1"/>
  <c r="X146" i="68" a="1"/>
  <c r="X146" i="68" s="1"/>
  <c r="Y146" i="68" a="1"/>
  <c r="Y146" i="68" s="1"/>
  <c r="W147" i="68" a="1"/>
  <c r="W147" i="68" s="1"/>
  <c r="X147" i="68" a="1"/>
  <c r="X147" i="68" s="1"/>
  <c r="Y147" i="68" a="1"/>
  <c r="Y147" i="68" s="1"/>
  <c r="W148" i="68" a="1"/>
  <c r="W148" i="68" s="1"/>
  <c r="X148" i="68" a="1"/>
  <c r="X148" i="68" s="1"/>
  <c r="Y148" i="68" a="1"/>
  <c r="Y148" i="68" s="1"/>
  <c r="W149" i="68" a="1"/>
  <c r="W149" i="68" s="1"/>
  <c r="X149" i="68" a="1"/>
  <c r="X149" i="68" s="1"/>
  <c r="Y149" i="68" a="1"/>
  <c r="Y149" i="68" s="1"/>
  <c r="W150" i="68" a="1"/>
  <c r="W150" i="68" s="1"/>
  <c r="X150" i="68" a="1"/>
  <c r="X150" i="68" s="1"/>
  <c r="Y150" i="68" a="1"/>
  <c r="Y150" i="68" s="1"/>
  <c r="W151" i="68" a="1"/>
  <c r="W151" i="68" s="1"/>
  <c r="X151" i="68" a="1"/>
  <c r="X151" i="68" s="1"/>
  <c r="Y151" i="68" a="1"/>
  <c r="Y151" i="68" s="1"/>
  <c r="W152" i="68" a="1"/>
  <c r="W152" i="68" s="1"/>
  <c r="X152" i="68" a="1"/>
  <c r="X152" i="68" s="1"/>
  <c r="Y152" i="68" a="1"/>
  <c r="Y152" i="68" s="1"/>
  <c r="W153" i="68" a="1"/>
  <c r="W153" i="68" s="1"/>
  <c r="X153" i="68" a="1"/>
  <c r="X153" i="68" s="1"/>
  <c r="Y153" i="68" a="1"/>
  <c r="Y153" i="68" s="1"/>
  <c r="W154" i="68" a="1"/>
  <c r="W154" i="68" s="1"/>
  <c r="X154" i="68" a="1"/>
  <c r="X154" i="68" s="1"/>
  <c r="Y154" i="68" a="1"/>
  <c r="Y154" i="68" s="1"/>
  <c r="W155" i="68" a="1"/>
  <c r="W155" i="68" s="1"/>
  <c r="X155" i="68" a="1"/>
  <c r="X155" i="68" s="1"/>
  <c r="Y155" i="68" a="1"/>
  <c r="Y155" i="68" s="1"/>
  <c r="W156" i="68" a="1"/>
  <c r="W156" i="68" s="1"/>
  <c r="X156" i="68" a="1"/>
  <c r="X156" i="68" s="1"/>
  <c r="Y156" i="68" a="1"/>
  <c r="Y156" i="68" s="1"/>
  <c r="W157" i="68" a="1"/>
  <c r="W157" i="68" s="1"/>
  <c r="X157" i="68" a="1"/>
  <c r="X157" i="68" s="1"/>
  <c r="Y157" i="68" a="1"/>
  <c r="Y157" i="68" s="1"/>
  <c r="W158" i="68" a="1"/>
  <c r="W158" i="68" s="1"/>
  <c r="X158" i="68" a="1"/>
  <c r="X158" i="68" s="1"/>
  <c r="Y158" i="68" a="1"/>
  <c r="Y158" i="68" s="1"/>
  <c r="W159" i="68" a="1"/>
  <c r="W159" i="68" s="1"/>
  <c r="X159" i="68" a="1"/>
  <c r="X159" i="68" s="1"/>
  <c r="Y159" i="68" a="1"/>
  <c r="Y159" i="68" s="1"/>
  <c r="W160" i="68" a="1"/>
  <c r="W160" i="68" s="1"/>
  <c r="X160" i="68" a="1"/>
  <c r="X160" i="68" s="1"/>
  <c r="Y160" i="68" a="1"/>
  <c r="Y160" i="68" s="1"/>
  <c r="W161" i="68" a="1"/>
  <c r="W161" i="68" s="1"/>
  <c r="X161" i="68" a="1"/>
  <c r="X161" i="68" s="1"/>
  <c r="Y161" i="68" a="1"/>
  <c r="Y161" i="68" s="1"/>
  <c r="W162" i="68" a="1"/>
  <c r="W162" i="68" s="1"/>
  <c r="X162" i="68" a="1"/>
  <c r="X162" i="68" s="1"/>
  <c r="Y162" i="68" a="1"/>
  <c r="Y162" i="68" s="1"/>
  <c r="W163" i="68" a="1"/>
  <c r="W163" i="68" s="1"/>
  <c r="X163" i="68" a="1"/>
  <c r="X163" i="68" s="1"/>
  <c r="Y163" i="68" a="1"/>
  <c r="Y163" i="68" s="1"/>
  <c r="W164" i="68" a="1"/>
  <c r="W164" i="68" s="1"/>
  <c r="X164" i="68" a="1"/>
  <c r="X164" i="68" s="1"/>
  <c r="Y164" i="68" a="1"/>
  <c r="Y164" i="68" s="1"/>
  <c r="W165" i="68" a="1"/>
  <c r="W165" i="68" s="1"/>
  <c r="X165" i="68" a="1"/>
  <c r="X165" i="68" s="1"/>
  <c r="Y165" i="68" a="1"/>
  <c r="Y165" i="68" s="1"/>
  <c r="W166" i="68" a="1"/>
  <c r="W166" i="68" s="1"/>
  <c r="X166" i="68" a="1"/>
  <c r="X166" i="68" s="1"/>
  <c r="Y166" i="68" a="1"/>
  <c r="Y166" i="68" s="1"/>
  <c r="W167" i="68" a="1"/>
  <c r="W167" i="68" s="1"/>
  <c r="X167" i="68" a="1"/>
  <c r="X167" i="68" s="1"/>
  <c r="Y167" i="68" a="1"/>
  <c r="Y167" i="68" s="1"/>
  <c r="W168" i="68" a="1"/>
  <c r="W168" i="68" s="1"/>
  <c r="X168" i="68" a="1"/>
  <c r="X168" i="68" s="1"/>
  <c r="Y168" i="68" a="1"/>
  <c r="Y168" i="68" s="1"/>
  <c r="W169" i="68" a="1"/>
  <c r="W169" i="68" s="1"/>
  <c r="X169" i="68" a="1"/>
  <c r="X169" i="68" s="1"/>
  <c r="Y169" i="68" a="1"/>
  <c r="Y169" i="68" s="1"/>
  <c r="W170" i="68" a="1"/>
  <c r="W170" i="68" s="1"/>
  <c r="X170" i="68" a="1"/>
  <c r="X170" i="68" s="1"/>
  <c r="Y170" i="68" a="1"/>
  <c r="Y170" i="68" s="1"/>
  <c r="W171" i="68" a="1"/>
  <c r="W171" i="68" s="1"/>
  <c r="X171" i="68" a="1"/>
  <c r="X171" i="68" s="1"/>
  <c r="Y171" i="68" a="1"/>
  <c r="Y171" i="68" s="1"/>
  <c r="W172" i="68" a="1"/>
  <c r="W172" i="68" s="1"/>
  <c r="X172" i="68" a="1"/>
  <c r="X172" i="68" s="1"/>
  <c r="Y172" i="68" a="1"/>
  <c r="Y172" i="68" s="1"/>
  <c r="W173" i="68" a="1"/>
  <c r="W173" i="68" s="1"/>
  <c r="X173" i="68" a="1"/>
  <c r="X173" i="68" s="1"/>
  <c r="Y173" i="68" a="1"/>
  <c r="Y173" i="68" s="1"/>
  <c r="W174" i="68" a="1"/>
  <c r="W174" i="68" s="1"/>
  <c r="X174" i="68" a="1"/>
  <c r="X174" i="68" s="1"/>
  <c r="Y174" i="68" a="1"/>
  <c r="Y174" i="68" s="1"/>
  <c r="W175" i="68" a="1"/>
  <c r="W175" i="68" s="1"/>
  <c r="X175" i="68" a="1"/>
  <c r="X175" i="68" s="1"/>
  <c r="Y175" i="68" a="1"/>
  <c r="Y175" i="68" s="1"/>
  <c r="W176" i="68" a="1"/>
  <c r="W176" i="68" s="1"/>
  <c r="X176" i="68" a="1"/>
  <c r="X176" i="68" s="1"/>
  <c r="Y176" i="68" a="1"/>
  <c r="Y176" i="68" s="1"/>
  <c r="W177" i="68" a="1"/>
  <c r="W177" i="68" s="1"/>
  <c r="X177" i="68" a="1"/>
  <c r="X177" i="68" s="1"/>
  <c r="Y177" i="68" a="1"/>
  <c r="Y177" i="68" s="1"/>
  <c r="W178" i="68" a="1"/>
  <c r="W178" i="68" s="1"/>
  <c r="X178" i="68" a="1"/>
  <c r="X178" i="68" s="1"/>
  <c r="Y178" i="68" a="1"/>
  <c r="Y178" i="68" s="1"/>
  <c r="W179" i="68" a="1"/>
  <c r="W179" i="68" s="1"/>
  <c r="X179" i="68" a="1"/>
  <c r="X179" i="68" s="1"/>
  <c r="Y179" i="68" a="1"/>
  <c r="Y179" i="68" s="1"/>
  <c r="W180" i="68" a="1"/>
  <c r="W180" i="68" s="1"/>
  <c r="X180" i="68" a="1"/>
  <c r="X180" i="68" s="1"/>
  <c r="Y180" i="68" a="1"/>
  <c r="Y180" i="68" s="1"/>
  <c r="W181" i="68" a="1"/>
  <c r="W181" i="68" s="1"/>
  <c r="X181" i="68" a="1"/>
  <c r="X181" i="68" s="1"/>
  <c r="Y181" i="68" a="1"/>
  <c r="Y181" i="68" s="1"/>
  <c r="W182" i="68" a="1"/>
  <c r="W182" i="68" s="1"/>
  <c r="X182" i="68" a="1"/>
  <c r="X182" i="68" s="1"/>
  <c r="Y182" i="68" a="1"/>
  <c r="Y182" i="68" s="1"/>
  <c r="W183" i="68" a="1"/>
  <c r="W183" i="68" s="1"/>
  <c r="X183" i="68" a="1"/>
  <c r="X183" i="68" s="1"/>
  <c r="Y183" i="68" a="1"/>
  <c r="Y183" i="68" s="1"/>
  <c r="W184" i="68" a="1"/>
  <c r="W184" i="68" s="1"/>
  <c r="X184" i="68" a="1"/>
  <c r="X184" i="68" s="1"/>
  <c r="Y184" i="68" a="1"/>
  <c r="Y184" i="68" s="1"/>
  <c r="W185" i="68" a="1"/>
  <c r="W185" i="68" s="1"/>
  <c r="X185" i="68" a="1"/>
  <c r="X185" i="68" s="1"/>
  <c r="Y185" i="68" a="1"/>
  <c r="Y185" i="68" s="1"/>
  <c r="W186" i="68" a="1"/>
  <c r="W186" i="68" s="1"/>
  <c r="X186" i="68" a="1"/>
  <c r="X186" i="68" s="1"/>
  <c r="Y186" i="68" a="1"/>
  <c r="Y186" i="68" s="1"/>
  <c r="W187" i="68" a="1"/>
  <c r="W187" i="68" s="1"/>
  <c r="X187" i="68" a="1"/>
  <c r="X187" i="68" s="1"/>
  <c r="Y187" i="68" a="1"/>
  <c r="Y187" i="68" s="1"/>
  <c r="W188" i="68" a="1"/>
  <c r="W188" i="68" s="1"/>
  <c r="X188" i="68" a="1"/>
  <c r="X188" i="68" s="1"/>
  <c r="Y188" i="68" a="1"/>
  <c r="Y188" i="68" s="1"/>
  <c r="W189" i="68" a="1"/>
  <c r="W189" i="68" s="1"/>
  <c r="X189" i="68" a="1"/>
  <c r="X189" i="68" s="1"/>
  <c r="Y189" i="68" a="1"/>
  <c r="Y189" i="68" s="1"/>
  <c r="W190" i="68" a="1"/>
  <c r="W190" i="68" s="1"/>
  <c r="X190" i="68" a="1"/>
  <c r="X190" i="68" s="1"/>
  <c r="Y190" i="68" a="1"/>
  <c r="Y190" i="68" s="1"/>
  <c r="W191" i="68" a="1"/>
  <c r="W191" i="68" s="1"/>
  <c r="X191" i="68" a="1"/>
  <c r="X191" i="68" s="1"/>
  <c r="Y191" i="68" a="1"/>
  <c r="Y191" i="68" s="1"/>
  <c r="W192" i="68" a="1"/>
  <c r="W192" i="68" s="1"/>
  <c r="X192" i="68" a="1"/>
  <c r="X192" i="68" s="1"/>
  <c r="Y192" i="68" a="1"/>
  <c r="Y192" i="68" s="1"/>
  <c r="W193" i="68" a="1"/>
  <c r="W193" i="68" s="1"/>
  <c r="X193" i="68" a="1"/>
  <c r="X193" i="68" s="1"/>
  <c r="Y193" i="68" a="1"/>
  <c r="Y193" i="68" s="1"/>
  <c r="W194" i="68" a="1"/>
  <c r="W194" i="68" s="1"/>
  <c r="X194" i="68" a="1"/>
  <c r="X194" i="68" s="1"/>
  <c r="Y194" i="68" a="1"/>
  <c r="Y194" i="68" s="1"/>
  <c r="W195" i="68" a="1"/>
  <c r="W195" i="68" s="1"/>
  <c r="X195" i="68" a="1"/>
  <c r="X195" i="68" s="1"/>
  <c r="Y195" i="68" a="1"/>
  <c r="Y195" i="68" s="1"/>
  <c r="W196" i="68" a="1"/>
  <c r="W196" i="68" s="1"/>
  <c r="X196" i="68" a="1"/>
  <c r="X196" i="68" s="1"/>
  <c r="Y196" i="68" a="1"/>
  <c r="Y196" i="68" s="1"/>
  <c r="W197" i="68" a="1"/>
  <c r="W197" i="68" s="1"/>
  <c r="X197" i="68" a="1"/>
  <c r="X197" i="68" s="1"/>
  <c r="Y197" i="68" a="1"/>
  <c r="Y197" i="68" s="1"/>
  <c r="W198" i="68" a="1"/>
  <c r="W198" i="68" s="1"/>
  <c r="X198" i="68" a="1"/>
  <c r="X198" i="68" s="1"/>
  <c r="Y198" i="68" a="1"/>
  <c r="Y198" i="68" s="1"/>
  <c r="W199" i="68" a="1"/>
  <c r="W199" i="68" s="1"/>
  <c r="X199" i="68" a="1"/>
  <c r="X199" i="68" s="1"/>
  <c r="Y199" i="68" a="1"/>
  <c r="Y199" i="68" s="1"/>
  <c r="W200" i="68" a="1"/>
  <c r="W200" i="68" s="1"/>
  <c r="X200" i="68" a="1"/>
  <c r="X200" i="68" s="1"/>
  <c r="Y200" i="68" a="1"/>
  <c r="Y200" i="68" s="1"/>
  <c r="W201" i="68" a="1"/>
  <c r="W201" i="68" s="1"/>
  <c r="X201" i="68" a="1"/>
  <c r="X201" i="68" s="1"/>
  <c r="Y201" i="68" a="1"/>
  <c r="Y201" i="68" s="1"/>
  <c r="W202" i="68" a="1"/>
  <c r="W202" i="68" s="1"/>
  <c r="X202" i="68" a="1"/>
  <c r="X202" i="68" s="1"/>
  <c r="Y202" i="68" a="1"/>
  <c r="Y202" i="68" s="1"/>
  <c r="W203" i="68" a="1"/>
  <c r="W203" i="68" s="1"/>
  <c r="X203" i="68" a="1"/>
  <c r="X203" i="68" s="1"/>
  <c r="Y203" i="68" a="1"/>
  <c r="Y203" i="68" s="1"/>
  <c r="B14" i="77"/>
  <c r="E80" i="77"/>
  <c r="C88" i="77" a="1"/>
  <c r="C88" i="77" s="1"/>
  <c r="D80" i="77" a="1"/>
  <c r="D80" i="77" s="1"/>
  <c r="C16" i="77" a="1"/>
  <c r="C16" i="77" s="1"/>
  <c r="B7" i="77" l="1" a="1"/>
  <c r="B7" i="77" s="1"/>
  <c r="E88" i="77" a="1"/>
  <c r="E88" i="77" s="1"/>
  <c r="B86" i="77"/>
  <c r="D222" i="77" a="1"/>
  <c r="C222" i="77" s="1"/>
  <c r="M81" i="77"/>
  <c r="C80" i="77"/>
  <c r="E16" i="77" a="1"/>
  <c r="E16" i="77" s="1"/>
  <c r="B3" i="77"/>
  <c r="G11" i="53"/>
  <c r="G7" i="53"/>
  <c r="F88" i="77" l="1" a="1"/>
  <c r="F88" i="77" s="1"/>
  <c r="F229" i="77" a="1"/>
  <c r="F229" i="77" s="1"/>
  <c r="N229" i="77" s="1" a="1"/>
  <c r="N229" i="77" s="1"/>
  <c r="J16" i="77" a="1"/>
  <c r="K80" i="77" s="1"/>
  <c r="F16" i="77" a="1"/>
  <c r="F16" i="77" s="1"/>
  <c r="J88" i="77" a="1"/>
  <c r="J88" i="77" s="1"/>
  <c r="K88" i="77" s="1" a="1"/>
  <c r="K88" i="77" s="1"/>
  <c r="L88" i="77" s="1" a="1"/>
  <c r="L88" i="77" s="1"/>
  <c r="D222" i="77"/>
  <c r="G9" i="53"/>
  <c r="G5" i="53"/>
  <c r="J7" i="77" l="1" a="1"/>
  <c r="J7" i="77" s="1"/>
  <c r="J8" i="77" a="1"/>
  <c r="J8" i="77" s="1"/>
  <c r="N81" i="77"/>
  <c r="J16" i="77"/>
  <c r="K16" i="77" s="1" a="1"/>
  <c r="K16" i="77" s="1"/>
  <c r="L16" i="77" s="1" a="1"/>
  <c r="L16" i="77" s="1"/>
  <c r="I7" i="77" s="1" a="1"/>
  <c r="I7" i="77" s="1"/>
  <c r="M88" i="77" a="1"/>
  <c r="M88" i="77" s="1"/>
  <c r="D4" i="76" a="1"/>
  <c r="D4" i="76" s="1"/>
  <c r="G160" i="48"/>
  <c r="N88" i="77" l="1" a="1"/>
  <c r="N88" i="77" s="1"/>
  <c r="V88" i="77"/>
  <c r="V89" i="77" s="1"/>
  <c r="M16" i="77" a="1"/>
  <c r="F7" i="77" s="1"/>
  <c r="S88" i="77" a="1"/>
  <c r="S88" i="77" s="1"/>
  <c r="P88" i="77" a="1"/>
  <c r="P88" i="77" s="1"/>
  <c r="C4" i="76" a="1"/>
  <c r="C4" i="76" s="1"/>
  <c r="A22" i="4"/>
  <c r="D222" i="48" a="1"/>
  <c r="D222" i="48" s="1"/>
  <c r="C158" i="48" a="1"/>
  <c r="C158" i="48" s="1"/>
  <c r="H221" i="48"/>
  <c r="H220" i="48"/>
  <c r="H219" i="48"/>
  <c r="H218" i="48"/>
  <c r="H217" i="48"/>
  <c r="H216" i="48"/>
  <c r="H215" i="48"/>
  <c r="H214" i="48"/>
  <c r="H213" i="48"/>
  <c r="H212" i="48"/>
  <c r="H211" i="48"/>
  <c r="H210" i="48"/>
  <c r="H209" i="48"/>
  <c r="H208" i="48"/>
  <c r="H207" i="48"/>
  <c r="H206" i="48"/>
  <c r="H205" i="48"/>
  <c r="H204" i="48"/>
  <c r="H203" i="48"/>
  <c r="H202" i="48"/>
  <c r="H201" i="48"/>
  <c r="H200" i="48"/>
  <c r="H199" i="48"/>
  <c r="H198" i="48"/>
  <c r="H197" i="48"/>
  <c r="H196" i="48"/>
  <c r="H195" i="48"/>
  <c r="H194" i="48"/>
  <c r="H193" i="48"/>
  <c r="H192" i="48"/>
  <c r="H191" i="48"/>
  <c r="H190" i="48"/>
  <c r="H189" i="48"/>
  <c r="H188" i="48"/>
  <c r="H187" i="48"/>
  <c r="H186" i="48"/>
  <c r="H185" i="48"/>
  <c r="H184" i="48"/>
  <c r="H183" i="48"/>
  <c r="H182" i="48"/>
  <c r="H181" i="48"/>
  <c r="H180" i="48"/>
  <c r="H179" i="48"/>
  <c r="H178" i="48"/>
  <c r="H177" i="48"/>
  <c r="H176" i="48"/>
  <c r="H175" i="48"/>
  <c r="H174" i="48"/>
  <c r="H173" i="48"/>
  <c r="H172" i="48"/>
  <c r="H171" i="48"/>
  <c r="H170" i="48"/>
  <c r="H169" i="48"/>
  <c r="H168" i="48"/>
  <c r="H167" i="48"/>
  <c r="H166" i="48"/>
  <c r="H165" i="48"/>
  <c r="H164" i="48"/>
  <c r="H163" i="48"/>
  <c r="H162" i="48"/>
  <c r="H161" i="48"/>
  <c r="H160" i="48"/>
  <c r="H159" i="48"/>
  <c r="H158" i="48"/>
  <c r="B86" i="48"/>
  <c r="B227" i="48" s="1"/>
  <c r="E158" i="48" l="1" a="1"/>
  <c r="E158" i="48" s="1"/>
  <c r="J158" i="48" s="1" a="1"/>
  <c r="J158" i="48" s="1"/>
  <c r="K158" i="48" s="1" a="1"/>
  <c r="K158" i="48" s="1"/>
  <c r="C158" i="77" a="1"/>
  <c r="D7" i="77"/>
  <c r="M16" i="77"/>
  <c r="N16" i="77" s="1" a="1"/>
  <c r="N16" i="77" s="1"/>
  <c r="C7" i="77" s="1"/>
  <c r="G7" i="77"/>
  <c r="C222" i="48"/>
  <c r="C80" i="48"/>
  <c r="C158" i="77" l="1"/>
  <c r="E158" i="77" s="1" a="1"/>
  <c r="E158" i="77" s="1"/>
  <c r="J158" i="77" s="1" a="1"/>
  <c r="H7" i="77"/>
  <c r="E7" i="77"/>
  <c r="P16" i="77" a="1"/>
  <c r="P16" i="77" s="1"/>
  <c r="S16" i="77" a="1"/>
  <c r="S16" i="77" s="1"/>
  <c r="K222" i="48"/>
  <c r="L158" i="48" s="1" a="1"/>
  <c r="L158" i="48" s="1"/>
  <c r="I8" i="48" s="1" a="1"/>
  <c r="I8" i="48" s="1"/>
  <c r="F158" i="77" l="1" a="1"/>
  <c r="F158" i="77" s="1"/>
  <c r="J158" i="77"/>
  <c r="K158" i="77" s="1" a="1"/>
  <c r="K158" i="77" s="1"/>
  <c r="K222" i="77"/>
  <c r="M158" i="48" a="1"/>
  <c r="I4" i="76" a="1"/>
  <c r="I4" i="76" s="1"/>
  <c r="L158" i="77" l="1" a="1"/>
  <c r="L158" i="77" s="1"/>
  <c r="F8" i="48"/>
  <c r="M158" i="48"/>
  <c r="I8" i="77" l="1" a="1"/>
  <c r="I8" i="77" s="1"/>
  <c r="M158" i="77" a="1"/>
  <c r="E4" i="76" a="1"/>
  <c r="E4" i="76" s="1"/>
  <c r="G8" i="48"/>
  <c r="D22" i="4" s="1"/>
  <c r="C22" i="4" s="1"/>
  <c r="S158" i="48" a="1"/>
  <c r="S158" i="48" s="1"/>
  <c r="P158" i="48" a="1"/>
  <c r="P158" i="48" s="1"/>
  <c r="F8" i="77" l="1"/>
  <c r="M158" i="77"/>
  <c r="H29" i="48"/>
  <c r="P158" i="77" l="1" a="1"/>
  <c r="P158" i="77" s="1"/>
  <c r="S158" i="77" a="1"/>
  <c r="S158" i="77" s="1"/>
  <c r="N158" i="77" a="1"/>
  <c r="N158" i="77" s="1"/>
  <c r="C8" i="77" s="1"/>
  <c r="D8" i="77"/>
  <c r="G8" i="77"/>
  <c r="B7" i="48" a="1"/>
  <c r="B7" i="48" s="1"/>
  <c r="B3" i="48"/>
  <c r="F299" i="48" s="1" a="1"/>
  <c r="F299" i="48" s="1"/>
  <c r="H8" i="77" l="1"/>
  <c r="E8" i="77"/>
  <c r="F16" i="48" a="1"/>
  <c r="F16" i="48" s="1"/>
  <c r="F158" i="48" a="1"/>
  <c r="F158" i="48" s="1"/>
  <c r="N158" i="48" s="1" a="1"/>
  <c r="N158" i="48" s="1"/>
  <c r="C8" i="48" s="1"/>
  <c r="B22" i="4" s="1"/>
  <c r="B41" i="4" l="1"/>
  <c r="A18" i="4" l="1"/>
  <c r="A11" i="4" a="1"/>
  <c r="A11" i="4" s="1"/>
  <c r="M81" i="48" l="1"/>
  <c r="E229" i="48" l="1" a="1"/>
  <c r="E229" i="48" s="1"/>
  <c r="J229" i="48" s="1" a="1"/>
  <c r="J229" i="48" s="1"/>
  <c r="K229" i="48" s="1" a="1"/>
  <c r="K229" i="48" s="1"/>
  <c r="L229" i="48" s="1" a="1"/>
  <c r="L229" i="48" s="1"/>
  <c r="L8" i="48" s="1" a="1"/>
  <c r="L8" i="48" s="1"/>
  <c r="F229" i="48" a="1"/>
  <c r="F229" i="48" s="1"/>
  <c r="M229" i="48" l="1" a="1"/>
  <c r="M229" i="48" s="1"/>
  <c r="J4" i="76" a="1"/>
  <c r="J4" i="76" s="1"/>
  <c r="P229" i="48" l="1" a="1"/>
  <c r="P229" i="48" s="1"/>
  <c r="V229" i="48"/>
  <c r="V230" i="48" s="1"/>
  <c r="N229" i="48" a="1"/>
  <c r="N229" i="48" s="1"/>
  <c r="D8" i="48" s="1"/>
  <c r="S229" i="48" a="1"/>
  <c r="S229" i="48" s="1"/>
  <c r="K4" i="76" a="1"/>
  <c r="K4" i="76" s="1"/>
  <c r="L9" i="48" a="1"/>
  <c r="L9" i="48" s="1"/>
  <c r="M299" i="48" a="1"/>
  <c r="M299" i="48" l="1"/>
  <c r="V299" i="48" s="1"/>
  <c r="V300" i="48" s="1"/>
  <c r="S299" i="48" l="1" a="1"/>
  <c r="S299" i="48" s="1"/>
  <c r="P299" i="48" a="1"/>
  <c r="P299" i="48" s="1"/>
  <c r="F9" i="48" l="1"/>
  <c r="G9" i="48" s="1"/>
  <c r="H151" i="48"/>
  <c r="H150" i="48"/>
  <c r="H149" i="48"/>
  <c r="H148" i="48"/>
  <c r="H147" i="48"/>
  <c r="H146" i="48"/>
  <c r="H145" i="48"/>
  <c r="H144" i="48"/>
  <c r="H143" i="48"/>
  <c r="H142" i="48"/>
  <c r="H141" i="48"/>
  <c r="H140" i="48"/>
  <c r="H139" i="48"/>
  <c r="H138" i="48"/>
  <c r="H137" i="48"/>
  <c r="H136" i="48"/>
  <c r="H135" i="48"/>
  <c r="H134" i="48"/>
  <c r="H133" i="48"/>
  <c r="H132" i="48"/>
  <c r="H131" i="48"/>
  <c r="H130" i="48"/>
  <c r="H129" i="48"/>
  <c r="H128" i="48"/>
  <c r="H127" i="48"/>
  <c r="H126" i="48"/>
  <c r="H125" i="48"/>
  <c r="H124" i="48"/>
  <c r="H123" i="48"/>
  <c r="H122" i="48"/>
  <c r="H121" i="48"/>
  <c r="H120" i="48"/>
  <c r="H119" i="48"/>
  <c r="H118" i="48"/>
  <c r="H117" i="48"/>
  <c r="H116" i="48"/>
  <c r="H115" i="48"/>
  <c r="H114" i="48"/>
  <c r="H113" i="48"/>
  <c r="H112" i="48"/>
  <c r="H111" i="48"/>
  <c r="H110" i="48"/>
  <c r="H109" i="48"/>
  <c r="H108" i="48"/>
  <c r="H107" i="48"/>
  <c r="H106" i="48"/>
  <c r="H105" i="48"/>
  <c r="H104" i="48"/>
  <c r="H103" i="48"/>
  <c r="H102" i="48"/>
  <c r="H101" i="48"/>
  <c r="H100" i="48"/>
  <c r="H99" i="48"/>
  <c r="H98" i="48"/>
  <c r="H97" i="48"/>
  <c r="H96" i="48"/>
  <c r="H95" i="48"/>
  <c r="H94" i="48"/>
  <c r="H93" i="48"/>
  <c r="H92" i="48"/>
  <c r="H91" i="48"/>
  <c r="H90" i="48"/>
  <c r="H89" i="48"/>
  <c r="H88" i="48"/>
  <c r="E88" i="48" a="1"/>
  <c r="E88" i="48" s="1"/>
  <c r="J88" i="48" s="1" a="1"/>
  <c r="J88" i="48" s="1"/>
  <c r="E16" i="48" a="1"/>
  <c r="E16" i="48" s="1"/>
  <c r="J16" i="48" s="1" a="1"/>
  <c r="J16" i="48" s="1"/>
  <c r="K88" i="48" l="1" a="1"/>
  <c r="K16" i="48" a="1"/>
  <c r="K88" i="48" l="1"/>
  <c r="L88" i="48" s="1" a="1"/>
  <c r="L88" i="48" s="1"/>
  <c r="L7" i="48" s="1" a="1"/>
  <c r="L7" i="48" s="1"/>
  <c r="K16" i="48"/>
  <c r="H4" i="76" l="1" a="1"/>
  <c r="H4" i="76" s="1"/>
  <c r="M88" i="48" a="1"/>
  <c r="H79" i="48"/>
  <c r="H73" i="48"/>
  <c r="H74" i="48"/>
  <c r="H75" i="48"/>
  <c r="H76" i="48"/>
  <c r="H77" i="48"/>
  <c r="H78" i="48"/>
  <c r="M88" i="48" l="1"/>
  <c r="V88" i="48" s="1"/>
  <c r="V89" i="48" s="1"/>
  <c r="H72" i="48"/>
  <c r="H71" i="48"/>
  <c r="H70" i="48"/>
  <c r="H69" i="48"/>
  <c r="H68" i="48"/>
  <c r="H67" i="48"/>
  <c r="H66" i="48"/>
  <c r="H65" i="48"/>
  <c r="H64" i="48"/>
  <c r="H63" i="48"/>
  <c r="H62" i="48"/>
  <c r="H61" i="48"/>
  <c r="H60" i="48"/>
  <c r="H59" i="48"/>
  <c r="H58" i="48"/>
  <c r="H57" i="48"/>
  <c r="H56" i="48"/>
  <c r="H55" i="48"/>
  <c r="H54" i="48"/>
  <c r="H53" i="48"/>
  <c r="H52" i="48"/>
  <c r="H51" i="48"/>
  <c r="H50" i="48"/>
  <c r="H49" i="48"/>
  <c r="H48" i="48"/>
  <c r="H47" i="48"/>
  <c r="H46" i="48"/>
  <c r="H45" i="48"/>
  <c r="H44" i="48"/>
  <c r="H43" i="48"/>
  <c r="H42" i="48"/>
  <c r="H41" i="48"/>
  <c r="H40" i="48"/>
  <c r="H39" i="48"/>
  <c r="H38" i="48"/>
  <c r="H37" i="48"/>
  <c r="H36" i="48"/>
  <c r="H35" i="48"/>
  <c r="H34" i="48"/>
  <c r="H33" i="48"/>
  <c r="H32" i="48"/>
  <c r="H31" i="48"/>
  <c r="H30" i="48"/>
  <c r="H28" i="48"/>
  <c r="H27" i="48"/>
  <c r="H26" i="48"/>
  <c r="H25" i="48"/>
  <c r="H24" i="48"/>
  <c r="H23" i="48"/>
  <c r="H22" i="48"/>
  <c r="H21" i="48"/>
  <c r="H20" i="48"/>
  <c r="H19" i="48"/>
  <c r="H18" i="48"/>
  <c r="H17" i="48"/>
  <c r="H16" i="48"/>
  <c r="S88" i="48" l="1" a="1"/>
  <c r="S88" i="48" s="1"/>
  <c r="P88" i="48" a="1"/>
  <c r="P88" i="48" s="1"/>
  <c r="K80" i="48"/>
  <c r="K152" i="48" s="1"/>
  <c r="L16" i="48" l="1" a="1"/>
  <c r="L16" i="48" s="1"/>
  <c r="I7" i="48" s="1" a="1"/>
  <c r="I7" i="48" s="1"/>
  <c r="M16" i="48" l="1" a="1"/>
  <c r="M16" i="48" s="1"/>
  <c r="S16" i="48" s="1" a="1"/>
  <c r="S16" i="48" s="1"/>
  <c r="G4" i="76" a="1"/>
  <c r="G4" i="76" s="1"/>
  <c r="P16" i="48" l="1" a="1"/>
  <c r="P16" i="48" s="1"/>
  <c r="F7" i="48"/>
  <c r="G7" i="48" l="1"/>
  <c r="D18" i="4" s="1"/>
  <c r="C18" i="4" s="1"/>
  <c r="A26" i="4"/>
  <c r="C26" i="4"/>
  <c r="F88" i="48" l="1" a="1"/>
  <c r="F88" i="48" s="1"/>
  <c r="N88" i="48" s="1" a="1"/>
  <c r="N88" i="48" s="1"/>
  <c r="N299" i="48" a="1"/>
  <c r="N299" i="48" s="1"/>
  <c r="D7" i="48" l="1"/>
  <c r="B19" i="4" s="1"/>
  <c r="D9" i="48"/>
  <c r="N81" i="48"/>
  <c r="C9" i="48" s="1"/>
  <c r="B26" i="4" s="1"/>
  <c r="N16" i="48" a="1"/>
  <c r="N16" i="48" s="1"/>
  <c r="C7" i="48" s="1"/>
  <c r="B18" i="4" s="1"/>
  <c r="H7" i="48" l="1"/>
  <c r="B23" i="4"/>
  <c r="C12" i="4" s="1"/>
  <c r="H8" i="48"/>
  <c r="E8" i="48"/>
  <c r="H9" i="48"/>
  <c r="B27" i="4"/>
  <c r="C13" i="4" s="1"/>
  <c r="C11" i="4"/>
  <c r="E7" i="48"/>
  <c r="E9" i="4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<sst xmlns="http://schemas.openxmlformats.org/spreadsheetml/2006/main" count="9253" uniqueCount="313">
  <si>
    <t xml:space="preserve">Pay Back </t>
    <phoneticPr fontId="22" type="noConversion"/>
  </si>
  <si>
    <t>Hit%</t>
    <phoneticPr fontId="22" type="noConversion"/>
  </si>
  <si>
    <t>Pulls/Hit</t>
    <phoneticPr fontId="22" type="noConversion"/>
  </si>
  <si>
    <t>Reel #</t>
    <phoneticPr fontId="22" type="noConversion"/>
  </si>
  <si>
    <t>Visible Window Size</t>
    <phoneticPr fontId="22" type="noConversion"/>
  </si>
  <si>
    <t>R1</t>
    <phoneticPr fontId="22" type="noConversion"/>
  </si>
  <si>
    <t>Description</t>
    <phoneticPr fontId="22" type="noConversion"/>
  </si>
  <si>
    <t>R1</t>
  </si>
  <si>
    <t>R2</t>
  </si>
  <si>
    <t>R3</t>
  </si>
  <si>
    <t>R4</t>
  </si>
  <si>
    <t>R5</t>
  </si>
  <si>
    <t>M3</t>
  </si>
  <si>
    <t>M4</t>
  </si>
  <si>
    <t>C1</t>
  </si>
  <si>
    <t>M1</t>
  </si>
  <si>
    <t>M2</t>
  </si>
  <si>
    <t>A</t>
    <phoneticPr fontId="20" type="noConversion"/>
  </si>
  <si>
    <t>Total Pay Back Percentage includes the following adjustments.</t>
    <phoneticPr fontId="22" type="noConversion"/>
  </si>
  <si>
    <t>WW</t>
    <phoneticPr fontId="20" type="noConversion"/>
  </si>
  <si>
    <t>M1</t>
    <phoneticPr fontId="20" type="noConversion"/>
  </si>
  <si>
    <t>M2</t>
    <phoneticPr fontId="20" type="noConversion"/>
  </si>
  <si>
    <t>M3</t>
    <phoneticPr fontId="20" type="noConversion"/>
  </si>
  <si>
    <t>M4</t>
    <phoneticPr fontId="20" type="noConversion"/>
  </si>
  <si>
    <t>C1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</si>
  <si>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</si>
  <si>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</si>
  <si>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</si>
  <si>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Q</t>
  </si>
  <si>
    <t>K</t>
  </si>
  <si>
    <t>J</t>
  </si>
  <si>
    <t>A</t>
  </si>
  <si>
    <t>Total RTP</t>
    <phoneticPr fontId="20" type="noConversion"/>
  </si>
  <si>
    <t>Model:</t>
  </si>
  <si>
    <t>Version:</t>
    <phoneticPr fontId="22" type="noConversion"/>
  </si>
  <si>
    <t>C1 Num.</t>
    <phoneticPr fontId="20" type="noConversion"/>
  </si>
  <si>
    <t>Symbol</t>
  </si>
  <si>
    <t>Description</t>
  </si>
  <si>
    <t>Wild</t>
  </si>
  <si>
    <t>Scatter</t>
  </si>
  <si>
    <r>
      <t>Pay Table</t>
    </r>
    <r>
      <rPr>
        <sz val="12"/>
        <rFont val="微軟正黑體"/>
        <family val="2"/>
        <charset val="136"/>
      </rPr>
      <t>：</t>
    </r>
    <phoneticPr fontId="22" type="noConversion"/>
  </si>
  <si>
    <t>Free Spins Setting</t>
    <phoneticPr fontId="22" type="noConversion"/>
  </si>
  <si>
    <t>Id</t>
    <phoneticPr fontId="20" type="noConversion"/>
  </si>
  <si>
    <t>Base Game</t>
    <phoneticPr fontId="20" type="noConversion"/>
  </si>
  <si>
    <t>Free Game</t>
    <phoneticPr fontId="20" type="noConversion"/>
  </si>
  <si>
    <t>Coin in</t>
    <phoneticPr fontId="22" type="noConversion"/>
  </si>
  <si>
    <t>Bet Type</t>
    <phoneticPr fontId="20" type="noConversion"/>
  </si>
  <si>
    <t>Normal Bet</t>
    <phoneticPr fontId="20" type="noConversion"/>
  </si>
  <si>
    <t>Price(x)</t>
    <phoneticPr fontId="22" type="noConversion"/>
  </si>
  <si>
    <t>Buy Feature</t>
    <phoneticPr fontId="20" type="noConversion"/>
  </si>
  <si>
    <t>Base Bet</t>
    <phoneticPr fontId="22" type="noConversion"/>
  </si>
  <si>
    <t>Free Game</t>
    <phoneticPr fontId="22" type="noConversion"/>
  </si>
  <si>
    <t>Lower</t>
    <phoneticPr fontId="29" type="noConversion"/>
  </si>
  <si>
    <t>Upper</t>
    <phoneticPr fontId="29" type="noConversion"/>
  </si>
  <si>
    <t>Simulator RTP</t>
    <phoneticPr fontId="29" type="noConversion"/>
  </si>
  <si>
    <t>Range</t>
    <phoneticPr fontId="29" type="noConversion"/>
  </si>
  <si>
    <t>Threshold</t>
  </si>
  <si>
    <t>Fix Num</t>
    <phoneticPr fontId="29" type="noConversion"/>
  </si>
  <si>
    <t>Fix Rate</t>
    <phoneticPr fontId="29" type="noConversion"/>
  </si>
  <si>
    <t>Final Rate</t>
    <phoneticPr fontId="29" type="noConversion"/>
  </si>
  <si>
    <t>Weight</t>
    <phoneticPr fontId="29" type="noConversion"/>
  </si>
  <si>
    <t>Hit Rate</t>
    <phoneticPr fontId="29" type="noConversion"/>
  </si>
  <si>
    <t>Bet</t>
    <phoneticPr fontId="20" type="noConversion"/>
  </si>
  <si>
    <t>Hit Rate</t>
  </si>
  <si>
    <t>FG Period</t>
  </si>
  <si>
    <t>Cnt</t>
    <phoneticPr fontId="20" type="noConversion"/>
  </si>
  <si>
    <t>Pay</t>
    <phoneticPr fontId="20" type="noConversion"/>
  </si>
  <si>
    <t>Hit Rate</t>
    <phoneticPr fontId="20" type="noConversion"/>
  </si>
  <si>
    <t>Coin in</t>
    <phoneticPr fontId="20" type="noConversion"/>
  </si>
  <si>
    <t>Simulator</t>
    <phoneticPr fontId="20" type="noConversion"/>
  </si>
  <si>
    <t>Calculate</t>
    <phoneticPr fontId="20" type="noConversion"/>
  </si>
  <si>
    <t>Total</t>
    <phoneticPr fontId="20" type="noConversion"/>
  </si>
  <si>
    <t>Free Game</t>
    <phoneticPr fontId="29" type="noConversion"/>
  </si>
  <si>
    <t>Buy Feature</t>
    <phoneticPr fontId="29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</si>
  <si>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</si>
  <si>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RTP</t>
  </si>
  <si>
    <t>Avg Multi</t>
    <phoneticPr fontId="20" type="noConversion"/>
  </si>
  <si>
    <t>Avg. Multi.</t>
    <phoneticPr fontId="20" type="noConversion"/>
  </si>
  <si>
    <t>G1</t>
  </si>
  <si>
    <t>G2</t>
  </si>
  <si>
    <t>G3</t>
  </si>
  <si>
    <t>G4</t>
  </si>
  <si>
    <t>GA</t>
  </si>
  <si>
    <t>GA</t>
    <phoneticPr fontId="20" type="noConversion"/>
  </si>
  <si>
    <t>GK</t>
    <phoneticPr fontId="20" type="noConversion"/>
  </si>
  <si>
    <t>GQ</t>
  </si>
  <si>
    <t>GQ</t>
    <phoneticPr fontId="20" type="noConversion"/>
  </si>
  <si>
    <t>GJ</t>
  </si>
  <si>
    <t>GJ</t>
    <phoneticPr fontId="20" type="noConversion"/>
  </si>
  <si>
    <t>B</t>
    <phoneticPr fontId="20" type="noConversion"/>
  </si>
  <si>
    <t>Weight</t>
    <phoneticPr fontId="20" type="noConversion"/>
  </si>
  <si>
    <t>BG</t>
    <phoneticPr fontId="20" type="noConversion"/>
  </si>
  <si>
    <t>FG</t>
    <phoneticPr fontId="20" type="noConversion"/>
  </si>
  <si>
    <t>Eliminate Wheel Weight B</t>
  </si>
  <si>
    <t>GK</t>
  </si>
  <si>
    <t>M5</t>
  </si>
  <si>
    <t>G5</t>
  </si>
  <si>
    <t>BG_Symbol</t>
    <phoneticPr fontId="20" type="noConversion"/>
  </si>
  <si>
    <t>BG_Symbol (2)</t>
    <phoneticPr fontId="20" type="noConversion"/>
  </si>
  <si>
    <t>Symbol Weight</t>
    <phoneticPr fontId="22" type="noConversion"/>
  </si>
  <si>
    <t>FG_Symbol</t>
    <phoneticPr fontId="20" type="noConversion"/>
  </si>
  <si>
    <t>FG_Symbol (2)</t>
    <phoneticPr fontId="20" type="noConversion"/>
  </si>
  <si>
    <t>FG_Symbol (3)</t>
    <phoneticPr fontId="20" type="noConversion"/>
  </si>
  <si>
    <t>Worksheet Name</t>
    <phoneticPr fontId="20" type="noConversion"/>
  </si>
  <si>
    <t>Worksheet Name \ Multiple</t>
    <phoneticPr fontId="20" type="noConversion"/>
  </si>
  <si>
    <t>Used Special Pool Weight (Weight/10000)</t>
    <phoneticPr fontId="20" type="noConversion"/>
  </si>
  <si>
    <t>Multiple Selection Weight - Special Pool (Weight/Total)</t>
    <phoneticPr fontId="20" type="noConversion"/>
  </si>
  <si>
    <t>Multiple Selection Weight - After Eliminate (Weight/Total)</t>
    <phoneticPr fontId="20" type="noConversion"/>
  </si>
  <si>
    <t>Multiple Selection Weight - Before Eliminate (Weight/Total)</t>
    <phoneticPr fontId="20" type="noConversion"/>
  </si>
  <si>
    <t>Table Selection Weight - Base Game (Weight/Total)</t>
    <phoneticPr fontId="20" type="noConversion"/>
  </si>
  <si>
    <t>BF_Symbol</t>
    <phoneticPr fontId="20" type="noConversion"/>
  </si>
  <si>
    <t>BG_Symbol (3)</t>
    <phoneticPr fontId="20" type="noConversion"/>
  </si>
  <si>
    <t>ID</t>
    <phoneticPr fontId="20" type="noConversion"/>
  </si>
  <si>
    <t>RTP</t>
    <phoneticPr fontId="20" type="noConversion"/>
  </si>
  <si>
    <t>Multiplier</t>
    <phoneticPr fontId="20" type="noConversion"/>
  </si>
  <si>
    <t>Multiplier Range</t>
    <phoneticPr fontId="20" type="noConversion"/>
  </si>
  <si>
    <t>R1</t>
    <phoneticPr fontId="20" type="noConversion"/>
  </si>
  <si>
    <t>Line</t>
    <phoneticPr fontId="20" type="noConversion"/>
  </si>
  <si>
    <t>Eliminate Table Weight</t>
    <phoneticPr fontId="20" type="noConversion"/>
  </si>
  <si>
    <t xml:space="preserve"> A</t>
    <phoneticPr fontId="20" type="noConversion"/>
  </si>
  <si>
    <t>Multiple Selection Weight - Reel3 Before Eliminate (Weight/Total)</t>
    <phoneticPr fontId="20" type="noConversion"/>
  </si>
  <si>
    <t>Multiple Selection Weight - Reel3 After Eliminate (Weight/Total)</t>
    <phoneticPr fontId="20" type="noConversion"/>
  </si>
  <si>
    <t>The maximum of free spins is 50.</t>
    <phoneticPr fontId="20" type="noConversion"/>
  </si>
  <si>
    <t xml:space="preserve">  </t>
  </si>
  <si>
    <r>
      <t xml:space="preserve">7. BG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</si>
  <si>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7.1 BG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</si>
  <si>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BG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</si>
  <si>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  1. </t>
    </r>
    <r>
      <rPr>
        <sz val="12"/>
        <color theme="1"/>
        <rFont val="微軟正黑體"/>
        <family val="2"/>
        <charset val="136"/>
      </rPr>
      <t>先用</t>
    </r>
    <r>
      <rPr>
        <sz val="12"/>
        <color theme="1"/>
        <rFont val="Courier New"/>
        <family val="3"/>
      </rPr>
      <t xml:space="preserve"> Table Selection Weight - Base Game </t>
    </r>
    <r>
      <rPr>
        <sz val="12"/>
        <color theme="1"/>
        <rFont val="微軟正黑體"/>
        <family val="2"/>
        <charset val="136"/>
      </rPr>
      <t>選出</t>
    </r>
    <r>
      <rPr>
        <sz val="12"/>
        <color theme="1"/>
        <rFont val="Courier New"/>
        <family val="3"/>
      </rPr>
      <t xml:space="preserve"> BG table</t>
    </r>
    <r>
      <rPr>
        <sz val="12"/>
        <color theme="1"/>
        <rFont val="微軟正黑體"/>
        <family val="2"/>
        <charset val="136"/>
      </rPr>
      <t>。</t>
    </r>
  </si>
  <si>
    <r>
      <t xml:space="preserve">    2. </t>
    </r>
    <r>
      <rPr>
        <sz val="12"/>
        <color theme="1"/>
        <rFont val="微軟正黑體"/>
        <family val="2"/>
        <charset val="136"/>
      </rPr>
      <t>再用該</t>
    </r>
    <r>
      <rPr>
        <sz val="12"/>
        <color theme="1"/>
        <rFont val="Courier New"/>
        <family val="3"/>
      </rPr>
      <t xml:space="preserve"> strip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抽停輪位置。</t>
    </r>
  </si>
  <si>
    <r>
      <t xml:space="preserve">    3. </t>
    </r>
    <r>
      <rPr>
        <sz val="12"/>
        <color theme="1"/>
        <rFont val="微軟正黑體"/>
        <family val="2"/>
        <charset val="136"/>
      </rPr>
      <t>依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生成初始盤面。</t>
    </r>
  </si>
  <si>
    <r>
      <t xml:space="preserve">    6. </t>
    </r>
    <r>
      <rPr>
        <sz val="12"/>
        <color theme="1"/>
        <rFont val="微軟正黑體"/>
        <family val="2"/>
        <charset val="136"/>
      </rPr>
      <t>若沒命中特殊池：</t>
    </r>
  </si>
  <si>
    <r>
      <t xml:space="preserve">    7. </t>
    </r>
    <r>
      <rPr>
        <sz val="12"/>
        <color theme="1"/>
        <rFont val="微軟正黑體"/>
        <family val="2"/>
        <charset val="136"/>
      </rPr>
      <t>再用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決定本局是掉落表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</si>
  <si>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7.2 BG cascade </t>
    </r>
    <r>
      <rPr>
        <sz val="12"/>
        <color theme="1"/>
        <rFont val="微軟正黑體"/>
        <family val="2"/>
        <charset val="136"/>
      </rPr>
      <t>流程</t>
    </r>
  </si>
  <si>
    <r>
      <t xml:space="preserve">  BG </t>
    </r>
    <r>
      <rPr>
        <sz val="12"/>
        <color theme="1"/>
        <rFont val="微軟正黑體"/>
        <family val="2"/>
        <charset val="136"/>
      </rPr>
      <t>發生消除後：</t>
    </r>
  </si>
  <si>
    <r>
      <t xml:space="preserve">    1. </t>
    </r>
    <r>
      <rPr>
        <sz val="12"/>
        <color theme="1"/>
        <rFont val="微軟正黑體"/>
        <family val="2"/>
        <charset val="136"/>
      </rPr>
      <t>一般命中符號會移除。</t>
    </r>
  </si>
  <si>
    <r>
      <t xml:space="preserve">    3. </t>
    </r>
    <r>
      <rPr>
        <sz val="12"/>
        <color theme="1"/>
        <rFont val="微軟正黑體"/>
        <family val="2"/>
        <charset val="136"/>
      </rPr>
      <t>新補進來的符號由</t>
    </r>
    <r>
      <rPr>
        <sz val="12"/>
        <color theme="1"/>
        <rFont val="Courier New"/>
        <family val="3"/>
      </rPr>
      <t xml:space="preserve"> Eliminate Wheel Weight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Eliminate Wheel Weight B </t>
    </r>
    <r>
      <rPr>
        <sz val="12"/>
        <color theme="1"/>
        <rFont val="微軟正黑體"/>
        <family val="2"/>
        <charset val="136"/>
      </rPr>
      <t>決定。</t>
    </r>
  </si>
  <si>
    <r>
      <t xml:space="preserve">      - </t>
    </r>
    <r>
      <rPr>
        <sz val="12"/>
        <color theme="1"/>
        <rFont val="微軟正黑體"/>
        <family val="2"/>
        <charset val="136"/>
      </rPr>
      <t>且是</t>
    </r>
    <r>
      <rPr>
        <sz val="12"/>
        <color theme="1"/>
        <rFont val="Courier New"/>
        <family val="3"/>
      </rPr>
      <t xml:space="preserve"> BG_Symbol (2) </t>
    </r>
    <r>
      <rPr>
        <sz val="12"/>
        <color theme="1"/>
        <rFont val="微軟正黑體"/>
        <family val="2"/>
        <charset val="136"/>
      </rPr>
      <t>則第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</si>
  <si>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</si>
  <si>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7.3 BG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觸發關係</t>
    </r>
  </si>
  <si>
    <r>
      <t xml:space="preserve">    1. BG </t>
    </r>
    <r>
      <rPr>
        <sz val="12"/>
        <color theme="1"/>
        <rFont val="微軟正黑體"/>
        <family val="2"/>
        <charset val="136"/>
      </rPr>
      <t>盤面上的</t>
    </r>
    <r>
      <rPr>
        <sz val="12"/>
        <color theme="1"/>
        <rFont val="Courier New"/>
        <family val="3"/>
      </rPr>
      <t xml:space="preserve"> C1 </t>
    </r>
    <r>
      <rPr>
        <sz val="12"/>
        <color theme="1"/>
        <rFont val="微軟正黑體"/>
        <family val="2"/>
        <charset val="136"/>
      </rPr>
      <t>數量若達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個以上，就觸發</t>
    </r>
    <r>
      <rPr>
        <sz val="12"/>
        <color theme="1"/>
        <rFont val="Courier New"/>
        <family val="3"/>
      </rPr>
      <t xml:space="preserve"> FG</t>
    </r>
    <r>
      <rPr>
        <sz val="12"/>
        <color theme="1"/>
        <rFont val="微軟正黑體"/>
        <family val="2"/>
        <charset val="136"/>
      </rPr>
      <t>。</t>
    </r>
  </si>
  <si>
    <r>
      <t xml:space="preserve">    2. FG </t>
    </r>
    <r>
      <rPr>
        <sz val="12"/>
        <color theme="1"/>
        <rFont val="微軟正黑體"/>
        <family val="2"/>
        <charset val="136"/>
      </rPr>
      <t>次數</t>
    </r>
    <r>
      <rPr>
        <sz val="12"/>
        <color theme="1"/>
        <rFont val="Courier New"/>
        <family val="3"/>
      </rPr>
      <t xml:space="preserve"> = 15 + (scatter_count - 3) * 2</t>
    </r>
  </si>
  <si>
    <r>
      <t xml:space="preserve">8. FG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</si>
  <si>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8.1 FG table </t>
    </r>
    <r>
      <rPr>
        <sz val="12"/>
        <color theme="1"/>
        <rFont val="微軟正黑體"/>
        <family val="2"/>
        <charset val="136"/>
      </rPr>
      <t>切換規則</t>
    </r>
  </si>
  <si>
    <r>
      <t xml:space="preserve">  FG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不是靠</t>
    </r>
    <r>
      <rPr>
        <sz val="12"/>
        <color theme="1"/>
        <rFont val="Courier New"/>
        <family val="3"/>
      </rPr>
      <t xml:space="preserve"> Table_FG </t>
    </r>
    <r>
      <rPr>
        <sz val="12"/>
        <color theme="1"/>
        <rFont val="微軟正黑體"/>
        <family val="2"/>
        <charset val="136"/>
      </rPr>
      <t>權重抽，而是依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累積倍率和切換：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</si>
  <si>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10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</si>
  <si>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(2)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</si>
  <si>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&gt;=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(3)</t>
    </r>
  </si>
  <si>
    <r>
      <t xml:space="preserve">  8.2 FG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</si>
  <si>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FG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</si>
  <si>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1. </t>
    </r>
    <r>
      <rPr>
        <sz val="12"/>
        <color theme="1"/>
        <rFont val="微軟正黑體"/>
        <family val="2"/>
        <charset val="136"/>
      </rPr>
      <t>依當前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累積倍率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選擇</t>
    </r>
    <r>
      <rPr>
        <sz val="12"/>
        <color theme="1"/>
        <rFont val="Courier New"/>
        <family val="3"/>
      </rPr>
      <t xml:space="preserve"> FG table</t>
    </r>
    <r>
      <rPr>
        <sz val="12"/>
        <color theme="1"/>
        <rFont val="微軟正黑體"/>
        <family val="2"/>
        <charset val="136"/>
      </rPr>
      <t>。</t>
    </r>
  </si>
  <si>
    <r>
      <t xml:space="preserve">  2. </t>
    </r>
    <r>
      <rPr>
        <sz val="12"/>
        <color theme="1"/>
        <rFont val="微軟正黑體"/>
        <family val="2"/>
        <charset val="136"/>
      </rPr>
      <t>用該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生成盤面。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</si>
  <si>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Before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</si>
  <si>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Before Eliminate</t>
    </r>
  </si>
  <si>
    <r>
      <t xml:space="preserve">  5. </t>
    </r>
    <r>
      <rPr>
        <sz val="12"/>
        <color theme="1"/>
        <rFont val="微軟正黑體"/>
        <family val="2"/>
        <charset val="136"/>
      </rPr>
      <t>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</si>
  <si>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8.3 FG cascade </t>
    </r>
    <r>
      <rPr>
        <sz val="12"/>
        <color theme="1"/>
        <rFont val="微軟正黑體"/>
        <family val="2"/>
        <charset val="136"/>
      </rPr>
      <t>與倍率累加</t>
    </r>
  </si>
  <si>
    <r>
      <t xml:space="preserve">  FG </t>
    </r>
    <r>
      <rPr>
        <sz val="12"/>
        <color theme="1"/>
        <rFont val="微軟正黑體"/>
        <family val="2"/>
        <charset val="136"/>
      </rPr>
      <t>消除後：</t>
    </r>
  </si>
  <si>
    <r>
      <t xml:space="preserve">  2. </t>
    </r>
    <r>
      <rPr>
        <sz val="12"/>
        <color theme="1"/>
        <rFont val="微軟正黑體"/>
        <family val="2"/>
        <charset val="136"/>
      </rPr>
      <t>該累積值會帶到下一個</t>
    </r>
    <r>
      <rPr>
        <sz val="12"/>
        <color theme="1"/>
        <rFont val="Courier New"/>
        <family val="3"/>
      </rPr>
      <t xml:space="preserve"> FG spin</t>
    </r>
    <r>
      <rPr>
        <sz val="12"/>
        <color theme="1"/>
        <rFont val="微軟正黑體"/>
        <family val="2"/>
        <charset val="136"/>
      </rPr>
      <t>，作為下一局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切換條件。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</si>
  <si>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</si>
  <si>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</si>
  <si>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8.4 FG </t>
    </r>
    <r>
      <rPr>
        <sz val="12"/>
        <color theme="1"/>
        <rFont val="微軟正黑體"/>
        <family val="2"/>
        <charset val="136"/>
      </rPr>
      <t>再觸發</t>
    </r>
  </si>
  <si>
    <r>
      <t xml:space="preserve">    1. FG </t>
    </r>
    <r>
      <rPr>
        <sz val="12"/>
        <color theme="1"/>
        <rFont val="微軟正黑體"/>
        <family val="2"/>
        <charset val="136"/>
      </rPr>
      <t>內若再次出現</t>
    </r>
    <r>
      <rPr>
        <sz val="12"/>
        <color theme="1"/>
        <rFont val="Courier New"/>
        <family val="3"/>
      </rPr>
      <t xml:space="preserve"> C1 &gt;= 3</t>
    </r>
    <r>
      <rPr>
        <sz val="12"/>
        <color theme="1"/>
        <rFont val="微軟正黑體"/>
        <family val="2"/>
        <charset val="136"/>
      </rPr>
      <t>，會再加</t>
    </r>
    <r>
      <rPr>
        <sz val="12"/>
        <color theme="1"/>
        <rFont val="Courier New"/>
        <family val="3"/>
      </rPr>
      <t xml:space="preserve"> 15 + (scatter_count - 3) * 2</t>
    </r>
  </si>
  <si>
    <r>
      <t xml:space="preserve">    2. </t>
    </r>
    <r>
      <rPr>
        <sz val="12"/>
        <color theme="1"/>
        <rFont val="微軟正黑體"/>
        <family val="2"/>
        <charset val="136"/>
      </rPr>
      <t>但總剩餘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次數會被</t>
    </r>
    <r>
      <rPr>
        <sz val="12"/>
        <color theme="1"/>
        <rFont val="Courier New"/>
        <family val="3"/>
      </rPr>
      <t xml:space="preserve"> fg_spin_cap = 50 </t>
    </r>
    <r>
      <rPr>
        <sz val="12"/>
        <color theme="1"/>
        <rFont val="微軟正黑體"/>
        <family val="2"/>
        <charset val="136"/>
      </rPr>
      <t>封頂</t>
    </r>
  </si>
  <si>
    <r>
      <t xml:space="preserve">9. </t>
    </r>
    <r>
      <rPr>
        <sz val="12"/>
        <color theme="1"/>
        <rFont val="微軟正黑體"/>
        <family val="2"/>
        <charset val="136"/>
      </rPr>
      <t>流程</t>
    </r>
  </si>
  <si>
    <r>
      <t xml:space="preserve">  1. Spin (</t>
    </r>
    <r>
      <rPr>
        <sz val="12"/>
        <color theme="1"/>
        <rFont val="微軟正黑體"/>
        <family val="2"/>
        <charset val="136"/>
      </rPr>
      <t>啟動</t>
    </r>
    <r>
      <rPr>
        <sz val="12"/>
        <color theme="1"/>
        <rFont val="Courier New"/>
        <family val="3"/>
      </rPr>
      <t>)</t>
    </r>
  </si>
  <si>
    <r>
      <t xml:space="preserve">  2. </t>
    </r>
    <r>
      <rPr>
        <sz val="12"/>
        <color theme="1"/>
        <rFont val="微軟正黑體"/>
        <family val="2"/>
        <charset val="136"/>
      </rPr>
      <t>決定畫面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依據</t>
    </r>
    <r>
      <rPr>
        <sz val="12"/>
        <color theme="1"/>
        <rFont val="Courier New"/>
        <family val="3"/>
      </rPr>
      <t xml:space="preserve"> Table/Symbol </t>
    </r>
    <r>
      <rPr>
        <sz val="12"/>
        <color theme="1"/>
        <rFont val="微軟正黑體"/>
        <family val="2"/>
        <charset val="136"/>
      </rPr>
      <t>權重</t>
    </r>
    <r>
      <rPr>
        <sz val="12"/>
        <color theme="1"/>
        <rFont val="Courier New"/>
        <family val="3"/>
      </rPr>
      <t>)</t>
    </r>
  </si>
  <si>
    <r>
      <t xml:space="preserve">  4. </t>
    </r>
    <r>
      <rPr>
        <sz val="12"/>
        <color theme="1"/>
        <rFont val="微軟正黑體"/>
        <family val="2"/>
        <charset val="136"/>
      </rPr>
      <t>算分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計算中獎連線</t>
    </r>
    <r>
      <rPr>
        <sz val="12"/>
        <color theme="1"/>
        <rFont val="Courier New"/>
        <family val="3"/>
      </rPr>
      <t>)</t>
    </r>
  </si>
  <si>
    <r>
      <t xml:space="preserve">  6. </t>
    </r>
    <r>
      <rPr>
        <sz val="12"/>
        <color theme="1"/>
        <rFont val="微軟正黑體"/>
        <family val="2"/>
        <charset val="136"/>
      </rPr>
      <t>算分循環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重複檢查連線</t>
    </r>
    <r>
      <rPr>
        <sz val="12"/>
        <color theme="1"/>
        <rFont val="Courier New"/>
        <family val="3"/>
      </rPr>
      <t>)</t>
    </r>
  </si>
  <si>
    <r>
      <t xml:space="preserve">  7. </t>
    </r>
    <r>
      <rPr>
        <sz val="12"/>
        <color theme="1"/>
        <rFont val="微軟正黑體"/>
        <family val="2"/>
        <charset val="136"/>
      </rPr>
      <t>結算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加總總得分</t>
    </r>
    <r>
      <rPr>
        <sz val="12"/>
        <color theme="1"/>
        <rFont val="Courier New"/>
        <family val="3"/>
      </rPr>
      <t>)</t>
    </r>
  </si>
  <si>
    <r>
      <t xml:space="preserve">10. </t>
    </r>
    <r>
      <rPr>
        <sz val="12"/>
        <color theme="1"/>
        <rFont val="微軟正黑體"/>
        <family val="2"/>
        <charset val="136"/>
      </rPr>
      <t>注意</t>
    </r>
  </si>
  <si>
    <r>
      <t xml:space="preserve">  1. </t>
    </r>
    <r>
      <rPr>
        <sz val="12"/>
        <color theme="1"/>
        <rFont val="微軟正黑體"/>
        <family val="2"/>
        <charset val="136"/>
      </rPr>
      <t>倍數會直到該次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消除完後再作用到該次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的總得分</t>
    </r>
  </si>
  <si>
    <r>
      <t xml:space="preserve">  2. FG </t>
    </r>
    <r>
      <rPr>
        <sz val="12"/>
        <color theme="1"/>
        <rFont val="微軟正黑體"/>
        <family val="2"/>
        <charset val="136"/>
      </rPr>
      <t>滿足條件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蒐集到倍數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累積倍數才會作用</t>
    </r>
  </si>
  <si>
    <r>
      <t xml:space="preserve">  3. </t>
    </r>
    <r>
      <rPr>
        <sz val="12"/>
        <color theme="1"/>
        <rFont val="微軟正黑體"/>
        <family val="2"/>
        <charset val="136"/>
      </rPr>
      <t>每一輪最多出現一個</t>
    </r>
    <r>
      <rPr>
        <sz val="12"/>
        <color theme="1"/>
        <rFont val="Courier New"/>
        <family val="3"/>
      </rPr>
      <t xml:space="preserve"> SC</t>
    </r>
  </si>
  <si>
    <r>
      <t xml:space="preserve">  5. BG_Symbol (3): </t>
    </r>
    <r>
      <rPr>
        <sz val="12"/>
        <color theme="1"/>
        <rFont val="微軟正黑體"/>
        <family val="2"/>
        <charset val="136"/>
      </rPr>
      <t>觸發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用的表。得分少、</t>
    </r>
    <r>
      <rPr>
        <sz val="12"/>
        <color theme="1"/>
        <rFont val="Courier New"/>
        <family val="3"/>
      </rPr>
      <t xml:space="preserve">C1 </t>
    </r>
    <r>
      <rPr>
        <sz val="12"/>
        <color theme="1"/>
        <rFont val="微軟正黑體"/>
        <family val="2"/>
        <charset val="136"/>
      </rPr>
      <t>多，盡量不要有倍數百搭參與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→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控制進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時的得分</t>
    </r>
  </si>
  <si>
    <t>Free Game</t>
  </si>
  <si>
    <t>(100000, 9999999]</t>
  </si>
  <si>
    <t>(90000, 100000]</t>
  </si>
  <si>
    <t>(80000, 90000]</t>
  </si>
  <si>
    <t>(70000, 80000]</t>
  </si>
  <si>
    <t>(60000, 70000]</t>
  </si>
  <si>
    <t>(50000, 60000]</t>
  </si>
  <si>
    <t>(40000, 50000]</t>
  </si>
  <si>
    <t>(30000, 40000]</t>
  </si>
  <si>
    <t>(20000, 30000]</t>
  </si>
  <si>
    <t>(10000, 20000]</t>
  </si>
  <si>
    <t>(9000, 10000]</t>
  </si>
  <si>
    <t>(8000, 9000]</t>
  </si>
  <si>
    <t>(7000, 8000]</t>
  </si>
  <si>
    <t>(6000, 7000]</t>
  </si>
  <si>
    <t>(5000, 6000]</t>
  </si>
  <si>
    <t>(4000, 5000]</t>
  </si>
  <si>
    <t>(3000, 4000]</t>
  </si>
  <si>
    <t>(2000, 3000]</t>
  </si>
  <si>
    <t>(1000, 2000]</t>
  </si>
  <si>
    <t>(950, 1000]</t>
  </si>
  <si>
    <t>(900, 950]</t>
  </si>
  <si>
    <t>(850, 900]</t>
  </si>
  <si>
    <t>(800, 850]</t>
  </si>
  <si>
    <t>(750, 800]</t>
  </si>
  <si>
    <t>(700, 750]</t>
  </si>
  <si>
    <t>(650, 700]</t>
  </si>
  <si>
    <t>(600, 650]</t>
  </si>
  <si>
    <t>(550, 600]</t>
  </si>
  <si>
    <t>(500, 550]</t>
  </si>
  <si>
    <t>(450, 500]</t>
  </si>
  <si>
    <t>(400, 450]</t>
  </si>
  <si>
    <t>(350, 400]</t>
  </si>
  <si>
    <t>(300, 350]</t>
  </si>
  <si>
    <t>(250, 300]</t>
  </si>
  <si>
    <t>(200, 250]</t>
  </si>
  <si>
    <t>(180, 200]</t>
  </si>
  <si>
    <t>(160, 180]</t>
  </si>
  <si>
    <t>(140, 160]</t>
  </si>
  <si>
    <t>(120, 140]</t>
  </si>
  <si>
    <t>(100, 120]</t>
  </si>
  <si>
    <t>(90, 100]</t>
  </si>
  <si>
    <t>(80, 90]</t>
  </si>
  <si>
    <t>(70, 80]</t>
  </si>
  <si>
    <t>(60, 70]</t>
  </si>
  <si>
    <t>(50, 60]</t>
  </si>
  <si>
    <t>(45, 50]</t>
  </si>
  <si>
    <t>(40, 45]</t>
  </si>
  <si>
    <t>(35, 40]</t>
  </si>
  <si>
    <t>(30, 35]</t>
  </si>
  <si>
    <t>(25, 30]</t>
  </si>
  <si>
    <t>(20, 25]</t>
  </si>
  <si>
    <t>(15, 20]</t>
  </si>
  <si>
    <t>(10, 15]</t>
  </si>
  <si>
    <t>(9, 10]</t>
  </si>
  <si>
    <t>(8, 9]</t>
  </si>
  <si>
    <t>(7, 8]</t>
  </si>
  <si>
    <t>(6, 7]</t>
  </si>
  <si>
    <t>(5, 6]</t>
  </si>
  <si>
    <t>(4, 5]</t>
  </si>
  <si>
    <t>(3, 4]</t>
  </si>
  <si>
    <t>(2, 3]</t>
  </si>
  <si>
    <t>(1, 2]</t>
  </si>
  <si>
    <t>(0, 1]</t>
  </si>
  <si>
    <t>(-1, 0]</t>
  </si>
  <si>
    <t>Oldhand</t>
    <phoneticPr fontId="20" type="noConversion"/>
  </si>
  <si>
    <t>Newbie</t>
    <phoneticPr fontId="20" type="noConversion"/>
  </si>
  <si>
    <t>Extra Bet</t>
    <phoneticPr fontId="20" type="noConversion"/>
  </si>
  <si>
    <t>Weight_NB_BG</t>
    <phoneticPr fontId="29" type="noConversion"/>
  </si>
  <si>
    <t>Weight_NB_FG</t>
    <phoneticPr fontId="29" type="noConversion"/>
  </si>
  <si>
    <t>Weight_EB_BG</t>
    <phoneticPr fontId="29" type="noConversion"/>
  </si>
  <si>
    <t>Weight_EB_FG</t>
    <phoneticPr fontId="29" type="noConversion"/>
  </si>
  <si>
    <t>Weight_BF_FG</t>
    <phoneticPr fontId="29" type="noConversion"/>
  </si>
  <si>
    <t>Status</t>
    <phoneticPr fontId="20" type="noConversion"/>
  </si>
  <si>
    <t>Newbie</t>
  </si>
  <si>
    <t>Oldhand</t>
  </si>
  <si>
    <t>Screen</t>
    <phoneticPr fontId="20" type="noConversion"/>
  </si>
  <si>
    <t>Spin</t>
    <phoneticPr fontId="20" type="noConversion"/>
  </si>
  <si>
    <t>C1 cnt</t>
    <phoneticPr fontId="20" type="noConversion"/>
  </si>
  <si>
    <t>SCR</t>
    <phoneticPr fontId="20" type="noConversion"/>
  </si>
  <si>
    <t xml:space="preserve">    4. 盤面上的彩虹框會先判定是否觸發 Used Special Pool Weight。</t>
  </si>
  <si>
    <t xml:space="preserve">    5. 若命中特殊池，該彩虹框用 Multiple Selection Weight - Special Pool 抽倍率。</t>
  </si>
  <si>
    <t xml:space="preserve">      - 且是 BG_Symbol (2) 則第 3 輪彩虹框用 Multiple Selection Weight - Reel3 Before Eliminate</t>
  </si>
  <si>
    <t xml:space="preserve">      - 其他輪彩虹框用 Multiple Selection Weight - Before Eliminate</t>
  </si>
  <si>
    <t xml:space="preserve">    2. 命中的彩虹框會把自身倍率加進最終倍率和，並轉成 WW 留在盤面。</t>
  </si>
  <si>
    <t xml:space="preserve">    4. 若新補進來的是彩虹框：</t>
  </si>
  <si>
    <t xml:space="preserve">  3. 初始彩虹框倍率分配：</t>
  </si>
  <si>
    <t xml:space="preserve">  1. 命中的彩虹框一樣會把倍率加到 累積倍率</t>
  </si>
  <si>
    <t xml:space="preserve">  3. 新補進來彩虹框的倍率來源：</t>
  </si>
  <si>
    <t xml:space="preserve">  3. 判定倍數 (初始彩虹框/Special Pool)</t>
  </si>
  <si>
    <t xml:space="preserve">  5. 消除循環 (消除中獎符號，新符號掉落並判定新彩虹框倍數)</t>
  </si>
  <si>
    <t xml:space="preserve">  4. BG_Symbol (2): 觸發全部都是彩虹框用的表。</t>
  </si>
  <si>
    <t>Range</t>
    <phoneticPr fontId="20" type="noConversion"/>
  </si>
  <si>
    <t>H026192_2606171759_betmode0</t>
    <phoneticPr fontId="20" type="noConversion"/>
  </si>
  <si>
    <t>Fix Num</t>
  </si>
  <si>
    <t>Symbol ID</t>
  </si>
  <si>
    <t>Symbol Weight</t>
  </si>
  <si>
    <t>Eliminate Wheel Weight A</t>
  </si>
  <si>
    <t>WW</t>
  </si>
  <si>
    <t xml:space="preserve">1 Combo </t>
  </si>
  <si>
    <t xml:space="preserve">2 Combo </t>
  </si>
  <si>
    <t xml:space="preserve">3+ Combo </t>
  </si>
  <si>
    <t>ID</t>
  </si>
  <si>
    <t>Normal Symbol</t>
  </si>
  <si>
    <t>R2</t>
    <phoneticPr fontId="20" type="noConversion"/>
  </si>
  <si>
    <t>R3</t>
    <phoneticPr fontId="20" type="noConversion"/>
  </si>
  <si>
    <t>R4</t>
    <phoneticPr fontId="20" type="noConversion"/>
  </si>
  <si>
    <t>R5</t>
    <phoneticPr fontId="20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</si>
  <si>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</si>
  <si>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t>目前</t>
  </si>
  <si>
    <t>Golden M1</t>
  </si>
  <si>
    <t>Golden M2</t>
  </si>
  <si>
    <t>Golden M3</t>
  </si>
  <si>
    <t>Golden M4</t>
  </si>
  <si>
    <t>Golden M5</t>
  </si>
  <si>
    <t>Golden A</t>
  </si>
  <si>
    <t>Golden K</t>
  </si>
  <si>
    <t>Golden Q</t>
  </si>
  <si>
    <t>Golden J</t>
  </si>
  <si>
    <t>Golden Symbol</t>
  </si>
  <si>
    <t>M5</t>
    <phoneticPr fontId="20" type="noConversion"/>
  </si>
  <si>
    <t>G4</t>
    <phoneticPr fontId="20" type="noConversion"/>
  </si>
  <si>
    <t>G5</t>
    <phoneticPr fontId="20" type="noConversion"/>
  </si>
  <si>
    <t>G3</t>
    <phoneticPr fontId="20" type="noConversion"/>
  </si>
  <si>
    <t>G2</t>
    <phoneticPr fontId="20" type="noConversion"/>
  </si>
  <si>
    <t>G1</t>
    <phoneticPr fontId="20" type="noConversion"/>
  </si>
  <si>
    <t>Range Hit Rate</t>
    <phoneticPr fontId="29" type="noConversion"/>
  </si>
  <si>
    <t>Free Game (Extra Bet)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</si>
  <si>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</si>
  <si>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r>
      <rPr>
        <sz val="12"/>
        <rFont val="微軟正黑體"/>
        <family val="2"/>
        <charset val="136"/>
      </rPr>
      <t>目前</t>
    </r>
  </si>
  <si>
    <t>Base Game (Extra Bet)</t>
    <phoneticPr fontId="20" type="noConversion"/>
  </si>
  <si>
    <t>Base Game (Normal Bet)</t>
    <phoneticPr fontId="20" type="noConversion"/>
  </si>
  <si>
    <t>Free Game (Normal Bet)</t>
    <phoneticPr fontId="20" type="noConversion"/>
  </si>
  <si>
    <t>H026192A_4003_2607230400_betmode0_108_9299_newbie_card</t>
    <phoneticPr fontId="20" type="noConversion"/>
  </si>
  <si>
    <t>H026192A_4003_2607230427_betmode1_108_9303_newbie_card</t>
    <phoneticPr fontId="20" type="noConversion"/>
  </si>
  <si>
    <t>H026194A_4003_2607230717_betmode0_108_9395_oldhand_card</t>
    <phoneticPr fontId="20" type="noConversion"/>
  </si>
  <si>
    <t>H026194A_4003_2607230746_betmode1_108_9398_oldhand_card</t>
    <phoneticPr fontId="20" type="noConversion"/>
  </si>
  <si>
    <t>H026192A_4006_2607241819_betmode2_108_9246_card</t>
    <phoneticPr fontId="20" type="noConversion"/>
  </si>
  <si>
    <t>4.1.0.0</t>
    <phoneticPr fontId="20" type="noConversion"/>
  </si>
  <si>
    <t>H026194B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</si>
</sst>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76" formatCode="0.00_);[Red]\(0.00\)"/>
    <numFmt numFmtId="177" formatCode="0.0000%"/>
    <numFmt numFmtId="178" formatCode="_-* #,##0_-;\-* #,##0_-;_-* &quot;-&quot;??_-;_-@_-"/>
    <numFmt numFmtId="179" formatCode="0_);[Red]\(0\)"/>
    <numFmt numFmtId="180" formatCode="0.0%"/>
    <numFmt numFmtId="181" formatCode="0.0000"/>
    <numFmt numFmtId="182" formatCode="0.000"/>
    <numFmt numFmtId="183" formatCode="0.000000%"/>
    <numFmt numFmtId="184" formatCode="0.000000"/>
  </numFmts>
  <fonts count="32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name val="微軟正黑體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9"/>
      <name val="Courier New"/>
      <family val="2"/>
      <charset val="136"/>
    </font>
    <font>
      <sz val="12"/>
      <color theme="1"/>
      <name val="微軟正黑體"/>
      <family val="2"/>
      <charset val="136"/>
    </font>
    <font>
      <sz val="12"/>
      <color rgb="FF121212"/>
      <name val="Courier New"/>
      <family val="3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1100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229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top"/>
    </xf>
    <xf numFmtId="3" fontId="19" fillId="0" borderId="0" xfId="0" applyNumberFormat="1" applyFont="1" applyAlignment="1">
      <alignment horizontal="center" vertical="center" wrapText="1"/>
    </xf>
    <xf numFmtId="3" fontId="19" fillId="0" borderId="0" xfId="0" applyNumberFormat="1" applyFont="1" applyAlignment="1">
      <alignment horizontal="right" vertical="top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10" fontId="19" fillId="0" borderId="0" xfId="1" applyNumberFormat="1" applyFont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0" xfId="0" applyFont="1" applyAlignment="1">
      <alignment horizontal="center" vertical="top" wrapText="1"/>
    </xf>
    <xf numFmtId="10" fontId="19" fillId="0" borderId="0" xfId="1" applyNumberFormat="1" applyFont="1" applyBorder="1" applyAlignment="1">
      <alignment horizontal="center" vertical="center" wrapText="1"/>
    </xf>
    <xf numFmtId="176" fontId="19" fillId="0" borderId="0" xfId="1" applyNumberFormat="1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19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Border="1" applyAlignment="1">
      <alignment vertical="top"/>
    </xf>
    <xf numFmtId="0" fontId="25" fillId="0" borderId="0" xfId="0" applyFont="1"/>
    <xf numFmtId="0" fontId="19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/>
    </xf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center"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quotePrefix="1" applyFont="1" applyFill="1" applyBorder="1" applyAlignment="1">
      <alignment horizontal="center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0" xfId="58215" applyFont="1" applyFill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 wrapText="1"/>
    </xf>
    <xf numFmtId="176" fontId="19" fillId="0" borderId="0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10" fontId="19" fillId="0" borderId="0" xfId="1" applyNumberFormat="1" applyFont="1" applyFill="1" applyBorder="1" applyAlignment="1">
      <alignment horizontal="center" vertical="center" wrapText="1"/>
    </xf>
    <xf numFmtId="10" fontId="19" fillId="0" borderId="0" xfId="0" applyNumberFormat="1" applyFont="1" applyFill="1" applyBorder="1" applyAlignment="1">
      <alignment horizontal="center" vertical="center" wrapText="1"/>
    </xf>
    <xf numFmtId="10" fontId="19" fillId="0" borderId="0" xfId="1" applyNumberFormat="1" applyFont="1" applyFill="1" applyAlignment="1">
      <alignment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0" fontId="27" fillId="0" borderId="0" xfId="0" applyFont="1"/>
    <xf numFmtId="0" fontId="25" fillId="0" borderId="0" xfId="0" applyFont="1" applyAlignment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25" fillId="38" borderId="0" xfId="0" applyFont="1" applyFill="1" applyAlignment="1">
      <alignment horizontal="center" vertical="center"/>
    </xf>
    <xf numFmtId="10" fontId="25" fillId="38" borderId="0" xfId="0" applyNumberFormat="1" applyFont="1" applyFill="1" applyAlignment="1">
      <alignment vertical="center"/>
    </xf>
    <xf numFmtId="0" fontId="25" fillId="38" borderId="0" xfId="0" applyFont="1" applyFill="1"/>
    <xf numFmtId="0" fontId="25" fillId="0" borderId="11" xfId="0" applyFont="1" applyBorder="1" applyAlignment="1">
      <alignment vertical="center"/>
    </xf>
    <xf numFmtId="10" fontId="25" fillId="0" borderId="11" xfId="1" applyNumberFormat="1" applyFont="1" applyFill="1" applyBorder="1">
      <alignment vertical="center"/>
    </xf>
    <xf numFmtId="0" fontId="25" fillId="0" borderId="11" xfId="1" applyNumberFormat="1" applyFont="1" applyFill="1" applyBorder="1">
      <alignment vertical="center"/>
    </xf>
    <xf numFmtId="0" fontId="25" fillId="0" borderId="11" xfId="0" applyFont="1" applyBorder="1" applyAlignment="1">
      <alignment horizontal="center" vertical="center"/>
    </xf>
    <xf numFmtId="10" fontId="25" fillId="0" borderId="11" xfId="1" applyNumberFormat="1" applyFont="1" applyBorder="1">
      <alignment vertical="center"/>
    </xf>
    <xf numFmtId="0" fontId="25" fillId="0" borderId="10" xfId="0" applyFont="1" applyBorder="1" applyAlignment="1">
      <alignment vertical="center"/>
    </xf>
    <xf numFmtId="10" fontId="25" fillId="0" borderId="0" xfId="1" applyNumberFormat="1" applyFont="1">
      <alignment vertical="center"/>
    </xf>
    <xf numFmtId="178" fontId="25" fillId="0" borderId="0" xfId="61099" applyNumberFormat="1" applyFont="1" applyAlignment="1">
      <alignment vertical="center"/>
    </xf>
    <xf numFmtId="10" fontId="25" fillId="0" borderId="10" xfId="1" applyNumberFormat="1" applyFont="1" applyFill="1" applyBorder="1">
      <alignment vertical="center"/>
    </xf>
    <xf numFmtId="0" fontId="25" fillId="0" borderId="0" xfId="0" applyFont="1" applyAlignment="1">
      <alignment horizontal="left" vertical="center"/>
    </xf>
    <xf numFmtId="178" fontId="19" fillId="33" borderId="10" xfId="61099" applyNumberFormat="1" applyFont="1" applyFill="1" applyBorder="1" applyAlignment="1">
      <alignment vertical="center"/>
    </xf>
    <xf numFmtId="178" fontId="19" fillId="0" borderId="11" xfId="61099" applyNumberFormat="1" applyFont="1" applyFill="1" applyBorder="1" applyAlignment="1">
      <alignment vertical="center"/>
    </xf>
    <xf numFmtId="10" fontId="25" fillId="39" borderId="11" xfId="1" applyNumberFormat="1" applyFont="1" applyFill="1" applyBorder="1" applyAlignment="1"/>
    <xf numFmtId="1" fontId="25" fillId="39" borderId="11" xfId="1" applyNumberFormat="1" applyFont="1" applyFill="1" applyBorder="1" applyAlignment="1"/>
    <xf numFmtId="0" fontId="19" fillId="37" borderId="0" xfId="0" applyFont="1" applyFill="1" applyAlignment="1">
      <alignment vertical="center"/>
    </xf>
    <xf numFmtId="0" fontId="25" fillId="37" borderId="0" xfId="0" applyFont="1" applyFill="1" applyAlignment="1">
      <alignment vertical="center"/>
    </xf>
    <xf numFmtId="0" fontId="25" fillId="37" borderId="0" xfId="0" applyFont="1" applyFill="1" applyAlignment="1">
      <alignment horizontal="center" vertical="center"/>
    </xf>
    <xf numFmtId="10" fontId="25" fillId="37" borderId="0" xfId="0" applyNumberFormat="1" applyFont="1" applyFill="1" applyAlignment="1">
      <alignment vertical="center"/>
    </xf>
    <xf numFmtId="0" fontId="25" fillId="37" borderId="0" xfId="0" applyFont="1" applyFill="1"/>
    <xf numFmtId="177" fontId="25" fillId="39" borderId="11" xfId="1" applyNumberFormat="1" applyFont="1" applyFill="1" applyBorder="1" applyAlignment="1">
      <alignment vertical="center"/>
    </xf>
    <xf numFmtId="10" fontId="25" fillId="0" borderId="11" xfId="1" applyNumberFormat="1" applyFont="1" applyBorder="1" applyAlignment="1"/>
    <xf numFmtId="179" fontId="25" fillId="39" borderId="11" xfId="61099" applyNumberFormat="1" applyFont="1" applyFill="1" applyBorder="1">
      <alignment vertical="center"/>
    </xf>
    <xf numFmtId="179" fontId="25" fillId="0" borderId="11" xfId="61099" applyNumberFormat="1" applyFont="1" applyFill="1" applyBorder="1">
      <alignment vertical="center"/>
    </xf>
    <xf numFmtId="0" fontId="25" fillId="34" borderId="11" xfId="0" applyFont="1" applyFill="1" applyBorder="1" applyAlignment="1">
      <alignment horizontal="center" vertical="center"/>
    </xf>
    <xf numFmtId="179" fontId="19" fillId="0" borderId="0" xfId="0" applyNumberFormat="1" applyFont="1" applyAlignment="1">
      <alignment horizontal="center" vertical="center"/>
    </xf>
    <xf numFmtId="0" fontId="27" fillId="38" borderId="0" xfId="0" applyFont="1" applyFill="1"/>
    <xf numFmtId="0" fontId="27" fillId="37" borderId="0" xfId="0" applyFont="1" applyFill="1"/>
    <xf numFmtId="2" fontId="27" fillId="0" borderId="0" xfId="0" applyNumberFormat="1" applyFont="1"/>
    <xf numFmtId="0" fontId="25" fillId="34" borderId="11" xfId="0" applyFont="1" applyFill="1" applyBorder="1" applyAlignment="1">
      <alignment vertical="center"/>
    </xf>
    <xf numFmtId="176" fontId="25" fillId="0" borderId="10" xfId="1" applyNumberFormat="1" applyFont="1" applyFill="1" applyBorder="1">
      <alignment vertical="center"/>
    </xf>
    <xf numFmtId="176" fontId="25" fillId="0" borderId="11" xfId="1" applyNumberFormat="1" applyFont="1" applyFill="1" applyBorder="1">
      <alignment vertical="center"/>
    </xf>
    <xf numFmtId="178" fontId="27" fillId="0" borderId="11" xfId="61099" applyNumberFormat="1" applyFont="1" applyFill="1" applyBorder="1" applyAlignment="1">
      <alignment vertical="center"/>
    </xf>
    <xf numFmtId="2" fontId="25" fillId="39" borderId="11" xfId="1" applyNumberFormat="1" applyFont="1" applyFill="1" applyBorder="1" applyAlignment="1"/>
    <xf numFmtId="178" fontId="27" fillId="0" borderId="10" xfId="61099" applyNumberFormat="1" applyFont="1" applyFill="1" applyBorder="1" applyAlignment="1">
      <alignment vertical="center"/>
    </xf>
    <xf numFmtId="0" fontId="19" fillId="0" borderId="11" xfId="0" applyFont="1" applyBorder="1"/>
    <xf numFmtId="177" fontId="25" fillId="36" borderId="11" xfId="1" applyNumberFormat="1" applyFont="1" applyFill="1" applyBorder="1" applyAlignment="1">
      <alignment vertical="center"/>
    </xf>
    <xf numFmtId="1" fontId="27" fillId="0" borderId="0" xfId="0" applyNumberFormat="1" applyFont="1"/>
    <xf numFmtId="180" fontId="25" fillId="0" borderId="0" xfId="1" applyNumberFormat="1" applyFont="1" applyAlignment="1"/>
    <xf numFmtId="10" fontId="25" fillId="0" borderId="0" xfId="1" applyNumberFormat="1" applyFont="1" applyAlignment="1"/>
    <xf numFmtId="10" fontId="19" fillId="0" borderId="11" xfId="1" applyNumberFormat="1" applyFont="1" applyFill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0" fontId="25" fillId="0" borderId="0" xfId="1" applyNumberFormat="1" applyFont="1" applyAlignment="1">
      <alignment vertical="center"/>
    </xf>
    <xf numFmtId="10" fontId="27" fillId="0" borderId="0" xfId="1" applyNumberFormat="1" applyFont="1" applyAlignment="1">
      <alignment vertical="center"/>
    </xf>
    <xf numFmtId="0" fontId="25" fillId="33" borderId="11" xfId="0" applyFont="1" applyFill="1" applyBorder="1"/>
    <xf numFmtId="10" fontId="25" fillId="0" borderId="0" xfId="0" applyNumberFormat="1" applyFont="1"/>
    <xf numFmtId="0" fontId="27" fillId="0" borderId="0" xfId="0" applyFont="1" applyAlignment="1">
      <alignment horizontal="center" vertical="center"/>
    </xf>
    <xf numFmtId="0" fontId="19" fillId="0" borderId="0" xfId="0" applyNumberFormat="1" applyFont="1" applyFill="1" applyBorder="1"/>
    <xf numFmtId="0" fontId="25" fillId="36" borderId="11" xfId="0" applyFont="1" applyFill="1" applyBorder="1" applyAlignment="1">
      <alignment horizontal="center" vertical="center"/>
    </xf>
    <xf numFmtId="43" fontId="25" fillId="0" borderId="0" xfId="0" applyNumberFormat="1" applyFont="1"/>
    <xf numFmtId="10" fontId="19" fillId="0" borderId="11" xfId="1" applyNumberFormat="1" applyFont="1" applyFill="1" applyBorder="1">
      <alignment vertical="center"/>
    </xf>
    <xf numFmtId="179" fontId="19" fillId="39" borderId="11" xfId="61099" applyNumberFormat="1" applyFont="1" applyFill="1" applyBorder="1">
      <alignment vertical="center"/>
    </xf>
    <xf numFmtId="10" fontId="27" fillId="0" borderId="0" xfId="1" applyNumberFormat="1" applyFont="1" applyAlignment="1"/>
    <xf numFmtId="181" fontId="27" fillId="0" borderId="0" xfId="0" applyNumberFormat="1" applyFont="1"/>
    <xf numFmtId="10" fontId="25" fillId="0" borderId="0" xfId="0" applyNumberFormat="1" applyFont="1" applyAlignment="1">
      <alignment vertical="center"/>
    </xf>
    <xf numFmtId="178" fontId="25" fillId="35" borderId="11" xfId="61099" applyNumberFormat="1" applyFont="1" applyFill="1" applyBorder="1" applyAlignment="1"/>
    <xf numFmtId="0" fontId="19" fillId="0" borderId="15" xfId="0" applyFont="1" applyBorder="1"/>
    <xf numFmtId="182" fontId="27" fillId="0" borderId="0" xfId="1" applyNumberFormat="1" applyFont="1" applyAlignment="1"/>
    <xf numFmtId="182" fontId="27" fillId="0" borderId="0" xfId="0" applyNumberFormat="1" applyFont="1"/>
    <xf numFmtId="1" fontId="19" fillId="0" borderId="0" xfId="0" applyNumberFormat="1" applyFont="1" applyAlignment="1">
      <alignment vertical="center"/>
    </xf>
    <xf numFmtId="1" fontId="25" fillId="0" borderId="0" xfId="1" applyNumberFormat="1" applyFont="1" applyAlignment="1"/>
    <xf numFmtId="1" fontId="25" fillId="0" borderId="0" xfId="1" applyNumberFormat="1" applyFont="1" applyAlignment="1">
      <alignment vertical="center"/>
    </xf>
    <xf numFmtId="0" fontId="19" fillId="0" borderId="15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center" vertical="center"/>
    </xf>
    <xf numFmtId="0" fontId="19" fillId="35" borderId="10" xfId="0" applyFont="1" applyFill="1" applyBorder="1"/>
    <xf numFmtId="0" fontId="19" fillId="35" borderId="15" xfId="0" applyFont="1" applyFill="1" applyBorder="1"/>
    <xf numFmtId="0" fontId="27" fillId="0" borderId="15" xfId="0" applyFont="1" applyBorder="1" applyAlignment="1">
      <alignment horizontal="center" vertical="center"/>
    </xf>
    <xf numFmtId="10" fontId="27" fillId="0" borderId="0" xfId="1" applyNumberFormat="1" applyFont="1" applyFill="1" applyBorder="1" applyAlignment="1"/>
    <xf numFmtId="0" fontId="19" fillId="42" borderId="11" xfId="0" applyFont="1" applyFill="1" applyBorder="1" applyAlignment="1">
      <alignment horizontal="center" vertical="center"/>
    </xf>
    <xf numFmtId="0" fontId="19" fillId="42" borderId="10" xfId="0" quotePrefix="1" applyFont="1" applyFill="1" applyBorder="1" applyAlignment="1">
      <alignment horizontal="center" vertical="center"/>
    </xf>
    <xf numFmtId="0" fontId="19" fillId="42" borderId="11" xfId="0" quotePrefix="1" applyFont="1" applyFill="1" applyBorder="1" applyAlignment="1">
      <alignment horizontal="center" vertical="center"/>
    </xf>
    <xf numFmtId="0" fontId="19" fillId="42" borderId="15" xfId="0" applyFont="1" applyFill="1" applyBorder="1" applyAlignment="1">
      <alignment horizontal="center" vertical="center"/>
    </xf>
    <xf numFmtId="0" fontId="19" fillId="0" borderId="15" xfId="0" applyFont="1" applyFill="1" applyBorder="1"/>
    <xf numFmtId="0" fontId="19" fillId="33" borderId="10" xfId="0" applyFont="1" applyFill="1" applyBorder="1"/>
    <xf numFmtId="0" fontId="19" fillId="33" borderId="15" xfId="0" applyFont="1" applyFill="1" applyBorder="1"/>
    <xf numFmtId="0" fontId="19" fillId="40" borderId="15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/>
    </xf>
    <xf numFmtId="2" fontId="27" fillId="0" borderId="0" xfId="1" applyNumberFormat="1" applyFont="1" applyFill="1" applyBorder="1" applyAlignment="1"/>
    <xf numFmtId="2" fontId="19" fillId="0" borderId="0" xfId="0" applyNumberFormat="1" applyFont="1"/>
    <xf numFmtId="10" fontId="19" fillId="0" borderId="0" xfId="1" applyNumberFormat="1" applyFont="1" applyAlignment="1">
      <alignment horizontal="center" vertical="center"/>
    </xf>
    <xf numFmtId="10" fontId="19" fillId="0" borderId="0" xfId="1" applyNumberFormat="1" applyFont="1" applyFill="1" applyBorder="1" applyAlignment="1"/>
    <xf numFmtId="1" fontId="19" fillId="0" borderId="0" xfId="0" applyNumberFormat="1" applyFont="1"/>
    <xf numFmtId="0" fontId="19" fillId="44" borderId="0" xfId="0" applyFont="1" applyFill="1" applyAlignment="1">
      <alignment vertical="center"/>
    </xf>
    <xf numFmtId="0" fontId="27" fillId="44" borderId="0" xfId="0" applyFont="1" applyFill="1"/>
    <xf numFmtId="0" fontId="25" fillId="44" borderId="0" xfId="0" applyFont="1" applyFill="1" applyAlignment="1">
      <alignment horizontal="center" vertical="center"/>
    </xf>
    <xf numFmtId="10" fontId="25" fillId="44" borderId="0" xfId="0" applyNumberFormat="1" applyFont="1" applyFill="1" applyAlignment="1">
      <alignment vertical="center"/>
    </xf>
    <xf numFmtId="0" fontId="25" fillId="44" borderId="0" xfId="0" applyFont="1" applyFill="1" applyAlignment="1">
      <alignment vertical="center"/>
    </xf>
    <xf numFmtId="0" fontId="25" fillId="44" borderId="0" xfId="0" applyFont="1" applyFill="1"/>
    <xf numFmtId="0" fontId="25" fillId="41" borderId="15" xfId="0" applyFont="1" applyFill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178" fontId="25" fillId="33" borderId="0" xfId="61099" applyNumberFormat="1" applyFont="1" applyFill="1" applyAlignment="1">
      <alignment vertical="center"/>
    </xf>
    <xf numFmtId="0" fontId="19" fillId="45" borderId="0" xfId="0" applyFont="1" applyFill="1" applyAlignment="1">
      <alignment vertical="center"/>
    </xf>
    <xf numFmtId="0" fontId="27" fillId="45" borderId="0" xfId="0" applyFont="1" applyFill="1"/>
    <xf numFmtId="0" fontId="25" fillId="45" borderId="0" xfId="0" applyFont="1" applyFill="1" applyAlignment="1">
      <alignment horizontal="center" vertical="center"/>
    </xf>
    <xf numFmtId="10" fontId="25" fillId="45" borderId="0" xfId="0" applyNumberFormat="1" applyFont="1" applyFill="1" applyAlignment="1">
      <alignment vertical="center"/>
    </xf>
    <xf numFmtId="0" fontId="25" fillId="45" borderId="0" xfId="0" applyFont="1" applyFill="1" applyAlignment="1">
      <alignment vertical="center"/>
    </xf>
    <xf numFmtId="0" fontId="25" fillId="45" borderId="0" xfId="0" applyFont="1" applyFill="1"/>
    <xf numFmtId="10" fontId="27" fillId="0" borderId="10" xfId="1" applyNumberFormat="1" applyFont="1" applyFill="1" applyBorder="1" applyAlignment="1">
      <alignment vertical="center"/>
    </xf>
    <xf numFmtId="0" fontId="25" fillId="0" borderId="15" xfId="0" applyFont="1" applyBorder="1" applyAlignment="1">
      <alignment vertical="center"/>
    </xf>
    <xf numFmtId="177" fontId="25" fillId="39" borderId="15" xfId="1" applyNumberFormat="1" applyFont="1" applyFill="1" applyBorder="1" applyAlignment="1">
      <alignment vertical="center"/>
    </xf>
    <xf numFmtId="10" fontId="25" fillId="39" borderId="15" xfId="1" applyNumberFormat="1" applyFont="1" applyFill="1" applyBorder="1" applyAlignment="1"/>
    <xf numFmtId="10" fontId="19" fillId="0" borderId="15" xfId="1" applyNumberFormat="1" applyFont="1" applyFill="1" applyBorder="1" applyAlignment="1">
      <alignment horizontal="center" vertical="center" wrapText="1"/>
    </xf>
    <xf numFmtId="0" fontId="19" fillId="46" borderId="15" xfId="0" applyFont="1" applyFill="1" applyBorder="1"/>
    <xf numFmtId="0" fontId="25" fillId="34" borderId="15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34" borderId="12" xfId="0" applyFont="1" applyFill="1" applyBorder="1" applyAlignment="1">
      <alignment horizontal="center" vertical="center"/>
    </xf>
    <xf numFmtId="0" fontId="25" fillId="33" borderId="10" xfId="0" applyFont="1" applyFill="1" applyBorder="1"/>
    <xf numFmtId="0" fontId="25" fillId="0" borderId="15" xfId="0" applyFont="1" applyFill="1" applyBorder="1" applyAlignment="1">
      <alignment horizontal="center" vertical="center"/>
    </xf>
    <xf numFmtId="179" fontId="27" fillId="0" borderId="0" xfId="1" applyNumberFormat="1" applyFont="1" applyAlignment="1">
      <alignment vertical="center"/>
    </xf>
    <xf numFmtId="179" fontId="27" fillId="0" borderId="0" xfId="0" applyNumberFormat="1" applyFont="1"/>
    <xf numFmtId="10" fontId="27" fillId="0" borderId="0" xfId="1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9" fillId="43" borderId="10" xfId="0" applyFont="1" applyFill="1" applyBorder="1"/>
    <xf numFmtId="0" fontId="19" fillId="43" borderId="15" xfId="0" applyFont="1" applyFill="1" applyBorder="1"/>
    <xf numFmtId="0" fontId="19" fillId="0" borderId="15" xfId="0" applyFont="1" applyBorder="1" applyAlignment="1">
      <alignment horizontal="center" vertical="top" wrapText="1"/>
    </xf>
    <xf numFmtId="0" fontId="25" fillId="0" borderId="15" xfId="0" applyFont="1" applyBorder="1" applyAlignment="1">
      <alignment horizontal="center"/>
    </xf>
    <xf numFmtId="178" fontId="27" fillId="0" borderId="0" xfId="61099" applyNumberFormat="1" applyFont="1" applyFill="1" applyBorder="1" applyAlignment="1">
      <alignment vertical="center"/>
    </xf>
    <xf numFmtId="0" fontId="19" fillId="34" borderId="13" xfId="0" applyFont="1" applyFill="1" applyBorder="1" applyAlignment="1">
      <alignment horizontal="center" vertical="center"/>
    </xf>
    <xf numFmtId="181" fontId="25" fillId="33" borderId="15" xfId="0" applyNumberFormat="1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19" fillId="0" borderId="15" xfId="0" applyFont="1" applyBorder="1" applyAlignment="1">
      <alignment horizontal="center" vertical="center"/>
    </xf>
    <xf numFmtId="0" fontId="19" fillId="40" borderId="15" xfId="0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/>
    <xf numFmtId="181" fontId="27" fillId="0" borderId="0" xfId="1" applyNumberFormat="1" applyFont="1" applyAlignment="1"/>
    <xf numFmtId="0" fontId="31" fillId="0" borderId="0" xfId="0" applyFont="1"/>
    <xf numFmtId="10" fontId="25" fillId="0" borderId="15" xfId="1" applyNumberFormat="1" applyFont="1" applyFill="1" applyBorder="1">
      <alignment vertical="center"/>
    </xf>
    <xf numFmtId="0" fontId="25" fillId="36" borderId="15" xfId="0" applyFont="1" applyFill="1" applyBorder="1" applyAlignment="1">
      <alignment horizontal="center" vertical="center"/>
    </xf>
    <xf numFmtId="181" fontId="19" fillId="33" borderId="15" xfId="0" applyNumberFormat="1" applyFont="1" applyFill="1" applyBorder="1" applyAlignment="1">
      <alignment vertical="center"/>
    </xf>
    <xf numFmtId="1" fontId="19" fillId="0" borderId="0" xfId="1" applyNumberFormat="1" applyFont="1" applyFill="1" applyBorder="1" applyAlignment="1"/>
    <xf numFmtId="0" fontId="25" fillId="34" borderId="15" xfId="0" applyFont="1" applyFill="1" applyBorder="1" applyAlignment="1">
      <alignment vertical="center"/>
    </xf>
    <xf numFmtId="177" fontId="25" fillId="36" borderId="15" xfId="1" applyNumberFormat="1" applyFont="1" applyFill="1" applyBorder="1" applyAlignment="1">
      <alignment vertical="center"/>
    </xf>
    <xf numFmtId="1" fontId="25" fillId="39" borderId="15" xfId="1" applyNumberFormat="1" applyFont="1" applyFill="1" applyBorder="1" applyAlignment="1"/>
    <xf numFmtId="2" fontId="25" fillId="39" borderId="15" xfId="1" applyNumberFormat="1" applyFont="1" applyFill="1" applyBorder="1" applyAlignment="1"/>
    <xf numFmtId="10" fontId="25" fillId="39" borderId="15" xfId="1" quotePrefix="1" applyNumberFormat="1" applyFont="1" applyFill="1" applyBorder="1" applyAlignment="1">
      <alignment vertical="center"/>
    </xf>
    <xf numFmtId="179" fontId="19" fillId="39" borderId="15" xfId="61099" applyNumberFormat="1" applyFont="1" applyFill="1" applyBorder="1">
      <alignment vertical="center"/>
    </xf>
    <xf numFmtId="10" fontId="25" fillId="0" borderId="15" xfId="1" applyNumberFormat="1" applyFont="1" applyBorder="1" applyAlignment="1"/>
    <xf numFmtId="178" fontId="19" fillId="33" borderId="15" xfId="61099" applyNumberFormat="1" applyFont="1" applyFill="1" applyBorder="1" applyAlignment="1">
      <alignment vertical="center"/>
    </xf>
    <xf numFmtId="176" fontId="25" fillId="0" borderId="15" xfId="1" applyNumberFormat="1" applyFont="1" applyFill="1" applyBorder="1">
      <alignment vertical="center"/>
    </xf>
    <xf numFmtId="179" fontId="25" fillId="39" borderId="15" xfId="61099" applyNumberFormat="1" applyFont="1" applyFill="1" applyBorder="1">
      <alignment vertical="center"/>
    </xf>
    <xf numFmtId="178" fontId="19" fillId="0" borderId="15" xfId="61099" applyNumberFormat="1" applyFont="1" applyFill="1" applyBorder="1" applyAlignment="1">
      <alignment vertical="center"/>
    </xf>
    <xf numFmtId="181" fontId="25" fillId="33" borderId="15" xfId="1" applyNumberFormat="1" applyFont="1" applyFill="1" applyBorder="1">
      <alignment vertical="center"/>
    </xf>
    <xf numFmtId="10" fontId="25" fillId="0" borderId="15" xfId="1" applyNumberFormat="1" applyFont="1" applyBorder="1">
      <alignment vertical="center"/>
    </xf>
    <xf numFmtId="179" fontId="25" fillId="0" borderId="15" xfId="61099" applyNumberFormat="1" applyFont="1" applyFill="1" applyBorder="1">
      <alignment vertical="center"/>
    </xf>
    <xf numFmtId="0" fontId="25" fillId="33" borderId="15" xfId="0" applyFont="1" applyFill="1" applyBorder="1" applyAlignment="1">
      <alignment vertical="center"/>
    </xf>
    <xf numFmtId="0" fontId="25" fillId="0" borderId="15" xfId="1" applyNumberFormat="1" applyFont="1" applyFill="1" applyBorder="1">
      <alignment vertical="center"/>
    </xf>
    <xf numFmtId="10" fontId="19" fillId="0" borderId="15" xfId="1" applyNumberFormat="1" applyFont="1" applyFill="1" applyBorder="1">
      <alignment vertical="center"/>
    </xf>
    <xf numFmtId="181" fontId="25" fillId="0" borderId="0" xfId="1" applyNumberFormat="1" applyFont="1" applyAlignment="1"/>
    <xf numFmtId="2" fontId="25" fillId="0" borderId="0" xfId="0" applyNumberFormat="1" applyFont="1"/>
    <xf numFmtId="0" fontId="25" fillId="33" borderId="15" xfId="0" applyFont="1" applyFill="1" applyBorder="1"/>
    <xf numFmtId="183" fontId="19" fillId="0" borderId="0" xfId="0" applyNumberFormat="1" applyFont="1" applyAlignment="1">
      <alignment vertical="center"/>
    </xf>
    <xf numFmtId="183" fontId="19" fillId="0" borderId="0" xfId="2" applyNumberFormat="1" applyFont="1" applyAlignment="1">
      <alignment horizontal="left" vertical="center"/>
    </xf>
    <xf numFmtId="184" fontId="19" fillId="0" borderId="0" xfId="0" applyNumberFormat="1" applyFont="1" applyAlignment="1">
      <alignment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10" fontId="19" fillId="0" borderId="14" xfId="0" applyNumberFormat="1" applyFont="1" applyFill="1" applyBorder="1" applyAlignment="1">
      <alignment horizontal="center" vertical="center" wrapText="1"/>
    </xf>
    <xf numFmtId="10" fontId="19" fillId="0" borderId="10" xfId="0" applyNumberFormat="1" applyFont="1" applyFill="1" applyBorder="1" applyAlignment="1">
      <alignment horizontal="center" vertical="center" wrapText="1"/>
    </xf>
    <xf numFmtId="176" fontId="19" fillId="33" borderId="14" xfId="0" applyNumberFormat="1" applyFont="1" applyFill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76" fontId="19" fillId="0" borderId="14" xfId="0" applyNumberFormat="1" applyFont="1" applyFill="1" applyBorder="1" applyAlignment="1">
      <alignment horizontal="center" vertical="center" wrapText="1"/>
    </xf>
    <xf numFmtId="176" fontId="19" fillId="0" borderId="10" xfId="0" applyNumberFormat="1" applyFont="1" applyFill="1" applyBorder="1" applyAlignment="1">
      <alignment horizontal="center" vertical="center" wrapText="1"/>
    </xf>
    <xf numFmtId="0" fontId="28" fillId="45" borderId="0" xfId="0" applyFont="1" applyFill="1" applyAlignment="1">
      <alignment horizontal="center" vertical="center"/>
    </xf>
    <xf numFmtId="0" fontId="28" fillId="37" borderId="0" xfId="0" applyFont="1" applyFill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8" fillId="44" borderId="0" xfId="0" applyFont="1" applyFill="1" applyAlignment="1">
      <alignment horizontal="center" vertical="center"/>
    </xf>
    <xf numFmtId="0" fontId="25" fillId="35" borderId="14" xfId="0" applyNumberFormat="1" applyFont="1" applyFill="1" applyBorder="1" applyAlignment="1">
      <alignment horizontal="center"/>
    </xf>
    <xf numFmtId="0" fontId="25" fillId="35" borderId="10" xfId="0" applyNumberFormat="1" applyFont="1" applyFill="1" applyBorder="1" applyAlignment="1">
      <alignment horizontal="center"/>
    </xf>
    <xf numFmtId="0" fontId="25" fillId="35" borderId="14" xfId="0" applyFont="1" applyFill="1" applyBorder="1" applyAlignment="1">
      <alignment horizontal="center"/>
    </xf>
    <xf numFmtId="0" fontId="25" fillId="35" borderId="10" xfId="0" applyFont="1" applyFill="1" applyBorder="1" applyAlignment="1">
      <alignment horizontal="center"/>
    </xf>
    <xf numFmtId="0" fontId="19" fillId="0" borderId="14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78" fontId="25" fillId="33" borderId="14" xfId="61099" applyNumberFormat="1" applyFont="1" applyFill="1" applyBorder="1" applyAlignment="1">
      <alignment horizontal="center" vertical="center"/>
    </xf>
    <xf numFmtId="178" fontId="25" fillId="33" borderId="10" xfId="61099" applyNumberFormat="1" applyFont="1" applyFill="1" applyBorder="1" applyAlignment="1">
      <alignment horizontal="center" vertical="center"/>
    </xf>
    <xf numFmtId="178" fontId="27" fillId="0" borderId="14" xfId="61099" applyNumberFormat="1" applyFont="1" applyFill="1" applyBorder="1" applyAlignment="1">
      <alignment horizontal="center" vertical="center"/>
    </xf>
    <xf numFmtId="178" fontId="27" fillId="0" borderId="10" xfId="61099" applyNumberFormat="1" applyFont="1" applyFill="1" applyBorder="1" applyAlignment="1">
      <alignment horizontal="center" vertical="center"/>
    </xf>
  </cellXfs>
  <cellStyles count="61100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" xfId="61099" builtinId="3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8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FFFFCC"/>
      <color rgb="FFFFFF00"/>
      <color rgb="FFFFFF99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2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92CC004-8860-4E27-9897-51EAD0B2DD6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27a61c9-d9c3-4957-a871-04343a5e184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I107"/>
  <sheetViews>
    <sheetView tabSelected="1" workbookViewId="0">
      <selection activeCell="E6" sqref="E6"/>
    </sheetView>
  </sheetViews>
  <sheetFormatPr defaultColWidth="8.88671875" defaultRowHeight="15.6"/>
  <cols>
    <col min="1" max="1" width="28.21875" style="1" customWidth="1"/>
    <col min="2" max="4" width="19.33203125" style="1" customWidth="1"/>
    <col min="5" max="5" width="37.33203125" style="1" bestFit="1" customWidth="1"/>
    <col min="6" max="6" width="19.33203125" style="1" customWidth="1"/>
    <col min="7" max="7" width="20.33203125" style="1" customWidth="1"/>
    <col min="8" max="8" width="15.77734375" style="1" customWidth="1"/>
    <col min="9" max="9" width="14.6640625" style="1" customWidth="1"/>
    <col min="10" max="16384" width="8.88671875" style="1"/>
  </cols>
  <sheetData>
    <row r="2" spans="1:9">
      <c r="A2" s="16" t="s">
        <v>33</v>
      </c>
      <c r="B2" s="36" t="s">
        <v>312</v>
      </c>
      <c r="C2" s="5"/>
    </row>
    <row r="3" spans="1:9">
      <c r="A3" s="16" t="s">
        <v>34</v>
      </c>
      <c r="B3" s="36" t="s">
        <v>311</v>
      </c>
      <c r="C3" s="17"/>
    </row>
    <row r="4" spans="1:9">
      <c r="C4" s="26"/>
    </row>
    <row r="5" spans="1:9">
      <c r="C5" s="26"/>
    </row>
    <row r="6" spans="1:9">
      <c r="A6" s="18" t="s">
        <v>50</v>
      </c>
      <c r="C6" s="26"/>
    </row>
    <row r="7" spans="1:9">
      <c r="A7" s="35">
        <v>100</v>
      </c>
      <c r="B7" s="204"/>
      <c r="C7" s="205"/>
      <c r="D7" s="204"/>
      <c r="E7" s="204"/>
      <c r="G7" s="206"/>
    </row>
    <row r="8" spans="1:9">
      <c r="B8" s="204"/>
      <c r="C8" s="205"/>
      <c r="D8" s="204"/>
      <c r="E8" s="204"/>
      <c r="G8" s="206"/>
    </row>
    <row r="9" spans="1:9">
      <c r="B9" s="204"/>
      <c r="C9" s="205"/>
      <c r="D9" s="204"/>
      <c r="E9" s="204"/>
      <c r="G9" s="206"/>
    </row>
    <row r="10" spans="1:9">
      <c r="A10" s="18" t="s">
        <v>45</v>
      </c>
      <c r="B10" s="18" t="s">
        <v>48</v>
      </c>
      <c r="C10" s="31" t="s">
        <v>32</v>
      </c>
      <c r="D10" s="31" t="s">
        <v>46</v>
      </c>
      <c r="G10" s="7"/>
      <c r="H10" s="7"/>
      <c r="I10" s="7"/>
    </row>
    <row r="11" spans="1:9">
      <c r="A11" s="40" cm="1">
        <f t="array" ref="A11:A13">B11:B13*A7</f>
        <v>100</v>
      </c>
      <c r="B11" s="35">
        <v>1</v>
      </c>
      <c r="C11" s="93">
        <f>SUM(B18:B19)</f>
        <v>0.94000000227511493</v>
      </c>
      <c r="D11" s="93" t="s">
        <v>47</v>
      </c>
      <c r="G11" s="7"/>
      <c r="H11" s="7"/>
      <c r="I11" s="7"/>
    </row>
    <row r="12" spans="1:9">
      <c r="A12" s="40">
        <v>200</v>
      </c>
      <c r="B12" s="35">
        <v>2</v>
      </c>
      <c r="C12" s="155">
        <f>B22+B23</f>
        <v>0.93999999552788405</v>
      </c>
      <c r="D12" s="155" t="s">
        <v>240</v>
      </c>
      <c r="G12" s="7"/>
      <c r="H12" s="7"/>
      <c r="I12" s="7"/>
    </row>
    <row r="13" spans="1:9">
      <c r="A13" s="40">
        <v>7500</v>
      </c>
      <c r="B13" s="35">
        <v>75</v>
      </c>
      <c r="C13" s="46">
        <f>SUM(B26:B27)</f>
        <v>0.92500000015675199</v>
      </c>
      <c r="D13" s="46" t="s">
        <v>49</v>
      </c>
    </row>
    <row r="14" spans="1:9">
      <c r="A14" s="21"/>
      <c r="B14" s="21"/>
      <c r="C14" s="22"/>
      <c r="D14" s="2"/>
      <c r="F14" s="3"/>
    </row>
    <row r="15" spans="1:9">
      <c r="A15" s="9"/>
      <c r="B15" s="9"/>
      <c r="C15" s="22"/>
      <c r="D15" s="22"/>
      <c r="F15" s="4"/>
    </row>
    <row r="16" spans="1:9">
      <c r="A16" s="25" t="s">
        <v>18</v>
      </c>
      <c r="B16" s="10"/>
      <c r="C16" s="44"/>
      <c r="D16" s="41"/>
      <c r="E16" s="45"/>
      <c r="F16" s="7"/>
      <c r="G16" s="7"/>
      <c r="H16" s="7"/>
      <c r="I16" s="11"/>
    </row>
    <row r="17" spans="1:9">
      <c r="A17" s="31" t="s">
        <v>46</v>
      </c>
      <c r="B17" s="18" t="s">
        <v>0</v>
      </c>
      <c r="C17" s="18" t="s">
        <v>1</v>
      </c>
      <c r="D17" s="18" t="s">
        <v>2</v>
      </c>
      <c r="E17" s="18" t="s">
        <v>6</v>
      </c>
      <c r="F17" s="96"/>
      <c r="G17" s="7"/>
      <c r="H17" s="7"/>
      <c r="I17" s="11"/>
    </row>
    <row r="18" spans="1:9">
      <c r="A18" s="207" t="str">
        <f>D11</f>
        <v>Normal Bet</v>
      </c>
      <c r="B18" s="39">
        <f>Multiplier_Weight_Oldhand!C7</f>
        <v>0.67999999998503224</v>
      </c>
      <c r="C18" s="208">
        <f>1/D18</f>
        <v>4.2016800504201604E-3</v>
      </c>
      <c r="D18" s="210">
        <f>Multiplier_Weight_Oldhand!G7</f>
        <v>238.00003522400564</v>
      </c>
      <c r="E18" s="27" t="s">
        <v>43</v>
      </c>
      <c r="F18" s="96"/>
      <c r="G18" s="7"/>
      <c r="H18" s="7"/>
      <c r="I18" s="11"/>
    </row>
    <row r="19" spans="1:9">
      <c r="A19" s="207"/>
      <c r="B19" s="39">
        <f>Multiplier_Weight_Oldhand!D7</f>
        <v>0.26000000229008274</v>
      </c>
      <c r="C19" s="209"/>
      <c r="D19" s="211"/>
      <c r="E19" s="27" t="s">
        <v>51</v>
      </c>
      <c r="F19" s="96"/>
      <c r="G19" s="7"/>
      <c r="H19" s="7"/>
      <c r="I19" s="11"/>
    </row>
    <row r="20" spans="1:9">
      <c r="A20" s="42"/>
      <c r="B20" s="43"/>
      <c r="C20" s="44"/>
      <c r="D20" s="41"/>
      <c r="E20" s="7"/>
      <c r="F20" s="96"/>
      <c r="G20" s="7"/>
      <c r="H20" s="7"/>
      <c r="I20" s="11"/>
    </row>
    <row r="21" spans="1:9">
      <c r="A21" s="31" t="s">
        <v>46</v>
      </c>
      <c r="B21" s="18" t="s">
        <v>0</v>
      </c>
      <c r="C21" s="18" t="s">
        <v>1</v>
      </c>
      <c r="D21" s="18" t="s">
        <v>2</v>
      </c>
      <c r="E21" s="18" t="s">
        <v>6</v>
      </c>
      <c r="F21" s="96"/>
      <c r="G21" s="7"/>
      <c r="H21" s="7"/>
      <c r="I21" s="11"/>
    </row>
    <row r="22" spans="1:9">
      <c r="A22" s="207" t="str">
        <f>D12</f>
        <v>Extra Bet</v>
      </c>
      <c r="B22" s="39">
        <f>Multiplier_Weight_Oldhand!C8</f>
        <v>0.33653492820633824</v>
      </c>
      <c r="C22" s="208">
        <f>1/D22</f>
        <v>2.1008403231092435E-2</v>
      </c>
      <c r="D22" s="210">
        <f>Multiplier_Weight_Oldhand!G8</f>
        <v>47.600000295120005</v>
      </c>
      <c r="E22" s="27" t="s">
        <v>43</v>
      </c>
      <c r="F22" s="96"/>
      <c r="G22" s="7"/>
      <c r="H22" s="7"/>
      <c r="I22" s="11"/>
    </row>
    <row r="23" spans="1:9">
      <c r="A23" s="207"/>
      <c r="B23" s="39">
        <f>Multiplier_Weight_Oldhand!D8</f>
        <v>0.60346506732154581</v>
      </c>
      <c r="C23" s="209"/>
      <c r="D23" s="211"/>
      <c r="E23" s="27" t="s">
        <v>51</v>
      </c>
      <c r="F23" s="96"/>
      <c r="G23" s="7"/>
      <c r="H23" s="7"/>
      <c r="I23" s="11"/>
    </row>
    <row r="24" spans="1:9">
      <c r="A24" s="42"/>
      <c r="B24" s="43"/>
      <c r="C24" s="44"/>
      <c r="D24" s="41"/>
      <c r="E24" s="7"/>
      <c r="F24" s="96"/>
      <c r="G24" s="7"/>
      <c r="H24" s="7"/>
      <c r="I24" s="11"/>
    </row>
    <row r="25" spans="1:9">
      <c r="A25" s="31" t="s">
        <v>46</v>
      </c>
      <c r="B25" s="18" t="s">
        <v>0</v>
      </c>
      <c r="C25" s="18" t="s">
        <v>1</v>
      </c>
      <c r="D25" s="18" t="s">
        <v>2</v>
      </c>
      <c r="E25" s="18" t="s">
        <v>6</v>
      </c>
      <c r="F25" s="96"/>
      <c r="G25" s="7"/>
      <c r="H25" s="7"/>
      <c r="I25" s="11"/>
    </row>
    <row r="26" spans="1:9">
      <c r="A26" s="207" t="str">
        <f>D13</f>
        <v>Buy Feature</v>
      </c>
      <c r="B26" s="39">
        <f>Multiplier_Weight_Oldhand!C9</f>
        <v>0</v>
      </c>
      <c r="C26" s="208">
        <f>1/D26</f>
        <v>1</v>
      </c>
      <c r="D26" s="212">
        <v>1</v>
      </c>
      <c r="E26" s="27" t="s">
        <v>43</v>
      </c>
      <c r="F26" s="96"/>
      <c r="G26" s="7"/>
      <c r="H26" s="7"/>
      <c r="I26" s="11"/>
    </row>
    <row r="27" spans="1:9">
      <c r="A27" s="207"/>
      <c r="B27" s="39">
        <f>Multiplier_Weight_Oldhand!D9</f>
        <v>0.92500000015675199</v>
      </c>
      <c r="C27" s="209"/>
      <c r="D27" s="213"/>
      <c r="E27" s="27" t="s">
        <v>51</v>
      </c>
      <c r="F27" s="96"/>
      <c r="G27" s="7"/>
      <c r="H27" s="7"/>
      <c r="I27" s="11"/>
    </row>
    <row r="28" spans="1:9">
      <c r="A28" s="42"/>
      <c r="B28" s="43"/>
      <c r="C28" s="44"/>
      <c r="D28" s="41"/>
      <c r="E28" s="7"/>
      <c r="F28" s="7"/>
      <c r="G28" s="7"/>
      <c r="H28" s="7"/>
      <c r="I28" s="11"/>
    </row>
    <row r="29" spans="1:9">
      <c r="A29" s="42"/>
      <c r="B29" s="43"/>
      <c r="C29" s="44"/>
      <c r="D29" s="41"/>
      <c r="E29" s="7"/>
      <c r="F29" s="7"/>
      <c r="G29" s="7"/>
      <c r="H29" s="7"/>
      <c r="I29" s="11"/>
    </row>
    <row r="30" spans="1:9">
      <c r="A30" s="18" t="s">
        <v>3</v>
      </c>
      <c r="B30" s="18">
        <v>1</v>
      </c>
      <c r="C30" s="18">
        <v>2</v>
      </c>
      <c r="D30" s="18">
        <v>3</v>
      </c>
      <c r="E30" s="18">
        <v>4</v>
      </c>
      <c r="F30" s="18">
        <v>5</v>
      </c>
      <c r="G30" s="7"/>
      <c r="H30" s="7"/>
    </row>
    <row r="31" spans="1:9">
      <c r="A31" s="19" t="s">
        <v>4</v>
      </c>
      <c r="B31" s="20">
        <v>3</v>
      </c>
      <c r="C31" s="20">
        <v>3</v>
      </c>
      <c r="D31" s="20">
        <v>3</v>
      </c>
      <c r="E31" s="20">
        <v>3</v>
      </c>
      <c r="F31" s="20">
        <v>3</v>
      </c>
      <c r="G31" s="7"/>
      <c r="H31" s="7"/>
    </row>
    <row r="32" spans="1:9">
      <c r="A32" s="29"/>
      <c r="B32" s="29"/>
      <c r="C32" s="29"/>
      <c r="D32" s="29"/>
      <c r="E32" s="29"/>
      <c r="F32" s="29"/>
      <c r="G32" s="29"/>
    </row>
    <row r="33" spans="1:7">
      <c r="A33" s="29"/>
      <c r="B33" s="29"/>
      <c r="C33" s="29"/>
      <c r="D33" s="29"/>
      <c r="E33" s="29"/>
      <c r="F33" s="29"/>
      <c r="G33" s="29"/>
    </row>
    <row r="34" spans="1:7">
      <c r="A34" s="1" t="s">
        <v>41</v>
      </c>
    </row>
    <row r="35" spans="1:7">
      <c r="A35" s="18" t="s">
        <v>35</v>
      </c>
      <c r="B35" s="18" t="s">
        <v>43</v>
      </c>
      <c r="C35" s="18" t="s">
        <v>44</v>
      </c>
    </row>
    <row r="36" spans="1:7">
      <c r="A36" s="20">
        <v>3</v>
      </c>
      <c r="B36" s="37">
        <v>12</v>
      </c>
      <c r="C36" s="37">
        <v>12</v>
      </c>
    </row>
    <row r="37" spans="1:7">
      <c r="A37" s="20">
        <v>4</v>
      </c>
      <c r="B37" s="37">
        <v>14</v>
      </c>
      <c r="C37" s="37">
        <v>14</v>
      </c>
    </row>
    <row r="38" spans="1:7">
      <c r="A38" s="8">
        <v>5</v>
      </c>
      <c r="B38" s="38">
        <v>16</v>
      </c>
      <c r="C38" s="38">
        <v>16</v>
      </c>
    </row>
    <row r="39" spans="1:7">
      <c r="A39" s="130" t="s">
        <v>122</v>
      </c>
      <c r="B39" s="30"/>
    </row>
    <row r="41" spans="1:7">
      <c r="A41" s="1" t="s">
        <v>40</v>
      </c>
      <c r="B41" s="1" t="str">
        <f>"All wins show for "&amp;A7&amp;" credit bet."</f>
        <v>All wins show for 100 credit bet.</v>
      </c>
    </row>
    <row r="42" spans="1:7">
      <c r="A42" s="18" t="s">
        <v>36</v>
      </c>
      <c r="B42" s="18" t="s">
        <v>37</v>
      </c>
      <c r="C42" s="18">
        <v>3</v>
      </c>
      <c r="D42" s="18">
        <v>4</v>
      </c>
      <c r="E42" s="18">
        <v>5</v>
      </c>
      <c r="F42" s="18" t="s">
        <v>42</v>
      </c>
    </row>
    <row r="43" spans="1:7">
      <c r="A43" s="20" t="s">
        <v>19</v>
      </c>
      <c r="B43" s="20" t="s">
        <v>38</v>
      </c>
      <c r="C43" s="32">
        <v>0</v>
      </c>
      <c r="D43" s="32">
        <v>0</v>
      </c>
      <c r="E43" s="32">
        <v>0</v>
      </c>
      <c r="F43" s="33">
        <v>0</v>
      </c>
    </row>
    <row r="44" spans="1:7">
      <c r="A44" s="8" t="s">
        <v>24</v>
      </c>
      <c r="B44" s="8" t="s">
        <v>39</v>
      </c>
      <c r="C44" s="28">
        <v>0</v>
      </c>
      <c r="D44" s="28">
        <v>0</v>
      </c>
      <c r="E44" s="28">
        <v>0</v>
      </c>
      <c r="F44" s="34">
        <v>1</v>
      </c>
    </row>
    <row r="45" spans="1:7">
      <c r="A45" s="122" t="s">
        <v>20</v>
      </c>
      <c r="B45" s="122" t="s">
        <v>20</v>
      </c>
      <c r="C45" s="122">
        <v>250</v>
      </c>
      <c r="D45" s="122">
        <v>1250</v>
      </c>
      <c r="E45" s="122">
        <v>5000</v>
      </c>
      <c r="F45" s="123">
        <v>2</v>
      </c>
    </row>
    <row r="46" spans="1:7">
      <c r="A46" s="122" t="s">
        <v>21</v>
      </c>
      <c r="B46" s="122" t="s">
        <v>21</v>
      </c>
      <c r="C46" s="122">
        <v>100</v>
      </c>
      <c r="D46" s="122">
        <v>500</v>
      </c>
      <c r="E46" s="122">
        <v>2000</v>
      </c>
      <c r="F46" s="124">
        <v>3</v>
      </c>
    </row>
    <row r="47" spans="1:7">
      <c r="A47" s="122" t="s">
        <v>22</v>
      </c>
      <c r="B47" s="122" t="s">
        <v>22</v>
      </c>
      <c r="C47" s="122">
        <v>75</v>
      </c>
      <c r="D47" s="122">
        <v>250</v>
      </c>
      <c r="E47" s="122">
        <v>1000</v>
      </c>
      <c r="F47" s="123">
        <v>4</v>
      </c>
    </row>
    <row r="48" spans="1:7">
      <c r="A48" s="122" t="s">
        <v>23</v>
      </c>
      <c r="B48" s="122" t="s">
        <v>23</v>
      </c>
      <c r="C48" s="122">
        <v>50</v>
      </c>
      <c r="D48" s="122">
        <v>200</v>
      </c>
      <c r="E48" s="122">
        <v>750</v>
      </c>
      <c r="F48" s="124">
        <v>5</v>
      </c>
    </row>
    <row r="49" spans="1:9">
      <c r="A49" s="122" t="s">
        <v>95</v>
      </c>
      <c r="B49" s="122" t="s">
        <v>95</v>
      </c>
      <c r="C49" s="125">
        <v>25</v>
      </c>
      <c r="D49" s="125">
        <v>100</v>
      </c>
      <c r="E49" s="125">
        <v>500</v>
      </c>
      <c r="F49" s="123">
        <v>6</v>
      </c>
    </row>
    <row r="50" spans="1:9">
      <c r="A50" s="122" t="s">
        <v>17</v>
      </c>
      <c r="B50" s="122" t="s">
        <v>17</v>
      </c>
      <c r="C50" s="122">
        <v>10</v>
      </c>
      <c r="D50" s="122">
        <v>50</v>
      </c>
      <c r="E50" s="122">
        <v>250</v>
      </c>
      <c r="F50" s="124">
        <v>7</v>
      </c>
    </row>
    <row r="51" spans="1:9">
      <c r="A51" s="122" t="s">
        <v>25</v>
      </c>
      <c r="B51" s="122" t="s">
        <v>25</v>
      </c>
      <c r="C51" s="122">
        <v>10</v>
      </c>
      <c r="D51" s="122">
        <v>50</v>
      </c>
      <c r="E51" s="122">
        <v>250</v>
      </c>
      <c r="F51" s="123">
        <v>8</v>
      </c>
    </row>
    <row r="52" spans="1:9">
      <c r="A52" s="122" t="s">
        <v>26</v>
      </c>
      <c r="B52" s="122" t="s">
        <v>26</v>
      </c>
      <c r="C52" s="122">
        <v>10</v>
      </c>
      <c r="D52" s="122">
        <v>50</v>
      </c>
      <c r="E52" s="122">
        <v>250</v>
      </c>
      <c r="F52" s="124">
        <v>9</v>
      </c>
    </row>
    <row r="53" spans="1:9">
      <c r="A53" s="122" t="s">
        <v>27</v>
      </c>
      <c r="B53" s="122" t="s">
        <v>27</v>
      </c>
      <c r="C53" s="122">
        <v>10</v>
      </c>
      <c r="D53" s="122">
        <v>50</v>
      </c>
      <c r="E53" s="122">
        <v>250</v>
      </c>
      <c r="F53" s="123">
        <v>10</v>
      </c>
    </row>
    <row r="54" spans="1:9">
      <c r="A54" s="8" t="s">
        <v>78</v>
      </c>
      <c r="B54" s="8" t="s">
        <v>283</v>
      </c>
      <c r="C54" s="28">
        <v>250</v>
      </c>
      <c r="D54" s="28">
        <v>1250</v>
      </c>
      <c r="E54" s="28">
        <v>5000</v>
      </c>
      <c r="F54" s="34">
        <v>11</v>
      </c>
    </row>
    <row r="55" spans="1:9">
      <c r="A55" s="8" t="s">
        <v>79</v>
      </c>
      <c r="B55" s="8" t="s">
        <v>284</v>
      </c>
      <c r="C55" s="28">
        <v>100</v>
      </c>
      <c r="D55" s="28">
        <v>500</v>
      </c>
      <c r="E55" s="28">
        <v>2000</v>
      </c>
      <c r="F55" s="33">
        <v>12</v>
      </c>
    </row>
    <row r="56" spans="1:9">
      <c r="A56" s="8" t="s">
        <v>80</v>
      </c>
      <c r="B56" s="8" t="s">
        <v>285</v>
      </c>
      <c r="C56" s="28">
        <v>75</v>
      </c>
      <c r="D56" s="28">
        <v>250</v>
      </c>
      <c r="E56" s="28">
        <v>1000</v>
      </c>
      <c r="F56" s="34">
        <v>13</v>
      </c>
    </row>
    <row r="57" spans="1:9">
      <c r="A57" s="8" t="s">
        <v>81</v>
      </c>
      <c r="B57" s="8" t="s">
        <v>286</v>
      </c>
      <c r="C57" s="28">
        <v>50</v>
      </c>
      <c r="D57" s="28">
        <v>200</v>
      </c>
      <c r="E57" s="28">
        <v>750</v>
      </c>
      <c r="F57" s="33">
        <v>14</v>
      </c>
    </row>
    <row r="58" spans="1:9">
      <c r="A58" s="8" t="s">
        <v>96</v>
      </c>
      <c r="B58" s="8" t="s">
        <v>287</v>
      </c>
      <c r="C58" s="115">
        <v>25</v>
      </c>
      <c r="D58" s="115">
        <v>100</v>
      </c>
      <c r="E58" s="115">
        <v>500</v>
      </c>
      <c r="F58" s="34">
        <v>15</v>
      </c>
    </row>
    <row r="59" spans="1:9">
      <c r="A59" s="8" t="s">
        <v>83</v>
      </c>
      <c r="B59" s="8" t="s">
        <v>288</v>
      </c>
      <c r="C59" s="28">
        <v>10</v>
      </c>
      <c r="D59" s="28">
        <v>50</v>
      </c>
      <c r="E59" s="28">
        <v>250</v>
      </c>
      <c r="F59" s="33">
        <v>16</v>
      </c>
    </row>
    <row r="60" spans="1:9">
      <c r="A60" s="8" t="s">
        <v>84</v>
      </c>
      <c r="B60" s="8" t="s">
        <v>289</v>
      </c>
      <c r="C60" s="28">
        <v>10</v>
      </c>
      <c r="D60" s="28">
        <v>50</v>
      </c>
      <c r="E60" s="28">
        <v>250</v>
      </c>
      <c r="F60" s="34">
        <v>17</v>
      </c>
    </row>
    <row r="61" spans="1:9">
      <c r="A61" s="8" t="s">
        <v>86</v>
      </c>
      <c r="B61" s="8" t="s">
        <v>290</v>
      </c>
      <c r="C61" s="28">
        <v>10</v>
      </c>
      <c r="D61" s="28">
        <v>50</v>
      </c>
      <c r="E61" s="28">
        <v>250</v>
      </c>
      <c r="F61" s="33">
        <v>18</v>
      </c>
    </row>
    <row r="62" spans="1:9">
      <c r="A62" s="8" t="s">
        <v>88</v>
      </c>
      <c r="B62" s="8" t="s">
        <v>291</v>
      </c>
      <c r="C62" s="28">
        <v>10</v>
      </c>
      <c r="D62" s="28">
        <v>50</v>
      </c>
      <c r="E62" s="28">
        <v>250</v>
      </c>
      <c r="F62" s="34">
        <v>19</v>
      </c>
    </row>
    <row r="63" spans="1:9">
      <c r="A63" s="22"/>
      <c r="B63" s="22"/>
      <c r="C63" s="22"/>
      <c r="D63" s="22"/>
      <c r="E63" s="22"/>
      <c r="F63" s="22"/>
      <c r="G63" s="22"/>
      <c r="H63" s="22"/>
      <c r="I63" s="22"/>
    </row>
    <row r="64" spans="1:9">
      <c r="A64" s="22"/>
      <c r="B64" s="22"/>
      <c r="C64" s="22"/>
      <c r="D64" s="22"/>
      <c r="E64" s="22"/>
      <c r="F64" s="22"/>
      <c r="G64" s="22"/>
      <c r="H64" s="22"/>
      <c r="I64" s="22"/>
    </row>
    <row r="65" spans="1:9">
      <c r="A65" s="22"/>
      <c r="B65" s="22"/>
      <c r="C65" s="22"/>
      <c r="D65" s="22"/>
      <c r="E65" s="22"/>
      <c r="F65" s="22"/>
      <c r="G65" s="22"/>
      <c r="H65" s="22"/>
      <c r="I65" s="22"/>
    </row>
    <row r="66" spans="1:9">
      <c r="A66" s="22"/>
      <c r="B66" s="22"/>
      <c r="C66" s="22"/>
      <c r="D66" s="22"/>
      <c r="E66" s="22"/>
      <c r="F66" s="22"/>
      <c r="G66" s="22"/>
      <c r="H66" s="22"/>
      <c r="I66" s="22"/>
    </row>
    <row r="67" spans="1:9">
      <c r="A67" s="22"/>
      <c r="B67" s="22"/>
      <c r="C67" s="22"/>
      <c r="D67" s="22"/>
      <c r="E67" s="22"/>
      <c r="F67" s="22"/>
      <c r="G67" s="22"/>
      <c r="H67" s="22"/>
      <c r="I67" s="22"/>
    </row>
    <row r="68" spans="1:9">
      <c r="A68" s="22"/>
      <c r="B68" s="22"/>
      <c r="C68" s="22"/>
      <c r="D68" s="22"/>
      <c r="E68" s="22"/>
      <c r="F68" s="22"/>
      <c r="G68" s="22"/>
      <c r="H68" s="22"/>
      <c r="I68" s="22"/>
    </row>
    <row r="69" spans="1:9">
      <c r="A69" s="22"/>
      <c r="B69" s="22"/>
      <c r="C69" s="22"/>
      <c r="D69" s="22"/>
      <c r="E69" s="22"/>
      <c r="F69" s="22"/>
      <c r="G69" s="22"/>
      <c r="H69" s="22"/>
      <c r="I69" s="22"/>
    </row>
    <row r="70" spans="1:9">
      <c r="A70" s="22"/>
      <c r="B70" s="22"/>
      <c r="C70" s="22"/>
      <c r="D70" s="22"/>
      <c r="E70" s="22"/>
      <c r="F70" s="22"/>
      <c r="G70" s="22"/>
      <c r="H70" s="22"/>
      <c r="I70" s="22"/>
    </row>
    <row r="71" spans="1:9">
      <c r="A71" s="22"/>
      <c r="B71" s="22"/>
      <c r="C71" s="22"/>
      <c r="D71" s="22"/>
      <c r="E71" s="22"/>
      <c r="F71" s="22"/>
      <c r="G71" s="22"/>
      <c r="H71" s="22"/>
      <c r="I71" s="22"/>
    </row>
    <row r="72" spans="1:9">
      <c r="A72" s="22"/>
      <c r="B72" s="22"/>
      <c r="C72" s="22"/>
      <c r="D72" s="22"/>
      <c r="E72" s="22"/>
      <c r="F72" s="22"/>
      <c r="G72" s="22"/>
      <c r="H72" s="22"/>
      <c r="I72" s="22"/>
    </row>
    <row r="73" spans="1:9">
      <c r="A73" s="22"/>
      <c r="B73" s="22"/>
      <c r="C73" s="22"/>
      <c r="D73" s="22"/>
      <c r="E73" s="22"/>
      <c r="F73" s="22"/>
      <c r="G73" s="22"/>
      <c r="H73" s="22"/>
      <c r="I73" s="22"/>
    </row>
    <row r="74" spans="1:9">
      <c r="A74" s="22"/>
      <c r="B74" s="22"/>
      <c r="C74" s="22"/>
      <c r="D74" s="22"/>
      <c r="E74" s="22"/>
      <c r="F74" s="22"/>
      <c r="G74" s="22"/>
      <c r="H74" s="22"/>
      <c r="I74" s="22"/>
    </row>
    <row r="75" spans="1:9">
      <c r="A75" s="22"/>
      <c r="B75" s="22"/>
      <c r="C75" s="22"/>
      <c r="D75" s="22"/>
      <c r="E75" s="22"/>
      <c r="F75" s="22"/>
      <c r="G75" s="22"/>
      <c r="H75" s="22"/>
      <c r="I75" s="22"/>
    </row>
    <row r="76" spans="1:9">
      <c r="A76" s="22"/>
      <c r="B76" s="22"/>
      <c r="C76" s="22"/>
      <c r="D76" s="22"/>
      <c r="E76" s="22"/>
      <c r="F76" s="22"/>
      <c r="G76" s="22"/>
      <c r="H76" s="22"/>
      <c r="I76" s="22"/>
    </row>
    <row r="77" spans="1:9">
      <c r="A77" s="22"/>
      <c r="B77" s="22"/>
      <c r="C77" s="22"/>
      <c r="D77" s="22"/>
      <c r="E77" s="22"/>
      <c r="F77" s="22"/>
      <c r="G77" s="22"/>
      <c r="H77" s="22"/>
      <c r="I77" s="22"/>
    </row>
    <row r="78" spans="1:9">
      <c r="A78" s="22"/>
      <c r="B78" s="22"/>
      <c r="C78" s="22"/>
      <c r="D78" s="22"/>
      <c r="E78" s="22"/>
      <c r="F78" s="22"/>
      <c r="G78" s="22"/>
      <c r="H78" s="22"/>
      <c r="I78" s="22"/>
    </row>
    <row r="79" spans="1:9">
      <c r="A79" s="22"/>
      <c r="B79" s="22"/>
      <c r="C79" s="22"/>
      <c r="D79" s="22"/>
      <c r="E79" s="22"/>
      <c r="F79" s="22"/>
      <c r="G79" s="22"/>
      <c r="H79" s="22"/>
      <c r="I79" s="22"/>
    </row>
    <row r="80" spans="1:9">
      <c r="A80" s="22"/>
      <c r="B80" s="22"/>
      <c r="C80" s="22"/>
      <c r="D80" s="22"/>
      <c r="E80" s="22"/>
      <c r="F80" s="22"/>
      <c r="G80" s="22"/>
      <c r="H80" s="22"/>
      <c r="I80" s="22"/>
    </row>
    <row r="81" spans="1:9">
      <c r="A81" s="22"/>
      <c r="B81" s="22"/>
      <c r="C81" s="22"/>
      <c r="D81" s="22"/>
      <c r="E81" s="22"/>
      <c r="F81" s="22"/>
      <c r="G81" s="22"/>
      <c r="H81" s="22"/>
      <c r="I81" s="22"/>
    </row>
    <row r="82" spans="1:9">
      <c r="A82" s="22"/>
      <c r="B82" s="22"/>
      <c r="C82" s="22"/>
      <c r="D82" s="22"/>
      <c r="E82" s="22"/>
      <c r="F82" s="22"/>
      <c r="G82" s="22"/>
      <c r="H82" s="22"/>
      <c r="I82" s="22"/>
    </row>
    <row r="83" spans="1:9">
      <c r="A83" s="22"/>
      <c r="B83" s="22"/>
      <c r="C83" s="22"/>
      <c r="D83" s="22"/>
      <c r="E83" s="22"/>
      <c r="F83" s="22"/>
      <c r="G83" s="22"/>
      <c r="H83" s="22"/>
      <c r="I83" s="22"/>
    </row>
    <row r="84" spans="1:9">
      <c r="A84" s="22"/>
      <c r="B84" s="22"/>
      <c r="C84" s="22"/>
      <c r="D84" s="22"/>
      <c r="E84" s="22"/>
      <c r="F84" s="22"/>
      <c r="G84" s="22"/>
      <c r="H84" s="22"/>
      <c r="I84" s="22"/>
    </row>
    <row r="85" spans="1:9">
      <c r="B85" s="6"/>
      <c r="C85" s="6"/>
      <c r="D85" s="6"/>
    </row>
    <row r="87" spans="1:9">
      <c r="F87" s="22"/>
      <c r="G87" s="22"/>
      <c r="H87" s="22"/>
      <c r="I87" s="22"/>
    </row>
    <row r="92" spans="1:9">
      <c r="F92" s="22"/>
      <c r="G92" s="22"/>
      <c r="H92" s="22"/>
      <c r="I92" s="22"/>
    </row>
    <row r="97" spans="6:7">
      <c r="F97" s="22"/>
      <c r="G97" s="22"/>
    </row>
    <row r="102" spans="6:7">
      <c r="F102" s="22"/>
      <c r="G102" s="22"/>
    </row>
    <row r="107" spans="6:7">
      <c r="F107" s="22"/>
      <c r="G107" s="22"/>
    </row>
  </sheetData>
  <mergeCells count="9">
    <mergeCell ref="A18:A19"/>
    <mergeCell ref="C18:C19"/>
    <mergeCell ref="D18:D19"/>
    <mergeCell ref="A26:A27"/>
    <mergeCell ref="D26:D27"/>
    <mergeCell ref="C26:C27"/>
    <mergeCell ref="A22:A23"/>
    <mergeCell ref="C22:C23"/>
    <mergeCell ref="D22:D23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731A-0C36-4228-AF3E-301877BA201D}">
  <sheetPr codeName="工作表4"/>
  <dimension ref="B3:B83"/>
  <sheetViews>
    <sheetView topLeftCell="A4" workbookViewId="0"/>
  </sheetViews>
  <sheetFormatPr defaultRowHeight="15.6"/>
  <cols>
    <col min="1" max="16384" width="8.88671875" style="22"/>
  </cols>
  <sheetData>
    <row r="3" spans="2:2">
      <c r="B3" s="22" t="s">
        <v>124</v>
      </c>
    </row>
    <row r="5" spans="2:2">
      <c r="B5" s="22" t="s">
        <v>125</v>
      </c>
    </row>
    <row r="7" spans="2:2">
      <c r="B7" s="22" t="s">
        <v>126</v>
      </c>
    </row>
    <row r="8" spans="2:2">
      <c r="B8" s="22" t="s">
        <v>127</v>
      </c>
    </row>
    <row r="9" spans="2:2">
      <c r="B9" s="22" t="s">
        <v>128</v>
      </c>
    </row>
    <row r="10" spans="2:2">
      <c r="B10" s="22" t="s">
        <v>129</v>
      </c>
    </row>
    <row r="11" spans="2:2">
      <c r="B11" s="22" t="s">
        <v>253</v>
      </c>
    </row>
    <row r="12" spans="2:2">
      <c r="B12" s="22" t="s">
        <v>254</v>
      </c>
    </row>
    <row r="13" spans="2:2">
      <c r="B13" s="22" t="s">
        <v>130</v>
      </c>
    </row>
    <row r="14" spans="2:2">
      <c r="B14" s="22" t="s">
        <v>255</v>
      </c>
    </row>
    <row r="15" spans="2:2">
      <c r="B15" s="22" t="s">
        <v>256</v>
      </c>
    </row>
    <row r="16" spans="2:2">
      <c r="B16" s="22" t="s">
        <v>131</v>
      </c>
    </row>
    <row r="18" spans="2:2">
      <c r="B18" s="22" t="s">
        <v>132</v>
      </c>
    </row>
    <row r="19" spans="2:2">
      <c r="B19" s="22" t="s">
        <v>123</v>
      </c>
    </row>
    <row r="20" spans="2:2">
      <c r="B20" s="22" t="s">
        <v>133</v>
      </c>
    </row>
    <row r="21" spans="2:2">
      <c r="B21" s="22" t="s">
        <v>134</v>
      </c>
    </row>
    <row r="22" spans="2:2">
      <c r="B22" s="22" t="s">
        <v>257</v>
      </c>
    </row>
    <row r="23" spans="2:2">
      <c r="B23" s="22" t="s">
        <v>135</v>
      </c>
    </row>
    <row r="24" spans="2:2">
      <c r="B24" s="22" t="s">
        <v>258</v>
      </c>
    </row>
    <row r="25" spans="2:2">
      <c r="B25" s="22" t="s">
        <v>136</v>
      </c>
    </row>
    <row r="26" spans="2:2">
      <c r="B26" s="22" t="s">
        <v>137</v>
      </c>
    </row>
    <row r="28" spans="2:2">
      <c r="B28" s="22" t="s">
        <v>138</v>
      </c>
    </row>
    <row r="30" spans="2:2">
      <c r="B30" s="22" t="s">
        <v>139</v>
      </c>
    </row>
    <row r="31" spans="2:2">
      <c r="B31" s="22" t="s">
        <v>140</v>
      </c>
    </row>
    <row r="33" spans="2:2">
      <c r="B33" s="22" t="s">
        <v>141</v>
      </c>
    </row>
    <row r="35" spans="2:2">
      <c r="B35" s="22" t="s">
        <v>142</v>
      </c>
    </row>
    <row r="37" spans="2:2">
      <c r="B37" s="22" t="s">
        <v>143</v>
      </c>
    </row>
    <row r="38" spans="2:2">
      <c r="B38" s="22" t="s">
        <v>144</v>
      </c>
    </row>
    <row r="39" spans="2:2">
      <c r="B39" s="22" t="s">
        <v>145</v>
      </c>
    </row>
    <row r="40" spans="2:2">
      <c r="B40" s="22" t="s">
        <v>146</v>
      </c>
    </row>
    <row r="42" spans="2:2">
      <c r="B42" s="22" t="s">
        <v>147</v>
      </c>
    </row>
    <row r="43" spans="2:2">
      <c r="B43" s="22" t="s">
        <v>123</v>
      </c>
    </row>
    <row r="44" spans="2:2">
      <c r="B44" s="22" t="s">
        <v>148</v>
      </c>
    </row>
    <row r="46" spans="2:2">
      <c r="B46" s="22" t="s">
        <v>149</v>
      </c>
    </row>
    <row r="47" spans="2:2">
      <c r="B47" s="22" t="s">
        <v>150</v>
      </c>
    </row>
    <row r="48" spans="2:2">
      <c r="B48" s="22" t="s">
        <v>259</v>
      </c>
    </row>
    <row r="49" spans="2:2">
      <c r="B49" s="22" t="s">
        <v>151</v>
      </c>
    </row>
    <row r="50" spans="2:2">
      <c r="B50" s="22" t="s">
        <v>152</v>
      </c>
    </row>
    <row r="51" spans="2:2">
      <c r="B51" s="22" t="s">
        <v>153</v>
      </c>
    </row>
    <row r="53" spans="2:2">
      <c r="B53" s="22" t="s">
        <v>154</v>
      </c>
    </row>
    <row r="55" spans="2:2">
      <c r="B55" s="22" t="s">
        <v>155</v>
      </c>
    </row>
    <row r="56" spans="2:2">
      <c r="B56" s="22" t="s">
        <v>260</v>
      </c>
    </row>
    <row r="57" spans="2:2">
      <c r="B57" s="22" t="s">
        <v>156</v>
      </c>
    </row>
    <row r="58" spans="2:2">
      <c r="B58" s="22" t="s">
        <v>261</v>
      </c>
    </row>
    <row r="59" spans="2:2">
      <c r="B59" s="22" t="s">
        <v>157</v>
      </c>
    </row>
    <row r="60" spans="2:2">
      <c r="B60" s="22" t="s">
        <v>158</v>
      </c>
    </row>
    <row r="62" spans="2:2">
      <c r="B62" s="22" t="s">
        <v>159</v>
      </c>
    </row>
    <row r="64" spans="2:2">
      <c r="B64" s="22" t="s">
        <v>160</v>
      </c>
    </row>
    <row r="65" spans="2:2">
      <c r="B65" s="22" t="s">
        <v>161</v>
      </c>
    </row>
    <row r="67" spans="2:2">
      <c r="B67" s="22" t="s">
        <v>162</v>
      </c>
    </row>
    <row r="69" spans="2:2">
      <c r="B69" s="22" t="s">
        <v>163</v>
      </c>
    </row>
    <row r="70" spans="2:2">
      <c r="B70" s="22" t="s">
        <v>164</v>
      </c>
    </row>
    <row r="71" spans="2:2">
      <c r="B71" s="22" t="s">
        <v>262</v>
      </c>
    </row>
    <row r="72" spans="2:2">
      <c r="B72" s="22" t="s">
        <v>165</v>
      </c>
    </row>
    <row r="73" spans="2:2">
      <c r="B73" s="22" t="s">
        <v>263</v>
      </c>
    </row>
    <row r="74" spans="2:2">
      <c r="B74" s="22" t="s">
        <v>166</v>
      </c>
    </row>
    <row r="75" spans="2:2">
      <c r="B75" s="22" t="s">
        <v>167</v>
      </c>
    </row>
    <row r="77" spans="2:2">
      <c r="B77" s="22" t="s">
        <v>168</v>
      </c>
    </row>
    <row r="79" spans="2:2">
      <c r="B79" s="22" t="s">
        <v>169</v>
      </c>
    </row>
    <row r="80" spans="2:2">
      <c r="B80" s="22" t="s">
        <v>170</v>
      </c>
    </row>
    <row r="81" spans="2:2">
      <c r="B81" s="22" t="s">
        <v>171</v>
      </c>
    </row>
    <row r="82" spans="2:2">
      <c r="B82" s="22" t="s">
        <v>264</v>
      </c>
    </row>
    <row r="83" spans="2:2">
      <c r="B83" s="22" t="s">
        <v>172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5D19-1A5B-49DC-9D2C-7D4D57F0A1FC}">
  <sheetPr codeName="工作表2"/>
  <dimension ref="A3:AL132"/>
  <sheetViews>
    <sheetView workbookViewId="0">
      <selection activeCell="J15" sqref="J15"/>
    </sheetView>
  </sheetViews>
  <sheetFormatPr defaultColWidth="8.88671875" defaultRowHeight="15.6"/>
  <cols>
    <col min="1" max="4" width="8.88671875" style="15"/>
    <col min="5" max="5" width="9.5546875" style="15" bestFit="1" customWidth="1"/>
    <col min="6" max="8" width="8.88671875" style="15"/>
    <col min="9" max="9" width="57.6640625" style="15" customWidth="1"/>
    <col min="10" max="10" width="16.21875" style="15" bestFit="1" customWidth="1"/>
    <col min="11" max="11" width="10.5546875" style="15" customWidth="1"/>
    <col min="12" max="12" width="11" style="15" bestFit="1" customWidth="1"/>
    <col min="13" max="13" width="8.88671875" style="15"/>
    <col min="14" max="14" width="40.21875" style="15" customWidth="1"/>
    <col min="15" max="27" width="8.88671875" style="15" customWidth="1"/>
    <col min="28" max="28" width="11.6640625" style="47" bestFit="1" customWidth="1"/>
    <col min="29" max="29" width="37.33203125" style="15" customWidth="1"/>
    <col min="30" max="38" width="10.6640625" style="15" customWidth="1"/>
    <col min="39" max="16384" width="8.88671875" style="100"/>
  </cols>
  <sheetData>
    <row r="3" spans="2:38">
      <c r="B3" s="15" t="s">
        <v>117</v>
      </c>
      <c r="I3" s="15" t="s">
        <v>109</v>
      </c>
      <c r="N3" s="15" t="s">
        <v>106</v>
      </c>
      <c r="AC3" s="15" t="s">
        <v>105</v>
      </c>
    </row>
    <row r="4" spans="2:38">
      <c r="B4" s="117" t="s">
        <v>112</v>
      </c>
      <c r="C4" s="117" t="s">
        <v>116</v>
      </c>
      <c r="D4" s="117" t="s">
        <v>277</v>
      </c>
      <c r="E4" s="117" t="s">
        <v>278</v>
      </c>
      <c r="F4" s="117" t="s">
        <v>279</v>
      </c>
      <c r="G4" s="117" t="s">
        <v>280</v>
      </c>
      <c r="I4" s="116" t="s">
        <v>103</v>
      </c>
      <c r="J4" s="117" t="s">
        <v>90</v>
      </c>
      <c r="K4" s="117" t="s">
        <v>113</v>
      </c>
      <c r="N4" s="117" t="s">
        <v>104</v>
      </c>
      <c r="O4" s="117">
        <v>0</v>
      </c>
      <c r="P4" s="117">
        <v>2</v>
      </c>
      <c r="Q4" s="117">
        <v>3</v>
      </c>
      <c r="R4" s="117">
        <v>5</v>
      </c>
      <c r="S4" s="117">
        <v>8</v>
      </c>
      <c r="T4" s="117">
        <v>10</v>
      </c>
      <c r="U4" s="117">
        <v>15</v>
      </c>
      <c r="V4" s="117">
        <v>20</v>
      </c>
      <c r="W4" s="117">
        <v>25</v>
      </c>
      <c r="X4" s="117">
        <v>50</v>
      </c>
      <c r="Y4" s="117">
        <v>100</v>
      </c>
      <c r="Z4" s="117">
        <v>500</v>
      </c>
      <c r="AA4" s="117">
        <v>1000</v>
      </c>
      <c r="AC4" s="117" t="s">
        <v>104</v>
      </c>
      <c r="AD4" s="117">
        <v>1</v>
      </c>
      <c r="AE4" s="117">
        <v>2</v>
      </c>
      <c r="AF4" s="117">
        <v>3</v>
      </c>
      <c r="AG4" s="117">
        <v>4</v>
      </c>
      <c r="AH4" s="117">
        <v>5</v>
      </c>
      <c r="AI4" s="117">
        <v>6</v>
      </c>
      <c r="AJ4" s="117">
        <v>7</v>
      </c>
      <c r="AK4" s="117">
        <v>8</v>
      </c>
      <c r="AL4" s="117">
        <v>9</v>
      </c>
    </row>
    <row r="5" spans="2:38">
      <c r="B5" s="109">
        <v>0</v>
      </c>
      <c r="C5" s="128">
        <v>1</v>
      </c>
      <c r="D5" s="128">
        <v>1</v>
      </c>
      <c r="E5" s="128">
        <v>1</v>
      </c>
      <c r="F5" s="128">
        <v>1</v>
      </c>
      <c r="G5" s="128">
        <v>1</v>
      </c>
      <c r="I5" s="109" t="s">
        <v>97</v>
      </c>
      <c r="J5" s="118">
        <v>7000</v>
      </c>
      <c r="K5" s="177"/>
      <c r="L5" s="121">
        <v>0.7</v>
      </c>
      <c r="N5" s="109" t="s">
        <v>97</v>
      </c>
      <c r="O5" s="166">
        <f>10000-SUM(P5:AA5)</f>
        <v>0</v>
      </c>
      <c r="P5" s="167">
        <v>0</v>
      </c>
      <c r="Q5" s="167">
        <v>0</v>
      </c>
      <c r="R5" s="167">
        <v>0</v>
      </c>
      <c r="S5" s="167">
        <v>0</v>
      </c>
      <c r="T5" s="119">
        <f>10000-SUM(U5:AA5)</f>
        <v>2680</v>
      </c>
      <c r="U5" s="119">
        <v>3000</v>
      </c>
      <c r="V5" s="119">
        <v>2000</v>
      </c>
      <c r="W5" s="119">
        <v>500</v>
      </c>
      <c r="X5" s="119">
        <v>100</v>
      </c>
      <c r="Y5" s="119">
        <v>1200</v>
      </c>
      <c r="Z5" s="119">
        <v>20</v>
      </c>
      <c r="AA5" s="119">
        <v>500</v>
      </c>
      <c r="AB5" s="131">
        <v>75.930000000000007</v>
      </c>
      <c r="AC5" s="109" t="s">
        <v>97</v>
      </c>
      <c r="AD5" s="119">
        <v>300</v>
      </c>
      <c r="AE5" s="119">
        <v>600</v>
      </c>
      <c r="AF5" s="119">
        <v>1080</v>
      </c>
      <c r="AG5" s="119">
        <v>1440</v>
      </c>
      <c r="AH5" s="119">
        <v>2250</v>
      </c>
      <c r="AI5" s="119">
        <v>2700</v>
      </c>
      <c r="AJ5" s="119">
        <v>3150</v>
      </c>
      <c r="AK5" s="119">
        <v>3600</v>
      </c>
      <c r="AL5" s="119">
        <v>4050</v>
      </c>
    </row>
    <row r="6" spans="2:38">
      <c r="B6" s="109">
        <v>1</v>
      </c>
      <c r="C6" s="128">
        <v>0</v>
      </c>
      <c r="D6" s="128">
        <v>0</v>
      </c>
      <c r="E6" s="128">
        <v>0</v>
      </c>
      <c r="F6" s="128">
        <v>0</v>
      </c>
      <c r="G6" s="128">
        <v>0</v>
      </c>
      <c r="I6" s="109" t="s">
        <v>98</v>
      </c>
      <c r="J6" s="119">
        <v>1000</v>
      </c>
      <c r="K6" s="109"/>
      <c r="L6" s="121">
        <v>0.1</v>
      </c>
      <c r="N6" s="109" t="s">
        <v>98</v>
      </c>
      <c r="O6" s="166">
        <f t="shared" ref="O6:O11" si="0">10000-SUM(P6:AA6)</f>
        <v>0</v>
      </c>
      <c r="P6" s="167">
        <v>0</v>
      </c>
      <c r="Q6" s="167">
        <v>0</v>
      </c>
      <c r="R6" s="167">
        <v>0</v>
      </c>
      <c r="S6" s="167">
        <v>0</v>
      </c>
      <c r="T6" s="119">
        <f>10000-SUM(U6:AA6)</f>
        <v>2680</v>
      </c>
      <c r="U6" s="119">
        <v>3000</v>
      </c>
      <c r="V6" s="119">
        <v>2000</v>
      </c>
      <c r="W6" s="119">
        <v>500</v>
      </c>
      <c r="X6" s="119">
        <v>100</v>
      </c>
      <c r="Y6" s="119">
        <v>1200</v>
      </c>
      <c r="Z6" s="119">
        <v>20</v>
      </c>
      <c r="AA6" s="119">
        <v>500</v>
      </c>
      <c r="AB6" s="131">
        <v>75.930000000000007</v>
      </c>
      <c r="AC6" s="109" t="s">
        <v>98</v>
      </c>
      <c r="AD6" s="167">
        <v>0</v>
      </c>
      <c r="AE6" s="167">
        <v>0</v>
      </c>
      <c r="AF6" s="119">
        <v>525</v>
      </c>
      <c r="AG6" s="119">
        <v>700</v>
      </c>
      <c r="AH6" s="119">
        <v>1750</v>
      </c>
      <c r="AI6" s="119">
        <v>2100</v>
      </c>
      <c r="AJ6" s="119">
        <v>3675</v>
      </c>
      <c r="AK6" s="119">
        <v>4200</v>
      </c>
      <c r="AL6" s="119">
        <v>4725</v>
      </c>
    </row>
    <row r="7" spans="2:38">
      <c r="B7" s="109">
        <v>2</v>
      </c>
      <c r="C7" s="128">
        <v>2</v>
      </c>
      <c r="D7" s="128">
        <v>2</v>
      </c>
      <c r="E7" s="128">
        <v>2</v>
      </c>
      <c r="F7" s="128">
        <v>2</v>
      </c>
      <c r="G7" s="128">
        <v>2</v>
      </c>
      <c r="I7" s="109" t="s">
        <v>111</v>
      </c>
      <c r="J7" s="119">
        <v>2000</v>
      </c>
      <c r="K7" s="109"/>
      <c r="L7" s="121">
        <v>0.2</v>
      </c>
      <c r="N7" s="109" t="s">
        <v>111</v>
      </c>
      <c r="O7" s="166">
        <f t="shared" si="0"/>
        <v>10000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X7" s="167">
        <v>0</v>
      </c>
      <c r="Y7" s="167">
        <v>0</v>
      </c>
      <c r="Z7" s="167">
        <v>0</v>
      </c>
      <c r="AA7" s="167">
        <v>0</v>
      </c>
      <c r="AB7" s="131">
        <v>0</v>
      </c>
      <c r="AC7" s="109" t="s">
        <v>111</v>
      </c>
      <c r="AD7" s="167">
        <v>0</v>
      </c>
      <c r="AE7" s="167">
        <v>0</v>
      </c>
      <c r="AF7" s="167">
        <v>0</v>
      </c>
      <c r="AG7" s="167">
        <v>0</v>
      </c>
      <c r="AH7" s="167">
        <v>0</v>
      </c>
      <c r="AI7" s="167">
        <v>0</v>
      </c>
      <c r="AJ7" s="167">
        <v>0</v>
      </c>
      <c r="AK7" s="167">
        <v>0</v>
      </c>
      <c r="AL7" s="167">
        <v>0</v>
      </c>
    </row>
    <row r="8" spans="2:38">
      <c r="B8" s="109">
        <v>3</v>
      </c>
      <c r="C8" s="128">
        <v>0</v>
      </c>
      <c r="D8" s="128">
        <v>1</v>
      </c>
      <c r="E8" s="128">
        <v>2</v>
      </c>
      <c r="F8" s="128">
        <v>1</v>
      </c>
      <c r="G8" s="128">
        <v>0</v>
      </c>
      <c r="J8" s="47">
        <v>10000</v>
      </c>
      <c r="K8" s="47">
        <v>0</v>
      </c>
      <c r="L8" s="47"/>
      <c r="N8" s="109" t="s">
        <v>100</v>
      </c>
      <c r="O8" s="166">
        <f t="shared" si="0"/>
        <v>0</v>
      </c>
      <c r="P8" s="167">
        <v>0</v>
      </c>
      <c r="Q8" s="167">
        <v>0</v>
      </c>
      <c r="R8" s="167">
        <v>0</v>
      </c>
      <c r="S8" s="167">
        <v>0</v>
      </c>
      <c r="T8" s="119">
        <f t="shared" ref="T8:T10" si="1">10000-SUM(U8:AA8)</f>
        <v>3855</v>
      </c>
      <c r="U8" s="119">
        <v>3000</v>
      </c>
      <c r="V8" s="119">
        <v>1500</v>
      </c>
      <c r="W8" s="119">
        <v>150</v>
      </c>
      <c r="X8" s="119">
        <v>25</v>
      </c>
      <c r="Y8" s="119">
        <v>800</v>
      </c>
      <c r="Z8" s="119">
        <v>70</v>
      </c>
      <c r="AA8" s="119">
        <v>600</v>
      </c>
      <c r="AB8" s="131">
        <v>126.22499999999999</v>
      </c>
      <c r="AC8" s="109" t="s">
        <v>100</v>
      </c>
      <c r="AD8" s="167">
        <v>0</v>
      </c>
      <c r="AE8" s="167">
        <v>0</v>
      </c>
      <c r="AF8" s="119">
        <v>450</v>
      </c>
      <c r="AG8" s="119">
        <v>500</v>
      </c>
      <c r="AH8" s="119">
        <v>1400</v>
      </c>
      <c r="AI8" s="119">
        <v>1800</v>
      </c>
      <c r="AJ8" s="119">
        <v>3200</v>
      </c>
      <c r="AK8" s="119">
        <v>4000</v>
      </c>
      <c r="AL8" s="119">
        <v>4200</v>
      </c>
    </row>
    <row r="9" spans="2:38">
      <c r="B9" s="109">
        <v>4</v>
      </c>
      <c r="C9" s="128">
        <v>2</v>
      </c>
      <c r="D9" s="128">
        <v>1</v>
      </c>
      <c r="E9" s="128">
        <v>0</v>
      </c>
      <c r="F9" s="128">
        <v>1</v>
      </c>
      <c r="G9" s="128">
        <v>2</v>
      </c>
      <c r="L9" s="47"/>
      <c r="N9" s="109" t="s">
        <v>101</v>
      </c>
      <c r="O9" s="166">
        <f t="shared" si="0"/>
        <v>0</v>
      </c>
      <c r="P9" s="167">
        <v>0</v>
      </c>
      <c r="Q9" s="167">
        <v>0</v>
      </c>
      <c r="R9" s="167">
        <v>0</v>
      </c>
      <c r="S9" s="167">
        <v>0</v>
      </c>
      <c r="T9" s="119">
        <f t="shared" si="1"/>
        <v>4385</v>
      </c>
      <c r="U9" s="119">
        <v>3000</v>
      </c>
      <c r="V9" s="119">
        <v>1500</v>
      </c>
      <c r="W9" s="119">
        <v>150</v>
      </c>
      <c r="X9" s="119">
        <v>25</v>
      </c>
      <c r="Y9" s="119">
        <v>500</v>
      </c>
      <c r="Z9" s="119">
        <v>40</v>
      </c>
      <c r="AA9" s="119">
        <v>400</v>
      </c>
      <c r="AB9" s="131">
        <v>93.43</v>
      </c>
      <c r="AC9" s="109" t="s">
        <v>101</v>
      </c>
      <c r="AD9" s="167">
        <v>0</v>
      </c>
      <c r="AE9" s="167">
        <v>0</v>
      </c>
      <c r="AF9" s="119">
        <v>450</v>
      </c>
      <c r="AG9" s="119">
        <v>500</v>
      </c>
      <c r="AH9" s="119">
        <v>1400</v>
      </c>
      <c r="AI9" s="119">
        <v>1800</v>
      </c>
      <c r="AJ9" s="119">
        <v>3200</v>
      </c>
      <c r="AK9" s="119">
        <v>4000</v>
      </c>
      <c r="AL9" s="119">
        <v>4200</v>
      </c>
    </row>
    <row r="10" spans="2:38">
      <c r="B10" s="109">
        <v>5</v>
      </c>
      <c r="C10" s="128">
        <v>0</v>
      </c>
      <c r="D10" s="128">
        <v>0</v>
      </c>
      <c r="E10" s="128">
        <v>1</v>
      </c>
      <c r="F10" s="128">
        <v>0</v>
      </c>
      <c r="G10" s="128">
        <v>0</v>
      </c>
      <c r="N10" s="109" t="s">
        <v>102</v>
      </c>
      <c r="O10" s="166">
        <f t="shared" si="0"/>
        <v>0</v>
      </c>
      <c r="P10" s="167">
        <v>0</v>
      </c>
      <c r="Q10" s="167">
        <v>0</v>
      </c>
      <c r="R10" s="167">
        <v>0</v>
      </c>
      <c r="S10" s="167">
        <v>0</v>
      </c>
      <c r="T10" s="119">
        <f t="shared" si="1"/>
        <v>5145</v>
      </c>
      <c r="U10" s="119">
        <v>3000</v>
      </c>
      <c r="V10" s="119">
        <v>1500</v>
      </c>
      <c r="W10" s="119">
        <v>150</v>
      </c>
      <c r="X10" s="119">
        <v>25</v>
      </c>
      <c r="Y10" s="119">
        <v>100</v>
      </c>
      <c r="Z10" s="119">
        <v>10</v>
      </c>
      <c r="AA10" s="119">
        <v>70</v>
      </c>
      <c r="AB10" s="131">
        <v>36.980000000000004</v>
      </c>
      <c r="AC10" s="109" t="s">
        <v>102</v>
      </c>
      <c r="AD10" s="167">
        <v>0</v>
      </c>
      <c r="AE10" s="167">
        <v>0</v>
      </c>
      <c r="AF10" s="119">
        <v>450</v>
      </c>
      <c r="AG10" s="119">
        <v>500</v>
      </c>
      <c r="AH10" s="119">
        <v>1400</v>
      </c>
      <c r="AI10" s="119">
        <v>1800</v>
      </c>
      <c r="AJ10" s="119">
        <v>3200</v>
      </c>
      <c r="AK10" s="119">
        <v>4000</v>
      </c>
      <c r="AL10" s="119">
        <v>4200</v>
      </c>
    </row>
    <row r="11" spans="2:38" ht="15.6" customHeight="1">
      <c r="B11" s="109">
        <v>6</v>
      </c>
      <c r="C11" s="128">
        <v>2</v>
      </c>
      <c r="D11" s="128">
        <v>2</v>
      </c>
      <c r="E11" s="128">
        <v>1</v>
      </c>
      <c r="F11" s="128">
        <v>2</v>
      </c>
      <c r="G11" s="128">
        <v>2</v>
      </c>
      <c r="N11" s="109" t="s">
        <v>110</v>
      </c>
      <c r="O11" s="166">
        <f t="shared" si="0"/>
        <v>10000</v>
      </c>
      <c r="P11" s="167">
        <v>0</v>
      </c>
      <c r="Q11" s="167">
        <v>0</v>
      </c>
      <c r="R11" s="167">
        <v>0</v>
      </c>
      <c r="S11" s="167">
        <v>0</v>
      </c>
      <c r="T11" s="167">
        <v>0</v>
      </c>
      <c r="U11" s="167">
        <v>0</v>
      </c>
      <c r="V11" s="167">
        <v>0</v>
      </c>
      <c r="W11" s="167">
        <v>0</v>
      </c>
      <c r="X11" s="167">
        <v>0</v>
      </c>
      <c r="Y11" s="167">
        <v>0</v>
      </c>
      <c r="Z11" s="167">
        <v>0</v>
      </c>
      <c r="AA11" s="167">
        <v>0</v>
      </c>
      <c r="AB11" s="131">
        <v>0</v>
      </c>
      <c r="AC11" s="109" t="s">
        <v>110</v>
      </c>
      <c r="AD11" s="167">
        <v>0</v>
      </c>
      <c r="AE11" s="167">
        <v>0</v>
      </c>
      <c r="AF11" s="167">
        <v>0</v>
      </c>
      <c r="AG11" s="167">
        <v>0</v>
      </c>
      <c r="AH11" s="167">
        <v>0</v>
      </c>
      <c r="AI11" s="167">
        <v>0</v>
      </c>
      <c r="AJ11" s="167">
        <v>0</v>
      </c>
      <c r="AK11" s="167">
        <v>0</v>
      </c>
      <c r="AL11" s="167">
        <v>0</v>
      </c>
    </row>
    <row r="12" spans="2:38" ht="15.6" customHeight="1">
      <c r="B12" s="109">
        <v>7</v>
      </c>
      <c r="C12" s="128">
        <v>1</v>
      </c>
      <c r="D12" s="128">
        <v>2</v>
      </c>
      <c r="E12" s="128">
        <v>2</v>
      </c>
      <c r="F12" s="128">
        <v>2</v>
      </c>
      <c r="G12" s="128">
        <v>1</v>
      </c>
    </row>
    <row r="13" spans="2:38" ht="15.6" customHeight="1">
      <c r="B13" s="109">
        <v>8</v>
      </c>
      <c r="C13" s="128">
        <v>1</v>
      </c>
      <c r="D13" s="128">
        <v>0</v>
      </c>
      <c r="E13" s="128">
        <v>0</v>
      </c>
      <c r="F13" s="128">
        <v>0</v>
      </c>
      <c r="G13" s="128">
        <v>1</v>
      </c>
    </row>
    <row r="14" spans="2:38" ht="15.6" customHeight="1">
      <c r="B14" s="109">
        <v>9</v>
      </c>
      <c r="C14" s="128">
        <v>0</v>
      </c>
      <c r="D14" s="128">
        <v>1</v>
      </c>
      <c r="E14" s="128">
        <v>1</v>
      </c>
      <c r="F14" s="128">
        <v>1</v>
      </c>
      <c r="G14" s="128">
        <v>0</v>
      </c>
      <c r="N14" s="15" t="s">
        <v>120</v>
      </c>
      <c r="AD14" s="134"/>
      <c r="AE14" s="134"/>
      <c r="AF14" s="183"/>
      <c r="AG14" s="183"/>
      <c r="AH14" s="183"/>
      <c r="AI14" s="183"/>
      <c r="AJ14" s="183"/>
      <c r="AK14" s="183"/>
      <c r="AL14" s="183"/>
    </row>
    <row r="15" spans="2:38" ht="15.6" customHeight="1">
      <c r="B15" s="109">
        <v>10</v>
      </c>
      <c r="C15" s="128">
        <v>2</v>
      </c>
      <c r="D15" s="128">
        <v>1</v>
      </c>
      <c r="E15" s="128">
        <v>1</v>
      </c>
      <c r="F15" s="128">
        <v>1</v>
      </c>
      <c r="G15" s="128">
        <v>2</v>
      </c>
      <c r="N15" s="117" t="s">
        <v>104</v>
      </c>
      <c r="O15" s="117">
        <v>0</v>
      </c>
      <c r="P15" s="117">
        <v>2</v>
      </c>
      <c r="Q15" s="117">
        <v>3</v>
      </c>
      <c r="R15" s="117">
        <v>5</v>
      </c>
      <c r="S15" s="117">
        <v>8</v>
      </c>
      <c r="T15" s="117">
        <v>10</v>
      </c>
      <c r="U15" s="117">
        <v>15</v>
      </c>
      <c r="V15" s="117">
        <v>20</v>
      </c>
      <c r="W15" s="117">
        <v>25</v>
      </c>
      <c r="X15" s="117">
        <v>50</v>
      </c>
      <c r="Y15" s="117">
        <v>100</v>
      </c>
      <c r="Z15" s="117">
        <v>500</v>
      </c>
      <c r="AA15" s="117">
        <v>1000</v>
      </c>
      <c r="AF15" s="135"/>
      <c r="AG15" s="135"/>
      <c r="AH15" s="135"/>
      <c r="AI15" s="135"/>
      <c r="AJ15" s="135"/>
      <c r="AK15" s="135"/>
      <c r="AL15" s="135"/>
    </row>
    <row r="16" spans="2:38" ht="15.6" customHeight="1">
      <c r="B16" s="109">
        <v>11</v>
      </c>
      <c r="C16" s="128">
        <v>1</v>
      </c>
      <c r="D16" s="128">
        <v>1</v>
      </c>
      <c r="E16" s="128">
        <v>0</v>
      </c>
      <c r="F16" s="128">
        <v>1</v>
      </c>
      <c r="G16" s="128">
        <v>1</v>
      </c>
      <c r="N16" s="177" t="s">
        <v>97</v>
      </c>
      <c r="O16" s="166">
        <f t="shared" ref="O16:O22" si="2">10000-SUM(P16:AA16)</f>
        <v>10000</v>
      </c>
      <c r="P16" s="166">
        <v>0</v>
      </c>
      <c r="Q16" s="166">
        <v>0</v>
      </c>
      <c r="R16" s="166">
        <v>0</v>
      </c>
      <c r="S16" s="166">
        <v>0</v>
      </c>
      <c r="T16" s="166">
        <v>0</v>
      </c>
      <c r="U16" s="166">
        <v>0</v>
      </c>
      <c r="V16" s="166">
        <v>0</v>
      </c>
      <c r="W16" s="166">
        <v>0</v>
      </c>
      <c r="X16" s="166">
        <v>0</v>
      </c>
      <c r="Y16" s="166">
        <v>0</v>
      </c>
      <c r="Z16" s="166">
        <v>0</v>
      </c>
      <c r="AA16" s="166">
        <v>0</v>
      </c>
      <c r="AB16" s="131">
        <v>0</v>
      </c>
      <c r="AD16" s="132"/>
      <c r="AE16" s="132"/>
      <c r="AF16" s="135"/>
      <c r="AG16" s="135"/>
      <c r="AH16" s="135"/>
      <c r="AI16" s="135"/>
      <c r="AJ16" s="135"/>
      <c r="AK16" s="135"/>
      <c r="AL16" s="135"/>
    </row>
    <row r="17" spans="2:31" ht="15.6" customHeight="1">
      <c r="B17" s="109">
        <v>12</v>
      </c>
      <c r="C17" s="128">
        <v>1</v>
      </c>
      <c r="D17" s="128">
        <v>1</v>
      </c>
      <c r="E17" s="128">
        <v>2</v>
      </c>
      <c r="F17" s="128">
        <v>1</v>
      </c>
      <c r="G17" s="128">
        <v>1</v>
      </c>
      <c r="N17" s="109" t="s">
        <v>98</v>
      </c>
      <c r="O17" s="166">
        <f t="shared" si="2"/>
        <v>0</v>
      </c>
      <c r="P17" s="119">
        <f>10000-SUM(Q17:AA17)</f>
        <v>3600</v>
      </c>
      <c r="Q17" s="118">
        <v>3400</v>
      </c>
      <c r="R17" s="118">
        <v>1500</v>
      </c>
      <c r="S17" s="118">
        <v>1500</v>
      </c>
      <c r="T17" s="166">
        <v>0</v>
      </c>
      <c r="U17" s="166">
        <v>0</v>
      </c>
      <c r="V17" s="166">
        <v>0</v>
      </c>
      <c r="W17" s="166">
        <v>0</v>
      </c>
      <c r="X17" s="166">
        <v>0</v>
      </c>
      <c r="Y17" s="166">
        <v>0</v>
      </c>
      <c r="Z17" s="166">
        <v>0</v>
      </c>
      <c r="AA17" s="166">
        <v>0</v>
      </c>
      <c r="AB17" s="131">
        <v>3.6900000000000004</v>
      </c>
      <c r="AD17" s="132"/>
      <c r="AE17" s="132"/>
    </row>
    <row r="18" spans="2:31" ht="15.6" customHeight="1">
      <c r="B18" s="109">
        <v>13</v>
      </c>
      <c r="C18" s="128">
        <v>1</v>
      </c>
      <c r="D18" s="128">
        <v>0</v>
      </c>
      <c r="E18" s="128">
        <v>1</v>
      </c>
      <c r="F18" s="128">
        <v>0</v>
      </c>
      <c r="G18" s="128">
        <v>1</v>
      </c>
      <c r="N18" s="109" t="s">
        <v>111</v>
      </c>
      <c r="O18" s="166">
        <f t="shared" si="2"/>
        <v>10000</v>
      </c>
      <c r="P18" s="166">
        <v>0</v>
      </c>
      <c r="Q18" s="166">
        <v>0</v>
      </c>
      <c r="R18" s="166">
        <v>0</v>
      </c>
      <c r="S18" s="166">
        <v>0</v>
      </c>
      <c r="T18" s="166">
        <v>0</v>
      </c>
      <c r="U18" s="166">
        <v>0</v>
      </c>
      <c r="V18" s="166">
        <v>0</v>
      </c>
      <c r="W18" s="166">
        <v>0</v>
      </c>
      <c r="X18" s="166">
        <v>0</v>
      </c>
      <c r="Y18" s="166">
        <v>0</v>
      </c>
      <c r="Z18" s="166">
        <v>0</v>
      </c>
      <c r="AA18" s="166">
        <v>0</v>
      </c>
      <c r="AB18" s="131">
        <v>0</v>
      </c>
      <c r="AD18" s="132"/>
      <c r="AE18" s="132"/>
    </row>
    <row r="19" spans="2:31" ht="15.6" customHeight="1">
      <c r="B19" s="109">
        <v>14</v>
      </c>
      <c r="C19" s="128">
        <v>1</v>
      </c>
      <c r="D19" s="128">
        <v>2</v>
      </c>
      <c r="E19" s="128">
        <v>1</v>
      </c>
      <c r="F19" s="128">
        <v>2</v>
      </c>
      <c r="G19" s="128">
        <v>1</v>
      </c>
      <c r="N19" s="109" t="s">
        <v>100</v>
      </c>
      <c r="O19" s="166">
        <f t="shared" si="2"/>
        <v>0</v>
      </c>
      <c r="P19" s="119">
        <f t="shared" ref="P19:P21" si="3">10000-SUM(Q19:AA19)</f>
        <v>6000</v>
      </c>
      <c r="Q19" s="119">
        <v>3300</v>
      </c>
      <c r="R19" s="119">
        <v>600</v>
      </c>
      <c r="S19" s="119">
        <v>100</v>
      </c>
      <c r="T19" s="167">
        <v>0</v>
      </c>
      <c r="U19" s="167">
        <v>0</v>
      </c>
      <c r="V19" s="167">
        <v>0</v>
      </c>
      <c r="W19" s="167">
        <v>0</v>
      </c>
      <c r="X19" s="167">
        <v>0</v>
      </c>
      <c r="Y19" s="167">
        <v>0</v>
      </c>
      <c r="Z19" s="167">
        <v>0</v>
      </c>
      <c r="AA19" s="167">
        <v>0</v>
      </c>
      <c r="AB19" s="131">
        <v>2.7300000000000004</v>
      </c>
    </row>
    <row r="20" spans="2:31" ht="15.6" customHeight="1">
      <c r="B20" s="109">
        <v>15</v>
      </c>
      <c r="C20" s="128">
        <v>0</v>
      </c>
      <c r="D20" s="128">
        <v>1</v>
      </c>
      <c r="E20" s="128">
        <v>0</v>
      </c>
      <c r="F20" s="128">
        <v>1</v>
      </c>
      <c r="G20" s="128">
        <v>0</v>
      </c>
      <c r="N20" s="109" t="s">
        <v>101</v>
      </c>
      <c r="O20" s="166">
        <f t="shared" si="2"/>
        <v>0</v>
      </c>
      <c r="P20" s="119">
        <f t="shared" si="3"/>
        <v>6000</v>
      </c>
      <c r="Q20" s="119">
        <v>3300</v>
      </c>
      <c r="R20" s="119">
        <v>600</v>
      </c>
      <c r="S20" s="119">
        <v>100</v>
      </c>
      <c r="T20" s="167">
        <v>0</v>
      </c>
      <c r="U20" s="167">
        <v>0</v>
      </c>
      <c r="V20" s="167">
        <v>0</v>
      </c>
      <c r="W20" s="167">
        <v>0</v>
      </c>
      <c r="X20" s="167">
        <v>0</v>
      </c>
      <c r="Y20" s="167">
        <v>0</v>
      </c>
      <c r="Z20" s="167">
        <v>0</v>
      </c>
      <c r="AA20" s="167">
        <v>0</v>
      </c>
      <c r="AB20" s="131">
        <v>2.7300000000000004</v>
      </c>
    </row>
    <row r="21" spans="2:31" ht="15.6" customHeight="1">
      <c r="B21" s="109">
        <v>16</v>
      </c>
      <c r="C21" s="128">
        <v>2</v>
      </c>
      <c r="D21" s="128">
        <v>1</v>
      </c>
      <c r="E21" s="128">
        <v>2</v>
      </c>
      <c r="F21" s="128">
        <v>1</v>
      </c>
      <c r="G21" s="128">
        <v>2</v>
      </c>
      <c r="N21" s="109" t="s">
        <v>102</v>
      </c>
      <c r="O21" s="166">
        <f t="shared" si="2"/>
        <v>0</v>
      </c>
      <c r="P21" s="119">
        <f t="shared" si="3"/>
        <v>6000</v>
      </c>
      <c r="Q21" s="119">
        <v>3300</v>
      </c>
      <c r="R21" s="119">
        <v>600</v>
      </c>
      <c r="S21" s="119">
        <v>100</v>
      </c>
      <c r="T21" s="167">
        <v>0</v>
      </c>
      <c r="U21" s="167">
        <v>0</v>
      </c>
      <c r="V21" s="167">
        <v>0</v>
      </c>
      <c r="W21" s="167">
        <v>0</v>
      </c>
      <c r="X21" s="167">
        <v>0</v>
      </c>
      <c r="Y21" s="167">
        <v>0</v>
      </c>
      <c r="Z21" s="167">
        <v>0</v>
      </c>
      <c r="AA21" s="167">
        <v>0</v>
      </c>
      <c r="AB21" s="131">
        <v>2.7300000000000004</v>
      </c>
    </row>
    <row r="22" spans="2:31" ht="15.6" customHeight="1">
      <c r="B22" s="109">
        <v>17</v>
      </c>
      <c r="C22" s="128">
        <v>0</v>
      </c>
      <c r="D22" s="128">
        <v>0</v>
      </c>
      <c r="E22" s="128">
        <v>1</v>
      </c>
      <c r="F22" s="128">
        <v>2</v>
      </c>
      <c r="G22" s="128">
        <v>2</v>
      </c>
      <c r="N22" s="109" t="s">
        <v>110</v>
      </c>
      <c r="O22" s="166">
        <f t="shared" si="2"/>
        <v>10000</v>
      </c>
      <c r="P22" s="166">
        <v>0</v>
      </c>
      <c r="Q22" s="166">
        <v>0</v>
      </c>
      <c r="R22" s="166">
        <v>0</v>
      </c>
      <c r="S22" s="166">
        <v>0</v>
      </c>
      <c r="T22" s="166">
        <v>0</v>
      </c>
      <c r="U22" s="166">
        <v>0</v>
      </c>
      <c r="V22" s="166">
        <v>0</v>
      </c>
      <c r="W22" s="166">
        <v>0</v>
      </c>
      <c r="X22" s="166">
        <v>0</v>
      </c>
      <c r="Y22" s="166">
        <v>0</v>
      </c>
      <c r="Z22" s="166">
        <v>0</v>
      </c>
      <c r="AA22" s="166">
        <v>0</v>
      </c>
      <c r="AB22" s="131">
        <v>0</v>
      </c>
    </row>
    <row r="23" spans="2:31" ht="15.6" customHeight="1">
      <c r="B23" s="109">
        <v>18</v>
      </c>
      <c r="C23" s="128">
        <v>2</v>
      </c>
      <c r="D23" s="128">
        <v>2</v>
      </c>
      <c r="E23" s="128">
        <v>1</v>
      </c>
      <c r="F23" s="128">
        <v>0</v>
      </c>
      <c r="G23" s="128">
        <v>0</v>
      </c>
      <c r="P23" s="134"/>
      <c r="Q23" s="134"/>
      <c r="R23" s="134"/>
      <c r="S23" s="134"/>
    </row>
    <row r="24" spans="2:31" ht="15.6" customHeight="1">
      <c r="B24" s="109">
        <v>19</v>
      </c>
      <c r="C24" s="128">
        <v>0</v>
      </c>
      <c r="D24" s="128">
        <v>2</v>
      </c>
      <c r="E24" s="128">
        <v>0</v>
      </c>
      <c r="F24" s="128">
        <v>2</v>
      </c>
      <c r="G24" s="128">
        <v>0</v>
      </c>
      <c r="I24" s="15" t="s">
        <v>115</v>
      </c>
    </row>
    <row r="25" spans="2:31" ht="15.6" customHeight="1">
      <c r="I25" s="117" t="s">
        <v>114</v>
      </c>
      <c r="N25" s="15" t="s">
        <v>121</v>
      </c>
    </row>
    <row r="26" spans="2:31" ht="15.6" customHeight="1">
      <c r="I26" s="127">
        <v>0</v>
      </c>
      <c r="N26" s="117" t="s">
        <v>104</v>
      </c>
      <c r="O26" s="117">
        <v>0</v>
      </c>
      <c r="P26" s="117">
        <v>2</v>
      </c>
      <c r="Q26" s="117">
        <v>3</v>
      </c>
      <c r="R26" s="117">
        <v>5</v>
      </c>
      <c r="S26" s="117">
        <v>8</v>
      </c>
      <c r="T26" s="117">
        <v>10</v>
      </c>
      <c r="U26" s="117">
        <v>15</v>
      </c>
      <c r="V26" s="117">
        <v>20</v>
      </c>
      <c r="W26" s="117">
        <v>25</v>
      </c>
      <c r="X26" s="117">
        <v>50</v>
      </c>
      <c r="Y26" s="117">
        <v>100</v>
      </c>
      <c r="Z26" s="117">
        <v>500</v>
      </c>
      <c r="AA26" s="117">
        <v>1000</v>
      </c>
    </row>
    <row r="27" spans="2:31" ht="15.6" customHeight="1">
      <c r="I27" s="128">
        <v>2</v>
      </c>
      <c r="N27" s="177" t="s">
        <v>97</v>
      </c>
      <c r="O27" s="166">
        <f t="shared" ref="O27:O33" si="4">10000-SUM(P27:AA27)</f>
        <v>10000</v>
      </c>
      <c r="P27" s="166">
        <v>0</v>
      </c>
      <c r="Q27" s="166">
        <v>0</v>
      </c>
      <c r="R27" s="166">
        <v>0</v>
      </c>
      <c r="S27" s="166">
        <v>0</v>
      </c>
      <c r="T27" s="166">
        <v>0</v>
      </c>
      <c r="U27" s="166">
        <v>0</v>
      </c>
      <c r="V27" s="166">
        <v>0</v>
      </c>
      <c r="W27" s="166">
        <v>0</v>
      </c>
      <c r="X27" s="166">
        <v>0</v>
      </c>
      <c r="Y27" s="166">
        <v>0</v>
      </c>
      <c r="Z27" s="166">
        <v>0</v>
      </c>
      <c r="AA27" s="166">
        <v>0</v>
      </c>
      <c r="AB27" s="131">
        <v>0</v>
      </c>
    </row>
    <row r="28" spans="2:31">
      <c r="I28" s="128">
        <v>3</v>
      </c>
      <c r="N28" s="109" t="s">
        <v>98</v>
      </c>
      <c r="O28" s="166">
        <f t="shared" si="4"/>
        <v>0</v>
      </c>
      <c r="P28" s="119">
        <f>10000-SUM(Q28:AA28)</f>
        <v>3500</v>
      </c>
      <c r="Q28" s="118">
        <v>3400</v>
      </c>
      <c r="R28" s="118">
        <v>1500</v>
      </c>
      <c r="S28" s="118">
        <v>1500</v>
      </c>
      <c r="T28" s="119">
        <v>20</v>
      </c>
      <c r="U28" s="119">
        <v>20</v>
      </c>
      <c r="V28" s="119">
        <v>5</v>
      </c>
      <c r="W28" s="119">
        <v>5</v>
      </c>
      <c r="X28" s="119">
        <v>5</v>
      </c>
      <c r="Y28" s="119">
        <v>20</v>
      </c>
      <c r="Z28" s="119">
        <v>5</v>
      </c>
      <c r="AA28" s="119">
        <v>20</v>
      </c>
      <c r="AB28" s="131">
        <v>6.2174999999999994</v>
      </c>
    </row>
    <row r="29" spans="2:31">
      <c r="I29" s="128">
        <v>5</v>
      </c>
      <c r="N29" s="109" t="s">
        <v>111</v>
      </c>
      <c r="O29" s="166">
        <f t="shared" si="4"/>
        <v>10000</v>
      </c>
      <c r="P29" s="166">
        <v>0</v>
      </c>
      <c r="Q29" s="166">
        <v>0</v>
      </c>
      <c r="R29" s="166">
        <v>0</v>
      </c>
      <c r="S29" s="166">
        <v>0</v>
      </c>
      <c r="T29" s="166">
        <v>0</v>
      </c>
      <c r="U29" s="166">
        <v>0</v>
      </c>
      <c r="V29" s="166">
        <v>0</v>
      </c>
      <c r="W29" s="166">
        <v>0</v>
      </c>
      <c r="X29" s="166">
        <v>0</v>
      </c>
      <c r="Y29" s="166">
        <v>0</v>
      </c>
      <c r="Z29" s="166">
        <v>0</v>
      </c>
      <c r="AA29" s="166">
        <v>0</v>
      </c>
      <c r="AB29" s="131">
        <v>0</v>
      </c>
      <c r="AD29" s="132"/>
      <c r="AE29" s="132"/>
    </row>
    <row r="30" spans="2:31">
      <c r="I30" s="128">
        <v>8</v>
      </c>
      <c r="N30" s="109" t="s">
        <v>100</v>
      </c>
      <c r="O30" s="166">
        <f t="shared" si="4"/>
        <v>0</v>
      </c>
      <c r="P30" s="119">
        <f t="shared" ref="P30:P32" si="5">10000-SUM(Q30:AA30)</f>
        <v>6080</v>
      </c>
      <c r="Q30" s="119">
        <v>3000</v>
      </c>
      <c r="R30" s="119">
        <v>900</v>
      </c>
      <c r="S30" s="119">
        <v>20</v>
      </c>
      <c r="T30" s="119">
        <v>0</v>
      </c>
      <c r="U30" s="119">
        <v>0</v>
      </c>
      <c r="V30" s="119">
        <v>0</v>
      </c>
      <c r="W30" s="119">
        <v>0</v>
      </c>
      <c r="X30" s="119">
        <v>0</v>
      </c>
      <c r="Y30" s="119">
        <v>0</v>
      </c>
      <c r="Z30" s="119">
        <v>0</v>
      </c>
      <c r="AA30" s="119">
        <v>0</v>
      </c>
      <c r="AB30" s="131">
        <v>10.737500000000001</v>
      </c>
    </row>
    <row r="31" spans="2:31">
      <c r="I31" s="128">
        <v>10</v>
      </c>
      <c r="N31" s="109" t="s">
        <v>101</v>
      </c>
      <c r="O31" s="166">
        <f t="shared" si="4"/>
        <v>0</v>
      </c>
      <c r="P31" s="119">
        <f t="shared" si="5"/>
        <v>6080</v>
      </c>
      <c r="Q31" s="119">
        <v>3000</v>
      </c>
      <c r="R31" s="119">
        <v>900</v>
      </c>
      <c r="S31" s="119">
        <v>20</v>
      </c>
      <c r="T31" s="119">
        <v>0</v>
      </c>
      <c r="U31" s="119">
        <v>0</v>
      </c>
      <c r="V31" s="119">
        <v>0</v>
      </c>
      <c r="W31" s="119">
        <v>0</v>
      </c>
      <c r="X31" s="119">
        <v>0</v>
      </c>
      <c r="Y31" s="119">
        <v>0</v>
      </c>
      <c r="Z31" s="119">
        <v>0</v>
      </c>
      <c r="AA31" s="119">
        <v>0</v>
      </c>
      <c r="AB31" s="131">
        <v>6.3535000000000004</v>
      </c>
      <c r="AD31" s="132"/>
      <c r="AE31" s="132"/>
    </row>
    <row r="32" spans="2:31">
      <c r="I32" s="128">
        <v>15</v>
      </c>
      <c r="N32" s="109" t="s">
        <v>102</v>
      </c>
      <c r="O32" s="166">
        <f t="shared" si="4"/>
        <v>0</v>
      </c>
      <c r="P32" s="119">
        <f t="shared" si="5"/>
        <v>6080</v>
      </c>
      <c r="Q32" s="119">
        <v>3000</v>
      </c>
      <c r="R32" s="119">
        <v>900</v>
      </c>
      <c r="S32" s="119">
        <v>20</v>
      </c>
      <c r="T32" s="119">
        <v>0</v>
      </c>
      <c r="U32" s="119">
        <v>0</v>
      </c>
      <c r="V32" s="119">
        <v>0</v>
      </c>
      <c r="W32" s="119">
        <v>0</v>
      </c>
      <c r="X32" s="119">
        <v>0</v>
      </c>
      <c r="Y32" s="119">
        <v>0</v>
      </c>
      <c r="Z32" s="119">
        <v>0</v>
      </c>
      <c r="AA32" s="119">
        <v>0</v>
      </c>
      <c r="AB32" s="131">
        <v>5.2575000000000003</v>
      </c>
      <c r="AD32" s="132"/>
      <c r="AE32" s="132"/>
    </row>
    <row r="33" spans="9:31">
      <c r="I33" s="128">
        <v>20</v>
      </c>
      <c r="N33" s="109" t="s">
        <v>110</v>
      </c>
      <c r="O33" s="166">
        <f t="shared" si="4"/>
        <v>10000</v>
      </c>
      <c r="P33" s="166">
        <v>0</v>
      </c>
      <c r="Q33" s="166">
        <v>0</v>
      </c>
      <c r="R33" s="166">
        <v>0</v>
      </c>
      <c r="S33" s="166">
        <v>0</v>
      </c>
      <c r="T33" s="166">
        <v>0</v>
      </c>
      <c r="U33" s="166">
        <v>0</v>
      </c>
      <c r="V33" s="166">
        <v>0</v>
      </c>
      <c r="W33" s="166">
        <v>0</v>
      </c>
      <c r="X33" s="166">
        <v>0</v>
      </c>
      <c r="Y33" s="166">
        <v>0</v>
      </c>
      <c r="Z33" s="166">
        <v>0</v>
      </c>
      <c r="AA33" s="166">
        <v>0</v>
      </c>
      <c r="AB33" s="131">
        <v>0</v>
      </c>
      <c r="AD33" s="132"/>
      <c r="AE33" s="132"/>
    </row>
    <row r="34" spans="9:31">
      <c r="I34" s="128">
        <v>25</v>
      </c>
    </row>
    <row r="35" spans="9:31">
      <c r="I35" s="128">
        <v>50</v>
      </c>
    </row>
    <row r="36" spans="9:31">
      <c r="I36" s="128">
        <v>100</v>
      </c>
      <c r="N36" s="15" t="s">
        <v>108</v>
      </c>
    </row>
    <row r="37" spans="9:31">
      <c r="I37" s="128">
        <v>500</v>
      </c>
      <c r="N37" s="117" t="s">
        <v>104</v>
      </c>
      <c r="O37" s="117">
        <v>0</v>
      </c>
      <c r="P37" s="117">
        <v>2</v>
      </c>
      <c r="Q37" s="117">
        <v>3</v>
      </c>
      <c r="R37" s="117">
        <v>5</v>
      </c>
      <c r="S37" s="117">
        <v>8</v>
      </c>
      <c r="T37" s="117">
        <v>10</v>
      </c>
      <c r="U37" s="117">
        <v>15</v>
      </c>
      <c r="V37" s="117">
        <v>20</v>
      </c>
      <c r="W37" s="117">
        <v>25</v>
      </c>
      <c r="X37" s="117">
        <v>50</v>
      </c>
      <c r="Y37" s="117">
        <v>100</v>
      </c>
      <c r="Z37" s="117">
        <v>500</v>
      </c>
      <c r="AA37" s="117">
        <v>1000</v>
      </c>
    </row>
    <row r="38" spans="9:31">
      <c r="I38" s="128">
        <v>1000</v>
      </c>
      <c r="N38" s="109" t="s">
        <v>97</v>
      </c>
      <c r="O38" s="118">
        <f t="shared" ref="O38:O44" si="6">10000-SUM(P38:AA38)</f>
        <v>8500</v>
      </c>
      <c r="P38" s="118">
        <v>500</v>
      </c>
      <c r="Q38" s="118">
        <v>400</v>
      </c>
      <c r="R38" s="118">
        <v>300</v>
      </c>
      <c r="S38" s="118">
        <v>300</v>
      </c>
      <c r="T38" s="166">
        <v>0</v>
      </c>
      <c r="U38" s="166">
        <v>0</v>
      </c>
      <c r="V38" s="166">
        <v>0</v>
      </c>
      <c r="W38" s="166">
        <v>0</v>
      </c>
      <c r="X38" s="166">
        <v>0</v>
      </c>
      <c r="Y38" s="166">
        <v>0</v>
      </c>
      <c r="Z38" s="166">
        <v>0</v>
      </c>
      <c r="AA38" s="166">
        <v>0</v>
      </c>
      <c r="AB38" s="131">
        <v>4.0666666666666664</v>
      </c>
      <c r="AC38" s="131"/>
      <c r="AD38" s="132"/>
      <c r="AE38" s="132"/>
    </row>
    <row r="39" spans="9:31">
      <c r="N39" s="109" t="s">
        <v>98</v>
      </c>
      <c r="O39" s="118">
        <f t="shared" si="6"/>
        <v>8500</v>
      </c>
      <c r="P39" s="118">
        <v>500</v>
      </c>
      <c r="Q39" s="118">
        <v>400</v>
      </c>
      <c r="R39" s="118">
        <v>300</v>
      </c>
      <c r="S39" s="118">
        <v>300</v>
      </c>
      <c r="T39" s="166">
        <v>0</v>
      </c>
      <c r="U39" s="166">
        <v>0</v>
      </c>
      <c r="V39" s="166">
        <v>0</v>
      </c>
      <c r="W39" s="166">
        <v>0</v>
      </c>
      <c r="X39" s="166">
        <v>0</v>
      </c>
      <c r="Y39" s="166">
        <v>0</v>
      </c>
      <c r="Z39" s="166">
        <v>0</v>
      </c>
      <c r="AA39" s="166">
        <v>0</v>
      </c>
      <c r="AB39" s="131">
        <v>4.0666666666666664</v>
      </c>
      <c r="AC39" s="131"/>
      <c r="AD39" s="132"/>
      <c r="AE39" s="132"/>
    </row>
    <row r="40" spans="9:31">
      <c r="N40" s="109" t="s">
        <v>111</v>
      </c>
      <c r="O40" s="119">
        <f t="shared" si="6"/>
        <v>8500</v>
      </c>
      <c r="P40" s="118">
        <v>500</v>
      </c>
      <c r="Q40" s="118">
        <v>400</v>
      </c>
      <c r="R40" s="118">
        <v>300</v>
      </c>
      <c r="S40" s="118">
        <v>300</v>
      </c>
      <c r="T40" s="166">
        <v>0</v>
      </c>
      <c r="U40" s="166">
        <v>0</v>
      </c>
      <c r="V40" s="166">
        <v>0</v>
      </c>
      <c r="W40" s="166">
        <v>0</v>
      </c>
      <c r="X40" s="166">
        <v>0</v>
      </c>
      <c r="Y40" s="166">
        <v>0</v>
      </c>
      <c r="Z40" s="166">
        <v>0</v>
      </c>
      <c r="AA40" s="166">
        <v>0</v>
      </c>
      <c r="AB40" s="131">
        <v>4.0666666666666664</v>
      </c>
      <c r="AC40" s="131"/>
      <c r="AD40" s="132"/>
      <c r="AE40" s="132"/>
    </row>
    <row r="41" spans="9:31">
      <c r="I41" s="15" t="s">
        <v>118</v>
      </c>
      <c r="N41" s="109" t="s">
        <v>100</v>
      </c>
      <c r="O41" s="119">
        <f t="shared" si="6"/>
        <v>6710</v>
      </c>
      <c r="P41" s="118">
        <v>2100</v>
      </c>
      <c r="Q41" s="118">
        <v>860</v>
      </c>
      <c r="R41" s="119">
        <v>220</v>
      </c>
      <c r="S41" s="119">
        <v>110</v>
      </c>
      <c r="T41" s="167">
        <v>0</v>
      </c>
      <c r="U41" s="167">
        <v>0</v>
      </c>
      <c r="V41" s="167">
        <v>0</v>
      </c>
      <c r="W41" s="167">
        <v>0</v>
      </c>
      <c r="X41" s="167">
        <v>0</v>
      </c>
      <c r="Y41" s="167">
        <v>0</v>
      </c>
      <c r="Z41" s="167">
        <v>0</v>
      </c>
      <c r="AA41" s="167">
        <v>0</v>
      </c>
      <c r="AB41" s="131">
        <v>2.6626139817629175</v>
      </c>
      <c r="AC41" s="131"/>
      <c r="AD41" s="132"/>
      <c r="AE41" s="132"/>
    </row>
    <row r="42" spans="9:31">
      <c r="I42" s="116"/>
      <c r="J42" s="117" t="s">
        <v>119</v>
      </c>
      <c r="K42" s="117" t="s">
        <v>89</v>
      </c>
      <c r="N42" s="109" t="s">
        <v>101</v>
      </c>
      <c r="O42" s="119">
        <f t="shared" si="6"/>
        <v>6710</v>
      </c>
      <c r="P42" s="118">
        <v>2100</v>
      </c>
      <c r="Q42" s="118">
        <v>860</v>
      </c>
      <c r="R42" s="119">
        <v>220</v>
      </c>
      <c r="S42" s="119">
        <v>110</v>
      </c>
      <c r="T42" s="167">
        <v>0</v>
      </c>
      <c r="U42" s="167">
        <v>0</v>
      </c>
      <c r="V42" s="167">
        <v>0</v>
      </c>
      <c r="W42" s="167">
        <v>0</v>
      </c>
      <c r="X42" s="167">
        <v>0</v>
      </c>
      <c r="Y42" s="167">
        <v>0</v>
      </c>
      <c r="Z42" s="167">
        <v>0</v>
      </c>
      <c r="AA42" s="167">
        <v>0</v>
      </c>
      <c r="AB42" s="131">
        <v>2.6626139817629175</v>
      </c>
      <c r="AC42" s="131"/>
      <c r="AD42" s="132"/>
      <c r="AE42" s="132"/>
    </row>
    <row r="43" spans="9:31">
      <c r="I43" s="109" t="s">
        <v>43</v>
      </c>
      <c r="J43" s="118">
        <v>10</v>
      </c>
      <c r="K43" s="118">
        <v>0</v>
      </c>
      <c r="N43" s="109" t="s">
        <v>102</v>
      </c>
      <c r="O43" s="119">
        <f t="shared" si="6"/>
        <v>6710</v>
      </c>
      <c r="P43" s="118">
        <v>2100</v>
      </c>
      <c r="Q43" s="118">
        <v>860</v>
      </c>
      <c r="R43" s="119">
        <v>220</v>
      </c>
      <c r="S43" s="119">
        <v>110</v>
      </c>
      <c r="T43" s="167">
        <v>0</v>
      </c>
      <c r="U43" s="167">
        <v>0</v>
      </c>
      <c r="V43" s="167">
        <v>0</v>
      </c>
      <c r="W43" s="167">
        <v>0</v>
      </c>
      <c r="X43" s="167">
        <v>0</v>
      </c>
      <c r="Y43" s="167">
        <v>0</v>
      </c>
      <c r="Z43" s="167">
        <v>0</v>
      </c>
      <c r="AA43" s="167">
        <v>0</v>
      </c>
      <c r="AB43" s="131">
        <v>2.6626139817629175</v>
      </c>
      <c r="AC43" s="131"/>
      <c r="AD43" s="132"/>
      <c r="AE43" s="132"/>
    </row>
    <row r="44" spans="9:31">
      <c r="I44" s="109" t="s">
        <v>44</v>
      </c>
      <c r="J44" s="119">
        <v>10</v>
      </c>
      <c r="K44" s="119">
        <v>0</v>
      </c>
      <c r="N44" s="109" t="s">
        <v>110</v>
      </c>
      <c r="O44" s="167">
        <f t="shared" si="6"/>
        <v>10000</v>
      </c>
      <c r="P44" s="166">
        <v>0</v>
      </c>
      <c r="Q44" s="166">
        <v>0</v>
      </c>
      <c r="R44" s="166">
        <v>0</v>
      </c>
      <c r="S44" s="166">
        <v>0</v>
      </c>
      <c r="T44" s="166">
        <v>0</v>
      </c>
      <c r="U44" s="166">
        <v>0</v>
      </c>
      <c r="V44" s="166">
        <v>0</v>
      </c>
      <c r="W44" s="166">
        <v>0</v>
      </c>
      <c r="X44" s="166">
        <v>0</v>
      </c>
      <c r="Y44" s="166">
        <v>0</v>
      </c>
      <c r="Z44" s="166">
        <v>0</v>
      </c>
      <c r="AA44" s="166">
        <v>0</v>
      </c>
      <c r="AB44" s="131" t="e">
        <v>#DIV/0!</v>
      </c>
      <c r="AC44" s="131"/>
      <c r="AD44" s="132"/>
      <c r="AE44" s="132"/>
    </row>
    <row r="46" spans="9:31">
      <c r="P46" s="134"/>
      <c r="Q46" s="134"/>
      <c r="R46" s="134"/>
      <c r="S46" s="134"/>
    </row>
    <row r="47" spans="9:31">
      <c r="N47" s="15" t="s">
        <v>107</v>
      </c>
    </row>
    <row r="48" spans="9:31">
      <c r="N48" s="117" t="s">
        <v>104</v>
      </c>
      <c r="O48" s="117">
        <v>0</v>
      </c>
      <c r="P48" s="117">
        <v>2</v>
      </c>
      <c r="Q48" s="117">
        <v>3</v>
      </c>
      <c r="R48" s="117">
        <v>5</v>
      </c>
      <c r="S48" s="117">
        <v>8</v>
      </c>
      <c r="T48" s="117">
        <v>10</v>
      </c>
      <c r="U48" s="117">
        <v>15</v>
      </c>
      <c r="V48" s="117">
        <v>20</v>
      </c>
      <c r="W48" s="117">
        <v>25</v>
      </c>
      <c r="X48" s="117">
        <v>50</v>
      </c>
      <c r="Y48" s="117">
        <v>100</v>
      </c>
      <c r="Z48" s="117">
        <v>500</v>
      </c>
      <c r="AA48" s="117">
        <v>1000</v>
      </c>
    </row>
    <row r="49" spans="14:31">
      <c r="N49" s="109" t="s">
        <v>97</v>
      </c>
      <c r="O49" s="118">
        <f t="shared" ref="O49:O55" si="7">10000-SUM(P49:AA49)</f>
        <v>8400</v>
      </c>
      <c r="P49" s="118">
        <v>500</v>
      </c>
      <c r="Q49" s="118">
        <v>400</v>
      </c>
      <c r="R49" s="118">
        <v>300</v>
      </c>
      <c r="S49" s="118">
        <v>300</v>
      </c>
      <c r="T49" s="119">
        <v>20</v>
      </c>
      <c r="U49" s="119">
        <v>20</v>
      </c>
      <c r="V49" s="119">
        <v>5</v>
      </c>
      <c r="W49" s="119">
        <v>5</v>
      </c>
      <c r="X49" s="119">
        <v>5</v>
      </c>
      <c r="Y49" s="119">
        <v>20</v>
      </c>
      <c r="Z49" s="119">
        <v>5</v>
      </c>
      <c r="AA49" s="119">
        <v>20</v>
      </c>
      <c r="AB49" s="131">
        <v>19.734375</v>
      </c>
      <c r="AC49" s="131"/>
      <c r="AD49" s="132"/>
      <c r="AE49" s="132"/>
    </row>
    <row r="50" spans="14:31">
      <c r="N50" s="109" t="s">
        <v>98</v>
      </c>
      <c r="O50" s="118">
        <f t="shared" si="7"/>
        <v>8400</v>
      </c>
      <c r="P50" s="118">
        <v>500</v>
      </c>
      <c r="Q50" s="118">
        <v>400</v>
      </c>
      <c r="R50" s="118">
        <v>300</v>
      </c>
      <c r="S50" s="118">
        <v>300</v>
      </c>
      <c r="T50" s="119">
        <v>20</v>
      </c>
      <c r="U50" s="119">
        <v>20</v>
      </c>
      <c r="V50" s="119">
        <v>5</v>
      </c>
      <c r="W50" s="119">
        <v>5</v>
      </c>
      <c r="X50" s="119">
        <v>5</v>
      </c>
      <c r="Y50" s="119">
        <v>20</v>
      </c>
      <c r="Z50" s="119">
        <v>5</v>
      </c>
      <c r="AA50" s="119">
        <v>20</v>
      </c>
      <c r="AB50" s="131">
        <v>19.734375</v>
      </c>
      <c r="AC50" s="131"/>
      <c r="AD50" s="132"/>
      <c r="AE50" s="132"/>
    </row>
    <row r="51" spans="14:31">
      <c r="N51" s="109" t="s">
        <v>111</v>
      </c>
      <c r="O51" s="119">
        <f t="shared" si="7"/>
        <v>8500</v>
      </c>
      <c r="P51" s="118">
        <v>500</v>
      </c>
      <c r="Q51" s="118">
        <v>400</v>
      </c>
      <c r="R51" s="118">
        <v>300</v>
      </c>
      <c r="S51" s="118">
        <v>300</v>
      </c>
      <c r="T51" s="166">
        <v>0</v>
      </c>
      <c r="U51" s="166">
        <v>0</v>
      </c>
      <c r="V51" s="166">
        <v>0</v>
      </c>
      <c r="W51" s="166">
        <v>0</v>
      </c>
      <c r="X51" s="166">
        <v>0</v>
      </c>
      <c r="Y51" s="166">
        <v>0</v>
      </c>
      <c r="Z51" s="166">
        <v>0</v>
      </c>
      <c r="AA51" s="166">
        <v>0</v>
      </c>
      <c r="AB51" s="131">
        <v>4.0666666666666664</v>
      </c>
      <c r="AC51" s="131"/>
      <c r="AD51" s="132"/>
      <c r="AE51" s="132"/>
    </row>
    <row r="52" spans="14:31">
      <c r="N52" s="109" t="s">
        <v>100</v>
      </c>
      <c r="O52" s="119">
        <f t="shared" si="7"/>
        <v>6790</v>
      </c>
      <c r="P52" s="118">
        <v>2000</v>
      </c>
      <c r="Q52" s="118">
        <v>1000</v>
      </c>
      <c r="R52" s="119">
        <v>200</v>
      </c>
      <c r="S52" s="119">
        <v>10</v>
      </c>
      <c r="T52" s="119">
        <v>0</v>
      </c>
      <c r="U52" s="119">
        <v>0</v>
      </c>
      <c r="V52" s="119">
        <v>0</v>
      </c>
      <c r="W52" s="119">
        <v>0</v>
      </c>
      <c r="X52" s="119">
        <v>0</v>
      </c>
      <c r="Y52" s="119">
        <v>0</v>
      </c>
      <c r="Z52" s="119">
        <v>0</v>
      </c>
      <c r="AA52" s="119">
        <v>0</v>
      </c>
      <c r="AB52" s="131">
        <v>25.760869565217391</v>
      </c>
      <c r="AC52" s="131"/>
      <c r="AD52" s="132"/>
      <c r="AE52" s="132"/>
    </row>
    <row r="53" spans="14:31">
      <c r="N53" s="109" t="s">
        <v>101</v>
      </c>
      <c r="O53" s="119">
        <f t="shared" si="7"/>
        <v>6790</v>
      </c>
      <c r="P53" s="118">
        <v>2000</v>
      </c>
      <c r="Q53" s="118">
        <v>1000</v>
      </c>
      <c r="R53" s="119">
        <v>200</v>
      </c>
      <c r="S53" s="119">
        <v>10</v>
      </c>
      <c r="T53" s="119">
        <v>0</v>
      </c>
      <c r="U53" s="119">
        <v>0</v>
      </c>
      <c r="V53" s="119">
        <v>0</v>
      </c>
      <c r="W53" s="119">
        <v>0</v>
      </c>
      <c r="X53" s="119">
        <v>0</v>
      </c>
      <c r="Y53" s="119">
        <v>0</v>
      </c>
      <c r="Z53" s="119">
        <v>0</v>
      </c>
      <c r="AA53" s="119">
        <v>0</v>
      </c>
      <c r="AB53" s="131">
        <v>13.316023738872405</v>
      </c>
      <c r="AC53" s="131"/>
      <c r="AD53" s="132"/>
      <c r="AE53" s="132"/>
    </row>
    <row r="54" spans="14:31">
      <c r="N54" s="109" t="s">
        <v>102</v>
      </c>
      <c r="O54" s="119">
        <f t="shared" si="7"/>
        <v>6790</v>
      </c>
      <c r="P54" s="118">
        <v>2000</v>
      </c>
      <c r="Q54" s="118">
        <v>1000</v>
      </c>
      <c r="R54" s="119">
        <v>200</v>
      </c>
      <c r="S54" s="119">
        <v>10</v>
      </c>
      <c r="T54" s="119">
        <v>0</v>
      </c>
      <c r="U54" s="119">
        <v>0</v>
      </c>
      <c r="V54" s="119">
        <v>0</v>
      </c>
      <c r="W54" s="119">
        <v>0</v>
      </c>
      <c r="X54" s="119">
        <v>0</v>
      </c>
      <c r="Y54" s="119">
        <v>0</v>
      </c>
      <c r="Z54" s="119">
        <v>0</v>
      </c>
      <c r="AA54" s="119">
        <v>0</v>
      </c>
      <c r="AB54" s="131">
        <v>10.111940298507463</v>
      </c>
      <c r="AC54" s="131"/>
      <c r="AD54" s="132"/>
      <c r="AE54" s="132"/>
    </row>
    <row r="55" spans="14:31">
      <c r="N55" s="109" t="s">
        <v>110</v>
      </c>
      <c r="O55" s="167">
        <f t="shared" si="7"/>
        <v>10000</v>
      </c>
      <c r="P55" s="166">
        <v>0</v>
      </c>
      <c r="Q55" s="166">
        <v>0</v>
      </c>
      <c r="R55" s="166">
        <v>0</v>
      </c>
      <c r="S55" s="166">
        <v>0</v>
      </c>
      <c r="T55" s="166">
        <v>0</v>
      </c>
      <c r="U55" s="166">
        <v>0</v>
      </c>
      <c r="V55" s="166">
        <v>0</v>
      </c>
      <c r="W55" s="166">
        <v>0</v>
      </c>
      <c r="X55" s="166">
        <v>0</v>
      </c>
      <c r="Y55" s="166">
        <v>0</v>
      </c>
      <c r="Z55" s="166">
        <v>0</v>
      </c>
      <c r="AA55" s="166">
        <v>0</v>
      </c>
      <c r="AB55" s="131" t="e">
        <v>#DIV/0!</v>
      </c>
      <c r="AC55" s="131"/>
      <c r="AD55" s="132"/>
      <c r="AE55" s="132"/>
    </row>
    <row r="70" spans="28:28">
      <c r="AB70" s="15"/>
    </row>
    <row r="71" spans="28:28">
      <c r="AB71" s="15"/>
    </row>
    <row r="72" spans="28:28">
      <c r="AB72" s="15"/>
    </row>
    <row r="73" spans="28:28">
      <c r="AB73" s="15"/>
    </row>
    <row r="74" spans="28:28">
      <c r="AB74" s="15"/>
    </row>
    <row r="75" spans="28:28">
      <c r="AB75" s="15"/>
    </row>
    <row r="76" spans="28:28">
      <c r="AB76" s="15"/>
    </row>
    <row r="77" spans="28:28">
      <c r="AB77" s="15"/>
    </row>
    <row r="78" spans="28:28">
      <c r="AB78" s="15"/>
    </row>
    <row r="79" spans="28:28">
      <c r="AB79" s="15"/>
    </row>
    <row r="80" spans="28:28">
      <c r="AB80" s="15"/>
    </row>
    <row r="81" spans="28:28">
      <c r="AB81" s="15"/>
    </row>
    <row r="82" spans="28:28">
      <c r="AB82" s="15"/>
    </row>
    <row r="83" spans="28:28">
      <c r="AB83" s="15"/>
    </row>
    <row r="84" spans="28:28">
      <c r="AB84" s="15"/>
    </row>
    <row r="85" spans="28:28">
      <c r="AB85" s="15"/>
    </row>
    <row r="86" spans="28:28">
      <c r="AB86" s="15"/>
    </row>
    <row r="87" spans="28:28">
      <c r="AB87" s="15"/>
    </row>
    <row r="88" spans="28:28">
      <c r="AB88" s="15"/>
    </row>
    <row r="89" spans="28:28">
      <c r="AB89" s="15"/>
    </row>
    <row r="90" spans="28:28">
      <c r="AB90" s="15"/>
    </row>
    <row r="91" spans="28:28">
      <c r="AB91" s="15"/>
    </row>
    <row r="92" spans="28:28">
      <c r="AB92" s="15"/>
    </row>
    <row r="93" spans="28:28">
      <c r="AB93" s="15"/>
    </row>
    <row r="94" spans="28:28">
      <c r="AB94" s="15"/>
    </row>
    <row r="95" spans="28:28">
      <c r="AB95" s="15"/>
    </row>
    <row r="96" spans="28:28">
      <c r="AB96" s="15"/>
    </row>
    <row r="97" spans="28:28">
      <c r="AB97" s="15"/>
    </row>
    <row r="98" spans="28:28">
      <c r="AB98" s="15"/>
    </row>
    <row r="99" spans="28:28">
      <c r="AB99" s="15"/>
    </row>
    <row r="100" spans="28:28">
      <c r="AB100" s="15"/>
    </row>
    <row r="101" spans="28:28">
      <c r="AB101" s="15"/>
    </row>
    <row r="102" spans="28:28">
      <c r="AB102" s="15"/>
    </row>
    <row r="103" spans="28:28">
      <c r="AB103" s="15"/>
    </row>
    <row r="104" spans="28:28">
      <c r="AB104" s="15"/>
    </row>
    <row r="105" spans="28:28">
      <c r="AB105" s="15"/>
    </row>
    <row r="106" spans="28:28">
      <c r="AB106" s="15"/>
    </row>
    <row r="107" spans="28:28">
      <c r="AB107" s="15"/>
    </row>
    <row r="108" spans="28:28">
      <c r="AB108" s="15"/>
    </row>
    <row r="109" spans="28:28">
      <c r="AB109" s="15"/>
    </row>
    <row r="110" spans="28:28">
      <c r="AB110" s="15"/>
    </row>
    <row r="111" spans="28:28">
      <c r="AB111" s="15"/>
    </row>
    <row r="112" spans="28:28">
      <c r="AB112" s="15"/>
    </row>
    <row r="113" spans="28:28">
      <c r="AB113" s="15"/>
    </row>
    <row r="114" spans="28:28">
      <c r="AB114" s="15"/>
    </row>
    <row r="115" spans="28:28">
      <c r="AB115" s="15"/>
    </row>
    <row r="116" spans="28:28">
      <c r="AB116" s="15"/>
    </row>
    <row r="117" spans="28:28">
      <c r="AB117" s="15"/>
    </row>
    <row r="118" spans="28:28">
      <c r="AB118" s="15"/>
    </row>
    <row r="119" spans="28:28">
      <c r="AB119" s="15"/>
    </row>
    <row r="120" spans="28:28">
      <c r="AB120" s="15"/>
    </row>
    <row r="121" spans="28:28">
      <c r="AB121" s="15"/>
    </row>
    <row r="122" spans="28:28">
      <c r="AB122" s="15"/>
    </row>
    <row r="123" spans="28:28">
      <c r="AB123" s="15"/>
    </row>
    <row r="124" spans="28:28">
      <c r="AB124" s="15"/>
    </row>
    <row r="125" spans="28:28">
      <c r="AB125" s="15"/>
    </row>
    <row r="126" spans="28:28">
      <c r="AB126" s="15"/>
    </row>
    <row r="127" spans="28:28">
      <c r="AB127" s="15"/>
    </row>
    <row r="128" spans="28:28">
      <c r="AB128" s="15"/>
    </row>
    <row r="129" spans="28:28">
      <c r="AB129" s="15"/>
    </row>
    <row r="130" spans="28:28" hidden="1">
      <c r="AB130" s="15"/>
    </row>
    <row r="131" spans="28:28">
      <c r="AB131" s="15"/>
    </row>
    <row r="132" spans="28:28">
      <c r="AB132" s="15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2B2B-7BD3-4698-8A0E-E52188F47250}">
  <sheetPr codeName="工作表3"/>
  <dimension ref="A2:K68"/>
  <sheetViews>
    <sheetView zoomScale="85" zoomScaleNormal="85" workbookViewId="0">
      <selection activeCell="M23" sqref="M23"/>
    </sheetView>
  </sheetViews>
  <sheetFormatPr defaultRowHeight="16.2"/>
  <cols>
    <col min="1" max="1" width="8.88671875" style="22"/>
    <col min="2" max="2" width="27.109375" style="15" bestFit="1" customWidth="1"/>
    <col min="3" max="11" width="19.44140625" style="15" bestFit="1" customWidth="1"/>
  </cols>
  <sheetData>
    <row r="2" spans="2:11">
      <c r="C2" s="15" t="s">
        <v>239</v>
      </c>
      <c r="D2" s="15" t="s">
        <v>239</v>
      </c>
      <c r="E2" s="15" t="s">
        <v>239</v>
      </c>
      <c r="F2" s="15" t="s">
        <v>239</v>
      </c>
      <c r="G2" s="15" t="s">
        <v>238</v>
      </c>
      <c r="H2" s="15" t="s">
        <v>238</v>
      </c>
      <c r="I2" s="15" t="s">
        <v>238</v>
      </c>
      <c r="J2" s="15" t="s">
        <v>238</v>
      </c>
      <c r="K2" s="15" t="s">
        <v>238</v>
      </c>
    </row>
    <row r="3" spans="2:11">
      <c r="B3" s="117" t="s">
        <v>265</v>
      </c>
      <c r="C3" s="117" t="s">
        <v>241</v>
      </c>
      <c r="D3" s="117" t="s">
        <v>242</v>
      </c>
      <c r="E3" s="117" t="s">
        <v>243</v>
      </c>
      <c r="F3" s="117" t="s">
        <v>244</v>
      </c>
      <c r="G3" s="117" t="s">
        <v>241</v>
      </c>
      <c r="H3" s="117" t="s">
        <v>242</v>
      </c>
      <c r="I3" s="117" t="s">
        <v>243</v>
      </c>
      <c r="J3" s="117" t="s">
        <v>244</v>
      </c>
      <c r="K3" s="117" t="s">
        <v>245</v>
      </c>
    </row>
    <row r="4" spans="2:11">
      <c r="B4" s="143" t="s">
        <v>237</v>
      </c>
      <c r="C4" s="119" cm="1">
        <f t="array" ref="C4:C68">_xlfn.ANCHORARRAY(Multiplier_Weight_Newbie!L16)</f>
        <v>712029383</v>
      </c>
      <c r="D4" s="119" cm="1">
        <f t="array" ref="D4:D67">_xlfn.ANCHORARRAY(Multiplier_Weight_Newbie!L88)</f>
        <v>0</v>
      </c>
      <c r="E4" s="119" cm="1">
        <f t="array" ref="E4:E68">_xlfn.ANCHORARRAY(Multiplier_Weight_Newbie!L158)</f>
        <v>712513756</v>
      </c>
      <c r="F4" s="119" cm="1">
        <f t="array" ref="F4:F67">_xlfn.ANCHORARRAY(Multiplier_Weight_Newbie!L229)</f>
        <v>0</v>
      </c>
      <c r="G4" s="156" cm="1">
        <f t="array" ref="G4:G68">_xlfn.ANCHORARRAY(Multiplier_Weight_Oldhand!L16)</f>
        <v>722093664</v>
      </c>
      <c r="H4" s="156" cm="1">
        <f t="array" ref="H4:H67">_xlfn.ANCHORARRAY(Multiplier_Weight_Oldhand!L88)</f>
        <v>0</v>
      </c>
      <c r="I4" s="156" cm="1">
        <f t="array" ref="I4:I68">_xlfn.ANCHORARRAY(Multiplier_Weight_Oldhand!L158)</f>
        <v>709906683</v>
      </c>
      <c r="J4" s="156" cm="1">
        <f t="array" ref="J4:J67">_xlfn.ANCHORARRAY(Multiplier_Weight_Oldhand!L229)</f>
        <v>0</v>
      </c>
      <c r="K4" s="156" cm="1">
        <f t="array" ref="K4:K67">_xlfn.ANCHORARRAY(Multiplier_Weight_Oldhand!L299)</f>
        <v>0</v>
      </c>
    </row>
    <row r="5" spans="2:11">
      <c r="B5" s="143" t="s">
        <v>236</v>
      </c>
      <c r="C5" s="119">
        <v>159497132</v>
      </c>
      <c r="D5" s="119">
        <v>0</v>
      </c>
      <c r="E5" s="119">
        <v>157960215</v>
      </c>
      <c r="F5" s="119">
        <v>0</v>
      </c>
      <c r="G5" s="156">
        <v>158390938</v>
      </c>
      <c r="H5" s="156">
        <v>0</v>
      </c>
      <c r="I5" s="156">
        <v>155717734</v>
      </c>
      <c r="J5" s="156">
        <v>0</v>
      </c>
      <c r="K5" s="156">
        <v>0</v>
      </c>
    </row>
    <row r="6" spans="2:11">
      <c r="B6" s="143" t="s">
        <v>235</v>
      </c>
      <c r="C6" s="119">
        <v>45104420</v>
      </c>
      <c r="D6" s="119">
        <v>0</v>
      </c>
      <c r="E6" s="119">
        <v>44328802</v>
      </c>
      <c r="F6" s="119">
        <v>0</v>
      </c>
      <c r="G6" s="156">
        <v>49579145</v>
      </c>
      <c r="H6" s="156">
        <v>0</v>
      </c>
      <c r="I6" s="156">
        <v>48742036</v>
      </c>
      <c r="J6" s="156">
        <v>0</v>
      </c>
      <c r="K6" s="156">
        <v>0</v>
      </c>
    </row>
    <row r="7" spans="2:11">
      <c r="B7" s="143" t="s">
        <v>234</v>
      </c>
      <c r="C7" s="119">
        <v>21385436</v>
      </c>
      <c r="D7" s="119">
        <v>0</v>
      </c>
      <c r="E7" s="119">
        <v>21020122</v>
      </c>
      <c r="F7" s="119">
        <v>0</v>
      </c>
      <c r="G7" s="156">
        <v>21366865</v>
      </c>
      <c r="H7" s="156">
        <v>0</v>
      </c>
      <c r="I7" s="156">
        <v>21006250</v>
      </c>
      <c r="J7" s="156">
        <v>0</v>
      </c>
      <c r="K7" s="156">
        <v>0</v>
      </c>
    </row>
    <row r="8" spans="2:11">
      <c r="B8" s="143" t="s">
        <v>233</v>
      </c>
      <c r="C8" s="119">
        <v>11515364</v>
      </c>
      <c r="D8" s="119">
        <v>0</v>
      </c>
      <c r="E8" s="119">
        <v>8553301</v>
      </c>
      <c r="F8" s="119">
        <v>0</v>
      </c>
      <c r="G8" s="156">
        <v>9389011</v>
      </c>
      <c r="H8" s="156">
        <v>0</v>
      </c>
      <c r="I8" s="156">
        <v>9230550</v>
      </c>
      <c r="J8" s="156">
        <v>0</v>
      </c>
      <c r="K8" s="156">
        <v>0</v>
      </c>
    </row>
    <row r="9" spans="2:11">
      <c r="B9" s="143" t="s">
        <v>232</v>
      </c>
      <c r="C9" s="119">
        <v>9070768</v>
      </c>
      <c r="D9" s="119">
        <v>0</v>
      </c>
      <c r="E9" s="119">
        <v>6709795</v>
      </c>
      <c r="F9" s="119">
        <v>0</v>
      </c>
      <c r="G9" s="156">
        <v>6230010</v>
      </c>
      <c r="H9" s="156">
        <v>0</v>
      </c>
      <c r="I9" s="156">
        <v>6124865</v>
      </c>
      <c r="J9" s="156">
        <v>0</v>
      </c>
      <c r="K9" s="156">
        <v>0</v>
      </c>
    </row>
    <row r="10" spans="2:11">
      <c r="B10" s="143" t="s">
        <v>231</v>
      </c>
      <c r="C10" s="119">
        <v>7911946</v>
      </c>
      <c r="D10" s="119">
        <v>0</v>
      </c>
      <c r="E10" s="119">
        <v>5619479</v>
      </c>
      <c r="F10" s="119">
        <v>0</v>
      </c>
      <c r="G10" s="156">
        <v>5352478</v>
      </c>
      <c r="H10" s="156">
        <v>0</v>
      </c>
      <c r="I10" s="156">
        <v>5262142</v>
      </c>
      <c r="J10" s="156">
        <v>0</v>
      </c>
      <c r="K10" s="156">
        <v>0</v>
      </c>
    </row>
    <row r="11" spans="2:11">
      <c r="B11" s="161" t="s">
        <v>230</v>
      </c>
      <c r="C11" s="119">
        <v>4828116</v>
      </c>
      <c r="D11" s="119">
        <v>0</v>
      </c>
      <c r="E11" s="119">
        <v>3431600</v>
      </c>
      <c r="F11" s="119">
        <v>0</v>
      </c>
      <c r="G11" s="156">
        <v>2500717</v>
      </c>
      <c r="H11" s="156">
        <v>0</v>
      </c>
      <c r="I11" s="156">
        <v>2458511</v>
      </c>
      <c r="J11" s="156">
        <v>0</v>
      </c>
      <c r="K11" s="156">
        <v>0</v>
      </c>
    </row>
    <row r="12" spans="2:11">
      <c r="B12" s="161" t="s">
        <v>229</v>
      </c>
      <c r="C12" s="119">
        <v>4076918</v>
      </c>
      <c r="D12" s="119">
        <v>0</v>
      </c>
      <c r="E12" s="119">
        <v>2903161</v>
      </c>
      <c r="F12" s="119">
        <v>0</v>
      </c>
      <c r="G12" s="156">
        <v>3071014</v>
      </c>
      <c r="H12" s="156">
        <v>0</v>
      </c>
      <c r="I12" s="156">
        <v>3019184</v>
      </c>
      <c r="J12" s="156">
        <v>0</v>
      </c>
      <c r="K12" s="156">
        <v>0</v>
      </c>
    </row>
    <row r="13" spans="2:11">
      <c r="B13" s="161" t="s">
        <v>228</v>
      </c>
      <c r="C13" s="119">
        <v>3697551</v>
      </c>
      <c r="D13" s="119">
        <v>0</v>
      </c>
      <c r="E13" s="119">
        <v>2627865</v>
      </c>
      <c r="F13" s="119">
        <v>0</v>
      </c>
      <c r="G13" s="156">
        <v>2676137</v>
      </c>
      <c r="H13" s="156">
        <v>0</v>
      </c>
      <c r="I13" s="156">
        <v>2630971</v>
      </c>
      <c r="J13" s="156">
        <v>0</v>
      </c>
      <c r="K13" s="156">
        <v>0</v>
      </c>
    </row>
    <row r="14" spans="2:11">
      <c r="B14" s="161" t="s">
        <v>227</v>
      </c>
      <c r="C14" s="119">
        <v>3289085</v>
      </c>
      <c r="D14" s="119">
        <v>0</v>
      </c>
      <c r="E14" s="119">
        <v>2338406</v>
      </c>
      <c r="F14" s="119">
        <v>0</v>
      </c>
      <c r="G14" s="156">
        <v>2237396</v>
      </c>
      <c r="H14" s="156">
        <v>0</v>
      </c>
      <c r="I14" s="156">
        <v>2199635</v>
      </c>
      <c r="J14" s="156">
        <v>0</v>
      </c>
      <c r="K14" s="156">
        <v>0</v>
      </c>
    </row>
    <row r="15" spans="2:11">
      <c r="B15" s="161" t="s">
        <v>226</v>
      </c>
      <c r="C15" s="119">
        <v>4336746</v>
      </c>
      <c r="D15" s="119">
        <v>0</v>
      </c>
      <c r="E15" s="119">
        <v>3126141</v>
      </c>
      <c r="F15" s="119">
        <v>0</v>
      </c>
      <c r="G15" s="156">
        <v>4957233</v>
      </c>
      <c r="H15" s="156">
        <v>82322499</v>
      </c>
      <c r="I15" s="156">
        <v>4873568</v>
      </c>
      <c r="J15" s="156">
        <v>87763498</v>
      </c>
      <c r="K15" s="156">
        <v>86501305</v>
      </c>
    </row>
    <row r="16" spans="2:11">
      <c r="B16" s="161" t="s">
        <v>225</v>
      </c>
      <c r="C16" s="119">
        <v>5766486</v>
      </c>
      <c r="D16" s="119">
        <v>0</v>
      </c>
      <c r="E16" s="119">
        <v>4064396</v>
      </c>
      <c r="F16" s="119">
        <v>0</v>
      </c>
      <c r="G16" s="156">
        <v>2324908</v>
      </c>
      <c r="H16" s="156">
        <v>80669075</v>
      </c>
      <c r="I16" s="156">
        <v>2285670</v>
      </c>
      <c r="J16" s="156">
        <v>85951368</v>
      </c>
      <c r="K16" s="156">
        <v>84853352</v>
      </c>
    </row>
    <row r="17" spans="2:11">
      <c r="B17" s="161" t="s">
        <v>224</v>
      </c>
      <c r="C17" s="119">
        <v>2381856</v>
      </c>
      <c r="D17" s="119">
        <v>0</v>
      </c>
      <c r="E17" s="119">
        <v>1711090</v>
      </c>
      <c r="F17" s="119">
        <v>0</v>
      </c>
      <c r="G17" s="156">
        <v>1798399</v>
      </c>
      <c r="H17" s="156">
        <v>79018853</v>
      </c>
      <c r="I17" s="156">
        <v>1768047</v>
      </c>
      <c r="J17" s="156">
        <v>84144751</v>
      </c>
      <c r="K17" s="156">
        <v>83204468</v>
      </c>
    </row>
    <row r="18" spans="2:11">
      <c r="B18" s="161" t="s">
        <v>223</v>
      </c>
      <c r="C18" s="119">
        <v>953942</v>
      </c>
      <c r="D18" s="119">
        <v>0</v>
      </c>
      <c r="E18" s="119">
        <v>698228</v>
      </c>
      <c r="F18" s="119">
        <v>0</v>
      </c>
      <c r="G18" s="156">
        <v>877212</v>
      </c>
      <c r="H18" s="156">
        <v>86417827</v>
      </c>
      <c r="I18" s="156">
        <v>862407</v>
      </c>
      <c r="J18" s="156">
        <v>91970757</v>
      </c>
      <c r="K18" s="156">
        <v>91101767</v>
      </c>
    </row>
    <row r="19" spans="2:11">
      <c r="B19" s="161" t="s">
        <v>222</v>
      </c>
      <c r="C19" s="119">
        <v>0</v>
      </c>
      <c r="D19" s="119">
        <v>105526920</v>
      </c>
      <c r="E19" s="119">
        <v>581396</v>
      </c>
      <c r="F19" s="119">
        <v>0</v>
      </c>
      <c r="G19" s="156">
        <v>482435</v>
      </c>
      <c r="H19" s="156">
        <v>48551168</v>
      </c>
      <c r="I19" s="156">
        <v>474293</v>
      </c>
      <c r="J19" s="156">
        <v>51641124</v>
      </c>
      <c r="K19" s="156">
        <v>51195287</v>
      </c>
    </row>
    <row r="20" spans="2:11">
      <c r="B20" s="161" t="s">
        <v>221</v>
      </c>
      <c r="C20" s="119">
        <v>0</v>
      </c>
      <c r="D20" s="119">
        <v>103930180</v>
      </c>
      <c r="E20" s="119">
        <v>1003777</v>
      </c>
      <c r="F20" s="119">
        <v>0</v>
      </c>
      <c r="G20" s="156">
        <v>701681</v>
      </c>
      <c r="H20" s="156">
        <v>37847038</v>
      </c>
      <c r="I20" s="156">
        <v>689839</v>
      </c>
      <c r="J20" s="156">
        <v>40232617</v>
      </c>
      <c r="K20" s="156">
        <v>39929737</v>
      </c>
    </row>
    <row r="21" spans="2:11">
      <c r="B21" s="161" t="s">
        <v>220</v>
      </c>
      <c r="C21" s="119">
        <v>0</v>
      </c>
      <c r="D21" s="119">
        <v>105180707</v>
      </c>
      <c r="E21" s="119">
        <v>234437</v>
      </c>
      <c r="F21" s="119">
        <v>245726929</v>
      </c>
      <c r="G21" s="156">
        <v>350817</v>
      </c>
      <c r="H21" s="156">
        <v>45242811</v>
      </c>
      <c r="I21" s="156">
        <v>344897</v>
      </c>
      <c r="J21" s="156">
        <v>48066841</v>
      </c>
      <c r="K21" s="156">
        <v>47802528</v>
      </c>
    </row>
    <row r="22" spans="2:11">
      <c r="B22" s="161" t="s">
        <v>219</v>
      </c>
      <c r="C22" s="119">
        <v>0</v>
      </c>
      <c r="D22" s="119">
        <v>106303192</v>
      </c>
      <c r="E22" s="119">
        <v>0</v>
      </c>
      <c r="F22" s="119">
        <v>248349318</v>
      </c>
      <c r="G22" s="156">
        <v>131547</v>
      </c>
      <c r="H22" s="156">
        <v>34532687</v>
      </c>
      <c r="I22" s="156">
        <v>129327</v>
      </c>
      <c r="J22" s="156">
        <v>36667040</v>
      </c>
      <c r="K22" s="156">
        <v>36502779</v>
      </c>
    </row>
    <row r="23" spans="2:11">
      <c r="B23" s="161" t="s">
        <v>218</v>
      </c>
      <c r="C23" s="119">
        <v>0</v>
      </c>
      <c r="D23" s="119">
        <v>62456125</v>
      </c>
      <c r="E23" s="119">
        <v>0</v>
      </c>
      <c r="F23" s="119">
        <v>54567906</v>
      </c>
      <c r="G23" s="156">
        <v>979841</v>
      </c>
      <c r="H23" s="156">
        <v>243688670</v>
      </c>
      <c r="I23" s="156">
        <v>963295</v>
      </c>
      <c r="J23" s="156">
        <v>220737089</v>
      </c>
      <c r="K23" s="156">
        <v>171780942</v>
      </c>
    </row>
    <row r="24" spans="2:11">
      <c r="B24" s="161" t="s">
        <v>217</v>
      </c>
      <c r="C24" s="119">
        <v>0</v>
      </c>
      <c r="D24" s="119">
        <v>187164755</v>
      </c>
      <c r="E24" s="119">
        <v>0</v>
      </c>
      <c r="F24" s="119">
        <v>163525815</v>
      </c>
      <c r="G24" s="156">
        <v>175358</v>
      </c>
      <c r="H24" s="156">
        <v>71814222</v>
      </c>
      <c r="I24" s="156">
        <v>172399</v>
      </c>
      <c r="J24" s="156">
        <v>73208944</v>
      </c>
      <c r="K24" s="156">
        <v>74318193</v>
      </c>
    </row>
    <row r="25" spans="2:11">
      <c r="B25" s="161" t="s">
        <v>216</v>
      </c>
      <c r="C25" s="119">
        <v>0</v>
      </c>
      <c r="D25" s="119">
        <v>168082300</v>
      </c>
      <c r="E25" s="119">
        <v>0</v>
      </c>
      <c r="F25" s="119">
        <v>146853478</v>
      </c>
      <c r="G25" s="156">
        <v>131502</v>
      </c>
      <c r="H25" s="156">
        <v>55922430</v>
      </c>
      <c r="I25" s="156">
        <v>129283</v>
      </c>
      <c r="J25" s="156">
        <v>56944957</v>
      </c>
      <c r="K25" s="156">
        <v>57971867</v>
      </c>
    </row>
    <row r="26" spans="2:11">
      <c r="B26" s="161" t="s">
        <v>215</v>
      </c>
      <c r="C26" s="119">
        <v>0</v>
      </c>
      <c r="D26" s="119">
        <v>85953003</v>
      </c>
      <c r="E26" s="119">
        <v>0</v>
      </c>
      <c r="F26" s="119">
        <v>75097124</v>
      </c>
      <c r="G26" s="156">
        <v>0</v>
      </c>
      <c r="H26" s="156">
        <v>28400658</v>
      </c>
      <c r="I26" s="156">
        <v>0</v>
      </c>
      <c r="J26" s="156">
        <v>28886645</v>
      </c>
      <c r="K26" s="156">
        <v>29445321</v>
      </c>
    </row>
    <row r="27" spans="2:11">
      <c r="B27" s="161" t="s">
        <v>214</v>
      </c>
      <c r="C27" s="119">
        <v>0</v>
      </c>
      <c r="D27" s="119">
        <v>75402813</v>
      </c>
      <c r="E27" s="119">
        <v>0</v>
      </c>
      <c r="F27" s="119">
        <v>65879425</v>
      </c>
      <c r="G27" s="156">
        <v>0</v>
      </c>
      <c r="H27" s="156">
        <v>12515091</v>
      </c>
      <c r="I27" s="156">
        <v>0</v>
      </c>
      <c r="J27" s="156">
        <v>12714596</v>
      </c>
      <c r="K27" s="156">
        <v>12935911</v>
      </c>
    </row>
    <row r="28" spans="2:11">
      <c r="B28" s="161" t="s">
        <v>213</v>
      </c>
      <c r="C28" s="119">
        <v>0</v>
      </c>
      <c r="D28" s="119">
        <v>0</v>
      </c>
      <c r="E28" s="119">
        <v>0</v>
      </c>
      <c r="F28" s="119">
        <v>0</v>
      </c>
      <c r="G28" s="156">
        <v>0</v>
      </c>
      <c r="H28" s="156">
        <v>30138776</v>
      </c>
      <c r="I28" s="156">
        <v>0</v>
      </c>
      <c r="J28" s="156">
        <v>26640355</v>
      </c>
      <c r="K28" s="156">
        <v>49923784</v>
      </c>
    </row>
    <row r="29" spans="2:11">
      <c r="B29" s="161" t="s">
        <v>212</v>
      </c>
      <c r="C29" s="119">
        <v>0</v>
      </c>
      <c r="D29" s="119">
        <v>0</v>
      </c>
      <c r="E29" s="119">
        <v>0</v>
      </c>
      <c r="F29" s="119">
        <v>0</v>
      </c>
      <c r="G29" s="156">
        <v>0</v>
      </c>
      <c r="H29" s="156">
        <v>31405501</v>
      </c>
      <c r="I29" s="156">
        <v>0</v>
      </c>
      <c r="J29" s="156">
        <v>27696190</v>
      </c>
      <c r="K29" s="156">
        <v>52249484</v>
      </c>
    </row>
    <row r="30" spans="2:11">
      <c r="B30" s="161" t="s">
        <v>211</v>
      </c>
      <c r="C30" s="119">
        <v>0</v>
      </c>
      <c r="D30" s="119">
        <v>0</v>
      </c>
      <c r="E30" s="119">
        <v>0</v>
      </c>
      <c r="F30" s="119">
        <v>0</v>
      </c>
      <c r="G30" s="156">
        <v>0</v>
      </c>
      <c r="H30" s="156">
        <v>3943397</v>
      </c>
      <c r="I30" s="156">
        <v>0</v>
      </c>
      <c r="J30" s="156">
        <v>3469635</v>
      </c>
      <c r="K30" s="156">
        <v>3114052</v>
      </c>
    </row>
    <row r="31" spans="2:11">
      <c r="B31" s="161" t="s">
        <v>210</v>
      </c>
      <c r="C31" s="119">
        <v>0</v>
      </c>
      <c r="D31" s="119">
        <v>0</v>
      </c>
      <c r="E31" s="119">
        <v>0</v>
      </c>
      <c r="F31" s="119">
        <v>0</v>
      </c>
      <c r="G31" s="156">
        <v>0</v>
      </c>
      <c r="H31" s="156">
        <v>3480028</v>
      </c>
      <c r="I31" s="156">
        <v>0</v>
      </c>
      <c r="J31" s="156">
        <v>3054890</v>
      </c>
      <c r="K31" s="156">
        <v>2746237</v>
      </c>
    </row>
    <row r="32" spans="2:11">
      <c r="B32" s="161" t="s">
        <v>209</v>
      </c>
      <c r="C32" s="119">
        <v>0</v>
      </c>
      <c r="D32" s="119">
        <v>0</v>
      </c>
      <c r="E32" s="119">
        <v>0</v>
      </c>
      <c r="F32" s="119">
        <v>0</v>
      </c>
      <c r="G32" s="156">
        <v>0</v>
      </c>
      <c r="H32" s="156">
        <v>3113858</v>
      </c>
      <c r="I32" s="156">
        <v>0</v>
      </c>
      <c r="J32" s="156">
        <v>2727160</v>
      </c>
      <c r="K32" s="156">
        <v>2455627</v>
      </c>
    </row>
    <row r="33" spans="2:11">
      <c r="B33" s="161" t="s">
        <v>208</v>
      </c>
      <c r="C33" s="119">
        <v>0</v>
      </c>
      <c r="D33" s="119">
        <v>0</v>
      </c>
      <c r="E33" s="119">
        <v>0</v>
      </c>
      <c r="F33" s="119">
        <v>0</v>
      </c>
      <c r="G33" s="156">
        <v>0</v>
      </c>
      <c r="H33" s="156">
        <v>2634373</v>
      </c>
      <c r="I33" s="156">
        <v>0</v>
      </c>
      <c r="J33" s="156">
        <v>2298085</v>
      </c>
      <c r="K33" s="156">
        <v>5671048</v>
      </c>
    </row>
    <row r="34" spans="2:11">
      <c r="B34" s="161" t="s">
        <v>207</v>
      </c>
      <c r="C34" s="119">
        <v>0</v>
      </c>
      <c r="D34" s="119">
        <v>0</v>
      </c>
      <c r="E34" s="119">
        <v>0</v>
      </c>
      <c r="F34" s="119">
        <v>0</v>
      </c>
      <c r="G34" s="156">
        <v>0</v>
      </c>
      <c r="H34" s="156">
        <v>2155167</v>
      </c>
      <c r="I34" s="156">
        <v>0</v>
      </c>
      <c r="J34" s="156">
        <v>1869219</v>
      </c>
      <c r="K34" s="156">
        <v>2952990</v>
      </c>
    </row>
    <row r="35" spans="2:11">
      <c r="B35" s="161" t="s">
        <v>206</v>
      </c>
      <c r="C35" s="119">
        <v>0</v>
      </c>
      <c r="D35" s="119">
        <v>0</v>
      </c>
      <c r="E35" s="119">
        <v>0</v>
      </c>
      <c r="F35" s="119">
        <v>0</v>
      </c>
      <c r="G35" s="156">
        <v>0</v>
      </c>
      <c r="H35" s="156">
        <v>1823252</v>
      </c>
      <c r="I35" s="156">
        <v>0</v>
      </c>
      <c r="J35" s="156">
        <v>1572256</v>
      </c>
      <c r="K35" s="156">
        <v>2033594</v>
      </c>
    </row>
    <row r="36" spans="2:11">
      <c r="B36" s="161" t="s">
        <v>205</v>
      </c>
      <c r="C36" s="119">
        <v>0</v>
      </c>
      <c r="D36" s="119">
        <v>0</v>
      </c>
      <c r="E36" s="119">
        <v>0</v>
      </c>
      <c r="F36" s="119">
        <v>0</v>
      </c>
      <c r="G36" s="156">
        <v>0</v>
      </c>
      <c r="H36" s="156">
        <v>1579754</v>
      </c>
      <c r="I36" s="156">
        <v>0</v>
      </c>
      <c r="J36" s="156">
        <v>1354444</v>
      </c>
      <c r="K36" s="156">
        <v>1239343</v>
      </c>
    </row>
    <row r="37" spans="2:11">
      <c r="B37" s="161" t="s">
        <v>204</v>
      </c>
      <c r="C37" s="119">
        <v>0</v>
      </c>
      <c r="D37" s="119">
        <v>0</v>
      </c>
      <c r="E37" s="119">
        <v>0</v>
      </c>
      <c r="F37" s="119">
        <v>0</v>
      </c>
      <c r="G37" s="156">
        <v>0</v>
      </c>
      <c r="H37" s="156">
        <v>1393850</v>
      </c>
      <c r="I37" s="156">
        <v>0</v>
      </c>
      <c r="J37" s="156">
        <v>1188190</v>
      </c>
      <c r="K37" s="156">
        <v>1092319</v>
      </c>
    </row>
    <row r="38" spans="2:11">
      <c r="B38" s="161" t="s">
        <v>203</v>
      </c>
      <c r="C38" s="119">
        <v>0</v>
      </c>
      <c r="D38" s="119">
        <v>0</v>
      </c>
      <c r="E38" s="119">
        <v>0</v>
      </c>
      <c r="F38" s="119">
        <v>0</v>
      </c>
      <c r="G38" s="156">
        <v>0</v>
      </c>
      <c r="H38" s="156">
        <v>1246950</v>
      </c>
      <c r="I38" s="156">
        <v>0</v>
      </c>
      <c r="J38" s="156">
        <v>1056855</v>
      </c>
      <c r="K38" s="156">
        <v>976270</v>
      </c>
    </row>
    <row r="39" spans="2:11">
      <c r="B39" s="161" t="s">
        <v>202</v>
      </c>
      <c r="C39" s="119">
        <v>0</v>
      </c>
      <c r="D39" s="119">
        <v>0</v>
      </c>
      <c r="E39" s="119">
        <v>0</v>
      </c>
      <c r="F39" s="119">
        <v>0</v>
      </c>
      <c r="G39" s="156">
        <v>0</v>
      </c>
      <c r="H39" s="156">
        <v>1128013</v>
      </c>
      <c r="I39" s="156">
        <v>0</v>
      </c>
      <c r="J39" s="156">
        <v>950549</v>
      </c>
      <c r="K39" s="156">
        <v>882430</v>
      </c>
    </row>
    <row r="40" spans="2:11">
      <c r="B40" s="161" t="s">
        <v>201</v>
      </c>
      <c r="C40" s="119">
        <v>0</v>
      </c>
      <c r="D40" s="119">
        <v>0</v>
      </c>
      <c r="E40" s="119">
        <v>0</v>
      </c>
      <c r="F40" s="119">
        <v>0</v>
      </c>
      <c r="G40" s="156">
        <v>0</v>
      </c>
      <c r="H40" s="156">
        <v>1029753</v>
      </c>
      <c r="I40" s="156">
        <v>0</v>
      </c>
      <c r="J40" s="156">
        <v>862755</v>
      </c>
      <c r="K40" s="156">
        <v>805018</v>
      </c>
    </row>
    <row r="41" spans="2:11">
      <c r="B41" s="161" t="s">
        <v>200</v>
      </c>
      <c r="C41" s="119">
        <v>0</v>
      </c>
      <c r="D41" s="119">
        <v>0</v>
      </c>
      <c r="E41" s="119">
        <v>0</v>
      </c>
      <c r="F41" s="119">
        <v>0</v>
      </c>
      <c r="G41" s="156">
        <v>0</v>
      </c>
      <c r="H41" s="156">
        <v>947364</v>
      </c>
      <c r="I41" s="156">
        <v>0</v>
      </c>
      <c r="J41" s="156">
        <v>789167</v>
      </c>
      <c r="K41" s="156">
        <v>740230</v>
      </c>
    </row>
    <row r="42" spans="2:11">
      <c r="B42" s="161" t="s">
        <v>199</v>
      </c>
      <c r="C42" s="119">
        <v>0</v>
      </c>
      <c r="D42" s="119">
        <v>0</v>
      </c>
      <c r="E42" s="119">
        <v>0</v>
      </c>
      <c r="F42" s="119">
        <v>0</v>
      </c>
      <c r="G42" s="156">
        <v>0</v>
      </c>
      <c r="H42" s="156">
        <v>877122</v>
      </c>
      <c r="I42" s="156">
        <v>0</v>
      </c>
      <c r="J42" s="156">
        <v>726452</v>
      </c>
      <c r="K42" s="156">
        <v>685089</v>
      </c>
    </row>
    <row r="43" spans="2:11">
      <c r="B43" s="161" t="s">
        <v>198</v>
      </c>
      <c r="C43" s="119">
        <v>0</v>
      </c>
      <c r="D43" s="119">
        <v>0</v>
      </c>
      <c r="E43" s="119">
        <v>0</v>
      </c>
      <c r="F43" s="119">
        <v>0</v>
      </c>
      <c r="G43" s="156">
        <v>0</v>
      </c>
      <c r="H43" s="156">
        <v>816596</v>
      </c>
      <c r="I43" s="156">
        <v>0</v>
      </c>
      <c r="J43" s="156">
        <v>672436</v>
      </c>
      <c r="K43" s="156">
        <v>637673</v>
      </c>
    </row>
    <row r="44" spans="2:11">
      <c r="B44" s="161" t="s">
        <v>197</v>
      </c>
      <c r="C44" s="119">
        <v>0</v>
      </c>
      <c r="D44" s="119">
        <v>0</v>
      </c>
      <c r="E44" s="119">
        <v>0</v>
      </c>
      <c r="F44" s="119">
        <v>0</v>
      </c>
      <c r="G44" s="156">
        <v>0</v>
      </c>
      <c r="H44" s="156">
        <v>763843</v>
      </c>
      <c r="I44" s="156">
        <v>0</v>
      </c>
      <c r="J44" s="156">
        <v>625376</v>
      </c>
      <c r="K44" s="156">
        <v>596426</v>
      </c>
    </row>
    <row r="45" spans="2:11">
      <c r="B45" s="161" t="s">
        <v>196</v>
      </c>
      <c r="C45" s="119">
        <v>0</v>
      </c>
      <c r="D45" s="119">
        <v>0</v>
      </c>
      <c r="E45" s="119">
        <v>0</v>
      </c>
      <c r="F45" s="119">
        <v>0</v>
      </c>
      <c r="G45" s="156">
        <v>0</v>
      </c>
      <c r="H45" s="156">
        <v>717495</v>
      </c>
      <c r="I45" s="156">
        <v>0</v>
      </c>
      <c r="J45" s="156">
        <v>584051</v>
      </c>
      <c r="K45" s="156">
        <v>560273</v>
      </c>
    </row>
    <row r="46" spans="2:11">
      <c r="B46" s="161" t="s">
        <v>195</v>
      </c>
      <c r="C46" s="119">
        <v>0</v>
      </c>
      <c r="D46" s="119">
        <v>0</v>
      </c>
      <c r="E46" s="119">
        <v>0</v>
      </c>
      <c r="F46" s="119">
        <v>0</v>
      </c>
      <c r="G46" s="156">
        <v>0</v>
      </c>
      <c r="H46" s="156">
        <v>676461</v>
      </c>
      <c r="I46" s="156">
        <v>0</v>
      </c>
      <c r="J46" s="156">
        <v>547482</v>
      </c>
      <c r="K46" s="156">
        <v>528350</v>
      </c>
    </row>
    <row r="47" spans="2:11">
      <c r="B47" s="161" t="s">
        <v>194</v>
      </c>
      <c r="C47" s="119">
        <v>0</v>
      </c>
      <c r="D47" s="119">
        <v>0</v>
      </c>
      <c r="E47" s="119">
        <v>0</v>
      </c>
      <c r="F47" s="119">
        <v>0</v>
      </c>
      <c r="G47" s="156">
        <v>0</v>
      </c>
      <c r="H47" s="156">
        <v>639825</v>
      </c>
      <c r="I47" s="156">
        <v>0</v>
      </c>
      <c r="J47" s="156">
        <v>514849</v>
      </c>
      <c r="K47" s="156">
        <v>499915</v>
      </c>
    </row>
    <row r="48" spans="2:11">
      <c r="B48" s="143" t="s">
        <v>193</v>
      </c>
      <c r="C48" s="119">
        <v>0</v>
      </c>
      <c r="D48" s="119">
        <v>0</v>
      </c>
      <c r="E48" s="119">
        <v>0</v>
      </c>
      <c r="F48" s="119">
        <v>0</v>
      </c>
      <c r="G48" s="156">
        <v>0</v>
      </c>
      <c r="H48" s="156">
        <v>607002</v>
      </c>
      <c r="I48" s="156">
        <v>0</v>
      </c>
      <c r="J48" s="156">
        <v>485630</v>
      </c>
      <c r="K48" s="156">
        <v>474524</v>
      </c>
    </row>
    <row r="49" spans="2:11">
      <c r="B49" s="143" t="s">
        <v>192</v>
      </c>
      <c r="C49" s="119">
        <v>0</v>
      </c>
      <c r="D49" s="119">
        <v>0</v>
      </c>
      <c r="E49" s="119">
        <v>0</v>
      </c>
      <c r="F49" s="119">
        <v>0</v>
      </c>
      <c r="G49" s="156">
        <v>0</v>
      </c>
      <c r="H49" s="156">
        <v>1342885</v>
      </c>
      <c r="I49" s="156">
        <v>0</v>
      </c>
      <c r="J49" s="156">
        <v>1032252</v>
      </c>
      <c r="K49" s="156">
        <v>471991</v>
      </c>
    </row>
    <row r="50" spans="2:11">
      <c r="B50" s="143" t="s">
        <v>191</v>
      </c>
      <c r="C50" s="119">
        <v>0</v>
      </c>
      <c r="D50" s="119">
        <v>0</v>
      </c>
      <c r="E50" s="119">
        <v>0</v>
      </c>
      <c r="F50" s="119">
        <v>0</v>
      </c>
      <c r="G50" s="156">
        <v>0</v>
      </c>
      <c r="H50" s="156">
        <v>248520</v>
      </c>
      <c r="I50" s="156">
        <v>0</v>
      </c>
      <c r="J50" s="156">
        <v>169070</v>
      </c>
      <c r="K50" s="156">
        <v>210730</v>
      </c>
    </row>
    <row r="51" spans="2:11">
      <c r="B51" s="143" t="s">
        <v>190</v>
      </c>
      <c r="C51" s="119">
        <v>0</v>
      </c>
      <c r="D51" s="119">
        <v>0</v>
      </c>
      <c r="E51" s="119">
        <v>0</v>
      </c>
      <c r="F51" s="119">
        <v>0</v>
      </c>
      <c r="G51" s="156">
        <v>0</v>
      </c>
      <c r="H51" s="156">
        <v>172598</v>
      </c>
      <c r="I51" s="156">
        <v>0</v>
      </c>
      <c r="J51" s="156">
        <v>104063</v>
      </c>
      <c r="K51" s="156">
        <v>168862</v>
      </c>
    </row>
    <row r="52" spans="2:11">
      <c r="B52" s="143" t="s">
        <v>189</v>
      </c>
      <c r="C52" s="119">
        <v>0</v>
      </c>
      <c r="D52" s="119">
        <v>0</v>
      </c>
      <c r="E52" s="119">
        <v>0</v>
      </c>
      <c r="F52" s="119">
        <v>0</v>
      </c>
      <c r="G52" s="156">
        <v>0</v>
      </c>
      <c r="H52" s="156">
        <v>132557</v>
      </c>
      <c r="I52" s="156">
        <v>0</v>
      </c>
      <c r="J52" s="156">
        <v>70927</v>
      </c>
      <c r="K52" s="156">
        <v>158237</v>
      </c>
    </row>
    <row r="53" spans="2:11">
      <c r="B53" s="143" t="s">
        <v>188</v>
      </c>
      <c r="C53" s="119">
        <v>0</v>
      </c>
      <c r="D53" s="119">
        <v>0</v>
      </c>
      <c r="E53" s="119">
        <v>0</v>
      </c>
      <c r="F53" s="119">
        <v>0</v>
      </c>
      <c r="G53" s="156">
        <v>0</v>
      </c>
      <c r="H53" s="156">
        <v>0</v>
      </c>
      <c r="I53" s="156">
        <v>0</v>
      </c>
      <c r="J53" s="156">
        <v>0</v>
      </c>
      <c r="K53" s="156">
        <v>0</v>
      </c>
    </row>
    <row r="54" spans="2:11">
      <c r="B54" s="143" t="s">
        <v>187</v>
      </c>
      <c r="C54" s="119">
        <v>0</v>
      </c>
      <c r="D54" s="119">
        <v>0</v>
      </c>
      <c r="E54" s="119">
        <v>0</v>
      </c>
      <c r="F54" s="119">
        <v>0</v>
      </c>
      <c r="G54" s="156">
        <v>0</v>
      </c>
      <c r="H54" s="156">
        <v>0</v>
      </c>
      <c r="I54" s="156">
        <v>0</v>
      </c>
      <c r="J54" s="156">
        <v>0</v>
      </c>
      <c r="K54" s="156">
        <v>0</v>
      </c>
    </row>
    <row r="55" spans="2:11">
      <c r="B55" s="143" t="s">
        <v>186</v>
      </c>
      <c r="C55" s="119">
        <v>0</v>
      </c>
      <c r="D55" s="119">
        <v>0</v>
      </c>
      <c r="E55" s="119">
        <v>0</v>
      </c>
      <c r="F55" s="119">
        <v>0</v>
      </c>
      <c r="G55" s="156">
        <v>0</v>
      </c>
      <c r="H55" s="156">
        <v>0</v>
      </c>
      <c r="I55" s="156">
        <v>0</v>
      </c>
      <c r="J55" s="156">
        <v>0</v>
      </c>
      <c r="K55" s="156">
        <v>0</v>
      </c>
    </row>
    <row r="56" spans="2:11">
      <c r="B56" s="143" t="s">
        <v>185</v>
      </c>
      <c r="C56" s="119">
        <v>0</v>
      </c>
      <c r="D56" s="119">
        <v>0</v>
      </c>
      <c r="E56" s="119">
        <v>0</v>
      </c>
      <c r="F56" s="119">
        <v>0</v>
      </c>
      <c r="G56" s="156">
        <v>0</v>
      </c>
      <c r="H56" s="156">
        <v>0</v>
      </c>
      <c r="I56" s="156">
        <v>0</v>
      </c>
      <c r="J56" s="156">
        <v>0</v>
      </c>
      <c r="K56" s="156">
        <v>0</v>
      </c>
    </row>
    <row r="57" spans="2:11">
      <c r="B57" s="143" t="s">
        <v>184</v>
      </c>
      <c r="C57" s="119">
        <v>0</v>
      </c>
      <c r="D57" s="119">
        <v>0</v>
      </c>
      <c r="E57" s="119">
        <v>0</v>
      </c>
      <c r="F57" s="119">
        <v>0</v>
      </c>
      <c r="G57" s="156">
        <v>0</v>
      </c>
      <c r="H57" s="156">
        <v>0</v>
      </c>
      <c r="I57" s="156">
        <v>0</v>
      </c>
      <c r="J57" s="156">
        <v>0</v>
      </c>
      <c r="K57" s="156">
        <v>0</v>
      </c>
    </row>
    <row r="58" spans="2:11">
      <c r="B58" s="143" t="s">
        <v>183</v>
      </c>
      <c r="C58" s="119">
        <v>0</v>
      </c>
      <c r="D58" s="119">
        <v>0</v>
      </c>
      <c r="E58" s="119">
        <v>0</v>
      </c>
      <c r="F58" s="119">
        <v>0</v>
      </c>
      <c r="G58" s="156">
        <v>0</v>
      </c>
      <c r="H58" s="156">
        <v>42012</v>
      </c>
      <c r="I58" s="156">
        <v>0</v>
      </c>
      <c r="J58" s="156">
        <v>7413</v>
      </c>
      <c r="K58" s="156">
        <v>582026</v>
      </c>
    </row>
    <row r="59" spans="2:11">
      <c r="B59" s="143" t="s">
        <v>182</v>
      </c>
      <c r="C59" s="119">
        <v>0</v>
      </c>
      <c r="D59" s="119">
        <v>0</v>
      </c>
      <c r="E59" s="119">
        <v>0</v>
      </c>
      <c r="F59" s="119">
        <v>0</v>
      </c>
      <c r="G59" s="156">
        <v>0</v>
      </c>
      <c r="H59" s="156">
        <v>0</v>
      </c>
      <c r="I59" s="156">
        <v>0</v>
      </c>
      <c r="J59" s="156">
        <v>0</v>
      </c>
      <c r="K59" s="156">
        <v>0</v>
      </c>
    </row>
    <row r="60" spans="2:11">
      <c r="B60" s="143" t="s">
        <v>181</v>
      </c>
      <c r="C60" s="119">
        <v>0</v>
      </c>
      <c r="D60" s="119">
        <v>0</v>
      </c>
      <c r="E60" s="119">
        <v>0</v>
      </c>
      <c r="F60" s="119">
        <v>0</v>
      </c>
      <c r="G60" s="156">
        <v>0</v>
      </c>
      <c r="H60" s="156">
        <v>0</v>
      </c>
      <c r="I60" s="156">
        <v>0</v>
      </c>
      <c r="J60" s="156">
        <v>0</v>
      </c>
      <c r="K60" s="156">
        <v>0</v>
      </c>
    </row>
    <row r="61" spans="2:11">
      <c r="B61" s="143" t="s">
        <v>180</v>
      </c>
      <c r="C61" s="119">
        <v>0</v>
      </c>
      <c r="D61" s="119">
        <v>0</v>
      </c>
      <c r="E61" s="119">
        <v>0</v>
      </c>
      <c r="F61" s="119">
        <v>0</v>
      </c>
      <c r="G61" s="156">
        <v>0</v>
      </c>
      <c r="H61" s="156">
        <v>0</v>
      </c>
      <c r="I61" s="156">
        <v>0</v>
      </c>
      <c r="J61" s="156">
        <v>0</v>
      </c>
      <c r="K61" s="156">
        <v>0</v>
      </c>
    </row>
    <row r="62" spans="2:11">
      <c r="B62" s="143" t="s">
        <v>179</v>
      </c>
      <c r="C62" s="119">
        <v>0</v>
      </c>
      <c r="D62" s="119">
        <v>0</v>
      </c>
      <c r="E62" s="119">
        <v>0</v>
      </c>
      <c r="F62" s="119">
        <v>0</v>
      </c>
      <c r="G62" s="156">
        <v>0</v>
      </c>
      <c r="H62" s="156">
        <v>0</v>
      </c>
      <c r="I62" s="156">
        <v>0</v>
      </c>
      <c r="J62" s="156">
        <v>0</v>
      </c>
      <c r="K62" s="156">
        <v>0</v>
      </c>
    </row>
    <row r="63" spans="2:11">
      <c r="B63" s="143" t="s">
        <v>178</v>
      </c>
      <c r="C63" s="119">
        <v>0</v>
      </c>
      <c r="D63" s="119">
        <v>0</v>
      </c>
      <c r="E63" s="119">
        <v>0</v>
      </c>
      <c r="F63" s="119">
        <v>0</v>
      </c>
      <c r="G63" s="156">
        <v>0</v>
      </c>
      <c r="H63" s="156">
        <v>0</v>
      </c>
      <c r="I63" s="156">
        <v>0</v>
      </c>
      <c r="J63" s="156">
        <v>0</v>
      </c>
      <c r="K63" s="156">
        <v>0</v>
      </c>
    </row>
    <row r="64" spans="2:11">
      <c r="B64" s="143" t="s">
        <v>177</v>
      </c>
      <c r="C64" s="119">
        <v>0</v>
      </c>
      <c r="D64" s="119">
        <v>0</v>
      </c>
      <c r="E64" s="119">
        <v>0</v>
      </c>
      <c r="F64" s="119">
        <v>0</v>
      </c>
      <c r="G64" s="156">
        <v>0</v>
      </c>
      <c r="H64" s="156">
        <v>0</v>
      </c>
      <c r="I64" s="156">
        <v>0</v>
      </c>
      <c r="J64" s="156">
        <v>0</v>
      </c>
      <c r="K64" s="156">
        <v>0</v>
      </c>
    </row>
    <row r="65" spans="2:11">
      <c r="B65" s="143" t="s">
        <v>176</v>
      </c>
      <c r="C65" s="119">
        <v>0</v>
      </c>
      <c r="D65" s="119">
        <v>0</v>
      </c>
      <c r="E65" s="119">
        <v>0</v>
      </c>
      <c r="F65" s="119">
        <v>0</v>
      </c>
      <c r="G65" s="156">
        <v>0</v>
      </c>
      <c r="H65" s="156">
        <v>0</v>
      </c>
      <c r="I65" s="156">
        <v>0</v>
      </c>
      <c r="J65" s="156">
        <v>0</v>
      </c>
      <c r="K65" s="156">
        <v>0</v>
      </c>
    </row>
    <row r="66" spans="2:11">
      <c r="B66" s="143" t="s">
        <v>175</v>
      </c>
      <c r="C66" s="119">
        <v>0</v>
      </c>
      <c r="D66" s="119">
        <v>0</v>
      </c>
      <c r="E66" s="119">
        <v>0</v>
      </c>
      <c r="F66" s="119">
        <v>0</v>
      </c>
      <c r="G66" s="156">
        <v>0</v>
      </c>
      <c r="H66" s="156">
        <v>0</v>
      </c>
      <c r="I66" s="156">
        <v>0</v>
      </c>
      <c r="J66" s="156">
        <v>0</v>
      </c>
      <c r="K66" s="156">
        <v>0</v>
      </c>
    </row>
    <row r="67" spans="2:11">
      <c r="B67" s="143" t="s">
        <v>174</v>
      </c>
      <c r="C67" s="119">
        <v>0</v>
      </c>
      <c r="D67" s="119">
        <v>0</v>
      </c>
      <c r="E67" s="119">
        <v>0</v>
      </c>
      <c r="F67" s="119">
        <v>0</v>
      </c>
      <c r="G67" s="156">
        <v>0</v>
      </c>
      <c r="H67" s="156">
        <v>0</v>
      </c>
      <c r="I67" s="156">
        <v>0</v>
      </c>
      <c r="J67" s="156">
        <v>0</v>
      </c>
      <c r="K67" s="156">
        <v>0</v>
      </c>
    </row>
    <row r="68" spans="2:11">
      <c r="B68" s="143" t="s">
        <v>173</v>
      </c>
      <c r="C68" s="119">
        <v>4195668</v>
      </c>
      <c r="D68" s="126"/>
      <c r="E68" s="119">
        <v>20978340</v>
      </c>
      <c r="F68" s="126"/>
      <c r="G68" s="156">
        <v>4201680</v>
      </c>
      <c r="H68" s="126"/>
      <c r="I68" s="156">
        <v>21008403</v>
      </c>
      <c r="J68" s="126"/>
      <c r="K68" s="126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3D616-6E32-46FE-BEB0-EB6CAD6CA120}">
  <sheetPr codeName="工作表6"/>
  <dimension ref="A1:V314"/>
  <sheetViews>
    <sheetView zoomScale="70" zoomScaleNormal="70" workbookViewId="0">
      <selection activeCell="O168" sqref="O168:O191"/>
    </sheetView>
  </sheetViews>
  <sheetFormatPr defaultRowHeight="15.6"/>
  <cols>
    <col min="1" max="1" width="19.77734375" style="22" bestFit="1" customWidth="1"/>
    <col min="2" max="2" width="22.88671875" style="22" bestFit="1" customWidth="1"/>
    <col min="3" max="3" width="21" style="22" bestFit="1" customWidth="1"/>
    <col min="4" max="4" width="25.5546875" style="22" bestFit="1" customWidth="1"/>
    <col min="5" max="5" width="13.88671875" style="22" bestFit="1" customWidth="1"/>
    <col min="6" max="6" width="16.77734375" style="22" bestFit="1" customWidth="1"/>
    <col min="7" max="7" width="15.5546875" style="47" bestFit="1" customWidth="1"/>
    <col min="8" max="8" width="25.5546875" style="22" bestFit="1" customWidth="1"/>
    <col min="9" max="9" width="14" style="22" customWidth="1"/>
    <col min="10" max="10" width="12.44140625" style="22" customWidth="1"/>
    <col min="11" max="11" width="15.5546875" style="22" customWidth="1"/>
    <col min="12" max="12" width="15.33203125" style="22" bestFit="1" customWidth="1"/>
    <col min="13" max="13" width="12.44140625" style="22" bestFit="1" customWidth="1"/>
    <col min="14" max="14" width="19.77734375" style="22" bestFit="1" customWidth="1"/>
    <col min="15" max="15" width="12.21875" style="47" customWidth="1"/>
    <col min="16" max="19" width="15.21875" style="22" customWidth="1"/>
    <col min="20" max="20" width="8.88671875" style="22" customWidth="1"/>
    <col min="21" max="21" width="23.77734375" style="22" bestFit="1" customWidth="1"/>
    <col min="22" max="22" width="10.6640625" style="22" bestFit="1" customWidth="1"/>
    <col min="23" max="16384" width="8.88671875" style="22"/>
  </cols>
  <sheetData>
    <row r="1" spans="1:19">
      <c r="A1" s="48"/>
      <c r="B1" s="48"/>
      <c r="C1" s="1"/>
      <c r="F1" s="1"/>
      <c r="H1" s="12"/>
      <c r="I1" s="48"/>
      <c r="J1" s="48"/>
      <c r="K1" s="48"/>
      <c r="L1" s="48"/>
      <c r="M1" s="48"/>
      <c r="N1" s="48"/>
    </row>
    <row r="2" spans="1:19">
      <c r="A2" s="48" t="s">
        <v>56</v>
      </c>
      <c r="B2" s="61">
        <v>1000000000</v>
      </c>
      <c r="C2" s="1"/>
      <c r="F2" s="95"/>
      <c r="G2" s="95"/>
      <c r="K2" s="48"/>
      <c r="L2" s="48"/>
      <c r="M2" s="48"/>
      <c r="N2" s="48"/>
    </row>
    <row r="3" spans="1:19">
      <c r="A3" s="48" t="s">
        <v>68</v>
      </c>
      <c r="B3" s="61">
        <f>Overview!A7</f>
        <v>100</v>
      </c>
      <c r="C3" s="1"/>
      <c r="F3" s="95"/>
      <c r="G3" s="92"/>
    </row>
    <row r="4" spans="1:19">
      <c r="F4" s="95"/>
      <c r="G4" s="95"/>
      <c r="I4" s="1"/>
      <c r="L4" s="112"/>
      <c r="M4" s="113"/>
      <c r="N4" s="110"/>
      <c r="O4" s="111"/>
    </row>
    <row r="5" spans="1:19">
      <c r="A5" s="48"/>
      <c r="B5" s="48"/>
      <c r="C5" s="1" t="s">
        <v>75</v>
      </c>
      <c r="I5" s="95"/>
      <c r="L5" s="114"/>
      <c r="M5" s="113"/>
      <c r="N5" s="110"/>
      <c r="O5" s="111"/>
    </row>
    <row r="6" spans="1:19">
      <c r="A6" s="82"/>
      <c r="B6" s="77" t="s">
        <v>62</v>
      </c>
      <c r="C6" s="77" t="s">
        <v>43</v>
      </c>
      <c r="D6" s="77" t="s">
        <v>44</v>
      </c>
      <c r="E6" s="77" t="s">
        <v>71</v>
      </c>
      <c r="F6" s="77" t="s">
        <v>63</v>
      </c>
      <c r="G6" s="77" t="s">
        <v>64</v>
      </c>
      <c r="H6" s="77" t="s">
        <v>76</v>
      </c>
      <c r="I6" s="164" t="s">
        <v>91</v>
      </c>
      <c r="J6" s="165" t="s">
        <v>92</v>
      </c>
      <c r="L6" s="92"/>
      <c r="M6" s="92"/>
      <c r="N6" s="105"/>
    </row>
    <row r="7" spans="1:19">
      <c r="A7" s="54" t="s">
        <v>47</v>
      </c>
      <c r="B7" s="54" cm="1">
        <f t="array" ref="B7:B8">Overview!B11:B12</f>
        <v>1</v>
      </c>
      <c r="C7" s="73">
        <f>SUM(N16:N80)</f>
        <v>0.67999997548212976</v>
      </c>
      <c r="D7" s="73">
        <f>SUM(_xlfn.ANCHORARRAY(N88))*F7</f>
        <v>0.25000004302760975</v>
      </c>
      <c r="E7" s="89">
        <f>SUM(C7:D7)</f>
        <v>0.93000001850973946</v>
      </c>
      <c r="F7" s="66">
        <f>M80</f>
        <v>4.1954967524090569E-3</v>
      </c>
      <c r="G7" s="67">
        <f>1/F7</f>
        <v>238.35079825191127</v>
      </c>
      <c r="H7" s="86">
        <f>D7*G7</f>
        <v>59.587709818642949</v>
      </c>
      <c r="I7" s="162" cm="1">
        <f t="array" ref="I7">LOOKUP(2,1/(L16:L79&lt;&gt;0),B16:B79)</f>
        <v>30</v>
      </c>
      <c r="J7" s="162" cm="1">
        <f t="array" ref="J7">LOOKUP(2,1/(_xlfn.ANCHORARRAY(L88)&lt;&gt;0),B16:B79)</f>
        <v>100</v>
      </c>
      <c r="L7" s="95"/>
      <c r="M7" s="92"/>
      <c r="N7" s="105"/>
    </row>
    <row r="8" spans="1:19">
      <c r="A8" s="152" t="s">
        <v>240</v>
      </c>
      <c r="B8" s="152">
        <v>2</v>
      </c>
      <c r="C8" s="153">
        <f>SUM(_xlfn.ANCHORARRAY(N158))/B8</f>
        <v>0.30522664567193752</v>
      </c>
      <c r="D8" s="73">
        <f>SUM(_xlfn.ANCHORARRAY(N229))*F8/B8</f>
        <v>0.62477338818436501</v>
      </c>
      <c r="E8" s="89">
        <f>SUM(C8:D8)</f>
        <v>0.93000003385630259</v>
      </c>
      <c r="F8" s="154">
        <f>M222</f>
        <v>2.0969861738110249E-2</v>
      </c>
      <c r="G8" s="67">
        <f>1/F8</f>
        <v>47.687486569480711</v>
      </c>
      <c r="H8" s="86">
        <f>D8*G8</f>
        <v>29.793872558010865</v>
      </c>
      <c r="I8" s="162" cm="1">
        <f t="array" ref="I8">LOOKUP(2,1/(L158:L221&lt;&gt;0),B16:B79)</f>
        <v>45</v>
      </c>
      <c r="J8" s="163" cm="1">
        <f t="array" ref="J8">LOOKUP(2,1/(_xlfn.ANCHORARRAY(L88)&lt;&gt;0),B16:B79)</f>
        <v>100</v>
      </c>
      <c r="L8" s="95"/>
      <c r="M8" s="92"/>
      <c r="N8" s="105"/>
    </row>
    <row r="9" spans="1:19">
      <c r="A9" s="48"/>
      <c r="B9" s="48"/>
      <c r="C9" s="48"/>
      <c r="D9" s="48"/>
      <c r="E9" s="48"/>
      <c r="F9" s="48"/>
      <c r="G9" s="48"/>
      <c r="H9" s="48"/>
      <c r="I9" s="163"/>
      <c r="J9" s="163"/>
      <c r="L9" s="98"/>
      <c r="M9" s="92"/>
      <c r="N9" s="105"/>
    </row>
    <row r="10" spans="1:19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107"/>
      <c r="M10" s="95"/>
      <c r="N10" s="95"/>
    </row>
    <row r="11" spans="1:19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107"/>
      <c r="M11" s="95"/>
      <c r="N11" s="95"/>
    </row>
    <row r="12" spans="1:19" s="53" customFormat="1">
      <c r="A12" s="215" t="s">
        <v>304</v>
      </c>
      <c r="B12" s="215"/>
      <c r="C12" s="215"/>
      <c r="D12" s="215"/>
      <c r="E12" s="49"/>
      <c r="F12" s="49"/>
      <c r="G12" s="79"/>
      <c r="H12" s="51"/>
      <c r="I12" s="52"/>
      <c r="J12" s="50"/>
      <c r="K12" s="50"/>
      <c r="L12" s="50"/>
      <c r="M12" s="50"/>
      <c r="N12" s="50"/>
      <c r="O12" s="79"/>
    </row>
    <row r="13" spans="1:19">
      <c r="A13" s="48"/>
      <c r="B13" s="48"/>
      <c r="C13" s="1"/>
      <c r="D13" s="1"/>
      <c r="E13" s="1"/>
      <c r="F13" s="1"/>
      <c r="H13" s="12"/>
      <c r="I13" s="48"/>
      <c r="J13" s="48"/>
      <c r="K13" s="48"/>
      <c r="L13" s="48"/>
      <c r="M13" s="48"/>
      <c r="N13" s="48"/>
    </row>
    <row r="14" spans="1:19">
      <c r="A14" s="63" t="s">
        <v>69</v>
      </c>
      <c r="B14" s="170">
        <f>Multiplier_Weight_Oldhand!B14</f>
        <v>1000000000</v>
      </c>
      <c r="C14" s="1"/>
      <c r="D14" s="1"/>
      <c r="E14" s="1"/>
      <c r="F14" s="1"/>
      <c r="H14" s="63" t="s">
        <v>70</v>
      </c>
      <c r="I14" s="48"/>
      <c r="J14" s="48"/>
      <c r="K14" s="48"/>
      <c r="L14" s="48"/>
      <c r="M14" s="48"/>
      <c r="N14" s="48"/>
    </row>
    <row r="15" spans="1:19">
      <c r="A15" s="116" t="s">
        <v>52</v>
      </c>
      <c r="B15" s="117" t="s">
        <v>53</v>
      </c>
      <c r="C15" s="171" t="s">
        <v>65</v>
      </c>
      <c r="D15" s="18" t="s">
        <v>66</v>
      </c>
      <c r="E15" s="18" t="s">
        <v>67</v>
      </c>
      <c r="F15" s="18" t="s">
        <v>77</v>
      </c>
      <c r="H15" s="117" t="s">
        <v>55</v>
      </c>
      <c r="I15" s="117" t="s">
        <v>267</v>
      </c>
      <c r="J15" s="18" t="s">
        <v>58</v>
      </c>
      <c r="K15" s="18" t="s">
        <v>59</v>
      </c>
      <c r="L15" s="18" t="s">
        <v>60</v>
      </c>
      <c r="M15" s="18" t="s">
        <v>61</v>
      </c>
      <c r="N15" s="18" t="s">
        <v>54</v>
      </c>
      <c r="P15" s="77" t="s">
        <v>282</v>
      </c>
      <c r="Q15" s="157" t="s">
        <v>282</v>
      </c>
      <c r="R15" s="77" t="s">
        <v>281</v>
      </c>
      <c r="S15" s="77" t="s">
        <v>74</v>
      </c>
    </row>
    <row r="16" spans="1:19">
      <c r="A16" s="59">
        <v>-1</v>
      </c>
      <c r="B16" s="59">
        <v>0</v>
      </c>
      <c r="C16" s="87" cm="1">
        <f t="array" ref="C16:D79">Multiplier_Weight_Oldhand!C16:D79</f>
        <v>738977283</v>
      </c>
      <c r="D16" s="87">
        <v>0</v>
      </c>
      <c r="E16" s="62" cm="1">
        <f t="array" ref="E16:E79">_xlfn.LET(_xlpm.x, C16:C79, _xlpm.x/SUM(_xlpm.x))</f>
        <v>0.74898553783658517</v>
      </c>
      <c r="F16" s="83" cm="1">
        <f t="array" ref="F16:F81">_xlfn.LET(_xlpm.x, D16:D81/C16:C81/B3, IF(ISERR(_xlpm.x), 0, _xlpm.x))</f>
        <v>0</v>
      </c>
      <c r="G16" s="47">
        <v>9.9999999999999995E-7</v>
      </c>
      <c r="H16" s="143" t="str">
        <f>"("&amp;$A16&amp;", "&amp;$B16&amp;"]"</f>
        <v>(-1, 0]</v>
      </c>
      <c r="I16" s="172">
        <v>0.96</v>
      </c>
      <c r="J16" s="55" cm="1">
        <f t="array" ref="J16:J80">E16:E80*I16:I80</f>
        <v>0.71902611632312174</v>
      </c>
      <c r="K16" s="55" cm="1">
        <f t="array" ref="K16:K79">J16:J79/SUM(_xlfn.ANCHORARRAY(J16))</f>
        <v>0.71202938366399604</v>
      </c>
      <c r="L16" s="104" cm="1">
        <f t="array" ref="L16:L80">INT(K16:K80*$B$2)</f>
        <v>712029383</v>
      </c>
      <c r="M16" s="55" cm="1">
        <f t="array" ref="M16:M80">_xlfn.LET(_xlpm.x, L16:L80, _xlpm.x/SUM(_xlpm.x))</f>
        <v>0.71200032128288615</v>
      </c>
      <c r="N16" s="55" cm="1">
        <f t="array" ref="N16:N80">M16:M80*F16:F80</f>
        <v>0</v>
      </c>
      <c r="O16" s="106"/>
      <c r="P16" s="55" cm="1">
        <f t="array" ref="P16:P79">M16:M79</f>
        <v>0.71200032128288615</v>
      </c>
      <c r="Q16" s="180">
        <v>0.72294875282443027</v>
      </c>
      <c r="R16" s="55">
        <v>0.72554635178004934</v>
      </c>
      <c r="S16" s="74" cm="1">
        <f t="array" ref="S16:S79">_xlfn.LET(_xlpm.x, Q16:Q79/M16:M79, IF(ISERR(_xlpm.x), 0, ROUND(_xlpm.x,2)))</f>
        <v>1.02</v>
      </c>
    </row>
    <row r="17" spans="1:19">
      <c r="A17" s="54">
        <v>0</v>
      </c>
      <c r="B17" s="54">
        <v>1</v>
      </c>
      <c r="C17" s="87">
        <v>134671370</v>
      </c>
      <c r="D17" s="87">
        <v>5869389535</v>
      </c>
      <c r="E17" s="55">
        <v>0.13649527639219697</v>
      </c>
      <c r="F17" s="84">
        <v>0.43583053584440407</v>
      </c>
      <c r="G17" s="47">
        <v>458145</v>
      </c>
      <c r="H17" s="143" t="str">
        <f t="shared" ref="H17:H79" si="0">"("&amp;$A17&amp;", "&amp;$B17&amp;"]"</f>
        <v>(0, 1]</v>
      </c>
      <c r="I17" s="172">
        <v>1.18</v>
      </c>
      <c r="J17" s="55">
        <v>0.16106442614279243</v>
      </c>
      <c r="K17" s="55">
        <v>0.15949713295964721</v>
      </c>
      <c r="L17" s="104">
        <v>159497132</v>
      </c>
      <c r="M17" s="55">
        <v>0.15949062207127893</v>
      </c>
      <c r="N17" s="55">
        <v>6.9510883279482835E-2</v>
      </c>
      <c r="O17" s="106"/>
      <c r="P17" s="55">
        <v>0.15949062207127893</v>
      </c>
      <c r="Q17" s="180">
        <v>0.16136085442046003</v>
      </c>
      <c r="R17" s="55">
        <v>0.15905886499823757</v>
      </c>
      <c r="S17" s="74">
        <v>1.01</v>
      </c>
    </row>
    <row r="18" spans="1:19">
      <c r="A18" s="54">
        <v>1</v>
      </c>
      <c r="B18" s="54">
        <v>2</v>
      </c>
      <c r="C18" s="87">
        <v>34304589</v>
      </c>
      <c r="D18" s="87">
        <v>5136293060</v>
      </c>
      <c r="E18" s="55">
        <v>3.4769189301896312E-2</v>
      </c>
      <c r="F18" s="84">
        <v>1.4972612148188105</v>
      </c>
      <c r="G18" s="81">
        <f>1+G17*G16</f>
        <v>1.458145</v>
      </c>
      <c r="H18" s="143" t="str">
        <f t="shared" si="0"/>
        <v>(1, 2]</v>
      </c>
      <c r="I18" s="172">
        <v>1.31</v>
      </c>
      <c r="J18" s="55">
        <v>4.5547637985484168E-2</v>
      </c>
      <c r="K18" s="55">
        <v>4.5104420918670625E-2</v>
      </c>
      <c r="L18" s="104">
        <v>45104420</v>
      </c>
      <c r="M18" s="55">
        <v>4.5102579048031E-2</v>
      </c>
      <c r="N18" s="55">
        <v>6.7530342296916318E-2</v>
      </c>
      <c r="O18" s="106"/>
      <c r="P18" s="55">
        <v>4.5102579048031E-2</v>
      </c>
      <c r="Q18" s="180">
        <v>4.5756934610305687E-2</v>
      </c>
      <c r="R18" s="55">
        <v>4.9788508988367994E-2</v>
      </c>
      <c r="S18" s="74">
        <v>1.01</v>
      </c>
    </row>
    <row r="19" spans="1:19">
      <c r="A19" s="54">
        <v>2</v>
      </c>
      <c r="B19" s="54">
        <v>3</v>
      </c>
      <c r="C19" s="87">
        <v>16020309</v>
      </c>
      <c r="D19" s="87">
        <v>4033651395</v>
      </c>
      <c r="E19" s="55">
        <v>1.6237278233995841E-2</v>
      </c>
      <c r="F19" s="84">
        <v>2.5178362009122295</v>
      </c>
      <c r="G19" s="81"/>
      <c r="H19" s="143" t="str">
        <f t="shared" si="0"/>
        <v>(2, 3]</v>
      </c>
      <c r="I19" s="172">
        <v>1.33</v>
      </c>
      <c r="J19" s="55">
        <v>2.159558005121447E-2</v>
      </c>
      <c r="K19" s="55">
        <v>2.1385436779910547E-2</v>
      </c>
      <c r="L19" s="104">
        <v>21385436</v>
      </c>
      <c r="M19" s="55">
        <v>2.1384563146286058E-2</v>
      </c>
      <c r="N19" s="55">
        <v>5.384282723041256E-2</v>
      </c>
      <c r="O19" s="106"/>
      <c r="P19" s="55">
        <v>2.1384563146286058E-2</v>
      </c>
      <c r="Q19" s="180">
        <v>2.1758000231243222E-2</v>
      </c>
      <c r="R19" s="55">
        <v>2.1457525555163906E-2</v>
      </c>
      <c r="S19" s="74">
        <v>1.02</v>
      </c>
    </row>
    <row r="20" spans="1:19">
      <c r="A20" s="54">
        <v>3</v>
      </c>
      <c r="B20" s="54">
        <v>4</v>
      </c>
      <c r="C20" s="87">
        <v>7967455</v>
      </c>
      <c r="D20" s="87">
        <v>2842347285</v>
      </c>
      <c r="E20" s="55">
        <v>8.0753613211731017E-3</v>
      </c>
      <c r="F20" s="84">
        <v>3.5674469262769604</v>
      </c>
      <c r="G20" s="81"/>
      <c r="H20" s="143" t="str">
        <f t="shared" si="0"/>
        <v>(3, 4]</v>
      </c>
      <c r="I20" s="172">
        <v>1.44</v>
      </c>
      <c r="J20" s="55">
        <v>1.1628520302489266E-2</v>
      </c>
      <c r="K20" s="55">
        <v>1.1515364958155196E-2</v>
      </c>
      <c r="L20" s="104">
        <v>11515364</v>
      </c>
      <c r="M20" s="55">
        <v>1.1514893996571742E-2</v>
      </c>
      <c r="N20" s="55">
        <v>4.1078773194474887E-2</v>
      </c>
      <c r="O20" s="106"/>
      <c r="P20" s="55">
        <v>1.1514893996571742E-2</v>
      </c>
      <c r="Q20" s="180">
        <v>8.5068854662453865E-3</v>
      </c>
      <c r="R20" s="55">
        <v>9.4289742685935846E-3</v>
      </c>
      <c r="S20" s="74">
        <v>0.74</v>
      </c>
    </row>
    <row r="21" spans="1:19">
      <c r="A21" s="54">
        <v>4</v>
      </c>
      <c r="B21" s="54">
        <v>5</v>
      </c>
      <c r="C21" s="87">
        <v>5578706</v>
      </c>
      <c r="D21" s="87">
        <v>2564213210</v>
      </c>
      <c r="E21" s="55">
        <v>5.6542605706083448E-3</v>
      </c>
      <c r="F21" s="84">
        <v>4.5964300861167446</v>
      </c>
      <c r="G21" s="81"/>
      <c r="H21" s="143" t="str">
        <f t="shared" si="0"/>
        <v>(4, 5]</v>
      </c>
      <c r="I21" s="172">
        <v>1.62</v>
      </c>
      <c r="J21" s="55">
        <v>9.1599021243855185E-3</v>
      </c>
      <c r="K21" s="55">
        <v>9.0707685242378405E-3</v>
      </c>
      <c r="L21" s="104">
        <v>9070768</v>
      </c>
      <c r="M21" s="55">
        <v>9.0703977735740755E-3</v>
      </c>
      <c r="N21" s="55">
        <v>4.1691449219502213E-2</v>
      </c>
      <c r="O21" s="106"/>
      <c r="P21" s="55">
        <v>9.0703977735740755E-3</v>
      </c>
      <c r="Q21" s="180">
        <v>6.6698354145381805E-3</v>
      </c>
      <c r="R21" s="55">
        <v>6.2566090941134998E-3</v>
      </c>
      <c r="S21" s="74">
        <v>0.74</v>
      </c>
    </row>
    <row r="22" spans="1:19">
      <c r="A22" s="54">
        <v>5</v>
      </c>
      <c r="B22" s="54">
        <v>6</v>
      </c>
      <c r="C22" s="87">
        <v>4158567</v>
      </c>
      <c r="D22" s="87">
        <v>2322704910</v>
      </c>
      <c r="E22" s="55">
        <v>4.214888079481699E-3</v>
      </c>
      <c r="F22" s="84">
        <v>5.5853492561259683</v>
      </c>
      <c r="G22" s="106">
        <v>1.3</v>
      </c>
      <c r="H22" s="143" t="str">
        <f t="shared" si="0"/>
        <v>(5, 6]</v>
      </c>
      <c r="I22" s="172" cm="1">
        <f t="array" ref="I22:I30">G22:G30*G18</f>
        <v>1.8955885000000001</v>
      </c>
      <c r="J22" s="55">
        <v>7.9896933722525942E-3</v>
      </c>
      <c r="K22" s="55">
        <v>7.9119468936686109E-3</v>
      </c>
      <c r="L22" s="104">
        <v>7911946</v>
      </c>
      <c r="M22" s="55">
        <v>7.9116230712811004E-3</v>
      </c>
      <c r="N22" s="55">
        <v>4.4189178035928943E-2</v>
      </c>
      <c r="O22" s="106"/>
      <c r="P22" s="55">
        <v>7.9116230712811004E-3</v>
      </c>
      <c r="Q22" s="180">
        <v>5.4541948981352501E-3</v>
      </c>
      <c r="R22" s="55">
        <v>5.37539654564681E-3</v>
      </c>
      <c r="S22" s="74">
        <v>0.69</v>
      </c>
    </row>
    <row r="23" spans="1:19">
      <c r="A23" s="54">
        <v>6</v>
      </c>
      <c r="B23" s="54">
        <v>7</v>
      </c>
      <c r="C23" s="87">
        <v>2772263</v>
      </c>
      <c r="D23" s="87">
        <v>1818622450</v>
      </c>
      <c r="E23" s="55">
        <v>2.8098088288317042E-3</v>
      </c>
      <c r="F23" s="84">
        <v>6.5600646475460671</v>
      </c>
      <c r="G23" s="106">
        <v>1.19</v>
      </c>
      <c r="H23" s="143" t="str">
        <f t="shared" si="0"/>
        <v>(6, 7]</v>
      </c>
      <c r="I23" s="172">
        <v>1.7351925500000001</v>
      </c>
      <c r="J23" s="55">
        <v>4.8755593467129984E-3</v>
      </c>
      <c r="K23" s="55">
        <v>4.8281160278428915E-3</v>
      </c>
      <c r="L23" s="104">
        <v>4828116</v>
      </c>
      <c r="M23" s="55">
        <v>4.8279189388326735E-3</v>
      </c>
      <c r="N23" s="55">
        <v>3.1671460351854343E-2</v>
      </c>
      <c r="O23" s="106"/>
      <c r="P23" s="55">
        <v>4.8279189388326735E-3</v>
      </c>
      <c r="Q23" s="180">
        <v>3.3318405313007824E-3</v>
      </c>
      <c r="R23" s="55">
        <v>2.5114557631300671E-3</v>
      </c>
      <c r="S23" s="74">
        <v>0.69</v>
      </c>
    </row>
    <row r="24" spans="1:19">
      <c r="A24" s="54">
        <v>7</v>
      </c>
      <c r="B24" s="54">
        <v>8</v>
      </c>
      <c r="C24" s="87">
        <v>2871865</v>
      </c>
      <c r="D24" s="87">
        <v>2188753410</v>
      </c>
      <c r="E24" s="55">
        <v>2.9107597771974602E-3</v>
      </c>
      <c r="F24" s="84">
        <v>7.6213659416441928</v>
      </c>
      <c r="G24" s="106">
        <v>0.97</v>
      </c>
      <c r="H24" s="143" t="str">
        <f t="shared" si="0"/>
        <v>(7, 8]</v>
      </c>
      <c r="I24" s="172">
        <v>1.4144006499999999</v>
      </c>
      <c r="J24" s="55">
        <v>4.1169805208619431E-3</v>
      </c>
      <c r="K24" s="55">
        <v>4.0769188159900799E-3</v>
      </c>
      <c r="L24" s="104">
        <v>4076918</v>
      </c>
      <c r="M24" s="55">
        <v>4.0767515992299747E-3</v>
      </c>
      <c r="N24" s="55">
        <v>3.1070415790914824E-2</v>
      </c>
      <c r="O24" s="106"/>
      <c r="P24" s="55">
        <v>4.0767515992299747E-3</v>
      </c>
      <c r="Q24" s="180">
        <v>2.8156200112303422E-3</v>
      </c>
      <c r="R24" s="55">
        <v>3.0842439196334154E-3</v>
      </c>
      <c r="S24" s="74">
        <v>0.69</v>
      </c>
    </row>
    <row r="25" spans="1:19">
      <c r="A25" s="54">
        <v>8</v>
      </c>
      <c r="B25" s="54">
        <v>9</v>
      </c>
      <c r="C25" s="87">
        <v>2105410</v>
      </c>
      <c r="D25" s="87">
        <v>1810360075</v>
      </c>
      <c r="E25" s="55">
        <v>2.1339243810239356E-3</v>
      </c>
      <c r="F25" s="84">
        <v>8.5986106031604308</v>
      </c>
      <c r="G25" s="106">
        <v>1.2</v>
      </c>
      <c r="H25" s="143" t="str">
        <f t="shared" si="0"/>
        <v>(8, 9]</v>
      </c>
      <c r="I25" s="172">
        <v>1.7497739999999999</v>
      </c>
      <c r="J25" s="55">
        <v>3.7338853998817759E-3</v>
      </c>
      <c r="K25" s="55">
        <v>3.6975515347693645E-3</v>
      </c>
      <c r="L25" s="104">
        <v>3697551</v>
      </c>
      <c r="M25" s="55">
        <v>3.6974000832208031E-3</v>
      </c>
      <c r="N25" s="55">
        <v>3.1792503559708654E-2</v>
      </c>
      <c r="O25" s="106"/>
      <c r="P25" s="55">
        <v>3.6974000832208031E-3</v>
      </c>
      <c r="Q25" s="180">
        <v>2.5445965127515817E-3</v>
      </c>
      <c r="R25" s="55">
        <v>2.687698272823405E-3</v>
      </c>
      <c r="S25" s="74">
        <v>0.69</v>
      </c>
    </row>
    <row r="26" spans="1:19">
      <c r="A26" s="54">
        <v>9</v>
      </c>
      <c r="B26" s="54">
        <v>10</v>
      </c>
      <c r="C26" s="87">
        <v>1954254</v>
      </c>
      <c r="D26" s="87">
        <v>1885134195</v>
      </c>
      <c r="E26" s="55">
        <v>1.980721216919056E-3</v>
      </c>
      <c r="F26" s="84">
        <v>9.6463110475915617</v>
      </c>
      <c r="G26" s="106">
        <v>1.1499999999999999</v>
      </c>
      <c r="H26" s="143" t="str">
        <f t="shared" si="0"/>
        <v>(9, 10]</v>
      </c>
      <c r="I26" s="172">
        <v>1.6768667499999999</v>
      </c>
      <c r="J26" s="55">
        <v>3.3214055496711024E-3</v>
      </c>
      <c r="K26" s="55">
        <v>3.2890854626033031E-3</v>
      </c>
      <c r="L26" s="104">
        <v>3289085</v>
      </c>
      <c r="M26" s="55">
        <v>3.2889507548970374E-3</v>
      </c>
      <c r="N26" s="55">
        <v>3.1726242001947895E-2</v>
      </c>
      <c r="O26" s="106"/>
      <c r="P26" s="55">
        <v>3.2889507548970374E-3</v>
      </c>
      <c r="Q26" s="180">
        <v>2.2718729170527617E-3</v>
      </c>
      <c r="R26" s="55">
        <v>2.2470919985900597E-3</v>
      </c>
      <c r="S26" s="74">
        <v>0.69</v>
      </c>
    </row>
    <row r="27" spans="1:19">
      <c r="A27" s="54">
        <v>10</v>
      </c>
      <c r="B27" s="54">
        <v>15</v>
      </c>
      <c r="C27" s="87">
        <v>6734651</v>
      </c>
      <c r="D27" s="87">
        <v>8382998890</v>
      </c>
      <c r="E27" s="55">
        <v>6.8258609803255555E-3</v>
      </c>
      <c r="F27" s="84">
        <v>12.447562449783961</v>
      </c>
      <c r="G27" s="106">
        <v>0.44</v>
      </c>
      <c r="H27" s="143" t="str">
        <f t="shared" si="0"/>
        <v>(10, 15]</v>
      </c>
      <c r="I27" s="172">
        <v>0.64158380000000004</v>
      </c>
      <c r="J27" s="55">
        <v>4.3793618260289952E-3</v>
      </c>
      <c r="K27" s="55">
        <v>4.336746928991604E-3</v>
      </c>
      <c r="L27" s="104">
        <v>4336746</v>
      </c>
      <c r="M27" s="55">
        <v>4.3365689942633607E-3</v>
      </c>
      <c r="N27" s="55">
        <v>5.3979713373890008E-2</v>
      </c>
      <c r="O27" s="106"/>
      <c r="P27" s="55">
        <v>4.3365689942633607E-3</v>
      </c>
      <c r="Q27" s="180">
        <v>3.0238589193723043E-3</v>
      </c>
      <c r="R27" s="55">
        <v>4.9788508988367992E-3</v>
      </c>
      <c r="S27" s="74">
        <v>0.7</v>
      </c>
    </row>
    <row r="28" spans="1:19">
      <c r="A28" s="54">
        <v>15</v>
      </c>
      <c r="B28" s="54">
        <v>20</v>
      </c>
      <c r="C28" s="87">
        <v>4528931</v>
      </c>
      <c r="D28" s="87">
        <v>7919233365</v>
      </c>
      <c r="E28" s="55">
        <v>4.5902680622183396E-3</v>
      </c>
      <c r="F28" s="84">
        <v>17.485877715955485</v>
      </c>
      <c r="G28" s="106">
        <v>0.87</v>
      </c>
      <c r="H28" s="181" t="str">
        <f t="shared" si="0"/>
        <v>(15, 20]</v>
      </c>
      <c r="I28" s="172">
        <v>1.26858615</v>
      </c>
      <c r="J28" s="55">
        <v>5.8231504885175242E-3</v>
      </c>
      <c r="K28" s="55">
        <v>5.7664863058444924E-3</v>
      </c>
      <c r="L28" s="104">
        <v>5766486</v>
      </c>
      <c r="M28" s="55">
        <v>5.7662506389476705E-3</v>
      </c>
      <c r="N28" s="55">
        <v>0.10082795355218915</v>
      </c>
      <c r="O28" s="106"/>
      <c r="P28" s="55">
        <v>5.7662506389476705E-3</v>
      </c>
      <c r="Q28" s="180">
        <v>3.9646257171216332E-3</v>
      </c>
      <c r="R28" s="55">
        <v>2.3352132534367291E-3</v>
      </c>
      <c r="S28" s="74">
        <v>0.69</v>
      </c>
    </row>
    <row r="29" spans="1:19">
      <c r="A29" s="54">
        <v>20</v>
      </c>
      <c r="B29" s="54">
        <v>25</v>
      </c>
      <c r="C29" s="87">
        <v>3129796</v>
      </c>
      <c r="D29" s="87">
        <v>7054318865</v>
      </c>
      <c r="E29" s="55">
        <v>3.1721840363782778E-3</v>
      </c>
      <c r="F29" s="84">
        <v>22.539228962526632</v>
      </c>
      <c r="G29" s="106">
        <v>0.52</v>
      </c>
      <c r="H29" s="143" t="str">
        <f t="shared" si="0"/>
        <v>(20, 25]</v>
      </c>
      <c r="I29" s="172">
        <v>0.7582354</v>
      </c>
      <c r="J29" s="55">
        <v>2.4052622316968978E-3</v>
      </c>
      <c r="K29" s="55">
        <v>2.3818569944903086E-3</v>
      </c>
      <c r="L29" s="104">
        <v>2381856</v>
      </c>
      <c r="M29" s="55">
        <v>2.3817587837517236E-3</v>
      </c>
      <c r="N29" s="55">
        <v>5.3683006560489056E-2</v>
      </c>
      <c r="O29" s="106"/>
      <c r="P29" s="55">
        <v>2.3817587837517236E-3</v>
      </c>
      <c r="Q29" s="180">
        <v>1.6558466895929445E-3</v>
      </c>
      <c r="R29" s="55">
        <v>1.8064857243567148E-3</v>
      </c>
      <c r="S29" s="74">
        <v>0.7</v>
      </c>
    </row>
    <row r="30" spans="1:19">
      <c r="A30" s="54">
        <v>25</v>
      </c>
      <c r="B30" s="54">
        <v>30</v>
      </c>
      <c r="C30" s="87">
        <v>2506990</v>
      </c>
      <c r="D30" s="87">
        <v>6905395465</v>
      </c>
      <c r="E30" s="55">
        <v>2.540943134108414E-3</v>
      </c>
      <c r="F30" s="84">
        <v>27.544567249969088</v>
      </c>
      <c r="G30" s="106">
        <v>0.26</v>
      </c>
      <c r="H30" s="143" t="str">
        <f t="shared" si="0"/>
        <v>(25, 30]</v>
      </c>
      <c r="I30" s="172">
        <v>0.3791177</v>
      </c>
      <c r="J30" s="55">
        <v>9.6331651683397349E-4</v>
      </c>
      <c r="K30" s="55">
        <v>9.5394263182285027E-4</v>
      </c>
      <c r="L30" s="104">
        <v>953942</v>
      </c>
      <c r="M30" s="55">
        <v>9.5390306453861477E-4</v>
      </c>
      <c r="N30" s="55">
        <v>2.6274847111135476E-2</v>
      </c>
      <c r="O30" s="106"/>
      <c r="P30" s="55">
        <v>9.5390306453861477E-4</v>
      </c>
      <c r="Q30" s="180">
        <v>6.70909365952092E-4</v>
      </c>
      <c r="R30" s="55">
        <v>8.8121254846669017E-4</v>
      </c>
      <c r="S30" s="74">
        <v>0.7</v>
      </c>
    </row>
    <row r="31" spans="1:19">
      <c r="A31" s="54">
        <v>30</v>
      </c>
      <c r="B31" s="54">
        <v>35</v>
      </c>
      <c r="C31" s="87">
        <v>1878754</v>
      </c>
      <c r="D31" s="87">
        <v>6111962030</v>
      </c>
      <c r="E31" s="55">
        <v>1.9041986912507506E-3</v>
      </c>
      <c r="F31" s="84">
        <v>32.531997430211725</v>
      </c>
      <c r="G31" s="106"/>
      <c r="H31" s="143" t="str">
        <f t="shared" si="0"/>
        <v>(30, 35]</v>
      </c>
      <c r="I31" s="172">
        <v>0</v>
      </c>
      <c r="J31" s="55">
        <v>0</v>
      </c>
      <c r="K31" s="55">
        <v>0</v>
      </c>
      <c r="L31" s="104">
        <v>0</v>
      </c>
      <c r="M31" s="55">
        <v>0</v>
      </c>
      <c r="N31" s="55">
        <v>0</v>
      </c>
      <c r="O31" s="106"/>
      <c r="P31" s="55">
        <v>0</v>
      </c>
      <c r="Q31" s="180">
        <v>5.6786647344428387E-4</v>
      </c>
      <c r="R31" s="55">
        <v>4.8466690165667957E-4</v>
      </c>
      <c r="S31" s="74">
        <v>0</v>
      </c>
    </row>
    <row r="32" spans="1:19">
      <c r="A32" s="54">
        <v>35</v>
      </c>
      <c r="B32" s="54">
        <v>40</v>
      </c>
      <c r="C32" s="87">
        <v>1621830</v>
      </c>
      <c r="D32" s="87">
        <v>6089148510</v>
      </c>
      <c r="E32" s="55">
        <v>1.6437950702599729E-3</v>
      </c>
      <c r="F32" s="84">
        <v>37.544924622186052</v>
      </c>
      <c r="G32" s="106"/>
      <c r="H32" s="181" t="str">
        <f t="shared" si="0"/>
        <v>(35, 40]</v>
      </c>
      <c r="I32" s="172">
        <v>0</v>
      </c>
      <c r="J32" s="55">
        <v>0</v>
      </c>
      <c r="K32" s="55">
        <v>0</v>
      </c>
      <c r="L32" s="104">
        <v>0</v>
      </c>
      <c r="M32" s="55">
        <v>0</v>
      </c>
      <c r="N32" s="55">
        <v>0</v>
      </c>
      <c r="O32" s="106"/>
      <c r="P32" s="55">
        <v>0</v>
      </c>
      <c r="Q32" s="180">
        <v>9.7218159420446463E-4</v>
      </c>
      <c r="R32" s="55">
        <v>7.0497003877335212E-4</v>
      </c>
      <c r="S32" s="74">
        <v>0</v>
      </c>
    </row>
    <row r="33" spans="1:19">
      <c r="A33" s="54">
        <v>40</v>
      </c>
      <c r="B33" s="54">
        <v>45</v>
      </c>
      <c r="C33" s="87">
        <v>1336896</v>
      </c>
      <c r="D33" s="87">
        <v>5698648415</v>
      </c>
      <c r="E33" s="55">
        <v>1.3550020990179467E-3</v>
      </c>
      <c r="F33" s="84">
        <v>42.625966529932022</v>
      </c>
      <c r="G33" s="106"/>
      <c r="H33" s="143" t="str">
        <f t="shared" si="0"/>
        <v>(40, 45]</v>
      </c>
      <c r="I33" s="172">
        <v>0</v>
      </c>
      <c r="J33" s="55">
        <v>0</v>
      </c>
      <c r="K33" s="55">
        <v>0</v>
      </c>
      <c r="L33" s="104">
        <v>0</v>
      </c>
      <c r="M33" s="55">
        <v>0</v>
      </c>
      <c r="N33" s="55">
        <v>0</v>
      </c>
      <c r="O33" s="106"/>
      <c r="P33" s="55">
        <v>0</v>
      </c>
      <c r="Q33" s="180">
        <v>2.2260372959427685E-4</v>
      </c>
      <c r="R33" s="55">
        <v>3.5248501938667606E-4</v>
      </c>
      <c r="S33" s="74">
        <v>0</v>
      </c>
    </row>
    <row r="34" spans="1:19">
      <c r="A34" s="54">
        <v>45</v>
      </c>
      <c r="B34" s="54">
        <v>50</v>
      </c>
      <c r="C34" s="87">
        <v>1129963</v>
      </c>
      <c r="D34" s="87">
        <v>5386108480</v>
      </c>
      <c r="E34" s="55">
        <v>1.1452665254534505E-3</v>
      </c>
      <c r="F34" s="84">
        <v>47.666237567070787</v>
      </c>
      <c r="G34" s="106"/>
      <c r="H34" s="143" t="str">
        <f t="shared" si="0"/>
        <v>(45, 50]</v>
      </c>
      <c r="I34" s="172">
        <v>0</v>
      </c>
      <c r="J34" s="55">
        <v>0</v>
      </c>
      <c r="K34" s="55">
        <v>0</v>
      </c>
      <c r="L34" s="104">
        <v>0</v>
      </c>
      <c r="M34" s="55">
        <v>0</v>
      </c>
      <c r="N34" s="55">
        <v>0</v>
      </c>
      <c r="O34" s="106"/>
      <c r="P34" s="55">
        <v>0</v>
      </c>
      <c r="Q34" s="180">
        <v>2.1215213191966382E-4</v>
      </c>
      <c r="R34" s="55">
        <v>1.3218188227000352E-4</v>
      </c>
      <c r="S34" s="74">
        <v>0</v>
      </c>
    </row>
    <row r="35" spans="1:19">
      <c r="A35" s="54">
        <v>50</v>
      </c>
      <c r="B35" s="54">
        <v>60</v>
      </c>
      <c r="C35" s="87">
        <v>1876167</v>
      </c>
      <c r="D35" s="87">
        <v>10300394235</v>
      </c>
      <c r="E35" s="55">
        <v>1.9015766545103015E-3</v>
      </c>
      <c r="F35" s="84">
        <v>54.901265372432199</v>
      </c>
      <c r="G35" s="106"/>
      <c r="H35" s="181" t="str">
        <f t="shared" si="0"/>
        <v>(50, 60]</v>
      </c>
      <c r="I35" s="172">
        <v>0</v>
      </c>
      <c r="J35" s="55">
        <v>0</v>
      </c>
      <c r="K35" s="55">
        <v>0</v>
      </c>
      <c r="L35" s="104">
        <v>0</v>
      </c>
      <c r="M35" s="55">
        <v>0</v>
      </c>
      <c r="N35" s="55">
        <v>0</v>
      </c>
      <c r="O35" s="106"/>
      <c r="P35" s="55">
        <v>0</v>
      </c>
      <c r="Q35" s="180">
        <v>6.2280361502472517E-4</v>
      </c>
      <c r="R35" s="55">
        <v>3.0842439196334157E-4</v>
      </c>
      <c r="S35" s="74">
        <v>0</v>
      </c>
    </row>
    <row r="36" spans="1:19">
      <c r="A36" s="54">
        <v>60</v>
      </c>
      <c r="B36" s="54">
        <v>70</v>
      </c>
      <c r="C36" s="87">
        <v>1368900</v>
      </c>
      <c r="D36" s="87">
        <v>8898541035</v>
      </c>
      <c r="E36" s="55">
        <v>1.3874395415542176E-3</v>
      </c>
      <c r="F36" s="84">
        <v>65.005048104317339</v>
      </c>
      <c r="G36" s="106"/>
      <c r="H36" s="143" t="str">
        <f t="shared" si="0"/>
        <v>(60, 70]</v>
      </c>
      <c r="I36" s="172">
        <v>0</v>
      </c>
      <c r="J36" s="55">
        <v>0</v>
      </c>
      <c r="K36" s="55">
        <v>0</v>
      </c>
      <c r="L36" s="104">
        <v>0</v>
      </c>
      <c r="M36" s="55">
        <v>0</v>
      </c>
      <c r="N36" s="55">
        <v>0</v>
      </c>
      <c r="O36" s="106"/>
      <c r="P36" s="55">
        <v>0</v>
      </c>
      <c r="Q36" s="180">
        <v>1.5079862341928023E-4</v>
      </c>
      <c r="R36" s="55">
        <v>1.7624250969333803E-4</v>
      </c>
      <c r="S36" s="74">
        <v>0</v>
      </c>
    </row>
    <row r="37" spans="1:19">
      <c r="A37" s="54">
        <v>70</v>
      </c>
      <c r="B37" s="54">
        <v>80</v>
      </c>
      <c r="C37" s="87">
        <v>1107148</v>
      </c>
      <c r="D37" s="87">
        <v>8303629765</v>
      </c>
      <c r="E37" s="55">
        <v>1.1221425330942135E-3</v>
      </c>
      <c r="F37" s="84">
        <v>75.00017852175138</v>
      </c>
      <c r="G37" s="106"/>
      <c r="H37" s="143" t="str">
        <f t="shared" si="0"/>
        <v>(70, 80]</v>
      </c>
      <c r="I37" s="172">
        <v>0</v>
      </c>
      <c r="J37" s="55">
        <v>0</v>
      </c>
      <c r="K37" s="55">
        <v>0</v>
      </c>
      <c r="L37" s="104">
        <v>0</v>
      </c>
      <c r="M37" s="55">
        <v>0</v>
      </c>
      <c r="N37" s="55">
        <v>0</v>
      </c>
      <c r="O37" s="106"/>
      <c r="P37" s="55">
        <v>0</v>
      </c>
      <c r="Q37" s="180">
        <v>1.2982942429562834E-4</v>
      </c>
      <c r="R37" s="55">
        <v>1.3218188227000352E-4</v>
      </c>
      <c r="S37" s="74">
        <v>0</v>
      </c>
    </row>
    <row r="38" spans="1:19">
      <c r="A38" s="54">
        <v>80</v>
      </c>
      <c r="B38" s="54">
        <v>90</v>
      </c>
      <c r="C38" s="87">
        <v>880621</v>
      </c>
      <c r="D38" s="87">
        <v>7488356915</v>
      </c>
      <c r="E38" s="55">
        <v>8.9254759041786601E-4</v>
      </c>
      <c r="F38" s="84">
        <v>85.034957319891305</v>
      </c>
      <c r="G38" s="106"/>
      <c r="H38" s="143" t="str">
        <f t="shared" si="0"/>
        <v>(80, 90]</v>
      </c>
      <c r="I38" s="172">
        <v>0</v>
      </c>
      <c r="J38" s="55">
        <v>0</v>
      </c>
      <c r="K38" s="55">
        <v>0</v>
      </c>
      <c r="L38" s="104">
        <v>0</v>
      </c>
      <c r="M38" s="55">
        <v>0</v>
      </c>
      <c r="N38" s="55">
        <v>0</v>
      </c>
      <c r="O38" s="106"/>
      <c r="P38" s="55">
        <v>0</v>
      </c>
      <c r="Q38" s="180">
        <v>1.1201240542940448E-4</v>
      </c>
      <c r="R38" s="55">
        <v>0</v>
      </c>
      <c r="S38" s="74">
        <v>0</v>
      </c>
    </row>
    <row r="39" spans="1:19">
      <c r="A39" s="54">
        <v>90</v>
      </c>
      <c r="B39" s="54">
        <v>100</v>
      </c>
      <c r="C39" s="87">
        <v>740089</v>
      </c>
      <c r="D39" s="87">
        <v>7048903000</v>
      </c>
      <c r="E39" s="55">
        <v>7.5011231124941149E-4</v>
      </c>
      <c r="F39" s="84">
        <v>95.24399092541573</v>
      </c>
      <c r="G39" s="106"/>
      <c r="H39" s="143" t="str">
        <f t="shared" si="0"/>
        <v>(90, 100]</v>
      </c>
      <c r="I39" s="172">
        <v>0</v>
      </c>
      <c r="J39" s="55">
        <v>0</v>
      </c>
      <c r="K39" s="55">
        <v>0</v>
      </c>
      <c r="L39" s="104">
        <v>0</v>
      </c>
      <c r="M39" s="55">
        <v>0</v>
      </c>
      <c r="N39" s="55">
        <v>0</v>
      </c>
      <c r="O39" s="106"/>
      <c r="P39" s="55">
        <v>0</v>
      </c>
      <c r="Q39" s="180">
        <v>1.0128479197082886E-4</v>
      </c>
      <c r="R39" s="55">
        <v>8.8121254846669015E-5</v>
      </c>
      <c r="S39" s="74">
        <v>0</v>
      </c>
    </row>
    <row r="40" spans="1:19">
      <c r="A40" s="54">
        <v>100</v>
      </c>
      <c r="B40" s="54">
        <v>120</v>
      </c>
      <c r="C40" s="87">
        <v>1141398</v>
      </c>
      <c r="D40" s="87">
        <v>12514373105</v>
      </c>
      <c r="E40" s="55">
        <v>1.1568563940761933E-3</v>
      </c>
      <c r="F40" s="84">
        <v>109.64074849439021</v>
      </c>
      <c r="G40" s="106"/>
      <c r="H40" s="143" t="str">
        <f t="shared" si="0"/>
        <v>(100, 120]</v>
      </c>
      <c r="I40" s="172">
        <v>0</v>
      </c>
      <c r="J40" s="55">
        <v>0</v>
      </c>
      <c r="K40" s="55">
        <v>0</v>
      </c>
      <c r="L40" s="104">
        <v>0</v>
      </c>
      <c r="M40" s="55">
        <v>0</v>
      </c>
      <c r="N40" s="55">
        <v>0</v>
      </c>
      <c r="O40" s="106"/>
      <c r="P40" s="55">
        <v>0</v>
      </c>
      <c r="Q40" s="180">
        <v>0</v>
      </c>
      <c r="R40" s="55">
        <v>0</v>
      </c>
      <c r="S40" s="74">
        <v>0</v>
      </c>
    </row>
    <row r="41" spans="1:19">
      <c r="A41" s="54">
        <v>120</v>
      </c>
      <c r="B41" s="54">
        <v>140</v>
      </c>
      <c r="C41" s="87">
        <v>816317</v>
      </c>
      <c r="D41" s="87">
        <v>10590153750</v>
      </c>
      <c r="E41" s="55">
        <v>8.2737269650296906E-4</v>
      </c>
      <c r="F41" s="84">
        <v>129.73089804573468</v>
      </c>
      <c r="G41" s="106"/>
      <c r="H41" s="143" t="str">
        <f t="shared" si="0"/>
        <v>(120, 140]</v>
      </c>
      <c r="I41" s="172">
        <v>0</v>
      </c>
      <c r="J41" s="55">
        <v>0</v>
      </c>
      <c r="K41" s="55">
        <v>0</v>
      </c>
      <c r="L41" s="104">
        <v>0</v>
      </c>
      <c r="M41" s="55">
        <v>0</v>
      </c>
      <c r="N41" s="55">
        <v>0</v>
      </c>
      <c r="O41" s="106"/>
      <c r="P41" s="55">
        <v>0</v>
      </c>
      <c r="Q41" s="180">
        <v>0</v>
      </c>
      <c r="R41" s="55">
        <v>4.4060627423334507E-5</v>
      </c>
      <c r="S41" s="74">
        <v>0</v>
      </c>
    </row>
    <row r="42" spans="1:19">
      <c r="A42" s="54">
        <v>140</v>
      </c>
      <c r="B42" s="54">
        <v>160</v>
      </c>
      <c r="C42" s="87">
        <v>633041</v>
      </c>
      <c r="D42" s="87">
        <v>9490295895</v>
      </c>
      <c r="E42" s="55">
        <v>6.4161451882900394E-4</v>
      </c>
      <c r="F42" s="84">
        <v>149.91597534756832</v>
      </c>
      <c r="G42" s="106"/>
      <c r="H42" s="143" t="str">
        <f t="shared" si="0"/>
        <v>(140, 160]</v>
      </c>
      <c r="I42" s="172">
        <v>0</v>
      </c>
      <c r="J42" s="55">
        <v>0</v>
      </c>
      <c r="K42" s="55">
        <v>0</v>
      </c>
      <c r="L42" s="104">
        <v>0</v>
      </c>
      <c r="M42" s="55">
        <v>0</v>
      </c>
      <c r="N42" s="55">
        <v>0</v>
      </c>
      <c r="O42" s="106"/>
      <c r="P42" s="55">
        <v>0</v>
      </c>
      <c r="Q42" s="180">
        <v>0</v>
      </c>
      <c r="R42" s="55">
        <v>8.8121254846669015E-5</v>
      </c>
      <c r="S42" s="74">
        <v>0</v>
      </c>
    </row>
    <row r="43" spans="1:19">
      <c r="A43" s="54">
        <v>160</v>
      </c>
      <c r="B43" s="54">
        <v>180</v>
      </c>
      <c r="C43" s="87">
        <v>482659</v>
      </c>
      <c r="D43" s="87">
        <v>8201830650</v>
      </c>
      <c r="E43" s="55">
        <v>4.8919583730514806E-4</v>
      </c>
      <c r="F43" s="84">
        <v>169.93012976034839</v>
      </c>
      <c r="G43" s="106"/>
      <c r="H43" s="143" t="str">
        <f t="shared" si="0"/>
        <v>(160, 180]</v>
      </c>
      <c r="I43" s="172">
        <v>0</v>
      </c>
      <c r="J43" s="55">
        <v>0</v>
      </c>
      <c r="K43" s="55">
        <v>0</v>
      </c>
      <c r="L43" s="104">
        <v>0</v>
      </c>
      <c r="M43" s="55">
        <v>0</v>
      </c>
      <c r="N43" s="55">
        <v>0</v>
      </c>
      <c r="O43" s="106"/>
      <c r="P43" s="55">
        <v>0</v>
      </c>
      <c r="Q43" s="180">
        <v>0</v>
      </c>
      <c r="R43" s="55">
        <v>0</v>
      </c>
      <c r="S43" s="74">
        <v>0</v>
      </c>
    </row>
    <row r="44" spans="1:19">
      <c r="A44" s="54">
        <v>180</v>
      </c>
      <c r="B44" s="54">
        <v>200</v>
      </c>
      <c r="C44" s="87">
        <v>388393</v>
      </c>
      <c r="D44" s="87">
        <v>7389979140</v>
      </c>
      <c r="E44" s="55">
        <v>3.9365315644887663E-4</v>
      </c>
      <c r="F44" s="84">
        <v>190.27065729814905</v>
      </c>
      <c r="G44" s="106"/>
      <c r="H44" s="143" t="str">
        <f t="shared" si="0"/>
        <v>(180, 200]</v>
      </c>
      <c r="I44" s="172">
        <v>0</v>
      </c>
      <c r="J44" s="55">
        <v>0</v>
      </c>
      <c r="K44" s="55">
        <v>0</v>
      </c>
      <c r="L44" s="104">
        <v>0</v>
      </c>
      <c r="M44" s="55">
        <v>0</v>
      </c>
      <c r="N44" s="55">
        <v>0</v>
      </c>
      <c r="O44" s="106"/>
      <c r="P44" s="55">
        <v>0</v>
      </c>
      <c r="Q44" s="180">
        <v>0</v>
      </c>
      <c r="R44" s="55">
        <v>0</v>
      </c>
      <c r="S44" s="74">
        <v>0</v>
      </c>
    </row>
    <row r="45" spans="1:19">
      <c r="A45" s="54">
        <v>200</v>
      </c>
      <c r="B45" s="54">
        <v>250</v>
      </c>
      <c r="C45" s="87">
        <v>687424</v>
      </c>
      <c r="D45" s="87">
        <v>15371333635</v>
      </c>
      <c r="E45" s="55">
        <v>6.9673404880806963E-4</v>
      </c>
      <c r="F45" s="84">
        <v>223.60775351166092</v>
      </c>
      <c r="G45" s="106"/>
      <c r="H45" s="143" t="str">
        <f t="shared" si="0"/>
        <v>(200, 250]</v>
      </c>
      <c r="I45" s="172">
        <v>0</v>
      </c>
      <c r="J45" s="55">
        <v>0</v>
      </c>
      <c r="K45" s="55">
        <v>0</v>
      </c>
      <c r="L45" s="104">
        <v>0</v>
      </c>
      <c r="M45" s="55">
        <v>0</v>
      </c>
      <c r="N45" s="55">
        <v>0</v>
      </c>
      <c r="O45" s="106"/>
      <c r="P45" s="55">
        <v>0</v>
      </c>
      <c r="Q45" s="180">
        <v>0</v>
      </c>
      <c r="R45" s="55">
        <v>4.4060627423334507E-5</v>
      </c>
      <c r="S45" s="74">
        <v>0</v>
      </c>
    </row>
    <row r="46" spans="1:19">
      <c r="A46" s="54">
        <v>250</v>
      </c>
      <c r="B46" s="54">
        <v>300</v>
      </c>
      <c r="C46" s="87">
        <v>439263</v>
      </c>
      <c r="D46" s="87">
        <v>12028209705</v>
      </c>
      <c r="E46" s="55">
        <v>4.452121085117469E-4</v>
      </c>
      <c r="F46" s="84">
        <v>273.82706271641365</v>
      </c>
      <c r="G46" s="106"/>
      <c r="H46" s="143" t="str">
        <f t="shared" si="0"/>
        <v>(250, 300]</v>
      </c>
      <c r="I46" s="172">
        <v>0</v>
      </c>
      <c r="J46" s="55">
        <v>0</v>
      </c>
      <c r="K46" s="55">
        <v>0</v>
      </c>
      <c r="L46" s="104">
        <v>0</v>
      </c>
      <c r="M46" s="55">
        <v>0</v>
      </c>
      <c r="N46" s="55">
        <v>0</v>
      </c>
      <c r="O46" s="106"/>
      <c r="P46" s="55">
        <v>0</v>
      </c>
      <c r="Q46" s="180">
        <v>0</v>
      </c>
      <c r="R46" s="55">
        <v>0</v>
      </c>
      <c r="S46" s="74">
        <v>0</v>
      </c>
    </row>
    <row r="47" spans="1:19">
      <c r="A47" s="54">
        <v>300</v>
      </c>
      <c r="B47" s="54">
        <v>350</v>
      </c>
      <c r="C47" s="87">
        <v>298334</v>
      </c>
      <c r="D47" s="87">
        <v>9668805040</v>
      </c>
      <c r="E47" s="55">
        <v>3.0237445261891734E-4</v>
      </c>
      <c r="F47" s="84">
        <v>324.09329945631407</v>
      </c>
      <c r="G47" s="106"/>
      <c r="H47" s="143" t="str">
        <f t="shared" si="0"/>
        <v>(300, 350]</v>
      </c>
      <c r="I47" s="172">
        <v>0</v>
      </c>
      <c r="J47" s="55">
        <v>0</v>
      </c>
      <c r="K47" s="55">
        <v>0</v>
      </c>
      <c r="L47" s="104">
        <v>0</v>
      </c>
      <c r="M47" s="55">
        <v>0</v>
      </c>
      <c r="N47" s="55">
        <v>0</v>
      </c>
      <c r="O47" s="106"/>
      <c r="P47" s="55">
        <v>0</v>
      </c>
      <c r="Q47" s="180">
        <v>0</v>
      </c>
      <c r="R47" s="55">
        <v>0</v>
      </c>
      <c r="S47" s="74">
        <v>0</v>
      </c>
    </row>
    <row r="48" spans="1:19">
      <c r="A48" s="54">
        <v>350</v>
      </c>
      <c r="B48" s="54">
        <v>400</v>
      </c>
      <c r="C48" s="87">
        <v>211467</v>
      </c>
      <c r="D48" s="87">
        <v>7917340960</v>
      </c>
      <c r="E48" s="55">
        <v>2.1433097927813993E-4</v>
      </c>
      <c r="F48" s="84">
        <v>374.4007793178132</v>
      </c>
      <c r="G48" s="106"/>
      <c r="H48" s="143" t="str">
        <f t="shared" si="0"/>
        <v>(350, 400]</v>
      </c>
      <c r="I48" s="172">
        <v>0</v>
      </c>
      <c r="J48" s="55">
        <v>0</v>
      </c>
      <c r="K48" s="55">
        <v>0</v>
      </c>
      <c r="L48" s="104">
        <v>0</v>
      </c>
      <c r="M48" s="55">
        <v>0</v>
      </c>
      <c r="N48" s="55">
        <v>0</v>
      </c>
      <c r="O48" s="106"/>
      <c r="P48" s="55">
        <v>0</v>
      </c>
      <c r="Q48" s="180">
        <v>0</v>
      </c>
      <c r="R48" s="55">
        <v>0</v>
      </c>
      <c r="S48" s="74">
        <v>0</v>
      </c>
    </row>
    <row r="49" spans="1:19">
      <c r="A49" s="54">
        <v>400</v>
      </c>
      <c r="B49" s="54">
        <v>450</v>
      </c>
      <c r="C49" s="87">
        <v>160769</v>
      </c>
      <c r="D49" s="87">
        <v>6824830435</v>
      </c>
      <c r="E49" s="55">
        <v>1.6294635667771936E-4</v>
      </c>
      <c r="F49" s="84">
        <v>424.51159334199997</v>
      </c>
      <c r="G49" s="106"/>
      <c r="H49" s="143" t="str">
        <f t="shared" si="0"/>
        <v>(400, 450]</v>
      </c>
      <c r="I49" s="172">
        <v>0</v>
      </c>
      <c r="J49" s="55">
        <v>0</v>
      </c>
      <c r="K49" s="55">
        <v>0</v>
      </c>
      <c r="L49" s="104">
        <v>0</v>
      </c>
      <c r="M49" s="55">
        <v>0</v>
      </c>
      <c r="N49" s="55">
        <v>0</v>
      </c>
      <c r="O49" s="106"/>
      <c r="P49" s="55">
        <v>0</v>
      </c>
      <c r="Q49" s="180">
        <v>0</v>
      </c>
      <c r="R49" s="55">
        <v>0</v>
      </c>
      <c r="S49" s="74">
        <v>0</v>
      </c>
    </row>
    <row r="50" spans="1:19">
      <c r="A50" s="54">
        <v>450</v>
      </c>
      <c r="B50" s="54">
        <v>500</v>
      </c>
      <c r="C50" s="87">
        <v>129237</v>
      </c>
      <c r="D50" s="87">
        <v>6165238720</v>
      </c>
      <c r="E50" s="55">
        <v>1.309873066197987E-4</v>
      </c>
      <c r="F50" s="84">
        <v>477.04904323065375</v>
      </c>
      <c r="G50" s="106"/>
      <c r="H50" s="143" t="str">
        <f t="shared" si="0"/>
        <v>(450, 500]</v>
      </c>
      <c r="I50" s="172">
        <v>0</v>
      </c>
      <c r="J50" s="55">
        <v>0</v>
      </c>
      <c r="K50" s="55">
        <v>0</v>
      </c>
      <c r="L50" s="104">
        <v>0</v>
      </c>
      <c r="M50" s="55">
        <v>0</v>
      </c>
      <c r="N50" s="55">
        <v>0</v>
      </c>
      <c r="O50" s="106"/>
      <c r="P50" s="55">
        <v>0</v>
      </c>
      <c r="Q50" s="180">
        <v>0</v>
      </c>
      <c r="R50" s="55">
        <v>0</v>
      </c>
      <c r="S50" s="74">
        <v>0</v>
      </c>
    </row>
    <row r="51" spans="1:19">
      <c r="A51" s="54">
        <v>500</v>
      </c>
      <c r="B51" s="54">
        <v>550</v>
      </c>
      <c r="C51" s="87">
        <v>94393</v>
      </c>
      <c r="D51" s="87">
        <v>4953718110</v>
      </c>
      <c r="E51" s="55">
        <v>9.5671400866335934E-5</v>
      </c>
      <c r="F51" s="84">
        <v>524.79718941023168</v>
      </c>
      <c r="G51" s="106"/>
      <c r="H51" s="143" t="str">
        <f t="shared" si="0"/>
        <v>(500, 550]</v>
      </c>
      <c r="I51" s="172">
        <v>0</v>
      </c>
      <c r="J51" s="55">
        <v>0</v>
      </c>
      <c r="K51" s="55">
        <v>0</v>
      </c>
      <c r="L51" s="104">
        <v>0</v>
      </c>
      <c r="M51" s="55">
        <v>0</v>
      </c>
      <c r="N51" s="55">
        <v>0</v>
      </c>
      <c r="O51" s="106"/>
      <c r="P51" s="55">
        <v>0</v>
      </c>
      <c r="Q51" s="180">
        <v>0</v>
      </c>
      <c r="R51" s="55">
        <v>0</v>
      </c>
      <c r="S51" s="74">
        <v>0</v>
      </c>
    </row>
    <row r="52" spans="1:19">
      <c r="A52" s="54">
        <v>550</v>
      </c>
      <c r="B52" s="54">
        <v>600</v>
      </c>
      <c r="C52" s="87">
        <v>80326</v>
      </c>
      <c r="D52" s="87">
        <v>4635061450</v>
      </c>
      <c r="E52" s="55">
        <v>8.1413886050759064E-5</v>
      </c>
      <c r="F52" s="84">
        <v>577.03127878893508</v>
      </c>
      <c r="G52" s="106"/>
      <c r="H52" s="143" t="str">
        <f t="shared" si="0"/>
        <v>(550, 600]</v>
      </c>
      <c r="I52" s="172">
        <v>0</v>
      </c>
      <c r="J52" s="55">
        <v>0</v>
      </c>
      <c r="K52" s="55">
        <v>0</v>
      </c>
      <c r="L52" s="104">
        <v>0</v>
      </c>
      <c r="M52" s="55">
        <v>0</v>
      </c>
      <c r="N52" s="55">
        <v>0</v>
      </c>
      <c r="O52" s="106"/>
      <c r="P52" s="55">
        <v>0</v>
      </c>
      <c r="Q52" s="180">
        <v>0</v>
      </c>
      <c r="R52" s="55">
        <v>0</v>
      </c>
      <c r="S52" s="74">
        <v>0</v>
      </c>
    </row>
    <row r="53" spans="1:19">
      <c r="A53" s="54">
        <v>600</v>
      </c>
      <c r="B53" s="54">
        <v>650</v>
      </c>
      <c r="C53" s="87">
        <v>60220</v>
      </c>
      <c r="D53" s="87">
        <v>3762531690</v>
      </c>
      <c r="E53" s="55">
        <v>6.1035582725104092E-5</v>
      </c>
      <c r="F53" s="84">
        <v>624.79769013616738</v>
      </c>
      <c r="G53" s="106"/>
      <c r="H53" s="143" t="str">
        <f t="shared" si="0"/>
        <v>(600, 650]</v>
      </c>
      <c r="I53" s="172">
        <v>0</v>
      </c>
      <c r="J53" s="55">
        <v>0</v>
      </c>
      <c r="K53" s="55">
        <v>0</v>
      </c>
      <c r="L53" s="104">
        <v>0</v>
      </c>
      <c r="M53" s="55">
        <v>0</v>
      </c>
      <c r="N53" s="55">
        <v>0</v>
      </c>
      <c r="O53" s="106"/>
      <c r="P53" s="55">
        <v>0</v>
      </c>
      <c r="Q53" s="180">
        <v>0</v>
      </c>
      <c r="R53" s="55">
        <v>0</v>
      </c>
      <c r="S53" s="74">
        <v>0</v>
      </c>
    </row>
    <row r="54" spans="1:19">
      <c r="A54" s="54">
        <v>650</v>
      </c>
      <c r="B54" s="54">
        <v>700</v>
      </c>
      <c r="C54" s="87">
        <v>53095</v>
      </c>
      <c r="D54" s="87">
        <v>3597267525</v>
      </c>
      <c r="E54" s="55">
        <v>5.3814086097465986E-5</v>
      </c>
      <c r="F54" s="84">
        <v>677.51530746774642</v>
      </c>
      <c r="G54" s="106"/>
      <c r="H54" s="143" t="str">
        <f t="shared" si="0"/>
        <v>(650, 700]</v>
      </c>
      <c r="I54" s="172">
        <v>0</v>
      </c>
      <c r="J54" s="55">
        <v>0</v>
      </c>
      <c r="K54" s="55">
        <v>0</v>
      </c>
      <c r="L54" s="104">
        <v>0</v>
      </c>
      <c r="M54" s="55">
        <v>0</v>
      </c>
      <c r="N54" s="55">
        <v>0</v>
      </c>
      <c r="O54" s="106"/>
      <c r="P54" s="55">
        <v>0</v>
      </c>
      <c r="Q54" s="180">
        <v>0</v>
      </c>
      <c r="R54" s="55">
        <v>0</v>
      </c>
      <c r="S54" s="74">
        <v>0</v>
      </c>
    </row>
    <row r="55" spans="1:19">
      <c r="A55" s="54">
        <v>700</v>
      </c>
      <c r="B55" s="54">
        <v>750</v>
      </c>
      <c r="C55" s="87">
        <v>46405</v>
      </c>
      <c r="D55" s="87">
        <v>3371782130</v>
      </c>
      <c r="E55" s="55">
        <v>4.703348084288368E-5</v>
      </c>
      <c r="F55" s="84">
        <v>726.59888589591628</v>
      </c>
      <c r="G55" s="106"/>
      <c r="H55" s="143" t="str">
        <f t="shared" si="0"/>
        <v>(700, 750]</v>
      </c>
      <c r="I55" s="172">
        <v>0</v>
      </c>
      <c r="J55" s="55">
        <v>0</v>
      </c>
      <c r="K55" s="55">
        <v>0</v>
      </c>
      <c r="L55" s="104">
        <v>0</v>
      </c>
      <c r="M55" s="55">
        <v>0</v>
      </c>
      <c r="N55" s="55">
        <v>0</v>
      </c>
      <c r="O55" s="106"/>
      <c r="P55" s="55">
        <v>0</v>
      </c>
      <c r="Q55" s="180">
        <v>0</v>
      </c>
      <c r="R55" s="55">
        <v>0</v>
      </c>
      <c r="S55" s="74">
        <v>0</v>
      </c>
    </row>
    <row r="56" spans="1:19">
      <c r="A56" s="54">
        <v>750</v>
      </c>
      <c r="B56" s="54">
        <v>800</v>
      </c>
      <c r="C56" s="87">
        <v>37597</v>
      </c>
      <c r="D56" s="87">
        <v>2923058065</v>
      </c>
      <c r="E56" s="55">
        <v>3.810619069604348E-5</v>
      </c>
      <c r="F56" s="84">
        <v>777.4710921084129</v>
      </c>
      <c r="G56" s="106"/>
      <c r="H56" s="143" t="str">
        <f t="shared" si="0"/>
        <v>(750, 800]</v>
      </c>
      <c r="I56" s="172">
        <v>0</v>
      </c>
      <c r="J56" s="55">
        <v>0</v>
      </c>
      <c r="K56" s="55">
        <v>0</v>
      </c>
      <c r="L56" s="104">
        <v>0</v>
      </c>
      <c r="M56" s="55">
        <v>0</v>
      </c>
      <c r="N56" s="55">
        <v>0</v>
      </c>
      <c r="O56" s="106"/>
      <c r="P56" s="55">
        <v>0</v>
      </c>
      <c r="Q56" s="180">
        <v>0</v>
      </c>
      <c r="R56" s="55">
        <v>0</v>
      </c>
      <c r="S56" s="74">
        <v>0</v>
      </c>
    </row>
    <row r="57" spans="1:19">
      <c r="A57" s="54">
        <v>800</v>
      </c>
      <c r="B57" s="54">
        <v>850</v>
      </c>
      <c r="C57" s="87">
        <v>33614</v>
      </c>
      <c r="D57" s="87">
        <v>2776922115</v>
      </c>
      <c r="E57" s="55">
        <v>3.4069247388270488E-5</v>
      </c>
      <c r="F57" s="84">
        <v>826.12069822097942</v>
      </c>
      <c r="G57" s="106"/>
      <c r="H57" s="143" t="str">
        <f t="shared" si="0"/>
        <v>(800, 850]</v>
      </c>
      <c r="I57" s="172">
        <v>0</v>
      </c>
      <c r="J57" s="55">
        <v>0</v>
      </c>
      <c r="K57" s="55">
        <v>0</v>
      </c>
      <c r="L57" s="104">
        <v>0</v>
      </c>
      <c r="M57" s="55">
        <v>0</v>
      </c>
      <c r="N57" s="55">
        <v>0</v>
      </c>
      <c r="O57" s="106"/>
      <c r="P57" s="55">
        <v>0</v>
      </c>
      <c r="Q57" s="180">
        <v>0</v>
      </c>
      <c r="R57" s="55">
        <v>0</v>
      </c>
      <c r="S57" s="74">
        <v>0</v>
      </c>
    </row>
    <row r="58" spans="1:19">
      <c r="A58" s="54">
        <v>850</v>
      </c>
      <c r="B58" s="54">
        <v>900</v>
      </c>
      <c r="C58" s="87">
        <v>26774</v>
      </c>
      <c r="D58" s="87">
        <v>2345628000</v>
      </c>
      <c r="E58" s="55">
        <v>2.713661062573791E-5</v>
      </c>
      <c r="F58" s="84">
        <v>876.08426085007841</v>
      </c>
      <c r="G58" s="106"/>
      <c r="H58" s="143" t="str">
        <f t="shared" si="0"/>
        <v>(850, 900]</v>
      </c>
      <c r="I58" s="172">
        <v>0</v>
      </c>
      <c r="J58" s="55">
        <v>0</v>
      </c>
      <c r="K58" s="55">
        <v>0</v>
      </c>
      <c r="L58" s="75">
        <v>0</v>
      </c>
      <c r="M58" s="55">
        <v>0</v>
      </c>
      <c r="N58" s="55">
        <v>0</v>
      </c>
      <c r="O58" s="106"/>
      <c r="P58" s="55">
        <v>0</v>
      </c>
      <c r="Q58" s="180">
        <v>0</v>
      </c>
      <c r="R58" s="55">
        <v>0</v>
      </c>
      <c r="S58" s="74">
        <v>0</v>
      </c>
    </row>
    <row r="59" spans="1:19">
      <c r="A59" s="54">
        <v>900</v>
      </c>
      <c r="B59" s="54">
        <v>950</v>
      </c>
      <c r="C59" s="87">
        <v>24569</v>
      </c>
      <c r="D59" s="87">
        <v>2274867630</v>
      </c>
      <c r="E59" s="55">
        <v>2.4901747458868855E-5</v>
      </c>
      <c r="F59" s="84">
        <v>925.90973584598487</v>
      </c>
      <c r="G59" s="106"/>
      <c r="H59" s="143" t="str">
        <f t="shared" si="0"/>
        <v>(900, 950]</v>
      </c>
      <c r="I59" s="172">
        <v>0</v>
      </c>
      <c r="J59" s="55">
        <v>0</v>
      </c>
      <c r="K59" s="55">
        <v>0</v>
      </c>
      <c r="L59" s="75">
        <v>0</v>
      </c>
      <c r="M59" s="55">
        <v>0</v>
      </c>
      <c r="N59" s="55">
        <v>0</v>
      </c>
      <c r="O59" s="106"/>
      <c r="P59" s="55">
        <v>0</v>
      </c>
      <c r="Q59" s="180">
        <v>0</v>
      </c>
      <c r="R59" s="55">
        <v>0</v>
      </c>
      <c r="S59" s="74">
        <v>0</v>
      </c>
    </row>
    <row r="60" spans="1:19">
      <c r="A60" s="54">
        <v>950</v>
      </c>
      <c r="B60" s="54">
        <v>1000</v>
      </c>
      <c r="C60" s="87">
        <v>27962</v>
      </c>
      <c r="D60" s="87">
        <v>2747461710</v>
      </c>
      <c r="E60" s="55">
        <v>2.8340700168704095E-5</v>
      </c>
      <c r="F60" s="84">
        <v>982.56981260281816</v>
      </c>
      <c r="G60" s="106"/>
      <c r="H60" s="143" t="str">
        <f t="shared" si="0"/>
        <v>(950, 1000]</v>
      </c>
      <c r="I60" s="172">
        <v>0</v>
      </c>
      <c r="J60" s="55">
        <v>0</v>
      </c>
      <c r="K60" s="55">
        <v>0</v>
      </c>
      <c r="L60" s="75">
        <v>0</v>
      </c>
      <c r="M60" s="55">
        <v>0</v>
      </c>
      <c r="N60" s="55">
        <v>0</v>
      </c>
      <c r="O60" s="106"/>
      <c r="P60" s="55">
        <v>0</v>
      </c>
      <c r="Q60" s="180">
        <v>0</v>
      </c>
      <c r="R60" s="55">
        <v>0</v>
      </c>
      <c r="S60" s="74">
        <v>0</v>
      </c>
    </row>
    <row r="61" spans="1:19">
      <c r="A61" s="54">
        <v>1000</v>
      </c>
      <c r="B61" s="54">
        <v>2000</v>
      </c>
      <c r="C61" s="87">
        <v>233082</v>
      </c>
      <c r="D61" s="87">
        <v>32853564355</v>
      </c>
      <c r="E61" s="55">
        <v>2.3623871957377467E-4</v>
      </c>
      <c r="F61" s="84">
        <v>1409.5281641224976</v>
      </c>
      <c r="G61" s="106"/>
      <c r="H61" s="143" t="str">
        <f t="shared" si="0"/>
        <v>(1000, 2000]</v>
      </c>
      <c r="I61" s="172">
        <v>0</v>
      </c>
      <c r="J61" s="55">
        <v>0</v>
      </c>
      <c r="K61" s="55">
        <v>0</v>
      </c>
      <c r="L61" s="75">
        <v>0</v>
      </c>
      <c r="M61" s="55">
        <v>0</v>
      </c>
      <c r="N61" s="55">
        <v>0</v>
      </c>
      <c r="O61" s="106"/>
      <c r="P61" s="55">
        <v>0</v>
      </c>
      <c r="Q61" s="180">
        <v>0</v>
      </c>
      <c r="R61" s="55">
        <v>0</v>
      </c>
      <c r="S61" s="74">
        <v>0</v>
      </c>
    </row>
    <row r="62" spans="1:19">
      <c r="A62" s="54">
        <v>2000</v>
      </c>
      <c r="B62" s="54">
        <v>3000</v>
      </c>
      <c r="C62" s="87">
        <v>99782</v>
      </c>
      <c r="D62" s="87">
        <v>24536958475</v>
      </c>
      <c r="E62" s="55">
        <v>1.0113338617529619E-4</v>
      </c>
      <c r="F62" s="84">
        <v>2459.0565908680924</v>
      </c>
      <c r="G62" s="106"/>
      <c r="H62" s="143" t="str">
        <f t="shared" si="0"/>
        <v>(2000, 3000]</v>
      </c>
      <c r="I62" s="172">
        <v>0</v>
      </c>
      <c r="J62" s="55">
        <v>0</v>
      </c>
      <c r="K62" s="55">
        <v>0</v>
      </c>
      <c r="L62" s="75">
        <v>0</v>
      </c>
      <c r="M62" s="55">
        <v>0</v>
      </c>
      <c r="N62" s="55">
        <v>0</v>
      </c>
      <c r="O62" s="106"/>
      <c r="P62" s="55">
        <v>0</v>
      </c>
      <c r="Q62" s="180">
        <v>0</v>
      </c>
      <c r="R62" s="55">
        <v>0</v>
      </c>
      <c r="S62" s="74">
        <v>0</v>
      </c>
    </row>
    <row r="63" spans="1:19">
      <c r="A63" s="54">
        <v>3000</v>
      </c>
      <c r="B63" s="54">
        <v>4000</v>
      </c>
      <c r="C63" s="87">
        <v>57998</v>
      </c>
      <c r="D63" s="87">
        <v>20106047060</v>
      </c>
      <c r="E63" s="55">
        <v>5.8783489320667335E-5</v>
      </c>
      <c r="F63" s="84">
        <v>3466.6793785992618</v>
      </c>
      <c r="G63" s="106"/>
      <c r="H63" s="143" t="str">
        <f t="shared" si="0"/>
        <v>(3000, 4000]</v>
      </c>
      <c r="I63" s="172">
        <v>0</v>
      </c>
      <c r="J63" s="55">
        <v>0</v>
      </c>
      <c r="K63" s="55">
        <v>0</v>
      </c>
      <c r="L63" s="75">
        <v>0</v>
      </c>
      <c r="M63" s="55">
        <v>0</v>
      </c>
      <c r="N63" s="55">
        <v>0</v>
      </c>
      <c r="O63" s="106"/>
      <c r="P63" s="55">
        <v>0</v>
      </c>
      <c r="Q63" s="180">
        <v>0</v>
      </c>
      <c r="R63" s="55">
        <v>0</v>
      </c>
      <c r="S63" s="74">
        <v>0</v>
      </c>
    </row>
    <row r="64" spans="1:19">
      <c r="A64" s="54">
        <v>4000</v>
      </c>
      <c r="B64" s="54">
        <v>5000</v>
      </c>
      <c r="C64" s="87">
        <v>38503</v>
      </c>
      <c r="D64" s="87">
        <v>17231506030</v>
      </c>
      <c r="E64" s="55">
        <v>3.9024461004063148E-5</v>
      </c>
      <c r="F64" s="84">
        <v>4475.3671220424385</v>
      </c>
      <c r="G64" s="106"/>
      <c r="H64" s="143" t="str">
        <f t="shared" si="0"/>
        <v>(4000, 5000]</v>
      </c>
      <c r="I64" s="172">
        <v>0</v>
      </c>
      <c r="J64" s="55">
        <v>0</v>
      </c>
      <c r="K64" s="55">
        <v>0</v>
      </c>
      <c r="L64" s="75">
        <v>0</v>
      </c>
      <c r="M64" s="55">
        <v>0</v>
      </c>
      <c r="N64" s="55">
        <v>0</v>
      </c>
      <c r="O64" s="106"/>
      <c r="P64" s="55">
        <v>0</v>
      </c>
      <c r="Q64" s="180">
        <v>0</v>
      </c>
      <c r="R64" s="55">
        <v>0</v>
      </c>
      <c r="S64" s="74">
        <v>0</v>
      </c>
    </row>
    <row r="65" spans="1:20">
      <c r="A65" s="54">
        <v>5000</v>
      </c>
      <c r="B65" s="54">
        <v>6000</v>
      </c>
      <c r="C65" s="87">
        <v>26773</v>
      </c>
      <c r="D65" s="87">
        <v>14661579840</v>
      </c>
      <c r="E65" s="55">
        <v>2.7135597082351575E-5</v>
      </c>
      <c r="F65" s="84">
        <v>5476.2558697194936</v>
      </c>
      <c r="G65" s="106"/>
      <c r="H65" s="143" t="str">
        <f t="shared" si="0"/>
        <v>(5000, 6000]</v>
      </c>
      <c r="I65" s="172">
        <v>0</v>
      </c>
      <c r="J65" s="55">
        <v>0</v>
      </c>
      <c r="K65" s="55">
        <v>0</v>
      </c>
      <c r="L65" s="75">
        <v>0</v>
      </c>
      <c r="M65" s="55">
        <v>0</v>
      </c>
      <c r="N65" s="55">
        <v>0</v>
      </c>
      <c r="O65" s="106"/>
      <c r="P65" s="55">
        <v>0</v>
      </c>
      <c r="Q65" s="180">
        <v>0</v>
      </c>
      <c r="R65" s="55">
        <v>0</v>
      </c>
      <c r="S65" s="74">
        <v>0</v>
      </c>
    </row>
    <row r="66" spans="1:20">
      <c r="A66" s="54">
        <v>6000</v>
      </c>
      <c r="B66" s="54">
        <v>7000</v>
      </c>
      <c r="C66" s="87">
        <v>18992</v>
      </c>
      <c r="D66" s="87">
        <v>12301404390</v>
      </c>
      <c r="E66" s="55">
        <v>1.9249215993277597E-5</v>
      </c>
      <c r="F66" s="84">
        <v>6477.1505844566136</v>
      </c>
      <c r="G66" s="106"/>
      <c r="H66" s="143" t="str">
        <f t="shared" si="0"/>
        <v>(6000, 7000]</v>
      </c>
      <c r="I66" s="172">
        <v>0</v>
      </c>
      <c r="J66" s="55">
        <v>0</v>
      </c>
      <c r="K66" s="55">
        <v>0</v>
      </c>
      <c r="L66" s="75">
        <v>0</v>
      </c>
      <c r="M66" s="55">
        <v>0</v>
      </c>
      <c r="N66" s="55">
        <v>0</v>
      </c>
      <c r="O66" s="106"/>
      <c r="P66" s="55">
        <v>0</v>
      </c>
      <c r="Q66" s="180">
        <v>0</v>
      </c>
      <c r="R66" s="55">
        <v>0</v>
      </c>
      <c r="S66" s="74">
        <v>0</v>
      </c>
    </row>
    <row r="67" spans="1:20">
      <c r="A67" s="54">
        <v>7000</v>
      </c>
      <c r="B67" s="54">
        <v>8000</v>
      </c>
      <c r="C67" s="87">
        <v>13726</v>
      </c>
      <c r="D67" s="87">
        <v>10266031555</v>
      </c>
      <c r="E67" s="55">
        <v>1.3911896520836579E-5</v>
      </c>
      <c r="F67" s="84">
        <v>7479.2594747195099</v>
      </c>
      <c r="G67" s="106"/>
      <c r="H67" s="143" t="str">
        <f t="shared" si="0"/>
        <v>(7000, 8000]</v>
      </c>
      <c r="I67" s="172">
        <v>0</v>
      </c>
      <c r="J67" s="55">
        <v>0</v>
      </c>
      <c r="K67" s="55">
        <v>0</v>
      </c>
      <c r="L67" s="75">
        <v>0</v>
      </c>
      <c r="M67" s="55">
        <v>0</v>
      </c>
      <c r="N67" s="55">
        <v>0</v>
      </c>
      <c r="O67" s="106"/>
      <c r="P67" s="55">
        <v>0</v>
      </c>
      <c r="Q67" s="180">
        <v>0</v>
      </c>
      <c r="R67" s="55">
        <v>0</v>
      </c>
      <c r="S67" s="74">
        <v>0</v>
      </c>
    </row>
    <row r="68" spans="1:20">
      <c r="A68" s="54">
        <v>8000</v>
      </c>
      <c r="B68" s="54">
        <v>9000</v>
      </c>
      <c r="C68" s="87">
        <v>10373</v>
      </c>
      <c r="D68" s="87">
        <v>8803774195</v>
      </c>
      <c r="E68" s="55">
        <v>1.0513485546454745E-5</v>
      </c>
      <c r="F68" s="84">
        <v>8487.2015762074625</v>
      </c>
      <c r="G68" s="106"/>
      <c r="H68" s="143" t="str">
        <f t="shared" si="0"/>
        <v>(8000, 9000]</v>
      </c>
      <c r="I68" s="172">
        <v>0</v>
      </c>
      <c r="J68" s="55">
        <v>0</v>
      </c>
      <c r="K68" s="55">
        <v>0</v>
      </c>
      <c r="L68" s="75">
        <v>0</v>
      </c>
      <c r="M68" s="55">
        <v>0</v>
      </c>
      <c r="N68" s="55">
        <v>0</v>
      </c>
      <c r="O68" s="106"/>
      <c r="P68" s="55">
        <v>0</v>
      </c>
      <c r="Q68" s="180">
        <v>0</v>
      </c>
      <c r="R68" s="55">
        <v>0</v>
      </c>
      <c r="S68" s="74">
        <v>0</v>
      </c>
    </row>
    <row r="69" spans="1:20">
      <c r="A69" s="54">
        <v>9000</v>
      </c>
      <c r="B69" s="54">
        <v>10000</v>
      </c>
      <c r="C69" s="87">
        <v>7646</v>
      </c>
      <c r="D69" s="87">
        <v>7255896185</v>
      </c>
      <c r="E69" s="55">
        <v>7.7495527319187284E-6</v>
      </c>
      <c r="F69" s="84">
        <v>9489.7935979597169</v>
      </c>
      <c r="G69" s="106"/>
      <c r="H69" s="143" t="str">
        <f t="shared" si="0"/>
        <v>(9000, 10000]</v>
      </c>
      <c r="I69" s="172">
        <v>0</v>
      </c>
      <c r="J69" s="55">
        <v>0</v>
      </c>
      <c r="K69" s="55">
        <v>0</v>
      </c>
      <c r="L69" s="75">
        <v>0</v>
      </c>
      <c r="M69" s="55">
        <v>0</v>
      </c>
      <c r="N69" s="55">
        <v>0</v>
      </c>
      <c r="O69" s="106"/>
      <c r="P69" s="55">
        <v>0</v>
      </c>
      <c r="Q69" s="180">
        <v>0</v>
      </c>
      <c r="R69" s="55">
        <v>0</v>
      </c>
      <c r="S69" s="74">
        <v>0</v>
      </c>
    </row>
    <row r="70" spans="1:20">
      <c r="A70" s="54">
        <v>10000</v>
      </c>
      <c r="B70" s="54">
        <v>20000</v>
      </c>
      <c r="C70" s="87">
        <v>27261</v>
      </c>
      <c r="D70" s="87">
        <v>36767192000</v>
      </c>
      <c r="E70" s="55">
        <v>2.7630206254883139E-5</v>
      </c>
      <c r="F70" s="84">
        <v>13487.103187704046</v>
      </c>
      <c r="G70" s="106"/>
      <c r="H70" s="143" t="str">
        <f t="shared" si="0"/>
        <v>(10000, 20000]</v>
      </c>
      <c r="I70" s="172">
        <v>0</v>
      </c>
      <c r="J70" s="55">
        <v>0</v>
      </c>
      <c r="K70" s="55">
        <v>0</v>
      </c>
      <c r="L70" s="75">
        <v>0</v>
      </c>
      <c r="M70" s="55">
        <v>0</v>
      </c>
      <c r="N70" s="55">
        <v>0</v>
      </c>
      <c r="O70" s="106"/>
      <c r="P70" s="55">
        <v>0</v>
      </c>
      <c r="Q70" s="180">
        <v>0</v>
      </c>
      <c r="R70" s="55">
        <v>0</v>
      </c>
      <c r="S70" s="74">
        <v>0</v>
      </c>
    </row>
    <row r="71" spans="1:20">
      <c r="A71" s="54">
        <v>20000</v>
      </c>
      <c r="B71" s="54">
        <v>30000</v>
      </c>
      <c r="C71" s="87">
        <v>4794</v>
      </c>
      <c r="D71" s="87">
        <v>11474887465</v>
      </c>
      <c r="E71" s="55">
        <v>4.8589269940908168E-6</v>
      </c>
      <c r="F71" s="84">
        <v>23935.93547142261</v>
      </c>
      <c r="G71" s="106"/>
      <c r="H71" s="143" t="str">
        <f t="shared" si="0"/>
        <v>(20000, 30000]</v>
      </c>
      <c r="I71" s="172">
        <v>0</v>
      </c>
      <c r="J71" s="55">
        <v>0</v>
      </c>
      <c r="K71" s="55">
        <v>0</v>
      </c>
      <c r="L71" s="75">
        <v>0</v>
      </c>
      <c r="M71" s="55">
        <v>0</v>
      </c>
      <c r="N71" s="55">
        <v>0</v>
      </c>
      <c r="O71" s="106"/>
      <c r="P71" s="55">
        <v>0</v>
      </c>
      <c r="Q71" s="180">
        <v>0</v>
      </c>
      <c r="R71" s="55">
        <v>0</v>
      </c>
      <c r="S71" s="74">
        <v>0</v>
      </c>
    </row>
    <row r="72" spans="1:20">
      <c r="A72" s="54">
        <v>30000</v>
      </c>
      <c r="B72" s="54">
        <v>40000</v>
      </c>
      <c r="C72" s="87">
        <v>1168</v>
      </c>
      <c r="D72" s="87">
        <v>3941775520</v>
      </c>
      <c r="E72" s="55">
        <v>1.1838186752394815E-6</v>
      </c>
      <c r="F72" s="84">
        <v>33748.07808219178</v>
      </c>
      <c r="G72" s="106"/>
      <c r="H72" s="143" t="str">
        <f t="shared" si="0"/>
        <v>(30000, 40000]</v>
      </c>
      <c r="I72" s="172">
        <v>0</v>
      </c>
      <c r="J72" s="55">
        <v>0</v>
      </c>
      <c r="K72" s="55">
        <v>0</v>
      </c>
      <c r="L72" s="75">
        <v>0</v>
      </c>
      <c r="M72" s="55">
        <v>0</v>
      </c>
      <c r="N72" s="55">
        <v>0</v>
      </c>
      <c r="O72" s="106"/>
      <c r="P72" s="55">
        <v>0</v>
      </c>
      <c r="Q72" s="180">
        <v>0</v>
      </c>
      <c r="R72" s="55">
        <v>0</v>
      </c>
      <c r="S72" s="74">
        <v>0</v>
      </c>
    </row>
    <row r="73" spans="1:20">
      <c r="A73" s="54">
        <v>40000</v>
      </c>
      <c r="B73" s="54">
        <v>50000</v>
      </c>
      <c r="C73" s="87">
        <v>348</v>
      </c>
      <c r="D73" s="87">
        <v>1549257685</v>
      </c>
      <c r="E73" s="55">
        <v>3.5271309844464005E-7</v>
      </c>
      <c r="F73" s="84">
        <v>44518.898994252879</v>
      </c>
      <c r="G73" s="106"/>
      <c r="H73" s="143" t="str">
        <f t="shared" si="0"/>
        <v>(40000, 50000]</v>
      </c>
      <c r="I73" s="172">
        <v>0</v>
      </c>
      <c r="J73" s="55">
        <v>0</v>
      </c>
      <c r="K73" s="55">
        <v>0</v>
      </c>
      <c r="L73" s="75">
        <v>0</v>
      </c>
      <c r="M73" s="55">
        <v>0</v>
      </c>
      <c r="N73" s="55">
        <v>0</v>
      </c>
      <c r="O73" s="106"/>
      <c r="P73" s="55">
        <v>0</v>
      </c>
      <c r="Q73" s="180">
        <v>0</v>
      </c>
      <c r="R73" s="55">
        <v>0</v>
      </c>
      <c r="S73" s="74">
        <v>0</v>
      </c>
    </row>
    <row r="74" spans="1:20">
      <c r="A74" s="54">
        <v>50000</v>
      </c>
      <c r="B74" s="54">
        <v>60000</v>
      </c>
      <c r="C74" s="87">
        <v>658</v>
      </c>
      <c r="D74" s="87">
        <v>3583737515</v>
      </c>
      <c r="E74" s="55">
        <v>6.6691154820854352E-7</v>
      </c>
      <c r="F74" s="84">
        <v>54464.095972644376</v>
      </c>
      <c r="G74" s="106"/>
      <c r="H74" s="143" t="str">
        <f t="shared" si="0"/>
        <v>(50000, 60000]</v>
      </c>
      <c r="I74" s="172">
        <v>0</v>
      </c>
      <c r="J74" s="55">
        <v>0</v>
      </c>
      <c r="K74" s="55">
        <v>0</v>
      </c>
      <c r="L74" s="75">
        <v>0</v>
      </c>
      <c r="M74" s="55">
        <v>0</v>
      </c>
      <c r="N74" s="55">
        <v>0</v>
      </c>
      <c r="O74" s="106"/>
      <c r="P74" s="55">
        <v>0</v>
      </c>
      <c r="Q74" s="180">
        <v>0</v>
      </c>
      <c r="R74" s="55">
        <v>0</v>
      </c>
      <c r="S74" s="74">
        <v>0</v>
      </c>
    </row>
    <row r="75" spans="1:20">
      <c r="A75" s="54">
        <v>60000</v>
      </c>
      <c r="B75" s="54">
        <v>70000</v>
      </c>
      <c r="C75" s="87">
        <v>192</v>
      </c>
      <c r="D75" s="87">
        <v>1228675605</v>
      </c>
      <c r="E75" s="55">
        <v>1.9460033017635312E-7</v>
      </c>
      <c r="F75" s="84">
        <v>63993.521093750001</v>
      </c>
      <c r="G75" s="106"/>
      <c r="H75" s="143" t="str">
        <f t="shared" si="0"/>
        <v>(60000, 70000]</v>
      </c>
      <c r="I75" s="172">
        <v>0</v>
      </c>
      <c r="J75" s="55">
        <v>0</v>
      </c>
      <c r="K75" s="55">
        <v>0</v>
      </c>
      <c r="L75" s="75">
        <v>0</v>
      </c>
      <c r="M75" s="55">
        <v>0</v>
      </c>
      <c r="N75" s="55">
        <v>0</v>
      </c>
      <c r="O75" s="106"/>
      <c r="P75" s="55">
        <v>0</v>
      </c>
      <c r="Q75" s="180">
        <v>0</v>
      </c>
      <c r="R75" s="55">
        <v>0</v>
      </c>
      <c r="S75" s="74">
        <v>0</v>
      </c>
    </row>
    <row r="76" spans="1:20">
      <c r="A76" s="54">
        <v>70000</v>
      </c>
      <c r="B76" s="54">
        <v>80000</v>
      </c>
      <c r="C76" s="87">
        <v>46</v>
      </c>
      <c r="D76" s="87">
        <v>339933765</v>
      </c>
      <c r="E76" s="55">
        <v>4.6622995771417934E-8</v>
      </c>
      <c r="F76" s="84">
        <v>73898.644565217386</v>
      </c>
      <c r="G76" s="106"/>
      <c r="H76" s="143" t="str">
        <f t="shared" si="0"/>
        <v>(70000, 80000]</v>
      </c>
      <c r="I76" s="172">
        <v>0</v>
      </c>
      <c r="J76" s="55">
        <v>0</v>
      </c>
      <c r="K76" s="55">
        <v>0</v>
      </c>
      <c r="L76" s="75">
        <v>0</v>
      </c>
      <c r="M76" s="55">
        <v>0</v>
      </c>
      <c r="N76" s="55">
        <v>0</v>
      </c>
      <c r="O76" s="106"/>
      <c r="P76" s="55">
        <v>0</v>
      </c>
      <c r="Q76" s="180">
        <v>0</v>
      </c>
      <c r="R76" s="55">
        <v>0</v>
      </c>
      <c r="S76" s="74">
        <v>0</v>
      </c>
    </row>
    <row r="77" spans="1:20">
      <c r="A77" s="54">
        <v>80000</v>
      </c>
      <c r="B77" s="54">
        <v>90000</v>
      </c>
      <c r="C77" s="87">
        <v>18</v>
      </c>
      <c r="D77" s="87">
        <v>149870980</v>
      </c>
      <c r="E77" s="55">
        <v>1.8243780954033104E-8</v>
      </c>
      <c r="F77" s="84">
        <v>83261.655555555553</v>
      </c>
      <c r="G77" s="106"/>
      <c r="H77" s="143" t="str">
        <f t="shared" si="0"/>
        <v>(80000, 90000]</v>
      </c>
      <c r="I77" s="172">
        <v>0</v>
      </c>
      <c r="J77" s="55">
        <v>0</v>
      </c>
      <c r="K77" s="55">
        <v>0</v>
      </c>
      <c r="L77" s="75">
        <v>0</v>
      </c>
      <c r="M77" s="55">
        <v>0</v>
      </c>
      <c r="N77" s="55">
        <v>0</v>
      </c>
      <c r="O77" s="106"/>
      <c r="P77" s="55">
        <v>0</v>
      </c>
      <c r="Q77" s="180">
        <v>0</v>
      </c>
      <c r="R77" s="55">
        <v>0</v>
      </c>
      <c r="S77" s="74">
        <v>0</v>
      </c>
    </row>
    <row r="78" spans="1:20">
      <c r="A78" s="54">
        <v>90000</v>
      </c>
      <c r="B78" s="54">
        <v>100000</v>
      </c>
      <c r="C78" s="87">
        <v>6</v>
      </c>
      <c r="D78" s="87">
        <v>57272250</v>
      </c>
      <c r="E78" s="55">
        <v>6.081260318011035E-9</v>
      </c>
      <c r="F78" s="84">
        <v>95453.75</v>
      </c>
      <c r="G78" s="106"/>
      <c r="H78" s="143" t="str">
        <f t="shared" si="0"/>
        <v>(90000, 100000]</v>
      </c>
      <c r="I78" s="172">
        <v>0</v>
      </c>
      <c r="J78" s="55">
        <v>0</v>
      </c>
      <c r="K78" s="55">
        <v>0</v>
      </c>
      <c r="L78" s="75">
        <v>0</v>
      </c>
      <c r="M78" s="55">
        <v>0</v>
      </c>
      <c r="N78" s="55">
        <v>0</v>
      </c>
      <c r="O78" s="106"/>
      <c r="P78" s="55">
        <v>0</v>
      </c>
      <c r="Q78" s="180">
        <v>0</v>
      </c>
      <c r="R78" s="55">
        <v>0</v>
      </c>
      <c r="S78" s="74">
        <v>0</v>
      </c>
    </row>
    <row r="79" spans="1:20">
      <c r="A79" s="54">
        <v>100000</v>
      </c>
      <c r="B79" s="54">
        <v>9999999</v>
      </c>
      <c r="C79" s="87">
        <v>156</v>
      </c>
      <c r="D79" s="87">
        <v>1792140330</v>
      </c>
      <c r="E79" s="55">
        <v>1.5811276826828693E-7</v>
      </c>
      <c r="F79" s="84">
        <v>114880.79038461538</v>
      </c>
      <c r="G79" s="106"/>
      <c r="H79" s="143" t="str">
        <f t="shared" si="0"/>
        <v>(100000, 9999999]</v>
      </c>
      <c r="I79" s="172">
        <v>0</v>
      </c>
      <c r="J79" s="55">
        <v>0</v>
      </c>
      <c r="K79" s="55">
        <v>0</v>
      </c>
      <c r="L79" s="75">
        <v>0</v>
      </c>
      <c r="M79" s="55">
        <v>0</v>
      </c>
      <c r="N79" s="55">
        <v>0</v>
      </c>
      <c r="O79" s="106"/>
      <c r="P79" s="55">
        <v>0</v>
      </c>
      <c r="Q79" s="180">
        <v>0</v>
      </c>
      <c r="R79" s="55">
        <v>0</v>
      </c>
      <c r="S79" s="74">
        <v>0</v>
      </c>
    </row>
    <row r="80" spans="1:20">
      <c r="A80" s="216" t="s">
        <v>72</v>
      </c>
      <c r="B80" s="217"/>
      <c r="C80" s="65">
        <f>E80*B14</f>
        <v>13362000</v>
      </c>
      <c r="D80" s="87" cm="1">
        <f t="array" ref="D80:D81">Multiplier_Weight_Oldhand!D80:D81</f>
        <v>360008300</v>
      </c>
      <c r="E80" s="151">
        <f>Multiplier_Weight_Oldhand!E80</f>
        <v>1.3362000000000001E-2</v>
      </c>
      <c r="F80" s="84">
        <v>0.26942695704235892</v>
      </c>
      <c r="G80" s="90"/>
      <c r="H80" s="143" t="s">
        <v>72</v>
      </c>
      <c r="I80" s="172">
        <v>0.314</v>
      </c>
      <c r="J80" s="55">
        <v>4.1956680000000005E-3</v>
      </c>
      <c r="K80" s="55">
        <f>J80</f>
        <v>4.1956680000000005E-3</v>
      </c>
      <c r="L80" s="75">
        <v>4195668</v>
      </c>
      <c r="M80" s="58">
        <v>4.1954967524090569E-3</v>
      </c>
      <c r="N80" s="55">
        <v>1.1303799232826714E-3</v>
      </c>
      <c r="P80" s="47"/>
      <c r="Q80" s="47"/>
      <c r="R80" s="47"/>
      <c r="S80" s="47"/>
      <c r="T80" s="47"/>
    </row>
    <row r="81" spans="1:22">
      <c r="A81" s="216" t="s">
        <v>73</v>
      </c>
      <c r="B81" s="217"/>
      <c r="C81" s="65">
        <v>10000000</v>
      </c>
      <c r="D81" s="87">
        <v>0</v>
      </c>
      <c r="E81" s="55">
        <v>1</v>
      </c>
      <c r="F81" s="84">
        <v>0</v>
      </c>
      <c r="G81" s="81"/>
      <c r="H81" s="143" t="s">
        <v>73</v>
      </c>
      <c r="I81" s="152"/>
      <c r="J81" s="55"/>
      <c r="K81" s="55"/>
      <c r="L81" s="76"/>
      <c r="M81" s="58">
        <f>E81</f>
        <v>1</v>
      </c>
      <c r="N81" s="55" t="e">
        <f>F81/B9</f>
        <v>#DIV/0!</v>
      </c>
      <c r="P81" s="47"/>
      <c r="Q81" s="47"/>
      <c r="R81" s="47"/>
      <c r="S81" s="47"/>
      <c r="T81" s="47"/>
    </row>
    <row r="82" spans="1:22">
      <c r="A82" s="60"/>
      <c r="B82" s="48"/>
      <c r="C82" s="1"/>
      <c r="D82" s="1"/>
      <c r="E82" s="1"/>
      <c r="F82" s="1"/>
      <c r="H82" s="12"/>
      <c r="I82" s="48"/>
      <c r="J82" s="48"/>
      <c r="L82" s="61"/>
      <c r="M82" s="48"/>
    </row>
    <row r="83" spans="1:22">
      <c r="A83" s="48"/>
      <c r="D83" s="102"/>
      <c r="E83" s="1"/>
      <c r="F83" s="1"/>
      <c r="H83" s="12"/>
      <c r="I83" s="48"/>
      <c r="J83" s="48"/>
      <c r="K83" s="48"/>
      <c r="L83" s="48"/>
      <c r="M83" s="48"/>
      <c r="N83" s="48"/>
    </row>
    <row r="84" spans="1:22" s="72" customFormat="1">
      <c r="A84" s="215" t="s">
        <v>305</v>
      </c>
      <c r="B84" s="215"/>
      <c r="C84" s="215"/>
      <c r="D84" s="215"/>
      <c r="E84" s="68"/>
      <c r="F84" s="68"/>
      <c r="G84" s="80"/>
      <c r="H84" s="70"/>
      <c r="I84" s="71"/>
      <c r="J84" s="69"/>
      <c r="K84" s="69"/>
      <c r="L84" s="69"/>
      <c r="M84" s="69"/>
      <c r="N84" s="69"/>
      <c r="O84" s="80"/>
    </row>
    <row r="85" spans="1:22">
      <c r="A85" s="48"/>
      <c r="B85" s="48"/>
      <c r="C85" s="1"/>
      <c r="D85" s="1"/>
      <c r="E85" s="1"/>
      <c r="F85" s="1"/>
      <c r="H85" s="12"/>
      <c r="I85" s="48"/>
      <c r="J85" s="48"/>
      <c r="K85" s="48"/>
      <c r="L85" s="48"/>
      <c r="M85" s="48"/>
      <c r="N85" s="48"/>
    </row>
    <row r="86" spans="1:22">
      <c r="A86" s="63" t="s">
        <v>69</v>
      </c>
      <c r="B86" s="170">
        <f>B14</f>
        <v>1000000000</v>
      </c>
      <c r="C86" s="1"/>
      <c r="D86" s="1"/>
      <c r="E86" s="1"/>
      <c r="F86" s="1"/>
      <c r="H86" s="63" t="s">
        <v>70</v>
      </c>
      <c r="I86" s="48"/>
      <c r="J86" s="48"/>
      <c r="K86" s="48"/>
      <c r="M86" s="48"/>
      <c r="N86" s="48"/>
    </row>
    <row r="87" spans="1:22">
      <c r="A87" s="18" t="s">
        <v>52</v>
      </c>
      <c r="B87" s="18" t="s">
        <v>53</v>
      </c>
      <c r="C87" s="18" t="s">
        <v>65</v>
      </c>
      <c r="D87" s="18" t="s">
        <v>66</v>
      </c>
      <c r="E87" s="18" t="s">
        <v>67</v>
      </c>
      <c r="F87" s="18" t="s">
        <v>77</v>
      </c>
      <c r="H87" s="117" t="s">
        <v>55</v>
      </c>
      <c r="I87" s="117" t="s">
        <v>267</v>
      </c>
      <c r="J87" s="18" t="s">
        <v>58</v>
      </c>
      <c r="K87" s="18" t="s">
        <v>59</v>
      </c>
      <c r="L87" s="18" t="s">
        <v>60</v>
      </c>
      <c r="M87" s="18" t="s">
        <v>61</v>
      </c>
      <c r="N87" s="18" t="s">
        <v>54</v>
      </c>
      <c r="P87" s="77" t="s">
        <v>282</v>
      </c>
      <c r="Q87" s="157" t="s">
        <v>282</v>
      </c>
      <c r="R87" s="77" t="s">
        <v>281</v>
      </c>
      <c r="S87" s="77" t="s">
        <v>74</v>
      </c>
      <c r="U87" s="117" t="s">
        <v>299</v>
      </c>
    </row>
    <row r="88" spans="1:22">
      <c r="A88" s="59">
        <v>-1</v>
      </c>
      <c r="B88" s="59">
        <v>0</v>
      </c>
      <c r="C88" s="87" cm="1">
        <f t="array" ref="C88:D151">Multiplier_Weight_Oldhand!C88:D151</f>
        <v>0</v>
      </c>
      <c r="D88" s="87">
        <v>0</v>
      </c>
      <c r="E88" s="55" cm="1">
        <f t="array" ref="E88:E151">_xlfn.LET(_xlpm.x, C88:C151, _xlpm.x/SUM(_xlpm.x))</f>
        <v>0</v>
      </c>
      <c r="F88" s="83" cm="1">
        <f t="array" ref="F88:F151">_xlfn.LET(_xlpm.x, D88:D151/C88:C151/B3, IF(ISERR(_xlpm.x), 0, _xlpm.x))</f>
        <v>0</v>
      </c>
      <c r="G88" s="47">
        <v>1E-4</v>
      </c>
      <c r="H88" s="143" t="str">
        <f t="shared" ref="H88:H119" si="1">"("&amp;$A88&amp;", "&amp;$B88&amp;"]"</f>
        <v>(-1, 0]</v>
      </c>
      <c r="I88" s="172">
        <v>0</v>
      </c>
      <c r="J88" s="55" cm="1">
        <f t="array" ref="J88:J151">_xlfn.ANCHORARRAY(E88)*I88:I151</f>
        <v>0</v>
      </c>
      <c r="K88" s="55" cm="1">
        <f t="array" ref="K88:K151">J88:J151/SUM(_xlfn.ANCHORARRAY(J88))</f>
        <v>0</v>
      </c>
      <c r="L88" s="104" cm="1">
        <f t="array" ref="L88:L151">INT(_xlfn.ANCHORARRAY(K88)*$B$2)</f>
        <v>0</v>
      </c>
      <c r="M88" s="55" cm="1">
        <f t="array" ref="M88:M151">_xlfn.LET(_xlpm.x, L88:L151, _xlpm.x/SUM(_xlpm.x))</f>
        <v>0</v>
      </c>
      <c r="N88" s="56" cm="1">
        <f t="array" ref="N88:N151">M88:M151*_xlfn.ANCHORARRAY(F88)</f>
        <v>0</v>
      </c>
      <c r="O88" s="106"/>
      <c r="P88" s="55" cm="1">
        <f t="array" ref="P88:P151">_xlfn.ANCHORARRAY(M88)</f>
        <v>0</v>
      </c>
      <c r="Q88" s="180">
        <v>0</v>
      </c>
      <c r="R88" s="55">
        <v>0</v>
      </c>
      <c r="S88" s="74" cm="1">
        <f t="array" ref="S88:S151">_xlfn.LET(_xlpm.x, Q88:Q151/M88:M151, IF(ISERR(_xlpm.x), 0, ROUND(_xlpm.x,2)))</f>
        <v>0</v>
      </c>
      <c r="U88" s="180">
        <v>0</v>
      </c>
      <c r="V88" s="92">
        <f>SUMPRODUCT(U88:U151,M88:M151)</f>
        <v>0.36564717595868007</v>
      </c>
    </row>
    <row r="89" spans="1:22">
      <c r="A89" s="54">
        <v>0</v>
      </c>
      <c r="B89" s="54">
        <v>1</v>
      </c>
      <c r="C89" s="87">
        <v>7042</v>
      </c>
      <c r="D89" s="87">
        <v>397470</v>
      </c>
      <c r="E89" s="55">
        <v>5.2724048380341487E-4</v>
      </c>
      <c r="F89" s="84">
        <v>0.56442771939789838</v>
      </c>
      <c r="G89" s="47">
        <v>15145</v>
      </c>
      <c r="H89" s="143" t="str">
        <f t="shared" si="1"/>
        <v>(0, 1]</v>
      </c>
      <c r="I89" s="172">
        <v>0</v>
      </c>
      <c r="J89" s="55">
        <v>0</v>
      </c>
      <c r="K89" s="55">
        <v>0</v>
      </c>
      <c r="L89" s="104">
        <v>0</v>
      </c>
      <c r="M89" s="55">
        <v>0</v>
      </c>
      <c r="N89" s="55">
        <v>0</v>
      </c>
      <c r="O89" s="106"/>
      <c r="P89" s="55">
        <v>0</v>
      </c>
      <c r="Q89" s="180">
        <v>0</v>
      </c>
      <c r="R89" s="55">
        <v>0</v>
      </c>
      <c r="S89" s="74">
        <v>0</v>
      </c>
      <c r="U89" s="180">
        <v>0.1035961922670114</v>
      </c>
      <c r="V89" s="202">
        <f>V88*12</f>
        <v>4.3877661115041606</v>
      </c>
    </row>
    <row r="90" spans="1:22">
      <c r="A90" s="54">
        <v>1</v>
      </c>
      <c r="B90" s="54">
        <v>2</v>
      </c>
      <c r="C90" s="87">
        <v>6961</v>
      </c>
      <c r="D90" s="87">
        <v>1078515</v>
      </c>
      <c r="E90" s="55">
        <v>5.2117594543532684E-4</v>
      </c>
      <c r="F90" s="84">
        <v>1.5493679069099267</v>
      </c>
      <c r="G90" s="81">
        <f>1+G89*G88</f>
        <v>2.5145</v>
      </c>
      <c r="H90" s="143" t="str">
        <f t="shared" si="1"/>
        <v>(1, 2]</v>
      </c>
      <c r="I90" s="172">
        <v>0</v>
      </c>
      <c r="J90" s="55">
        <v>0</v>
      </c>
      <c r="K90" s="55">
        <v>0</v>
      </c>
      <c r="L90" s="104">
        <v>0</v>
      </c>
      <c r="M90" s="55">
        <v>0</v>
      </c>
      <c r="N90" s="55">
        <v>0</v>
      </c>
      <c r="O90" s="106"/>
      <c r="P90" s="55">
        <v>0</v>
      </c>
      <c r="Q90" s="180">
        <v>0</v>
      </c>
      <c r="R90" s="55">
        <v>0</v>
      </c>
      <c r="S90" s="74">
        <v>0</v>
      </c>
      <c r="U90" s="180">
        <v>0.1484915483916982</v>
      </c>
    </row>
    <row r="91" spans="1:22">
      <c r="A91" s="54">
        <v>2</v>
      </c>
      <c r="B91" s="54">
        <v>3</v>
      </c>
      <c r="C91" s="87">
        <v>7196</v>
      </c>
      <c r="D91" s="87">
        <v>1845290</v>
      </c>
      <c r="E91" s="55">
        <v>5.3877059378718744E-4</v>
      </c>
      <c r="F91" s="84">
        <v>2.5643274041133965</v>
      </c>
      <c r="G91" s="81"/>
      <c r="H91" s="143" t="str">
        <f t="shared" si="1"/>
        <v>(2, 3]</v>
      </c>
      <c r="I91" s="172">
        <v>0</v>
      </c>
      <c r="J91" s="55">
        <v>0</v>
      </c>
      <c r="K91" s="55">
        <v>0</v>
      </c>
      <c r="L91" s="104">
        <v>0</v>
      </c>
      <c r="M91" s="55">
        <v>0</v>
      </c>
      <c r="N91" s="55">
        <v>0</v>
      </c>
      <c r="O91" s="106"/>
      <c r="P91" s="55">
        <v>0</v>
      </c>
      <c r="Q91" s="180">
        <v>0</v>
      </c>
      <c r="R91" s="55">
        <v>0</v>
      </c>
      <c r="S91" s="74">
        <v>0</v>
      </c>
      <c r="U91" s="180">
        <v>0.17406206150944259</v>
      </c>
    </row>
    <row r="92" spans="1:22">
      <c r="A92" s="54">
        <v>3</v>
      </c>
      <c r="B92" s="54">
        <v>4</v>
      </c>
      <c r="C92" s="87">
        <v>7104</v>
      </c>
      <c r="D92" s="87">
        <v>2524955</v>
      </c>
      <c r="E92" s="55">
        <v>5.3188247613454413E-4</v>
      </c>
      <c r="F92" s="84">
        <v>3.5542722409909908</v>
      </c>
      <c r="G92" s="81"/>
      <c r="H92" s="143" t="str">
        <f t="shared" si="1"/>
        <v>(3, 4]</v>
      </c>
      <c r="I92" s="172">
        <v>0</v>
      </c>
      <c r="J92" s="55">
        <v>0</v>
      </c>
      <c r="K92" s="55">
        <v>0</v>
      </c>
      <c r="L92" s="104">
        <v>0</v>
      </c>
      <c r="M92" s="55">
        <v>0</v>
      </c>
      <c r="N92" s="55">
        <v>0</v>
      </c>
      <c r="O92" s="106"/>
      <c r="P92" s="55">
        <v>0</v>
      </c>
      <c r="Q92" s="180">
        <v>0</v>
      </c>
      <c r="R92" s="55">
        <v>3.614457831325301E-2</v>
      </c>
      <c r="S92" s="74">
        <v>0</v>
      </c>
      <c r="U92" s="180">
        <v>0.1929305403453177</v>
      </c>
    </row>
    <row r="93" spans="1:22">
      <c r="A93" s="54">
        <v>4</v>
      </c>
      <c r="B93" s="54">
        <v>5</v>
      </c>
      <c r="C93" s="87">
        <v>7483</v>
      </c>
      <c r="D93" s="87">
        <v>3409320</v>
      </c>
      <c r="E93" s="55">
        <v>5.6025852602967251E-4</v>
      </c>
      <c r="F93" s="84">
        <v>4.5560871308298809</v>
      </c>
      <c r="G93" s="81"/>
      <c r="H93" s="143" t="str">
        <f t="shared" si="1"/>
        <v>(4, 5]</v>
      </c>
      <c r="I93" s="172">
        <v>0</v>
      </c>
      <c r="J93" s="55">
        <v>0</v>
      </c>
      <c r="K93" s="55">
        <v>0</v>
      </c>
      <c r="L93" s="104">
        <v>0</v>
      </c>
      <c r="M93" s="55">
        <v>0</v>
      </c>
      <c r="N93" s="55">
        <v>0</v>
      </c>
      <c r="O93" s="106"/>
      <c r="P93" s="55">
        <v>0</v>
      </c>
      <c r="Q93" s="180">
        <v>0</v>
      </c>
      <c r="R93" s="55">
        <v>0</v>
      </c>
      <c r="S93" s="74">
        <v>0</v>
      </c>
      <c r="U93" s="180">
        <v>0.2063314917127072</v>
      </c>
    </row>
    <row r="94" spans="1:22">
      <c r="A94" s="54">
        <v>5</v>
      </c>
      <c r="B94" s="54">
        <v>6</v>
      </c>
      <c r="C94" s="87">
        <v>8182</v>
      </c>
      <c r="D94" s="87">
        <v>4541655</v>
      </c>
      <c r="E94" s="55">
        <v>6.1259324602095158E-4</v>
      </c>
      <c r="F94" s="84">
        <v>5.550788315815204</v>
      </c>
      <c r="G94" s="81"/>
      <c r="H94" s="143" t="str">
        <f t="shared" si="1"/>
        <v>(5, 6]</v>
      </c>
      <c r="I94" s="172">
        <v>0</v>
      </c>
      <c r="J94" s="55">
        <v>0</v>
      </c>
      <c r="K94" s="55">
        <v>0</v>
      </c>
      <c r="L94" s="104">
        <v>0</v>
      </c>
      <c r="M94" s="55">
        <v>0</v>
      </c>
      <c r="N94" s="55">
        <v>0</v>
      </c>
      <c r="O94" s="106"/>
      <c r="P94" s="55">
        <v>0</v>
      </c>
      <c r="Q94" s="180">
        <v>0</v>
      </c>
      <c r="R94" s="55">
        <v>0</v>
      </c>
      <c r="S94" s="74">
        <v>0</v>
      </c>
      <c r="U94" s="180">
        <v>0.21336163331311911</v>
      </c>
    </row>
    <row r="95" spans="1:22">
      <c r="A95" s="54">
        <v>6</v>
      </c>
      <c r="B95" s="54">
        <v>7</v>
      </c>
      <c r="C95" s="87">
        <v>8390</v>
      </c>
      <c r="D95" s="87">
        <v>5496365</v>
      </c>
      <c r="E95" s="55">
        <v>6.2816638158344951E-4</v>
      </c>
      <c r="F95" s="84">
        <v>6.5510905840286053</v>
      </c>
      <c r="G95" s="81"/>
      <c r="H95" s="143" t="str">
        <f t="shared" si="1"/>
        <v>(6, 7]</v>
      </c>
      <c r="I95" s="172">
        <v>0</v>
      </c>
      <c r="J95" s="55">
        <v>0</v>
      </c>
      <c r="K95" s="55">
        <v>0</v>
      </c>
      <c r="L95" s="104">
        <v>0</v>
      </c>
      <c r="M95" s="55">
        <v>0</v>
      </c>
      <c r="N95" s="55">
        <v>0</v>
      </c>
      <c r="O95" s="106"/>
      <c r="P95" s="55">
        <v>0</v>
      </c>
      <c r="Q95" s="180">
        <v>0</v>
      </c>
      <c r="R95" s="55">
        <v>1.2048192771084338E-2</v>
      </c>
      <c r="S95" s="74">
        <v>0</v>
      </c>
      <c r="U95" s="180">
        <v>0.22473548361673201</v>
      </c>
    </row>
    <row r="96" spans="1:22">
      <c r="A96" s="54">
        <v>7</v>
      </c>
      <c r="B96" s="54">
        <v>8</v>
      </c>
      <c r="C96" s="87">
        <v>8747</v>
      </c>
      <c r="D96" s="87">
        <v>6605700</v>
      </c>
      <c r="E96" s="55">
        <v>6.5489527290946755E-4</v>
      </c>
      <c r="F96" s="84">
        <v>7.5519606722304786</v>
      </c>
      <c r="G96" s="81"/>
      <c r="H96" s="143" t="str">
        <f t="shared" si="1"/>
        <v>(7, 8]</v>
      </c>
      <c r="I96" s="172">
        <v>0</v>
      </c>
      <c r="J96" s="55">
        <v>0</v>
      </c>
      <c r="K96" s="55">
        <v>0</v>
      </c>
      <c r="L96" s="104">
        <v>0</v>
      </c>
      <c r="M96" s="55">
        <v>0</v>
      </c>
      <c r="N96" s="55">
        <v>0</v>
      </c>
      <c r="O96" s="106"/>
      <c r="P96" s="55">
        <v>0</v>
      </c>
      <c r="Q96" s="180">
        <v>0</v>
      </c>
      <c r="R96" s="55">
        <v>3.614457831325301E-2</v>
      </c>
      <c r="S96" s="74">
        <v>0</v>
      </c>
      <c r="U96" s="180">
        <v>0.2344830191530354</v>
      </c>
    </row>
    <row r="97" spans="1:21">
      <c r="A97" s="54">
        <v>8</v>
      </c>
      <c r="B97" s="54">
        <v>9</v>
      </c>
      <c r="C97" s="87">
        <v>8856</v>
      </c>
      <c r="D97" s="87">
        <v>7570485</v>
      </c>
      <c r="E97" s="55">
        <v>6.6305619491096885E-4</v>
      </c>
      <c r="F97" s="84">
        <v>8.5484247967479678</v>
      </c>
      <c r="G97" s="81"/>
      <c r="H97" s="143" t="str">
        <f t="shared" si="1"/>
        <v>(8, 9]</v>
      </c>
      <c r="I97" s="172">
        <v>0</v>
      </c>
      <c r="J97" s="55">
        <v>0</v>
      </c>
      <c r="K97" s="55">
        <v>0</v>
      </c>
      <c r="L97" s="104">
        <v>0</v>
      </c>
      <c r="M97" s="55">
        <v>0</v>
      </c>
      <c r="N97" s="55">
        <v>0</v>
      </c>
      <c r="O97" s="106"/>
      <c r="P97" s="55">
        <v>0</v>
      </c>
      <c r="Q97" s="180">
        <v>0</v>
      </c>
      <c r="R97" s="55">
        <v>2.4096385542168676E-2</v>
      </c>
      <c r="S97" s="74">
        <v>0</v>
      </c>
      <c r="U97" s="180">
        <v>0.24127152960495621</v>
      </c>
    </row>
    <row r="98" spans="1:21">
      <c r="A98" s="54">
        <v>9</v>
      </c>
      <c r="B98" s="54">
        <v>10</v>
      </c>
      <c r="C98" s="87">
        <v>9108</v>
      </c>
      <c r="D98" s="87">
        <v>8694310</v>
      </c>
      <c r="E98" s="55">
        <v>6.8192364761168744E-4</v>
      </c>
      <c r="F98" s="84">
        <v>9.5457949055775142</v>
      </c>
      <c r="G98" s="81"/>
      <c r="H98" s="143" t="str">
        <f t="shared" si="1"/>
        <v>(9, 10]</v>
      </c>
      <c r="I98" s="172">
        <v>0</v>
      </c>
      <c r="J98" s="55">
        <v>0</v>
      </c>
      <c r="K98" s="55">
        <v>0</v>
      </c>
      <c r="L98" s="104">
        <v>0</v>
      </c>
      <c r="M98" s="55">
        <v>0</v>
      </c>
      <c r="N98" s="55">
        <v>0</v>
      </c>
      <c r="O98" s="106"/>
      <c r="P98" s="55">
        <v>0</v>
      </c>
      <c r="Q98" s="180">
        <v>0</v>
      </c>
      <c r="R98" s="55">
        <v>1.2048192771084338E-2</v>
      </c>
      <c r="S98" s="74">
        <v>0</v>
      </c>
      <c r="U98" s="180">
        <v>0.24651398937424071</v>
      </c>
    </row>
    <row r="99" spans="1:21">
      <c r="A99" s="54">
        <v>10</v>
      </c>
      <c r="B99" s="54">
        <v>15</v>
      </c>
      <c r="C99" s="87">
        <v>51671</v>
      </c>
      <c r="D99" s="87">
        <v>65170480</v>
      </c>
      <c r="E99" s="55">
        <v>3.8686513829318736E-3</v>
      </c>
      <c r="F99" s="84">
        <v>12.612583460742004</v>
      </c>
      <c r="G99" s="106"/>
      <c r="H99" s="143" t="str">
        <f t="shared" si="1"/>
        <v>(10, 15]</v>
      </c>
      <c r="I99" s="172">
        <v>0</v>
      </c>
      <c r="J99" s="55">
        <v>0</v>
      </c>
      <c r="K99" s="55">
        <v>0</v>
      </c>
      <c r="L99" s="104">
        <v>0</v>
      </c>
      <c r="M99" s="55">
        <v>0</v>
      </c>
      <c r="N99" s="55">
        <v>0</v>
      </c>
      <c r="O99" s="106"/>
      <c r="P99" s="55">
        <v>0</v>
      </c>
      <c r="Q99" s="180">
        <v>0.13126626188785775</v>
      </c>
      <c r="R99" s="55">
        <v>7.2289156626506021E-2</v>
      </c>
      <c r="S99" s="74">
        <v>0</v>
      </c>
      <c r="T99" s="91"/>
      <c r="U99" s="180">
        <v>0.2621944591855655</v>
      </c>
    </row>
    <row r="100" spans="1:21">
      <c r="A100" s="54">
        <v>15</v>
      </c>
      <c r="B100" s="54">
        <v>20</v>
      </c>
      <c r="C100" s="87">
        <v>60539</v>
      </c>
      <c r="D100" s="87">
        <v>106561110</v>
      </c>
      <c r="E100" s="55">
        <v>4.5326060279714479E-3</v>
      </c>
      <c r="F100" s="84">
        <v>17.602059829201011</v>
      </c>
      <c r="G100" s="106"/>
      <c r="H100" s="181" t="str">
        <f t="shared" si="1"/>
        <v>(15, 20]</v>
      </c>
      <c r="I100" s="172">
        <v>0</v>
      </c>
      <c r="J100" s="55">
        <v>0</v>
      </c>
      <c r="K100" s="55">
        <v>0</v>
      </c>
      <c r="L100" s="104">
        <v>0</v>
      </c>
      <c r="M100" s="55">
        <v>0</v>
      </c>
      <c r="N100" s="55">
        <v>0</v>
      </c>
      <c r="O100" s="106"/>
      <c r="P100" s="55">
        <v>0</v>
      </c>
      <c r="Q100" s="180">
        <v>0.13125249088755481</v>
      </c>
      <c r="R100" s="55">
        <v>7.2289156626506021E-2</v>
      </c>
      <c r="S100" s="74">
        <v>0</v>
      </c>
      <c r="T100" s="91"/>
      <c r="U100" s="180">
        <v>0.28343220593126539</v>
      </c>
    </row>
    <row r="101" spans="1:21">
      <c r="A101" s="54">
        <v>20</v>
      </c>
      <c r="B101" s="54">
        <v>25</v>
      </c>
      <c r="C101" s="87">
        <v>68801</v>
      </c>
      <c r="D101" s="87">
        <v>155359970</v>
      </c>
      <c r="E101" s="55">
        <v>5.151188941516437E-3</v>
      </c>
      <c r="F101" s="84">
        <v>22.581062775250363</v>
      </c>
      <c r="G101" s="106"/>
      <c r="H101" s="143" t="str">
        <f t="shared" si="1"/>
        <v>(20, 25]</v>
      </c>
      <c r="I101" s="172">
        <v>0</v>
      </c>
      <c r="J101" s="55">
        <v>0</v>
      </c>
      <c r="K101" s="55">
        <v>0</v>
      </c>
      <c r="L101" s="104">
        <v>0</v>
      </c>
      <c r="M101" s="55">
        <v>0</v>
      </c>
      <c r="N101" s="55">
        <v>0</v>
      </c>
      <c r="O101" s="106"/>
      <c r="P101" s="55">
        <v>0</v>
      </c>
      <c r="Q101" s="180">
        <v>0.1312781858881201</v>
      </c>
      <c r="R101" s="55">
        <v>7.2289156626506021E-2</v>
      </c>
      <c r="S101" s="74">
        <v>0</v>
      </c>
      <c r="T101" s="91"/>
      <c r="U101" s="180">
        <v>0.29907072112041061</v>
      </c>
    </row>
    <row r="102" spans="1:21">
      <c r="A102" s="54">
        <v>25</v>
      </c>
      <c r="B102" s="54">
        <v>30</v>
      </c>
      <c r="C102" s="87">
        <v>76304</v>
      </c>
      <c r="D102" s="87">
        <v>210369015</v>
      </c>
      <c r="E102" s="55">
        <v>5.7129448844271194E-3</v>
      </c>
      <c r="F102" s="84">
        <v>27.56985413608723</v>
      </c>
      <c r="G102" s="106"/>
      <c r="H102" s="143" t="str">
        <f t="shared" si="1"/>
        <v>(25, 30]</v>
      </c>
      <c r="I102" s="172">
        <v>0</v>
      </c>
      <c r="J102" s="55">
        <v>0</v>
      </c>
      <c r="K102" s="55">
        <v>0</v>
      </c>
      <c r="L102" s="104">
        <v>0</v>
      </c>
      <c r="M102" s="55">
        <v>0</v>
      </c>
      <c r="N102" s="55">
        <v>0</v>
      </c>
      <c r="O102" s="106"/>
      <c r="P102" s="55">
        <v>0</v>
      </c>
      <c r="Q102" s="180">
        <v>0.13224971290949369</v>
      </c>
      <c r="R102" s="55">
        <v>8.4337349397590355E-2</v>
      </c>
      <c r="S102" s="74">
        <v>0</v>
      </c>
      <c r="T102" s="91"/>
      <c r="U102" s="180">
        <v>0.31171104584443621</v>
      </c>
    </row>
    <row r="103" spans="1:21">
      <c r="A103" s="54">
        <v>30</v>
      </c>
      <c r="B103" s="54">
        <v>35</v>
      </c>
      <c r="C103" s="87">
        <v>83241</v>
      </c>
      <c r="D103" s="87">
        <v>271107480</v>
      </c>
      <c r="E103" s="55">
        <v>6.2323239296052345E-3</v>
      </c>
      <c r="F103" s="84">
        <v>32.568984034310013</v>
      </c>
      <c r="G103" s="106"/>
      <c r="H103" s="143" t="str">
        <f t="shared" si="1"/>
        <v>(30, 35]</v>
      </c>
      <c r="I103" s="172">
        <v>21</v>
      </c>
      <c r="J103" s="55">
        <v>0.13087880252170991</v>
      </c>
      <c r="K103" s="55">
        <v>0.10552692032106507</v>
      </c>
      <c r="L103" s="104">
        <v>105526920</v>
      </c>
      <c r="M103" s="55">
        <v>0.1055269205276346</v>
      </c>
      <c r="N103" s="55">
        <v>3.436904589854433</v>
      </c>
      <c r="O103" s="106"/>
      <c r="P103" s="55">
        <v>0.1055269205276346</v>
      </c>
      <c r="Q103" s="180">
        <v>3.6550552804112159E-2</v>
      </c>
      <c r="R103" s="55">
        <v>3.614457831325301E-2</v>
      </c>
      <c r="S103" s="74">
        <v>0.35</v>
      </c>
      <c r="T103" s="91"/>
      <c r="U103" s="180">
        <v>0.32425899924548329</v>
      </c>
    </row>
    <row r="104" spans="1:21">
      <c r="A104" s="54">
        <v>35</v>
      </c>
      <c r="B104" s="54">
        <v>40</v>
      </c>
      <c r="C104" s="87">
        <v>89448</v>
      </c>
      <c r="D104" s="87">
        <v>335898775</v>
      </c>
      <c r="E104" s="55">
        <v>6.6970472586265067E-3</v>
      </c>
      <c r="F104" s="84">
        <v>37.552407544047938</v>
      </c>
      <c r="G104" s="106"/>
      <c r="H104" s="181" t="str">
        <f t="shared" si="1"/>
        <v>(35, 40]</v>
      </c>
      <c r="I104" s="172">
        <v>19.247058600000003</v>
      </c>
      <c r="J104" s="55">
        <v>0.12889846103375374</v>
      </c>
      <c r="K104" s="55">
        <v>0.10393018093789884</v>
      </c>
      <c r="L104" s="104">
        <v>103930180</v>
      </c>
      <c r="M104" s="55">
        <v>0.1039301805196509</v>
      </c>
      <c r="N104" s="55">
        <v>3.9028284950004024</v>
      </c>
      <c r="O104" s="106"/>
      <c r="P104" s="55">
        <v>0.1039301805196509</v>
      </c>
      <c r="Q104" s="180">
        <v>2.9855874656829241E-2</v>
      </c>
      <c r="R104" s="55">
        <v>2.4096385542168676E-2</v>
      </c>
      <c r="S104" s="74">
        <v>0.28999999999999998</v>
      </c>
      <c r="T104" s="91"/>
      <c r="U104" s="180">
        <v>0.33402138771449891</v>
      </c>
    </row>
    <row r="105" spans="1:21">
      <c r="A105" s="54">
        <v>40</v>
      </c>
      <c r="B105" s="54">
        <v>45</v>
      </c>
      <c r="C105" s="87">
        <v>95401</v>
      </c>
      <c r="D105" s="87">
        <v>405939470</v>
      </c>
      <c r="E105" s="55">
        <v>7.1427533932589583E-3</v>
      </c>
      <c r="F105" s="84">
        <v>42.55086110208488</v>
      </c>
      <c r="G105" s="106"/>
      <c r="H105" s="143" t="str">
        <f t="shared" si="1"/>
        <v>(40, 45]</v>
      </c>
      <c r="I105" s="172">
        <v>18.263183400000003</v>
      </c>
      <c r="J105" s="55">
        <v>0.13044941520206069</v>
      </c>
      <c r="K105" s="55">
        <v>0.10518070748449834</v>
      </c>
      <c r="L105" s="104">
        <v>105180707</v>
      </c>
      <c r="M105" s="55">
        <v>0.10518070752590354</v>
      </c>
      <c r="N105" s="55">
        <v>4.4755296765537356</v>
      </c>
      <c r="O105" s="106"/>
      <c r="P105" s="55">
        <v>0.10518070752590354</v>
      </c>
      <c r="Q105" s="180">
        <v>2.9391089646603974E-2</v>
      </c>
      <c r="R105" s="55">
        <v>3.614457831325301E-2</v>
      </c>
      <c r="S105" s="74">
        <v>0.28000000000000003</v>
      </c>
      <c r="T105" s="91"/>
      <c r="U105" s="180">
        <v>0.3430985244299562</v>
      </c>
    </row>
    <row r="106" spans="1:21">
      <c r="A106" s="54">
        <v>45</v>
      </c>
      <c r="B106" s="54">
        <v>50</v>
      </c>
      <c r="C106" s="87">
        <v>100624</v>
      </c>
      <c r="D106" s="87">
        <v>478490985</v>
      </c>
      <c r="E106" s="55">
        <v>7.5338038117345671E-3</v>
      </c>
      <c r="F106" s="84">
        <v>47.552371700588331</v>
      </c>
      <c r="G106" s="106"/>
      <c r="H106" s="143" t="str">
        <f t="shared" si="1"/>
        <v>(45, 50]</v>
      </c>
      <c r="I106" s="172">
        <v>17.5</v>
      </c>
      <c r="J106" s="55">
        <v>0.13184156670535493</v>
      </c>
      <c r="K106" s="55">
        <v>0.10630319224087142</v>
      </c>
      <c r="L106" s="104">
        <v>106303192</v>
      </c>
      <c r="M106" s="55">
        <v>0.10630319253151596</v>
      </c>
      <c r="N106" s="55">
        <v>5.0549689242178522</v>
      </c>
      <c r="O106" s="106"/>
      <c r="P106" s="55">
        <v>0.10630319253151596</v>
      </c>
      <c r="Q106" s="180">
        <v>2.7000172594003797E-2</v>
      </c>
      <c r="R106" s="55">
        <v>2.4096385542168676E-2</v>
      </c>
      <c r="S106" s="74">
        <v>0.25</v>
      </c>
      <c r="T106" s="91"/>
      <c r="U106" s="180">
        <v>0.35173334075126161</v>
      </c>
    </row>
    <row r="107" spans="1:21">
      <c r="A107" s="54">
        <v>50</v>
      </c>
      <c r="B107" s="54">
        <v>60</v>
      </c>
      <c r="C107" s="87">
        <v>214959</v>
      </c>
      <c r="D107" s="87">
        <v>1184621845</v>
      </c>
      <c r="E107" s="55">
        <v>1.6094161766245139E-2</v>
      </c>
      <c r="F107" s="84">
        <v>55.10919966133077</v>
      </c>
      <c r="G107" s="106">
        <v>1.9140843999999999</v>
      </c>
      <c r="H107" s="181" t="str">
        <f t="shared" si="1"/>
        <v>(50, 60]</v>
      </c>
      <c r="I107" s="172" cm="1">
        <f t="array" ref="I107:I111">G107:G111*G90</f>
        <v>4.8129652238</v>
      </c>
      <c r="J107" s="55">
        <v>7.7460640887149435E-2</v>
      </c>
      <c r="K107" s="55">
        <v>6.2456125219826464E-2</v>
      </c>
      <c r="L107" s="104">
        <v>62456125</v>
      </c>
      <c r="M107" s="55">
        <v>6.2456125312280626E-2</v>
      </c>
      <c r="N107" s="55">
        <v>3.4419070799075677</v>
      </c>
      <c r="O107" s="106"/>
      <c r="P107" s="55">
        <v>6.2456125312280626E-2</v>
      </c>
      <c r="Q107" s="180">
        <v>2.2800440501609689E-2</v>
      </c>
      <c r="R107" s="55">
        <v>2.4096385542168676E-2</v>
      </c>
      <c r="S107" s="74">
        <v>0.37</v>
      </c>
      <c r="T107" s="91"/>
      <c r="U107" s="180">
        <v>0.36271288727141282</v>
      </c>
    </row>
    <row r="108" spans="1:21">
      <c r="A108" s="54">
        <v>60</v>
      </c>
      <c r="B108" s="54">
        <v>70</v>
      </c>
      <c r="C108" s="87">
        <v>229908</v>
      </c>
      <c r="D108" s="87">
        <v>1496133495</v>
      </c>
      <c r="E108" s="55">
        <v>1.7213406013955625E-2</v>
      </c>
      <c r="F108" s="84">
        <v>65.075312516310873</v>
      </c>
      <c r="G108" s="106">
        <v>5.3630478000000004</v>
      </c>
      <c r="H108" s="143" t="str">
        <f t="shared" si="1"/>
        <v>(60, 70]</v>
      </c>
      <c r="I108" s="172">
        <v>13.485383693100001</v>
      </c>
      <c r="J108" s="55">
        <v>0.23212938476330669</v>
      </c>
      <c r="K108" s="55">
        <v>0.1871647556221489</v>
      </c>
      <c r="L108" s="104">
        <v>187164755</v>
      </c>
      <c r="M108" s="55">
        <v>0.18716475593582377</v>
      </c>
      <c r="N108" s="55">
        <v>12.179804984562782</v>
      </c>
      <c r="O108" s="106"/>
      <c r="P108" s="55">
        <v>0.18716475593582377</v>
      </c>
      <c r="Q108" s="180">
        <v>6.7250440479509691E-2</v>
      </c>
      <c r="R108" s="55">
        <v>6.0240963855421686E-2</v>
      </c>
      <c r="S108" s="74">
        <v>0.36</v>
      </c>
      <c r="T108" s="91"/>
      <c r="U108" s="180">
        <v>0.3762682804482122</v>
      </c>
    </row>
    <row r="109" spans="1:21">
      <c r="A109" s="54">
        <v>70</v>
      </c>
      <c r="B109" s="54">
        <v>80</v>
      </c>
      <c r="C109" s="87">
        <v>241897</v>
      </c>
      <c r="D109" s="87">
        <v>1815887605</v>
      </c>
      <c r="E109" s="55">
        <v>1.811103256327672E-2</v>
      </c>
      <c r="F109" s="84">
        <v>75.068628589854356</v>
      </c>
      <c r="G109" s="106">
        <v>4.5775509000000003</v>
      </c>
      <c r="H109" s="143" t="str">
        <f t="shared" si="1"/>
        <v>(70, 80]</v>
      </c>
      <c r="I109" s="172">
        <v>11.51025173805</v>
      </c>
      <c r="J109" s="55">
        <v>0.20846254403933601</v>
      </c>
      <c r="K109" s="55">
        <v>0.1680823009602069</v>
      </c>
      <c r="L109" s="104">
        <v>168082300</v>
      </c>
      <c r="M109" s="55">
        <v>0.16808230084041151</v>
      </c>
      <c r="N109" s="55">
        <v>12.617707814317017</v>
      </c>
      <c r="O109" s="106"/>
      <c r="P109" s="55">
        <v>0.16808230084041151</v>
      </c>
      <c r="Q109" s="180">
        <v>6.064221133412865E-2</v>
      </c>
      <c r="R109" s="55">
        <v>4.8192771084337352E-2</v>
      </c>
      <c r="S109" s="74">
        <v>0.36</v>
      </c>
      <c r="T109" s="91"/>
      <c r="U109" s="180">
        <v>0.38787950467443449</v>
      </c>
    </row>
    <row r="110" spans="1:21">
      <c r="A110" s="54">
        <v>80</v>
      </c>
      <c r="B110" s="54">
        <v>90</v>
      </c>
      <c r="C110" s="87">
        <v>251871</v>
      </c>
      <c r="D110" s="87">
        <v>2142451880</v>
      </c>
      <c r="E110" s="55">
        <v>1.8857794361836114E-2</v>
      </c>
      <c r="F110" s="84">
        <v>85.061475120200413</v>
      </c>
      <c r="G110" s="106">
        <v>2.2481463000000002</v>
      </c>
      <c r="H110" s="143" t="str">
        <f t="shared" si="1"/>
        <v>(80, 90]</v>
      </c>
      <c r="I110" s="172">
        <v>5.6529638713499999</v>
      </c>
      <c r="J110" s="55">
        <v>0.10660243022080727</v>
      </c>
      <c r="K110" s="55">
        <v>8.5953003413803367E-2</v>
      </c>
      <c r="L110" s="104">
        <v>85953003</v>
      </c>
      <c r="M110" s="55">
        <v>8.5953003429765015E-2</v>
      </c>
      <c r="N110" s="55">
        <v>7.3112892627474579</v>
      </c>
      <c r="O110" s="106"/>
      <c r="P110" s="55">
        <v>8.5953003429765015E-2</v>
      </c>
      <c r="Q110" s="180">
        <v>3.0830899678279792E-2</v>
      </c>
      <c r="R110" s="55">
        <v>2.4096385542168676E-2</v>
      </c>
      <c r="S110" s="74">
        <v>0.36</v>
      </c>
      <c r="T110" s="91"/>
      <c r="U110" s="180">
        <v>0.39818380745410098</v>
      </c>
    </row>
    <row r="111" spans="1:21">
      <c r="A111" s="54">
        <v>90</v>
      </c>
      <c r="B111" s="54">
        <v>100</v>
      </c>
      <c r="C111" s="87">
        <v>258300</v>
      </c>
      <c r="D111" s="87">
        <v>2455049550</v>
      </c>
      <c r="E111" s="55">
        <v>1.9339139018236591E-2</v>
      </c>
      <c r="F111" s="84">
        <v>95.046440185830434</v>
      </c>
      <c r="G111" s="106">
        <v>1.9231130999999999</v>
      </c>
      <c r="H111" s="143" t="str">
        <f t="shared" si="1"/>
        <v>(90, 100]</v>
      </c>
      <c r="I111" s="182">
        <v>4.8356678899499999</v>
      </c>
      <c r="J111" s="103">
        <v>9.3517653569765852E-2</v>
      </c>
      <c r="K111" s="103">
        <v>7.5402813799680501E-2</v>
      </c>
      <c r="L111" s="104">
        <v>75402813</v>
      </c>
      <c r="M111" s="103">
        <v>7.5402813377014072E-2</v>
      </c>
      <c r="N111" s="103">
        <v>7.1667689914817032</v>
      </c>
      <c r="O111" s="106"/>
      <c r="P111" s="55">
        <v>7.5402813377014072E-2</v>
      </c>
      <c r="Q111" s="180">
        <v>2.7035605594783324E-2</v>
      </c>
      <c r="R111" s="55">
        <v>1.2048192771084338E-2</v>
      </c>
      <c r="S111" s="74">
        <v>0.36</v>
      </c>
      <c r="T111" s="91"/>
      <c r="U111" s="200">
        <v>0.40764951657436599</v>
      </c>
    </row>
    <row r="112" spans="1:21">
      <c r="A112" s="54">
        <v>100</v>
      </c>
      <c r="B112" s="54">
        <v>120</v>
      </c>
      <c r="C112" s="87">
        <v>527850</v>
      </c>
      <c r="D112" s="87">
        <v>5809282525</v>
      </c>
      <c r="E112" s="55">
        <v>3.9520575032040976E-2</v>
      </c>
      <c r="F112" s="84">
        <v>110.05555602917495</v>
      </c>
      <c r="G112" s="106"/>
      <c r="H112" s="143" t="str">
        <f t="shared" si="1"/>
        <v>(100, 120]</v>
      </c>
      <c r="I112" s="182">
        <v>0</v>
      </c>
      <c r="J112" s="103">
        <v>0</v>
      </c>
      <c r="K112" s="103">
        <v>0</v>
      </c>
      <c r="L112" s="104">
        <v>0</v>
      </c>
      <c r="M112" s="103">
        <v>0</v>
      </c>
      <c r="N112" s="103">
        <v>0</v>
      </c>
      <c r="O112" s="106"/>
      <c r="P112" s="55">
        <v>0</v>
      </c>
      <c r="Q112" s="180">
        <v>4.2740282940286221E-2</v>
      </c>
      <c r="R112" s="55">
        <v>6.0240963855421686E-2</v>
      </c>
      <c r="S112" s="74">
        <v>0</v>
      </c>
      <c r="T112" s="91"/>
      <c r="U112" s="200">
        <v>0.41948421306338879</v>
      </c>
    </row>
    <row r="113" spans="1:21">
      <c r="A113" s="54">
        <v>120</v>
      </c>
      <c r="B113" s="54">
        <v>140</v>
      </c>
      <c r="C113" s="87">
        <v>535919</v>
      </c>
      <c r="D113" s="87">
        <v>6967737790</v>
      </c>
      <c r="E113" s="55">
        <v>4.0124707872684226E-2</v>
      </c>
      <c r="F113" s="84">
        <v>130.01475577465996</v>
      </c>
      <c r="G113" s="106"/>
      <c r="H113" s="143" t="str">
        <f t="shared" si="1"/>
        <v>(120, 140]</v>
      </c>
      <c r="I113" s="182">
        <v>0</v>
      </c>
      <c r="J113" s="103">
        <v>0</v>
      </c>
      <c r="K113" s="103">
        <v>0</v>
      </c>
      <c r="L113" s="104">
        <v>0</v>
      </c>
      <c r="M113" s="103">
        <v>0</v>
      </c>
      <c r="N113" s="103">
        <v>0</v>
      </c>
      <c r="O113" s="106"/>
      <c r="P113" s="55">
        <v>0</v>
      </c>
      <c r="Q113" s="180">
        <v>1.8780093413162054E-2</v>
      </c>
      <c r="R113" s="55">
        <v>7.2289156626506021E-2</v>
      </c>
      <c r="S113" s="74">
        <v>0</v>
      </c>
      <c r="T113" s="91"/>
      <c r="U113" s="200">
        <v>0.43345839496888611</v>
      </c>
    </row>
    <row r="114" spans="1:21">
      <c r="A114" s="54">
        <v>140</v>
      </c>
      <c r="B114" s="54">
        <v>160</v>
      </c>
      <c r="C114" s="87">
        <v>529244</v>
      </c>
      <c r="D114" s="87">
        <v>7938511790</v>
      </c>
      <c r="E114" s="55">
        <v>3.9624944988647333E-2</v>
      </c>
      <c r="F114" s="84">
        <v>149.99719959035909</v>
      </c>
      <c r="G114" s="106"/>
      <c r="H114" s="143" t="str">
        <f t="shared" si="1"/>
        <v>(140, 160]</v>
      </c>
      <c r="I114" s="182">
        <v>0</v>
      </c>
      <c r="J114" s="103">
        <v>0</v>
      </c>
      <c r="K114" s="103">
        <v>0</v>
      </c>
      <c r="L114" s="104">
        <v>0</v>
      </c>
      <c r="M114" s="103">
        <v>0</v>
      </c>
      <c r="N114" s="103">
        <v>0</v>
      </c>
      <c r="O114" s="106"/>
      <c r="P114" s="55">
        <v>0</v>
      </c>
      <c r="Q114" s="180">
        <v>2.8816647633966248E-2</v>
      </c>
      <c r="R114" s="55">
        <v>2.4096385542168676E-2</v>
      </c>
      <c r="S114" s="74">
        <v>0</v>
      </c>
      <c r="T114" s="91"/>
      <c r="U114" s="200">
        <v>0.44527616641431639</v>
      </c>
    </row>
    <row r="115" spans="1:21">
      <c r="A115" s="54">
        <v>160</v>
      </c>
      <c r="B115" s="54">
        <v>180</v>
      </c>
      <c r="C115" s="87">
        <v>519627</v>
      </c>
      <c r="D115" s="87">
        <v>8832072340</v>
      </c>
      <c r="E115" s="55">
        <v>3.8904912081413959E-2</v>
      </c>
      <c r="F115" s="84">
        <v>169.96946540499243</v>
      </c>
      <c r="G115" s="106"/>
      <c r="H115" s="143" t="str">
        <f t="shared" si="1"/>
        <v>(160, 180]</v>
      </c>
      <c r="I115" s="182">
        <v>0</v>
      </c>
      <c r="J115" s="103">
        <v>0</v>
      </c>
      <c r="K115" s="103">
        <v>0</v>
      </c>
      <c r="L115" s="104">
        <v>0</v>
      </c>
      <c r="M115" s="103">
        <v>0</v>
      </c>
      <c r="N115" s="103">
        <v>0</v>
      </c>
      <c r="O115" s="106"/>
      <c r="P115" s="55">
        <v>0</v>
      </c>
      <c r="Q115" s="180">
        <v>8.5080991871781825E-3</v>
      </c>
      <c r="R115" s="55">
        <v>3.614457831325301E-2</v>
      </c>
      <c r="S115" s="74">
        <v>0</v>
      </c>
      <c r="T115" s="91"/>
      <c r="U115" s="200">
        <v>0.45612421386622082</v>
      </c>
    </row>
    <row r="116" spans="1:21">
      <c r="A116" s="54">
        <v>180</v>
      </c>
      <c r="B116" s="54">
        <v>200</v>
      </c>
      <c r="C116" s="87">
        <v>500559</v>
      </c>
      <c r="D116" s="87">
        <v>9508456100</v>
      </c>
      <c r="E116" s="55">
        <v>3.7477274827059578E-2</v>
      </c>
      <c r="F116" s="84">
        <v>189.95675035310524</v>
      </c>
      <c r="G116" s="106"/>
      <c r="H116" s="143" t="str">
        <f t="shared" si="1"/>
        <v>(180, 200]</v>
      </c>
      <c r="I116" s="182">
        <v>0</v>
      </c>
      <c r="J116" s="103">
        <v>0</v>
      </c>
      <c r="K116" s="103">
        <v>0</v>
      </c>
      <c r="L116" s="104">
        <v>0</v>
      </c>
      <c r="M116" s="103">
        <v>0</v>
      </c>
      <c r="N116" s="103">
        <v>0</v>
      </c>
      <c r="O116" s="106"/>
      <c r="P116" s="55">
        <v>0</v>
      </c>
      <c r="Q116" s="180">
        <v>7.4870671647154774E-3</v>
      </c>
      <c r="R116" s="55">
        <v>0</v>
      </c>
      <c r="S116" s="74">
        <v>0</v>
      </c>
      <c r="T116" s="91"/>
      <c r="U116" s="200">
        <v>0.46526182882358769</v>
      </c>
    </row>
    <row r="117" spans="1:21">
      <c r="A117" s="54">
        <v>200</v>
      </c>
      <c r="B117" s="54">
        <v>250</v>
      </c>
      <c r="C117" s="87">
        <v>1165700</v>
      </c>
      <c r="D117" s="87">
        <v>26176231540</v>
      </c>
      <c r="E117" s="55">
        <v>8.727694290963374E-2</v>
      </c>
      <c r="F117" s="84">
        <v>224.55375774212919</v>
      </c>
      <c r="G117" s="106"/>
      <c r="H117" s="143" t="str">
        <f t="shared" si="1"/>
        <v>(200, 250]</v>
      </c>
      <c r="I117" s="182">
        <v>0</v>
      </c>
      <c r="J117" s="103">
        <v>0</v>
      </c>
      <c r="K117" s="103">
        <v>0</v>
      </c>
      <c r="L117" s="104">
        <v>0</v>
      </c>
      <c r="M117" s="103">
        <v>0</v>
      </c>
      <c r="N117" s="103">
        <v>0</v>
      </c>
      <c r="O117" s="106"/>
      <c r="P117" s="55">
        <v>0</v>
      </c>
      <c r="Q117" s="180">
        <v>2.0060522441331493E-2</v>
      </c>
      <c r="R117" s="55">
        <v>6.0240963855421686E-2</v>
      </c>
      <c r="S117" s="74">
        <v>0</v>
      </c>
      <c r="T117" s="91"/>
      <c r="U117" s="200">
        <v>0.47911332319836658</v>
      </c>
    </row>
    <row r="118" spans="1:21">
      <c r="A118" s="54">
        <v>250</v>
      </c>
      <c r="B118" s="54">
        <v>300</v>
      </c>
      <c r="C118" s="87">
        <v>1026762</v>
      </c>
      <c r="D118" s="87">
        <v>28180089350</v>
      </c>
      <c r="E118" s="55">
        <v>7.6874537578949437E-2</v>
      </c>
      <c r="F118" s="84">
        <v>274.45590458158756</v>
      </c>
      <c r="G118" s="106"/>
      <c r="H118" s="143" t="str">
        <f t="shared" si="1"/>
        <v>(250, 300]</v>
      </c>
      <c r="I118" s="182">
        <v>0</v>
      </c>
      <c r="J118" s="103">
        <v>0</v>
      </c>
      <c r="K118" s="103">
        <v>0</v>
      </c>
      <c r="L118" s="104">
        <v>0</v>
      </c>
      <c r="M118" s="103">
        <v>0</v>
      </c>
      <c r="N118" s="103">
        <v>0</v>
      </c>
      <c r="O118" s="106"/>
      <c r="P118" s="55">
        <v>0</v>
      </c>
      <c r="Q118" s="180">
        <v>5.6530021243660468E-3</v>
      </c>
      <c r="R118" s="55">
        <v>2.4096385542168676E-2</v>
      </c>
      <c r="S118" s="74">
        <v>0</v>
      </c>
      <c r="T118" s="91"/>
      <c r="U118" s="200">
        <v>0.49589479128688968</v>
      </c>
    </row>
    <row r="119" spans="1:21">
      <c r="A119" s="54">
        <v>300</v>
      </c>
      <c r="B119" s="54">
        <v>350</v>
      </c>
      <c r="C119" s="87">
        <v>890637</v>
      </c>
      <c r="D119" s="87">
        <v>28893976955</v>
      </c>
      <c r="E119" s="55">
        <v>6.66827439325791E-2</v>
      </c>
      <c r="F119" s="84">
        <v>324.41922977599182</v>
      </c>
      <c r="G119" s="106"/>
      <c r="H119" s="143" t="str">
        <f t="shared" si="1"/>
        <v>(300, 350]</v>
      </c>
      <c r="I119" s="182">
        <v>0</v>
      </c>
      <c r="J119" s="103">
        <v>0</v>
      </c>
      <c r="K119" s="103">
        <v>0</v>
      </c>
      <c r="L119" s="104">
        <v>0</v>
      </c>
      <c r="M119" s="103">
        <v>0</v>
      </c>
      <c r="N119" s="103">
        <v>0</v>
      </c>
      <c r="O119" s="106"/>
      <c r="P119" s="55">
        <v>0</v>
      </c>
      <c r="Q119" s="180">
        <v>4.8534741067764306E-3</v>
      </c>
      <c r="R119" s="55">
        <v>1.2048192771084338E-2</v>
      </c>
      <c r="S119" s="74">
        <v>0</v>
      </c>
      <c r="T119" s="91"/>
      <c r="U119" s="200">
        <v>0.50967718085653457</v>
      </c>
    </row>
    <row r="120" spans="1:21">
      <c r="A120" s="54">
        <v>350</v>
      </c>
      <c r="B120" s="54">
        <v>400</v>
      </c>
      <c r="C120" s="87">
        <v>765141</v>
      </c>
      <c r="D120" s="87">
        <v>28648734925</v>
      </c>
      <c r="E120" s="55">
        <v>5.7286752487621231E-2</v>
      </c>
      <c r="F120" s="84">
        <v>374.42425546402558</v>
      </c>
      <c r="G120" s="106"/>
      <c r="H120" s="143" t="str">
        <f t="shared" ref="H120:H151" si="2">"("&amp;$A120&amp;", "&amp;$B120&amp;"]"</f>
        <v>(350, 400]</v>
      </c>
      <c r="I120" s="182">
        <v>0</v>
      </c>
      <c r="J120" s="103">
        <v>0</v>
      </c>
      <c r="K120" s="103">
        <v>0</v>
      </c>
      <c r="L120" s="104">
        <v>0</v>
      </c>
      <c r="M120" s="103">
        <v>0</v>
      </c>
      <c r="N120" s="103">
        <v>0</v>
      </c>
      <c r="O120" s="106"/>
      <c r="P120" s="55">
        <v>0</v>
      </c>
      <c r="Q120" s="180">
        <v>6.8415601505143232E-4</v>
      </c>
      <c r="R120" s="55">
        <v>0</v>
      </c>
      <c r="S120" s="74">
        <v>0</v>
      </c>
      <c r="T120" s="91"/>
      <c r="U120" s="200">
        <v>0.52141424686719351</v>
      </c>
    </row>
    <row r="121" spans="1:21">
      <c r="A121" s="54">
        <v>400</v>
      </c>
      <c r="B121" s="54">
        <v>450</v>
      </c>
      <c r="C121" s="87">
        <v>655533</v>
      </c>
      <c r="D121" s="87">
        <v>27818394850</v>
      </c>
      <c r="E121" s="55">
        <v>4.908030901293723E-2</v>
      </c>
      <c r="F121" s="84">
        <v>424.36299698108252</v>
      </c>
      <c r="G121" s="106"/>
      <c r="H121" s="143" t="str">
        <f t="shared" si="2"/>
        <v>(400, 450]</v>
      </c>
      <c r="I121" s="182">
        <v>0</v>
      </c>
      <c r="J121" s="103">
        <v>0</v>
      </c>
      <c r="K121" s="103">
        <v>0</v>
      </c>
      <c r="L121" s="104">
        <v>0</v>
      </c>
      <c r="M121" s="103">
        <v>0</v>
      </c>
      <c r="N121" s="103">
        <v>0</v>
      </c>
      <c r="O121" s="106"/>
      <c r="P121" s="55">
        <v>0</v>
      </c>
      <c r="Q121" s="180">
        <v>6.1849301360684635E-4</v>
      </c>
      <c r="R121" s="55">
        <v>0</v>
      </c>
      <c r="S121" s="74">
        <v>0</v>
      </c>
      <c r="T121" s="91"/>
      <c r="U121" s="200">
        <v>0.53116771467993662</v>
      </c>
    </row>
    <row r="122" spans="1:21">
      <c r="A122" s="54">
        <v>450</v>
      </c>
      <c r="B122" s="54">
        <v>500</v>
      </c>
      <c r="C122" s="87">
        <v>560281</v>
      </c>
      <c r="D122" s="87">
        <v>26577237665</v>
      </c>
      <c r="E122" s="55">
        <v>4.1948711375441795E-2</v>
      </c>
      <c r="F122" s="84">
        <v>474.35550491628311</v>
      </c>
      <c r="G122" s="106"/>
      <c r="H122" s="143" t="str">
        <f t="shared" si="2"/>
        <v>(450, 500]</v>
      </c>
      <c r="I122" s="182">
        <v>0</v>
      </c>
      <c r="J122" s="103">
        <v>0</v>
      </c>
      <c r="K122" s="103">
        <v>0</v>
      </c>
      <c r="L122" s="104">
        <v>0</v>
      </c>
      <c r="M122" s="103">
        <v>0</v>
      </c>
      <c r="N122" s="103">
        <v>0</v>
      </c>
      <c r="O122" s="106"/>
      <c r="P122" s="55">
        <v>0</v>
      </c>
      <c r="Q122" s="180">
        <v>5.5034501210759026E-4</v>
      </c>
      <c r="R122" s="55">
        <v>0</v>
      </c>
      <c r="S122" s="74">
        <v>0</v>
      </c>
      <c r="T122" s="91"/>
      <c r="U122" s="200">
        <v>0.53993864838765926</v>
      </c>
    </row>
    <row r="123" spans="1:21">
      <c r="A123" s="54">
        <v>500</v>
      </c>
      <c r="B123" s="54">
        <v>550</v>
      </c>
      <c r="C123" s="87">
        <v>478425</v>
      </c>
      <c r="D123" s="87">
        <v>25087256455</v>
      </c>
      <c r="E123" s="55">
        <v>3.5820083564846464E-2</v>
      </c>
      <c r="F123" s="84">
        <v>524.37177101949101</v>
      </c>
      <c r="G123" s="106"/>
      <c r="H123" s="143" t="str">
        <f t="shared" si="2"/>
        <v>(500, 550]</v>
      </c>
      <c r="I123" s="182">
        <v>0</v>
      </c>
      <c r="J123" s="103">
        <v>0</v>
      </c>
      <c r="K123" s="103">
        <v>0</v>
      </c>
      <c r="L123" s="104">
        <v>0</v>
      </c>
      <c r="M123" s="103">
        <v>0</v>
      </c>
      <c r="N123" s="103">
        <v>0</v>
      </c>
      <c r="O123" s="106"/>
      <c r="P123" s="55">
        <v>0</v>
      </c>
      <c r="Q123" s="180">
        <v>4.9546201090016424E-4</v>
      </c>
      <c r="R123" s="55">
        <v>0</v>
      </c>
      <c r="S123" s="74">
        <v>0</v>
      </c>
      <c r="T123" s="91"/>
      <c r="U123" s="200">
        <v>0.54798421649816254</v>
      </c>
    </row>
    <row r="124" spans="1:21">
      <c r="A124" s="54">
        <v>550</v>
      </c>
      <c r="B124" s="54">
        <v>600</v>
      </c>
      <c r="C124" s="87">
        <v>409136</v>
      </c>
      <c r="D124" s="87">
        <v>23501071195</v>
      </c>
      <c r="E124" s="55">
        <v>3.0632357651433396E-2</v>
      </c>
      <c r="F124" s="84">
        <v>574.40731676019709</v>
      </c>
      <c r="G124" s="106"/>
      <c r="H124" s="143" t="str">
        <f t="shared" si="2"/>
        <v>(550, 600]</v>
      </c>
      <c r="I124" s="172">
        <v>0</v>
      </c>
      <c r="J124" s="55">
        <v>0</v>
      </c>
      <c r="K124" s="55">
        <v>0</v>
      </c>
      <c r="L124" s="104">
        <v>0</v>
      </c>
      <c r="M124" s="55">
        <v>0</v>
      </c>
      <c r="N124" s="55">
        <v>0</v>
      </c>
      <c r="O124" s="106"/>
      <c r="P124" s="55">
        <v>0</v>
      </c>
      <c r="Q124" s="180">
        <v>4.4155900971429822E-4</v>
      </c>
      <c r="R124" s="55">
        <v>0</v>
      </c>
      <c r="S124" s="74">
        <v>0</v>
      </c>
      <c r="T124" s="91"/>
      <c r="U124" s="180">
        <v>0.55433683780878396</v>
      </c>
    </row>
    <row r="125" spans="1:21">
      <c r="A125" s="54">
        <v>600</v>
      </c>
      <c r="B125" s="54">
        <v>650</v>
      </c>
      <c r="C125" s="87">
        <v>348904</v>
      </c>
      <c r="D125" s="87">
        <v>21784236745</v>
      </c>
      <c r="E125" s="55">
        <v>2.612273697258544E-2</v>
      </c>
      <c r="F125" s="84">
        <v>624.36190886318298</v>
      </c>
      <c r="G125" s="106"/>
      <c r="H125" s="143" t="str">
        <f t="shared" si="2"/>
        <v>(600, 650]</v>
      </c>
      <c r="I125" s="172">
        <v>0</v>
      </c>
      <c r="J125" s="55">
        <v>0</v>
      </c>
      <c r="K125" s="55">
        <v>0</v>
      </c>
      <c r="L125" s="104">
        <v>0</v>
      </c>
      <c r="M125" s="55">
        <v>0</v>
      </c>
      <c r="N125" s="55">
        <v>0</v>
      </c>
      <c r="O125" s="106"/>
      <c r="P125" s="55">
        <v>0</v>
      </c>
      <c r="Q125" s="180">
        <v>3.923070086307542E-4</v>
      </c>
      <c r="R125" s="55">
        <v>0</v>
      </c>
      <c r="S125" s="74">
        <v>0</v>
      </c>
      <c r="T125" s="91"/>
      <c r="U125" s="180">
        <v>0.56015255402955211</v>
      </c>
    </row>
    <row r="126" spans="1:21">
      <c r="A126" s="54">
        <v>650</v>
      </c>
      <c r="B126" s="54">
        <v>700</v>
      </c>
      <c r="C126" s="87">
        <v>299066</v>
      </c>
      <c r="D126" s="87">
        <v>20167888070</v>
      </c>
      <c r="E126" s="55">
        <v>2.2391323846798081E-2</v>
      </c>
      <c r="F126" s="84">
        <v>674.36245076337673</v>
      </c>
      <c r="G126" s="106"/>
      <c r="H126" s="143" t="str">
        <f t="shared" si="2"/>
        <v>(650, 700]</v>
      </c>
      <c r="I126" s="172">
        <v>0</v>
      </c>
      <c r="J126" s="55">
        <v>0</v>
      </c>
      <c r="K126" s="55">
        <v>0</v>
      </c>
      <c r="L126" s="104">
        <v>0</v>
      </c>
      <c r="M126" s="55">
        <v>0</v>
      </c>
      <c r="N126" s="55">
        <v>0</v>
      </c>
      <c r="O126" s="106"/>
      <c r="P126" s="55">
        <v>0</v>
      </c>
      <c r="Q126" s="180">
        <v>3.4953800768983617E-4</v>
      </c>
      <c r="R126" s="55">
        <v>0</v>
      </c>
      <c r="S126" s="74">
        <v>0</v>
      </c>
      <c r="T126" s="91"/>
      <c r="U126" s="180">
        <v>0.56577541145018329</v>
      </c>
    </row>
    <row r="127" spans="1:21">
      <c r="A127" s="54">
        <v>700</v>
      </c>
      <c r="B127" s="54">
        <v>750</v>
      </c>
      <c r="C127" s="87">
        <v>257143</v>
      </c>
      <c r="D127" s="87">
        <v>18626033505</v>
      </c>
      <c r="E127" s="55">
        <v>1.9252513451670197E-2</v>
      </c>
      <c r="F127" s="84">
        <v>724.3453450025861</v>
      </c>
      <c r="G127" s="106"/>
      <c r="H127" s="143" t="str">
        <f t="shared" si="2"/>
        <v>(700, 750]</v>
      </c>
      <c r="I127" s="172">
        <v>0</v>
      </c>
      <c r="J127" s="55">
        <v>0</v>
      </c>
      <c r="K127" s="55">
        <v>0</v>
      </c>
      <c r="L127" s="104">
        <v>0</v>
      </c>
      <c r="M127" s="55">
        <v>0</v>
      </c>
      <c r="N127" s="55">
        <v>0</v>
      </c>
      <c r="O127" s="106"/>
      <c r="P127" s="55">
        <v>0</v>
      </c>
      <c r="Q127" s="180">
        <v>3.0851800678739614E-4</v>
      </c>
      <c r="R127" s="55">
        <v>0</v>
      </c>
      <c r="S127" s="74">
        <v>0</v>
      </c>
      <c r="T127" s="91"/>
      <c r="U127" s="180">
        <v>0.57041148553038556</v>
      </c>
    </row>
    <row r="128" spans="1:21">
      <c r="A128" s="54">
        <v>750</v>
      </c>
      <c r="B128" s="54">
        <v>800</v>
      </c>
      <c r="C128" s="87">
        <v>221618</v>
      </c>
      <c r="D128" s="87">
        <v>17161453475</v>
      </c>
      <c r="E128" s="55">
        <v>1.6592726716777223E-2</v>
      </c>
      <c r="F128" s="84">
        <v>774.37092090895135</v>
      </c>
      <c r="G128" s="106"/>
      <c r="H128" s="143" t="str">
        <f t="shared" si="2"/>
        <v>(750, 800]</v>
      </c>
      <c r="I128" s="172">
        <v>0</v>
      </c>
      <c r="J128" s="55">
        <v>0</v>
      </c>
      <c r="K128" s="55">
        <v>0</v>
      </c>
      <c r="L128" s="104">
        <v>0</v>
      </c>
      <c r="M128" s="55">
        <v>0</v>
      </c>
      <c r="N128" s="55">
        <v>0</v>
      </c>
      <c r="O128" s="106"/>
      <c r="P128" s="55">
        <v>0</v>
      </c>
      <c r="Q128" s="180">
        <v>2.7821700612077412E-4</v>
      </c>
      <c r="R128" s="55">
        <v>0</v>
      </c>
      <c r="S128" s="74">
        <v>0</v>
      </c>
      <c r="T128" s="91"/>
      <c r="U128" s="180">
        <v>0.57462227105111441</v>
      </c>
    </row>
    <row r="129" spans="1:21">
      <c r="A129" s="54">
        <v>800</v>
      </c>
      <c r="B129" s="54">
        <v>850</v>
      </c>
      <c r="C129" s="87">
        <v>190331</v>
      </c>
      <c r="D129" s="87">
        <v>15690756525</v>
      </c>
      <c r="E129" s="55">
        <v>1.4250242618970146E-2</v>
      </c>
      <c r="F129" s="84">
        <v>824.39311121152105</v>
      </c>
      <c r="G129" s="106"/>
      <c r="H129" s="143" t="str">
        <f t="shared" si="2"/>
        <v>(800, 850]</v>
      </c>
      <c r="I129" s="172">
        <v>0</v>
      </c>
      <c r="J129" s="55">
        <v>0</v>
      </c>
      <c r="K129" s="55">
        <v>0</v>
      </c>
      <c r="L129" s="104">
        <v>0</v>
      </c>
      <c r="M129" s="55">
        <v>0</v>
      </c>
      <c r="N129" s="55">
        <v>0</v>
      </c>
      <c r="O129" s="106"/>
      <c r="P129" s="55">
        <v>0</v>
      </c>
      <c r="Q129" s="180">
        <v>2.487020054714441E-4</v>
      </c>
      <c r="R129" s="55">
        <v>0</v>
      </c>
      <c r="S129" s="74">
        <v>0</v>
      </c>
      <c r="T129" s="91"/>
      <c r="U129" s="180">
        <v>0.57819078708863703</v>
      </c>
    </row>
    <row r="130" spans="1:21">
      <c r="A130" s="54">
        <v>850</v>
      </c>
      <c r="B130" s="54">
        <v>900</v>
      </c>
      <c r="C130" s="87">
        <v>165233</v>
      </c>
      <c r="D130" s="87">
        <v>14447963260</v>
      </c>
      <c r="E130" s="55">
        <v>1.2371134174991432E-2</v>
      </c>
      <c r="F130" s="84">
        <v>874.39937905866259</v>
      </c>
      <c r="G130" s="106"/>
      <c r="H130" s="143" t="str">
        <f t="shared" si="2"/>
        <v>(850, 900]</v>
      </c>
      <c r="I130" s="172">
        <v>0</v>
      </c>
      <c r="J130" s="55">
        <v>0</v>
      </c>
      <c r="K130" s="55">
        <v>0</v>
      </c>
      <c r="L130" s="75">
        <v>0</v>
      </c>
      <c r="M130" s="55">
        <v>0</v>
      </c>
      <c r="N130" s="55">
        <v>0</v>
      </c>
      <c r="O130" s="106"/>
      <c r="P130" s="55">
        <v>0</v>
      </c>
      <c r="Q130" s="180">
        <v>2.218730048812061E-4</v>
      </c>
      <c r="R130" s="55">
        <v>0</v>
      </c>
      <c r="S130" s="74">
        <v>0</v>
      </c>
      <c r="T130" s="91"/>
      <c r="U130" s="180">
        <v>0.58160603182602288</v>
      </c>
    </row>
    <row r="131" spans="1:21">
      <c r="A131" s="54">
        <v>900</v>
      </c>
      <c r="B131" s="54">
        <v>950</v>
      </c>
      <c r="C131" s="87">
        <v>142742</v>
      </c>
      <c r="D131" s="87">
        <v>13196035120</v>
      </c>
      <c r="E131" s="55">
        <v>1.0687214021452294E-2</v>
      </c>
      <c r="F131" s="84">
        <v>924.46757926889074</v>
      </c>
      <c r="G131" s="106"/>
      <c r="H131" s="143" t="str">
        <f t="shared" si="2"/>
        <v>(900, 950]</v>
      </c>
      <c r="I131" s="172">
        <v>0</v>
      </c>
      <c r="J131" s="55">
        <v>0</v>
      </c>
      <c r="K131" s="55">
        <v>0</v>
      </c>
      <c r="L131" s="75">
        <v>0</v>
      </c>
      <c r="M131" s="55">
        <v>0</v>
      </c>
      <c r="N131" s="55">
        <v>0</v>
      </c>
      <c r="O131" s="106"/>
      <c r="P131" s="55">
        <v>0</v>
      </c>
      <c r="Q131" s="180">
        <v>1.9943400438754809E-4</v>
      </c>
      <c r="R131" s="55">
        <v>0</v>
      </c>
      <c r="S131" s="74">
        <v>0</v>
      </c>
      <c r="T131" s="91"/>
      <c r="U131" s="180">
        <v>0.58509858428704342</v>
      </c>
    </row>
    <row r="132" spans="1:21">
      <c r="A132" s="54">
        <v>950</v>
      </c>
      <c r="B132" s="54">
        <v>1000</v>
      </c>
      <c r="C132" s="87">
        <v>124020</v>
      </c>
      <c r="D132" s="87">
        <v>12085225970</v>
      </c>
      <c r="E132" s="55">
        <v>9.2854820791393802E-3</v>
      </c>
      <c r="F132" s="84">
        <v>974.45782696339302</v>
      </c>
      <c r="G132" s="106"/>
      <c r="H132" s="143" t="str">
        <f t="shared" si="2"/>
        <v>(950, 1000]</v>
      </c>
      <c r="I132" s="172">
        <v>0</v>
      </c>
      <c r="J132" s="55">
        <v>0</v>
      </c>
      <c r="K132" s="55">
        <v>0</v>
      </c>
      <c r="L132" s="75">
        <v>0</v>
      </c>
      <c r="M132" s="55">
        <v>0</v>
      </c>
      <c r="N132" s="55">
        <v>0</v>
      </c>
      <c r="O132" s="106"/>
      <c r="P132" s="55">
        <v>0</v>
      </c>
      <c r="Q132" s="180">
        <v>1.7992900395843807E-4</v>
      </c>
      <c r="R132" s="55">
        <v>0</v>
      </c>
      <c r="S132" s="74">
        <v>0</v>
      </c>
      <c r="T132" s="91"/>
      <c r="U132" s="180">
        <v>0.58790730776309064</v>
      </c>
    </row>
    <row r="133" spans="1:21">
      <c r="A133" s="54">
        <v>1000</v>
      </c>
      <c r="B133" s="54">
        <v>2000</v>
      </c>
      <c r="C133" s="87">
        <v>850635</v>
      </c>
      <c r="D133" s="87">
        <v>112397654425</v>
      </c>
      <c r="E133" s="55">
        <v>6.368776042887217E-2</v>
      </c>
      <c r="F133" s="84">
        <v>1321.3382287937834</v>
      </c>
      <c r="G133" s="106"/>
      <c r="H133" s="143" t="str">
        <f t="shared" si="2"/>
        <v>(1000, 2000]</v>
      </c>
      <c r="I133" s="172">
        <v>0</v>
      </c>
      <c r="J133" s="55">
        <v>0</v>
      </c>
      <c r="K133" s="55">
        <v>0</v>
      </c>
      <c r="L133" s="75">
        <v>0</v>
      </c>
      <c r="M133" s="55">
        <v>0</v>
      </c>
      <c r="N133" s="55">
        <v>0</v>
      </c>
      <c r="O133" s="106"/>
      <c r="P133" s="55">
        <v>0</v>
      </c>
      <c r="Q133" s="180">
        <v>1.4766200324856408E-4</v>
      </c>
      <c r="R133" s="55">
        <v>0</v>
      </c>
      <c r="S133" s="74">
        <v>0</v>
      </c>
      <c r="T133" s="91"/>
      <c r="U133" s="180">
        <v>0.59869619235953719</v>
      </c>
    </row>
    <row r="134" spans="1:21">
      <c r="A134" s="54">
        <v>2000</v>
      </c>
      <c r="B134" s="54">
        <v>3000</v>
      </c>
      <c r="C134" s="87">
        <v>119341</v>
      </c>
      <c r="D134" s="87">
        <v>28404013705</v>
      </c>
      <c r="E134" s="55">
        <v>8.9351613998272274E-3</v>
      </c>
      <c r="F134" s="84">
        <v>2380.071702516319</v>
      </c>
      <c r="G134" s="106"/>
      <c r="H134" s="143" t="str">
        <f t="shared" si="2"/>
        <v>(2000, 3000]</v>
      </c>
      <c r="I134" s="172">
        <v>0</v>
      </c>
      <c r="J134" s="55">
        <v>0</v>
      </c>
      <c r="K134" s="55">
        <v>0</v>
      </c>
      <c r="L134" s="75">
        <v>0</v>
      </c>
      <c r="M134" s="55">
        <v>0</v>
      </c>
      <c r="N134" s="55">
        <v>0</v>
      </c>
      <c r="O134" s="106"/>
      <c r="P134" s="55">
        <v>0</v>
      </c>
      <c r="Q134" s="180">
        <v>4.7172001037784021E-4</v>
      </c>
      <c r="R134" s="55">
        <v>0</v>
      </c>
      <c r="S134" s="74">
        <v>0</v>
      </c>
      <c r="T134" s="91"/>
      <c r="U134" s="180">
        <v>0.59860977513435354</v>
      </c>
    </row>
    <row r="135" spans="1:21">
      <c r="A135" s="54">
        <v>3000</v>
      </c>
      <c r="B135" s="54">
        <v>4000</v>
      </c>
      <c r="C135" s="87">
        <v>35102</v>
      </c>
      <c r="D135" s="87">
        <v>12029474040</v>
      </c>
      <c r="E135" s="55">
        <v>2.6281163678596236E-3</v>
      </c>
      <c r="F135" s="84">
        <v>3427.0053102387333</v>
      </c>
      <c r="G135" s="106"/>
      <c r="H135" s="143" t="str">
        <f t="shared" si="2"/>
        <v>(3000, 4000]</v>
      </c>
      <c r="I135" s="172">
        <v>0</v>
      </c>
      <c r="J135" s="55">
        <v>0</v>
      </c>
      <c r="K135" s="55">
        <v>0</v>
      </c>
      <c r="L135" s="75">
        <v>0</v>
      </c>
      <c r="M135" s="55">
        <v>0</v>
      </c>
      <c r="N135" s="55">
        <v>0</v>
      </c>
      <c r="O135" s="106"/>
      <c r="P135" s="55">
        <v>0</v>
      </c>
      <c r="Q135" s="180">
        <v>6.3183001390026028E-5</v>
      </c>
      <c r="R135" s="55">
        <v>0</v>
      </c>
      <c r="S135" s="74">
        <v>0</v>
      </c>
      <c r="U135" s="180">
        <v>0.5718032900793858</v>
      </c>
    </row>
    <row r="136" spans="1:21">
      <c r="A136" s="54">
        <v>4000</v>
      </c>
      <c r="B136" s="54">
        <v>5000</v>
      </c>
      <c r="C136" s="87">
        <v>17552</v>
      </c>
      <c r="D136" s="87">
        <v>7832008840</v>
      </c>
      <c r="E136" s="55">
        <v>1.3141330547738624E-3</v>
      </c>
      <c r="F136" s="84">
        <v>4462.1745897903374</v>
      </c>
      <c r="G136" s="106"/>
      <c r="H136" s="143" t="str">
        <f t="shared" si="2"/>
        <v>(4000, 5000]</v>
      </c>
      <c r="I136" s="172">
        <v>0</v>
      </c>
      <c r="J136" s="55">
        <v>0</v>
      </c>
      <c r="K136" s="55">
        <v>0</v>
      </c>
      <c r="L136" s="75">
        <v>0</v>
      </c>
      <c r="M136" s="55">
        <v>0</v>
      </c>
      <c r="N136" s="55">
        <v>0</v>
      </c>
      <c r="O136" s="106"/>
      <c r="P136" s="55">
        <v>0</v>
      </c>
      <c r="Q136" s="180">
        <v>3.2266000709852017E-5</v>
      </c>
      <c r="R136" s="55">
        <v>0</v>
      </c>
      <c r="S136" s="74">
        <v>0</v>
      </c>
      <c r="U136" s="180">
        <v>0.53357712175811689</v>
      </c>
    </row>
    <row r="137" spans="1:21">
      <c r="A137" s="54">
        <v>5000</v>
      </c>
      <c r="B137" s="54">
        <v>6000</v>
      </c>
      <c r="C137" s="87">
        <v>12722</v>
      </c>
      <c r="D137" s="87">
        <v>6971945490</v>
      </c>
      <c r="E137" s="55">
        <v>9.5250687801008867E-4</v>
      </c>
      <c r="F137" s="84">
        <v>5480.2275506995757</v>
      </c>
      <c r="G137" s="106"/>
      <c r="H137" s="143" t="str">
        <f t="shared" si="2"/>
        <v>(5000, 6000]</v>
      </c>
      <c r="I137" s="172">
        <v>0</v>
      </c>
      <c r="J137" s="55">
        <v>0</v>
      </c>
      <c r="K137" s="55">
        <v>0</v>
      </c>
      <c r="L137" s="75">
        <v>0</v>
      </c>
      <c r="M137" s="55">
        <v>0</v>
      </c>
      <c r="N137" s="55">
        <v>0</v>
      </c>
      <c r="O137" s="106"/>
      <c r="P137" s="55">
        <v>0</v>
      </c>
      <c r="Q137" s="180">
        <v>1.3508000297176007E-5</v>
      </c>
      <c r="R137" s="55">
        <v>0</v>
      </c>
      <c r="S137" s="74">
        <v>0</v>
      </c>
      <c r="U137" s="180">
        <v>0.50684342931154724</v>
      </c>
    </row>
    <row r="138" spans="1:21">
      <c r="A138" s="54">
        <v>6000</v>
      </c>
      <c r="B138" s="54">
        <v>7000</v>
      </c>
      <c r="C138" s="87">
        <v>10710</v>
      </c>
      <c r="D138" s="87">
        <v>6952573520</v>
      </c>
      <c r="E138" s="55">
        <v>8.0186673978054155E-4</v>
      </c>
      <c r="F138" s="84">
        <v>6491.665284780579</v>
      </c>
      <c r="G138" s="106"/>
      <c r="H138" s="143" t="str">
        <f t="shared" si="2"/>
        <v>(6000, 7000]</v>
      </c>
      <c r="I138" s="172">
        <v>0</v>
      </c>
      <c r="J138" s="55">
        <v>0</v>
      </c>
      <c r="K138" s="55">
        <v>0</v>
      </c>
      <c r="L138" s="75">
        <v>0</v>
      </c>
      <c r="M138" s="55">
        <v>0</v>
      </c>
      <c r="N138" s="55">
        <v>0</v>
      </c>
      <c r="O138" s="106"/>
      <c r="P138" s="55">
        <v>0</v>
      </c>
      <c r="Q138" s="180">
        <v>0</v>
      </c>
      <c r="R138" s="55">
        <v>0</v>
      </c>
      <c r="S138" s="74">
        <v>0</v>
      </c>
      <c r="U138" s="180">
        <v>0.49768341505105479</v>
      </c>
    </row>
    <row r="139" spans="1:21">
      <c r="A139" s="54">
        <v>7000</v>
      </c>
      <c r="B139" s="54">
        <v>8000</v>
      </c>
      <c r="C139" s="87">
        <v>9675</v>
      </c>
      <c r="D139" s="87">
        <v>7245136075</v>
      </c>
      <c r="E139" s="55">
        <v>7.2437541618830439E-4</v>
      </c>
      <c r="F139" s="84">
        <v>7488.5127390180878</v>
      </c>
      <c r="G139" s="106"/>
      <c r="H139" s="143" t="str">
        <f t="shared" si="2"/>
        <v>(7000, 8000]</v>
      </c>
      <c r="I139" s="172">
        <v>0</v>
      </c>
      <c r="J139" s="55">
        <v>0</v>
      </c>
      <c r="K139" s="55">
        <v>0</v>
      </c>
      <c r="L139" s="75">
        <v>0</v>
      </c>
      <c r="M139" s="55">
        <v>0</v>
      </c>
      <c r="N139" s="55">
        <v>0</v>
      </c>
      <c r="O139" s="106"/>
      <c r="P139" s="55">
        <v>0</v>
      </c>
      <c r="Q139" s="180">
        <v>0</v>
      </c>
      <c r="R139" s="55">
        <v>0</v>
      </c>
      <c r="S139" s="74">
        <v>0</v>
      </c>
      <c r="U139" s="180">
        <v>0.49755258190080021</v>
      </c>
    </row>
    <row r="140" spans="1:21">
      <c r="A140" s="54">
        <v>8000</v>
      </c>
      <c r="B140" s="54">
        <v>9000</v>
      </c>
      <c r="C140" s="87">
        <v>8807</v>
      </c>
      <c r="D140" s="87">
        <v>7479169640</v>
      </c>
      <c r="E140" s="55">
        <v>6.5938752355249573E-4</v>
      </c>
      <c r="F140" s="84">
        <v>8492.3011695242421</v>
      </c>
      <c r="G140" s="106"/>
      <c r="H140" s="143" t="str">
        <f t="shared" si="2"/>
        <v>(8000, 9000]</v>
      </c>
      <c r="I140" s="172">
        <v>0</v>
      </c>
      <c r="J140" s="55">
        <v>0</v>
      </c>
      <c r="K140" s="55">
        <v>0</v>
      </c>
      <c r="L140" s="75">
        <v>0</v>
      </c>
      <c r="M140" s="55">
        <v>0</v>
      </c>
      <c r="N140" s="55">
        <v>0</v>
      </c>
      <c r="O140" s="106"/>
      <c r="P140" s="55">
        <v>0</v>
      </c>
      <c r="Q140" s="180">
        <v>0</v>
      </c>
      <c r="R140" s="55">
        <v>0</v>
      </c>
      <c r="S140" s="74">
        <v>0</v>
      </c>
      <c r="U140" s="180">
        <v>0.50538824918807201</v>
      </c>
    </row>
    <row r="141" spans="1:21">
      <c r="A141" s="54">
        <v>9000</v>
      </c>
      <c r="B141" s="54">
        <v>10000</v>
      </c>
      <c r="C141" s="87">
        <v>7932</v>
      </c>
      <c r="D141" s="87">
        <v>7529399725</v>
      </c>
      <c r="E141" s="55">
        <v>5.9387553500833386E-4</v>
      </c>
      <c r="F141" s="84">
        <v>9492.4353567826529</v>
      </c>
      <c r="G141" s="106"/>
      <c r="H141" s="143" t="str">
        <f t="shared" si="2"/>
        <v>(9000, 10000]</v>
      </c>
      <c r="I141" s="172">
        <v>0</v>
      </c>
      <c r="J141" s="55">
        <v>0</v>
      </c>
      <c r="K141" s="55">
        <v>0</v>
      </c>
      <c r="L141" s="75">
        <v>0</v>
      </c>
      <c r="M141" s="55">
        <v>0</v>
      </c>
      <c r="N141" s="55">
        <v>0</v>
      </c>
      <c r="O141" s="106"/>
      <c r="P141" s="55">
        <v>0</v>
      </c>
      <c r="Q141" s="180">
        <v>0</v>
      </c>
      <c r="R141" s="55">
        <v>0</v>
      </c>
      <c r="S141" s="74">
        <v>0</v>
      </c>
      <c r="U141" s="180">
        <v>0.50688905747032165</v>
      </c>
    </row>
    <row r="142" spans="1:21">
      <c r="A142" s="54">
        <v>10000</v>
      </c>
      <c r="B142" s="54">
        <v>20000</v>
      </c>
      <c r="C142" s="87">
        <v>48185</v>
      </c>
      <c r="D142" s="87">
        <v>67839372830</v>
      </c>
      <c r="E142" s="55">
        <v>3.6076516205719323E-3</v>
      </c>
      <c r="F142" s="84">
        <v>14078.940091314726</v>
      </c>
      <c r="G142" s="106"/>
      <c r="H142" s="143" t="str">
        <f t="shared" si="2"/>
        <v>(10000, 20000]</v>
      </c>
      <c r="I142" s="172">
        <v>0</v>
      </c>
      <c r="J142" s="55">
        <v>0</v>
      </c>
      <c r="K142" s="55">
        <v>0</v>
      </c>
      <c r="L142" s="75">
        <v>0</v>
      </c>
      <c r="M142" s="55">
        <v>0</v>
      </c>
      <c r="N142" s="55">
        <v>0</v>
      </c>
      <c r="O142" s="106"/>
      <c r="P142" s="55">
        <v>0</v>
      </c>
      <c r="Q142" s="180">
        <v>0</v>
      </c>
      <c r="R142" s="55">
        <v>0</v>
      </c>
      <c r="S142" s="74">
        <v>0</v>
      </c>
      <c r="U142" s="180">
        <v>0.53430923448139311</v>
      </c>
    </row>
    <row r="143" spans="1:21">
      <c r="A143" s="54">
        <v>20000</v>
      </c>
      <c r="B143" s="54">
        <v>30000</v>
      </c>
      <c r="C143" s="87">
        <v>14212</v>
      </c>
      <c r="D143" s="87">
        <v>34063009975</v>
      </c>
      <c r="E143" s="55">
        <v>1.06406443564529E-3</v>
      </c>
      <c r="F143" s="84">
        <v>23967.780731072333</v>
      </c>
      <c r="G143" s="106"/>
      <c r="H143" s="143" t="str">
        <f t="shared" si="2"/>
        <v>(20000, 30000]</v>
      </c>
      <c r="I143" s="172">
        <v>0</v>
      </c>
      <c r="J143" s="55">
        <v>0</v>
      </c>
      <c r="K143" s="55">
        <v>0</v>
      </c>
      <c r="L143" s="75">
        <v>0</v>
      </c>
      <c r="M143" s="55">
        <v>0</v>
      </c>
      <c r="N143" s="55">
        <v>0</v>
      </c>
      <c r="O143" s="106"/>
      <c r="P143" s="55">
        <v>0</v>
      </c>
      <c r="Q143" s="180">
        <v>0</v>
      </c>
      <c r="R143" s="55">
        <v>0</v>
      </c>
      <c r="S143" s="74">
        <v>0</v>
      </c>
      <c r="U143" s="180">
        <v>0.5714717606485421</v>
      </c>
    </row>
    <row r="144" spans="1:21">
      <c r="A144" s="54">
        <v>30000</v>
      </c>
      <c r="B144" s="54">
        <v>40000</v>
      </c>
      <c r="C144" s="87">
        <v>3788</v>
      </c>
      <c r="D144" s="87">
        <v>12848313455</v>
      </c>
      <c r="E144" s="55">
        <v>2.8361075726318315E-4</v>
      </c>
      <c r="F144" s="84">
        <v>33918.462130411826</v>
      </c>
      <c r="G144" s="106"/>
      <c r="H144" s="143" t="str">
        <f t="shared" si="2"/>
        <v>(30000, 40000]</v>
      </c>
      <c r="I144" s="172">
        <v>0</v>
      </c>
      <c r="J144" s="55">
        <v>0</v>
      </c>
      <c r="K144" s="55">
        <v>0</v>
      </c>
      <c r="L144" s="75">
        <v>0</v>
      </c>
      <c r="M144" s="55">
        <v>0</v>
      </c>
      <c r="N144" s="55">
        <v>0</v>
      </c>
      <c r="O144" s="106"/>
      <c r="P144" s="55">
        <v>0</v>
      </c>
      <c r="Q144" s="180">
        <v>0</v>
      </c>
      <c r="R144" s="55">
        <v>0</v>
      </c>
      <c r="S144" s="74">
        <v>0</v>
      </c>
      <c r="U144" s="180">
        <v>0.5848011246175473</v>
      </c>
    </row>
    <row r="145" spans="1:21">
      <c r="A145" s="54">
        <v>40000</v>
      </c>
      <c r="B145" s="54">
        <v>50000</v>
      </c>
      <c r="C145" s="87">
        <v>1035</v>
      </c>
      <c r="D145" s="87">
        <v>4548080825</v>
      </c>
      <c r="E145" s="55">
        <v>7.7491323592237215E-5</v>
      </c>
      <c r="F145" s="84">
        <v>43942.809903381647</v>
      </c>
      <c r="G145" s="106"/>
      <c r="H145" s="143" t="str">
        <f t="shared" si="2"/>
        <v>(40000, 50000]</v>
      </c>
      <c r="I145" s="172">
        <v>0</v>
      </c>
      <c r="J145" s="55">
        <v>0</v>
      </c>
      <c r="K145" s="55">
        <v>0</v>
      </c>
      <c r="L145" s="75">
        <v>0</v>
      </c>
      <c r="M145" s="55">
        <v>0</v>
      </c>
      <c r="N145" s="55">
        <v>0</v>
      </c>
      <c r="O145" s="106"/>
      <c r="P145" s="55">
        <v>0</v>
      </c>
      <c r="Q145" s="180">
        <v>0</v>
      </c>
      <c r="R145" s="55">
        <v>0</v>
      </c>
      <c r="S145" s="74">
        <v>0</v>
      </c>
      <c r="U145" s="180">
        <v>0.59034690799396683</v>
      </c>
    </row>
    <row r="146" spans="1:21">
      <c r="A146" s="54">
        <v>50000</v>
      </c>
      <c r="B146" s="54">
        <v>60000</v>
      </c>
      <c r="C146" s="87">
        <v>329</v>
      </c>
      <c r="D146" s="87">
        <v>1790316875</v>
      </c>
      <c r="E146" s="55">
        <v>2.4632507692604873E-5</v>
      </c>
      <c r="F146" s="84">
        <v>54416.926291793316</v>
      </c>
      <c r="G146" s="106"/>
      <c r="H146" s="143" t="str">
        <f t="shared" si="2"/>
        <v>(50000, 60000]</v>
      </c>
      <c r="I146" s="172">
        <v>0</v>
      </c>
      <c r="J146" s="55">
        <v>0</v>
      </c>
      <c r="K146" s="55">
        <v>0</v>
      </c>
      <c r="L146" s="75">
        <v>0</v>
      </c>
      <c r="M146" s="55">
        <v>0</v>
      </c>
      <c r="N146" s="55">
        <v>0</v>
      </c>
      <c r="O146" s="106"/>
      <c r="P146" s="55">
        <v>0</v>
      </c>
      <c r="Q146" s="180">
        <v>0</v>
      </c>
      <c r="R146" s="55">
        <v>0</v>
      </c>
      <c r="S146" s="74">
        <v>0</v>
      </c>
      <c r="U146" s="180">
        <v>0.56178435114503822</v>
      </c>
    </row>
    <row r="147" spans="1:21">
      <c r="A147" s="54">
        <v>60000</v>
      </c>
      <c r="B147" s="54">
        <v>70000</v>
      </c>
      <c r="C147" s="87">
        <v>215</v>
      </c>
      <c r="D147" s="87">
        <v>1386330070</v>
      </c>
      <c r="E147" s="55">
        <v>1.6097231470851209E-5</v>
      </c>
      <c r="F147" s="84">
        <v>64480.468372093019</v>
      </c>
      <c r="G147" s="106"/>
      <c r="H147" s="143" t="str">
        <f t="shared" si="2"/>
        <v>(60000, 70000]</v>
      </c>
      <c r="I147" s="172">
        <v>0</v>
      </c>
      <c r="J147" s="55">
        <v>0</v>
      </c>
      <c r="K147" s="55">
        <v>0</v>
      </c>
      <c r="L147" s="75">
        <v>0</v>
      </c>
      <c r="M147" s="55">
        <v>0</v>
      </c>
      <c r="N147" s="55">
        <v>0</v>
      </c>
      <c r="O147" s="106"/>
      <c r="P147" s="55">
        <v>0</v>
      </c>
      <c r="Q147" s="180">
        <v>0</v>
      </c>
      <c r="R147" s="55">
        <v>0</v>
      </c>
      <c r="S147" s="74">
        <v>0</v>
      </c>
      <c r="U147" s="180">
        <v>0.55228758169934644</v>
      </c>
    </row>
    <row r="148" spans="1:21">
      <c r="A148" s="54">
        <v>70000</v>
      </c>
      <c r="B148" s="54">
        <v>80000</v>
      </c>
      <c r="C148" s="87">
        <v>83</v>
      </c>
      <c r="D148" s="87">
        <v>616536055</v>
      </c>
      <c r="E148" s="55">
        <v>6.2142800561890709E-6</v>
      </c>
      <c r="F148" s="84">
        <v>74281.452409638558</v>
      </c>
      <c r="G148" s="106"/>
      <c r="H148" s="143" t="str">
        <f t="shared" si="2"/>
        <v>(70000, 80000]</v>
      </c>
      <c r="I148" s="172">
        <v>0</v>
      </c>
      <c r="J148" s="55">
        <v>0</v>
      </c>
      <c r="K148" s="55">
        <v>0</v>
      </c>
      <c r="L148" s="75">
        <v>0</v>
      </c>
      <c r="M148" s="55">
        <v>0</v>
      </c>
      <c r="N148" s="55">
        <v>0</v>
      </c>
      <c r="O148" s="106"/>
      <c r="P148" s="55">
        <v>0</v>
      </c>
      <c r="Q148" s="180">
        <v>0</v>
      </c>
      <c r="R148" s="55">
        <v>0</v>
      </c>
      <c r="S148" s="74">
        <v>0</v>
      </c>
      <c r="U148" s="180">
        <v>0.58650190114068446</v>
      </c>
    </row>
    <row r="149" spans="1:21">
      <c r="A149" s="54">
        <v>80000</v>
      </c>
      <c r="B149" s="54">
        <v>90000</v>
      </c>
      <c r="C149" s="87">
        <v>26</v>
      </c>
      <c r="D149" s="87">
        <v>216739195</v>
      </c>
      <c r="E149" s="55">
        <v>1.9466419453122389E-6</v>
      </c>
      <c r="F149" s="84">
        <v>83361.228846153856</v>
      </c>
      <c r="G149" s="106"/>
      <c r="H149" s="143" t="str">
        <f t="shared" si="2"/>
        <v>(80000, 90000]</v>
      </c>
      <c r="I149" s="172">
        <v>0</v>
      </c>
      <c r="J149" s="55">
        <v>0</v>
      </c>
      <c r="K149" s="55">
        <v>0</v>
      </c>
      <c r="L149" s="75">
        <v>0</v>
      </c>
      <c r="M149" s="55">
        <v>0</v>
      </c>
      <c r="N149" s="55">
        <v>0</v>
      </c>
      <c r="O149" s="106"/>
      <c r="P149" s="55">
        <v>0</v>
      </c>
      <c r="Q149" s="180">
        <v>0</v>
      </c>
      <c r="R149" s="55">
        <v>0</v>
      </c>
      <c r="S149" s="74">
        <v>0</v>
      </c>
      <c r="U149" s="180">
        <v>0.63975155279503104</v>
      </c>
    </row>
    <row r="150" spans="1:21">
      <c r="A150" s="54">
        <v>90000</v>
      </c>
      <c r="B150" s="54">
        <v>100000</v>
      </c>
      <c r="C150" s="87">
        <v>15</v>
      </c>
      <c r="D150" s="87">
        <v>138944095</v>
      </c>
      <c r="E150" s="55">
        <v>1.1230626607570611E-6</v>
      </c>
      <c r="F150" s="84">
        <v>92629.396666666667</v>
      </c>
      <c r="G150" s="106"/>
      <c r="H150" s="143" t="str">
        <f t="shared" si="2"/>
        <v>(90000, 100000]</v>
      </c>
      <c r="I150" s="172">
        <v>0</v>
      </c>
      <c r="J150" s="55">
        <v>0</v>
      </c>
      <c r="K150" s="55">
        <v>0</v>
      </c>
      <c r="L150" s="75">
        <v>0</v>
      </c>
      <c r="M150" s="55">
        <v>0</v>
      </c>
      <c r="N150" s="55">
        <v>0</v>
      </c>
      <c r="O150" s="106"/>
      <c r="P150" s="55">
        <v>0</v>
      </c>
      <c r="Q150" s="180">
        <v>0</v>
      </c>
      <c r="R150" s="55">
        <v>0</v>
      </c>
      <c r="S150" s="74">
        <v>0</v>
      </c>
      <c r="U150" s="180">
        <v>0.63</v>
      </c>
    </row>
    <row r="151" spans="1:21">
      <c r="A151" s="54">
        <v>100000</v>
      </c>
      <c r="B151" s="54">
        <v>9999999</v>
      </c>
      <c r="C151" s="87">
        <v>66</v>
      </c>
      <c r="D151" s="87">
        <v>817933950</v>
      </c>
      <c r="E151" s="55">
        <v>4.9414757073310689E-6</v>
      </c>
      <c r="F151" s="84">
        <v>123929.38636363637</v>
      </c>
      <c r="G151" s="106"/>
      <c r="H151" s="143" t="str">
        <f t="shared" si="2"/>
        <v>(100000, 9999999]</v>
      </c>
      <c r="I151" s="172">
        <v>0</v>
      </c>
      <c r="J151" s="55">
        <v>0</v>
      </c>
      <c r="K151" s="55">
        <v>0</v>
      </c>
      <c r="L151" s="75">
        <v>0</v>
      </c>
      <c r="M151" s="55">
        <v>0</v>
      </c>
      <c r="N151" s="55">
        <v>0</v>
      </c>
      <c r="O151" s="106"/>
      <c r="P151" s="55">
        <v>0</v>
      </c>
      <c r="Q151" s="180">
        <v>0</v>
      </c>
      <c r="R151" s="55">
        <v>0</v>
      </c>
      <c r="S151" s="74">
        <v>0</v>
      </c>
      <c r="U151" s="180">
        <v>0.50990099009900991</v>
      </c>
    </row>
    <row r="152" spans="1:21">
      <c r="A152" s="60"/>
      <c r="B152" s="48"/>
      <c r="C152" s="1"/>
      <c r="D152" s="1"/>
      <c r="E152" s="1"/>
      <c r="F152" s="1"/>
      <c r="H152" s="12"/>
      <c r="I152" s="48"/>
      <c r="J152" s="48"/>
      <c r="K152" s="48"/>
      <c r="L152" s="61"/>
      <c r="M152" s="48"/>
      <c r="N152" s="48"/>
    </row>
    <row r="153" spans="1:21">
      <c r="A153" s="48"/>
      <c r="D153" s="102"/>
      <c r="E153" s="1"/>
      <c r="F153" s="1"/>
      <c r="H153" s="12"/>
      <c r="I153" s="48"/>
      <c r="J153" s="48"/>
      <c r="K153" s="48"/>
      <c r="L153" s="48"/>
      <c r="M153" s="48"/>
      <c r="N153" s="48"/>
    </row>
    <row r="154" spans="1:21" s="150" customFormat="1">
      <c r="A154" s="214" t="s">
        <v>303</v>
      </c>
      <c r="B154" s="214"/>
      <c r="C154" s="214"/>
      <c r="D154" s="214"/>
      <c r="E154" s="145"/>
      <c r="F154" s="145"/>
      <c r="G154" s="146"/>
      <c r="H154" s="147"/>
      <c r="I154" s="148"/>
      <c r="J154" s="149"/>
      <c r="K154" s="149"/>
      <c r="L154" s="149"/>
      <c r="M154" s="149"/>
      <c r="N154" s="149"/>
      <c r="O154" s="146"/>
    </row>
    <row r="155" spans="1:21">
      <c r="A155" s="48"/>
      <c r="B155" s="48"/>
      <c r="C155" s="1"/>
      <c r="D155" s="1"/>
      <c r="E155" s="1"/>
      <c r="F155" s="1"/>
      <c r="H155" s="12"/>
      <c r="I155" s="48"/>
      <c r="J155" s="48"/>
      <c r="K155" s="48"/>
      <c r="L155" s="48"/>
      <c r="M155" s="48"/>
      <c r="N155" s="48"/>
    </row>
    <row r="156" spans="1:21">
      <c r="A156" s="63" t="s">
        <v>69</v>
      </c>
      <c r="B156" s="170">
        <v>1000000000</v>
      </c>
      <c r="C156" s="1"/>
      <c r="D156" s="1"/>
      <c r="E156" s="1"/>
      <c r="F156" s="1"/>
      <c r="H156" s="63" t="s">
        <v>70</v>
      </c>
      <c r="I156" s="48"/>
      <c r="J156" s="48"/>
      <c r="K156" s="48"/>
      <c r="L156" s="48"/>
      <c r="M156" s="48"/>
      <c r="N156" s="48"/>
    </row>
    <row r="157" spans="1:21">
      <c r="A157" s="18" t="s">
        <v>52</v>
      </c>
      <c r="B157" s="18" t="s">
        <v>53</v>
      </c>
      <c r="C157" s="18" t="s">
        <v>65</v>
      </c>
      <c r="D157" s="18" t="s">
        <v>66</v>
      </c>
      <c r="E157" s="18" t="s">
        <v>67</v>
      </c>
      <c r="F157" s="18" t="s">
        <v>77</v>
      </c>
      <c r="H157" s="117" t="s">
        <v>55</v>
      </c>
      <c r="I157" s="117" t="s">
        <v>267</v>
      </c>
      <c r="J157" s="18" t="s">
        <v>58</v>
      </c>
      <c r="K157" s="18" t="s">
        <v>59</v>
      </c>
      <c r="L157" s="18" t="s">
        <v>60</v>
      </c>
      <c r="M157" s="18" t="s">
        <v>61</v>
      </c>
      <c r="N157" s="18" t="s">
        <v>54</v>
      </c>
      <c r="P157" s="77" t="s">
        <v>282</v>
      </c>
      <c r="Q157" s="157" t="s">
        <v>282</v>
      </c>
      <c r="R157" s="77" t="s">
        <v>281</v>
      </c>
      <c r="S157" s="77" t="s">
        <v>74</v>
      </c>
    </row>
    <row r="158" spans="1:21">
      <c r="A158" s="59">
        <v>-1</v>
      </c>
      <c r="B158" s="59">
        <v>0</v>
      </c>
      <c r="C158" s="87" cm="1">
        <f t="array" ref="C158:D221">Multiplier_Weight_Oldhand!C158:D221</f>
        <v>738977283</v>
      </c>
      <c r="D158" s="87">
        <v>0</v>
      </c>
      <c r="E158" s="62" cm="1">
        <f t="array" ref="E158:E221">_xlfn.LET(_xlpm.x, C158:C221, _xlpm.x/SUM(_xlpm.x))</f>
        <v>0.74898553783658517</v>
      </c>
      <c r="F158" s="83" cm="1">
        <f t="array" ref="F158:F222">_xlfn.LET(_xlpm.x, D158:D222/C158:C222/B3, IF(ISERR(_xlpm.x), 0, _xlpm.x))</f>
        <v>0</v>
      </c>
      <c r="G158" s="47">
        <v>9.9999999999999995E-7</v>
      </c>
      <c r="H158" s="143" t="str">
        <f>"("&amp;$A158&amp;", "&amp;$B158&amp;"]"</f>
        <v>(-1, 0]</v>
      </c>
      <c r="I158" s="172">
        <v>0.97</v>
      </c>
      <c r="J158" s="55" cm="1">
        <f t="array" ref="J158:J222">E158:E222*I158:I222</f>
        <v>0.72651597170148763</v>
      </c>
      <c r="K158" s="55" cm="1">
        <f t="array" ref="K158:K221">J158:J221/SUM(_xlfn.ANCHORARRAY(J158))</f>
        <v>0.71251375628831959</v>
      </c>
      <c r="L158" s="104" cm="1">
        <f t="array" ref="L158:L222">INT(K158:K222*$B$2)</f>
        <v>712513756</v>
      </c>
      <c r="M158" s="55" cm="1">
        <f t="array" ref="M158:M222">_xlfn.LET(_xlpm.x, L158:L222, _xlpm.x/SUM(_xlpm.x))</f>
        <v>0.71222579812423781</v>
      </c>
      <c r="N158" s="55" cm="1">
        <f t="array" ref="N158:N222">M158:M222*F158:F222</f>
        <v>0</v>
      </c>
      <c r="O158" s="106"/>
      <c r="P158" s="55" cm="1">
        <f t="array" ref="P158:P221">M158:M221</f>
        <v>0.71222579812423781</v>
      </c>
      <c r="Q158" s="180">
        <v>0.72294875282443027</v>
      </c>
      <c r="R158" s="55"/>
      <c r="S158" s="74" cm="1">
        <f t="array" ref="S158:S221">_xlfn.LET(_xlpm.x, Q158:Q221/M158:M221, IF(ISERR(_xlpm.x), 0, ROUND(_xlpm.x,2)))</f>
        <v>1.02</v>
      </c>
    </row>
    <row r="159" spans="1:21">
      <c r="A159" s="54">
        <v>0</v>
      </c>
      <c r="B159" s="54">
        <v>1</v>
      </c>
      <c r="C159" s="87">
        <v>134671370</v>
      </c>
      <c r="D159" s="87">
        <v>5869389535</v>
      </c>
      <c r="E159" s="55">
        <v>0.13649527639219697</v>
      </c>
      <c r="F159" s="84">
        <v>0.43583053584440407</v>
      </c>
      <c r="G159" s="47">
        <v>37745</v>
      </c>
      <c r="H159" s="143" t="str">
        <f t="shared" ref="H159:H221" si="3">"("&amp;$A159&amp;", "&amp;$B159&amp;"]"</f>
        <v>(0, 1]</v>
      </c>
      <c r="I159" s="172">
        <v>1.18</v>
      </c>
      <c r="J159" s="55">
        <v>0.16106442614279243</v>
      </c>
      <c r="K159" s="55">
        <v>0.15796021525398307</v>
      </c>
      <c r="L159" s="104">
        <v>157960215</v>
      </c>
      <c r="M159" s="55">
        <v>0.15789637638975099</v>
      </c>
      <c r="N159" s="55">
        <v>6.8816062329834879E-2</v>
      </c>
      <c r="O159" s="106"/>
      <c r="P159" s="55">
        <v>0.15789637638975099</v>
      </c>
      <c r="Q159" s="180">
        <v>0.16136085442046003</v>
      </c>
      <c r="R159" s="55"/>
      <c r="S159" s="74">
        <v>1.02</v>
      </c>
    </row>
    <row r="160" spans="1:21">
      <c r="A160" s="54">
        <v>1</v>
      </c>
      <c r="B160" s="54">
        <v>2</v>
      </c>
      <c r="C160" s="87">
        <v>34304589</v>
      </c>
      <c r="D160" s="87">
        <v>5136293060</v>
      </c>
      <c r="E160" s="55">
        <v>3.4769189301896312E-2</v>
      </c>
      <c r="F160" s="84">
        <v>1.4972612148188105</v>
      </c>
      <c r="G160" s="81">
        <f>1+G159*G158</f>
        <v>1.0377449999999999</v>
      </c>
      <c r="H160" s="143" t="str">
        <f t="shared" si="3"/>
        <v>(1, 2]</v>
      </c>
      <c r="I160" s="172">
        <v>1.3</v>
      </c>
      <c r="J160" s="55">
        <v>4.5199946092465207E-2</v>
      </c>
      <c r="K160" s="55">
        <v>4.4328802984120265E-2</v>
      </c>
      <c r="L160" s="104">
        <v>44328802</v>
      </c>
      <c r="M160" s="55">
        <v>4.4310886798291246E-2</v>
      </c>
      <c r="N160" s="55">
        <v>6.6344972197308338E-2</v>
      </c>
      <c r="O160" s="106"/>
      <c r="P160" s="55">
        <v>4.4310886798291246E-2</v>
      </c>
      <c r="Q160" s="180">
        <v>4.5756934610305687E-2</v>
      </c>
      <c r="R160" s="55"/>
      <c r="S160" s="74">
        <v>1.03</v>
      </c>
    </row>
    <row r="161" spans="1:19">
      <c r="A161" s="54">
        <v>2</v>
      </c>
      <c r="B161" s="54">
        <v>3</v>
      </c>
      <c r="C161" s="87">
        <v>16020309</v>
      </c>
      <c r="D161" s="87">
        <v>4033651395</v>
      </c>
      <c r="E161" s="55">
        <v>1.6237278233995841E-2</v>
      </c>
      <c r="F161" s="84">
        <v>2.5178362009122295</v>
      </c>
      <c r="G161" s="81"/>
      <c r="H161" s="143" t="str">
        <f t="shared" si="3"/>
        <v>(2, 3]</v>
      </c>
      <c r="I161" s="172">
        <v>1.32</v>
      </c>
      <c r="J161" s="55">
        <v>2.1433207268874512E-2</v>
      </c>
      <c r="K161" s="55">
        <v>2.1020122908910612E-2</v>
      </c>
      <c r="L161" s="104">
        <v>21020122</v>
      </c>
      <c r="M161" s="55">
        <v>2.1011626852182275E-2</v>
      </c>
      <c r="N161" s="55">
        <v>5.2903834728484006E-2</v>
      </c>
      <c r="O161" s="106"/>
      <c r="P161" s="55">
        <v>2.1011626852182275E-2</v>
      </c>
      <c r="Q161" s="180">
        <v>2.1758000231243222E-2</v>
      </c>
      <c r="R161" s="55"/>
      <c r="S161" s="74">
        <v>1.04</v>
      </c>
    </row>
    <row r="162" spans="1:19">
      <c r="A162" s="54">
        <v>3</v>
      </c>
      <c r="B162" s="54">
        <v>4</v>
      </c>
      <c r="C162" s="87">
        <v>7967455</v>
      </c>
      <c r="D162" s="87">
        <v>2842347285</v>
      </c>
      <c r="E162" s="55">
        <v>8.0753613211731017E-3</v>
      </c>
      <c r="F162" s="84">
        <v>3.5674469262769604</v>
      </c>
      <c r="G162" s="81"/>
      <c r="H162" s="143" t="str">
        <f t="shared" si="3"/>
        <v>(3, 4]</v>
      </c>
      <c r="I162" s="172">
        <v>1.08</v>
      </c>
      <c r="J162" s="55">
        <v>8.7213902268669496E-3</v>
      </c>
      <c r="K162" s="55">
        <v>8.5533019956159709E-3</v>
      </c>
      <c r="L162" s="104">
        <v>8553301</v>
      </c>
      <c r="M162" s="55">
        <v>8.5498442381256156E-3</v>
      </c>
      <c r="N162" s="55">
        <v>3.0501115547448006E-2</v>
      </c>
      <c r="O162" s="106"/>
      <c r="P162" s="55">
        <v>8.5498442381256156E-3</v>
      </c>
      <c r="Q162" s="180">
        <v>8.5068854662453865E-3</v>
      </c>
      <c r="R162" s="55"/>
      <c r="S162" s="74">
        <v>0.99</v>
      </c>
    </row>
    <row r="163" spans="1:19">
      <c r="A163" s="54">
        <v>4</v>
      </c>
      <c r="B163" s="54">
        <v>5</v>
      </c>
      <c r="C163" s="87">
        <v>5578706</v>
      </c>
      <c r="D163" s="87">
        <v>2564213210</v>
      </c>
      <c r="E163" s="55">
        <v>5.6542605706083448E-3</v>
      </c>
      <c r="F163" s="84">
        <v>4.5964300861167446</v>
      </c>
      <c r="G163" s="81"/>
      <c r="H163" s="143" t="str">
        <f t="shared" si="3"/>
        <v>(4, 5]</v>
      </c>
      <c r="I163" s="172">
        <v>1.21</v>
      </c>
      <c r="J163" s="55">
        <v>6.8416552904360974E-3</v>
      </c>
      <c r="K163" s="55">
        <v>6.7097953797241976E-3</v>
      </c>
      <c r="L163" s="104">
        <v>6709795</v>
      </c>
      <c r="M163" s="55">
        <v>6.7070832792806038E-3</v>
      </c>
      <c r="N163" s="55">
        <v>3.0828639374975923E-2</v>
      </c>
      <c r="O163" s="106"/>
      <c r="P163" s="55">
        <v>6.7070832792806038E-3</v>
      </c>
      <c r="Q163" s="180">
        <v>6.6698354145381805E-3</v>
      </c>
      <c r="R163" s="55"/>
      <c r="S163" s="74">
        <v>0.99</v>
      </c>
    </row>
    <row r="164" spans="1:19">
      <c r="A164" s="54">
        <v>5</v>
      </c>
      <c r="B164" s="54">
        <v>6</v>
      </c>
      <c r="C164" s="87">
        <v>4158567</v>
      </c>
      <c r="D164" s="87">
        <v>2322704910</v>
      </c>
      <c r="E164" s="55">
        <v>4.214888079481699E-3</v>
      </c>
      <c r="F164" s="84">
        <v>5.5853492561259683</v>
      </c>
      <c r="G164" s="106">
        <v>1.31</v>
      </c>
      <c r="H164" s="143" t="str">
        <f t="shared" si="3"/>
        <v>(5, 6]</v>
      </c>
      <c r="I164" s="172" cm="1">
        <f t="array" ref="I164:I175">G164:G175*G160</f>
        <v>1.35944595</v>
      </c>
      <c r="J164" s="55">
        <v>5.729912529354674E-3</v>
      </c>
      <c r="K164" s="55">
        <v>5.6194793487230991E-3</v>
      </c>
      <c r="L164" s="104">
        <v>5619479</v>
      </c>
      <c r="M164" s="55">
        <v>5.6172079235160674E-3</v>
      </c>
      <c r="N164" s="55">
        <v>3.1374068097115362E-2</v>
      </c>
      <c r="O164" s="106"/>
      <c r="P164" s="55">
        <v>5.6172079235160674E-3</v>
      </c>
      <c r="Q164" s="180">
        <v>5.4541948981352501E-3</v>
      </c>
      <c r="R164" s="55"/>
      <c r="S164" s="74">
        <v>0.97</v>
      </c>
    </row>
    <row r="165" spans="1:19">
      <c r="A165" s="54">
        <v>6</v>
      </c>
      <c r="B165" s="54">
        <v>7</v>
      </c>
      <c r="C165" s="87">
        <v>2772263</v>
      </c>
      <c r="D165" s="87">
        <v>1818622450</v>
      </c>
      <c r="E165" s="55">
        <v>2.8098088288317042E-3</v>
      </c>
      <c r="F165" s="84">
        <v>6.5600646475460671</v>
      </c>
      <c r="G165" s="106">
        <v>1.2</v>
      </c>
      <c r="H165" s="143" t="str">
        <f t="shared" si="3"/>
        <v>(6, 7]</v>
      </c>
      <c r="I165" s="172">
        <v>1.2452939999999999</v>
      </c>
      <c r="J165" s="55">
        <v>3.4990380756911481E-3</v>
      </c>
      <c r="K165" s="55">
        <v>3.4316007628403919E-3</v>
      </c>
      <c r="L165" s="104">
        <v>3431600</v>
      </c>
      <c r="M165" s="55">
        <v>3.4302131408156761E-3</v>
      </c>
      <c r="N165" s="55">
        <v>2.2502419958612876E-2</v>
      </c>
      <c r="O165" s="106"/>
      <c r="P165" s="55">
        <v>3.4302131408156761E-3</v>
      </c>
      <c r="Q165" s="180">
        <v>3.3318405313007824E-3</v>
      </c>
      <c r="R165" s="55"/>
      <c r="S165" s="74">
        <v>0.97</v>
      </c>
    </row>
    <row r="166" spans="1:19">
      <c r="A166" s="54">
        <v>7</v>
      </c>
      <c r="B166" s="54">
        <v>8</v>
      </c>
      <c r="C166" s="87">
        <v>2871865</v>
      </c>
      <c r="D166" s="87">
        <v>2188753410</v>
      </c>
      <c r="E166" s="55">
        <v>2.9107597771974602E-3</v>
      </c>
      <c r="F166" s="84">
        <v>7.6213659416441928</v>
      </c>
      <c r="G166" s="106">
        <v>0.98</v>
      </c>
      <c r="H166" s="143" t="str">
        <f t="shared" si="3"/>
        <v>(7, 8]</v>
      </c>
      <c r="I166" s="172">
        <v>1.0169900999999999</v>
      </c>
      <c r="J166" s="55">
        <v>2.9602138768880224E-3</v>
      </c>
      <c r="K166" s="55">
        <v>2.9031613770287815E-3</v>
      </c>
      <c r="L166" s="104">
        <v>2903161</v>
      </c>
      <c r="M166" s="55">
        <v>2.9019877060565274E-3</v>
      </c>
      <c r="N166" s="55">
        <v>2.2117110266009377E-2</v>
      </c>
      <c r="O166" s="106"/>
      <c r="P166" s="55">
        <v>2.9019877060565274E-3</v>
      </c>
      <c r="Q166" s="180">
        <v>2.8156200112303422E-3</v>
      </c>
      <c r="R166" s="55"/>
      <c r="S166" s="74">
        <v>0.97</v>
      </c>
    </row>
    <row r="167" spans="1:19">
      <c r="A167" s="54">
        <v>8</v>
      </c>
      <c r="B167" s="54">
        <v>9</v>
      </c>
      <c r="C167" s="87">
        <v>2105410</v>
      </c>
      <c r="D167" s="87">
        <v>1810360075</v>
      </c>
      <c r="E167" s="55">
        <v>2.1339243810239356E-3</v>
      </c>
      <c r="F167" s="84">
        <v>8.5986106031604308</v>
      </c>
      <c r="G167" s="106">
        <v>1.21</v>
      </c>
      <c r="H167" s="143" t="str">
        <f t="shared" si="3"/>
        <v>(8, 9]</v>
      </c>
      <c r="I167" s="172">
        <v>1.2556714499999999</v>
      </c>
      <c r="J167" s="55">
        <v>2.6795079217106776E-3</v>
      </c>
      <c r="K167" s="55">
        <v>2.6278654959657703E-3</v>
      </c>
      <c r="L167" s="104">
        <v>2627865</v>
      </c>
      <c r="M167" s="55">
        <v>2.6268029651735597E-3</v>
      </c>
      <c r="N167" s="55">
        <v>2.258685582875463E-2</v>
      </c>
      <c r="O167" s="106"/>
      <c r="P167" s="55">
        <v>2.6268029651735597E-3</v>
      </c>
      <c r="Q167" s="180">
        <v>2.5445965127515817E-3</v>
      </c>
      <c r="R167" s="55"/>
      <c r="S167" s="74">
        <v>0.97</v>
      </c>
    </row>
    <row r="168" spans="1:19">
      <c r="A168" s="54">
        <v>9</v>
      </c>
      <c r="B168" s="54">
        <v>10</v>
      </c>
      <c r="C168" s="87">
        <v>1954254</v>
      </c>
      <c r="D168" s="87">
        <v>1885134195</v>
      </c>
      <c r="E168" s="55">
        <v>1.980721216919056E-3</v>
      </c>
      <c r="F168" s="84">
        <v>9.6463110475915617</v>
      </c>
      <c r="G168" s="106">
        <v>1.1599999999999999</v>
      </c>
      <c r="H168" s="143" t="str">
        <f t="shared" si="3"/>
        <v>(9, 10]</v>
      </c>
      <c r="I168" s="172">
        <v>1.2037841999999999</v>
      </c>
      <c r="J168" s="55">
        <v>2.3843609055319319E-3</v>
      </c>
      <c r="K168" s="55">
        <v>2.3384068779228702E-3</v>
      </c>
      <c r="L168" s="104">
        <v>2338406</v>
      </c>
      <c r="M168" s="55">
        <v>2.3374609481764258E-3</v>
      </c>
      <c r="N168" s="55">
        <v>2.2547875367708102E-2</v>
      </c>
      <c r="O168" s="106"/>
      <c r="P168" s="55">
        <v>2.3374609481764258E-3</v>
      </c>
      <c r="Q168" s="180">
        <v>2.2718729170527617E-3</v>
      </c>
      <c r="R168" s="55"/>
      <c r="S168" s="74">
        <v>0.97</v>
      </c>
    </row>
    <row r="169" spans="1:19">
      <c r="A169" s="54">
        <v>10</v>
      </c>
      <c r="B169" s="54">
        <v>15</v>
      </c>
      <c r="C169" s="87">
        <v>6734651</v>
      </c>
      <c r="D169" s="87">
        <v>8382998890</v>
      </c>
      <c r="E169" s="55">
        <v>6.8258609803255555E-3</v>
      </c>
      <c r="F169" s="84">
        <v>12.447562449783961</v>
      </c>
      <c r="G169" s="106">
        <v>0.45</v>
      </c>
      <c r="H169" s="143" t="str">
        <f t="shared" si="3"/>
        <v>(10, 15]</v>
      </c>
      <c r="I169" s="172">
        <v>0.46698524999999996</v>
      </c>
      <c r="J169" s="55">
        <v>3.1875763963625744E-3</v>
      </c>
      <c r="K169" s="55">
        <v>3.1261419157918736E-3</v>
      </c>
      <c r="L169" s="104">
        <v>3126141</v>
      </c>
      <c r="M169" s="55">
        <v>3.1248775901161728E-3</v>
      </c>
      <c r="N169" s="55">
        <v>3.8897108950901468E-2</v>
      </c>
      <c r="O169" s="106"/>
      <c r="P169" s="55">
        <v>3.1248775901161728E-3</v>
      </c>
      <c r="Q169" s="180">
        <v>3.0238589193723043E-3</v>
      </c>
      <c r="R169" s="55"/>
      <c r="S169" s="74">
        <v>0.97</v>
      </c>
    </row>
    <row r="170" spans="1:19">
      <c r="A170" s="54">
        <v>15</v>
      </c>
      <c r="B170" s="54">
        <v>20</v>
      </c>
      <c r="C170" s="87">
        <v>4528931</v>
      </c>
      <c r="D170" s="87">
        <v>7919233365</v>
      </c>
      <c r="E170" s="55">
        <v>4.5902680622183396E-3</v>
      </c>
      <c r="F170" s="84">
        <v>17.485877715955485</v>
      </c>
      <c r="G170" s="106">
        <v>0.87</v>
      </c>
      <c r="H170" s="181" t="str">
        <f t="shared" si="3"/>
        <v>(15, 20]</v>
      </c>
      <c r="I170" s="172">
        <v>0.90283814999999989</v>
      </c>
      <c r="J170" s="55">
        <v>4.1442691252972898E-3</v>
      </c>
      <c r="K170" s="55">
        <v>4.0643962095145139E-3</v>
      </c>
      <c r="L170" s="104">
        <v>4064396</v>
      </c>
      <c r="M170" s="55">
        <v>4.0627534003609602E-3</v>
      </c>
      <c r="N170" s="55">
        <v>7.1040809148794085E-2</v>
      </c>
      <c r="O170" s="106"/>
      <c r="P170" s="55">
        <v>4.0627534003609602E-3</v>
      </c>
      <c r="Q170" s="180">
        <v>3.9646257171216332E-3</v>
      </c>
      <c r="R170" s="55"/>
      <c r="S170" s="74">
        <v>0.98</v>
      </c>
    </row>
    <row r="171" spans="1:19">
      <c r="A171" s="54">
        <v>20</v>
      </c>
      <c r="B171" s="54">
        <v>25</v>
      </c>
      <c r="C171" s="87">
        <v>3129796</v>
      </c>
      <c r="D171" s="87">
        <v>7054318865</v>
      </c>
      <c r="E171" s="55">
        <v>3.1721840363782778E-3</v>
      </c>
      <c r="F171" s="84">
        <v>22.539228962526632</v>
      </c>
      <c r="G171" s="106">
        <v>0.53</v>
      </c>
      <c r="H171" s="143" t="str">
        <f t="shared" si="3"/>
        <v>(20, 25]</v>
      </c>
      <c r="I171" s="172">
        <v>0.55000484999999999</v>
      </c>
      <c r="J171" s="55">
        <v>1.7447166051006292E-3</v>
      </c>
      <c r="K171" s="55">
        <v>1.7110905064446893E-3</v>
      </c>
      <c r="L171" s="104">
        <v>1711090</v>
      </c>
      <c r="M171" s="55">
        <v>1.7103984739242032E-3</v>
      </c>
      <c r="N171" s="55">
        <v>3.8551062820933756E-2</v>
      </c>
      <c r="O171" s="106"/>
      <c r="P171" s="55">
        <v>1.7103984739242032E-3</v>
      </c>
      <c r="Q171" s="180">
        <v>1.6558466895929445E-3</v>
      </c>
      <c r="R171" s="55"/>
      <c r="S171" s="74">
        <v>0.97</v>
      </c>
    </row>
    <row r="172" spans="1:19">
      <c r="A172" s="54">
        <v>25</v>
      </c>
      <c r="B172" s="54">
        <v>30</v>
      </c>
      <c r="C172" s="87">
        <v>2506990</v>
      </c>
      <c r="D172" s="87">
        <v>6905395465</v>
      </c>
      <c r="E172" s="55">
        <v>2.540943134108414E-3</v>
      </c>
      <c r="F172" s="84">
        <v>27.544567249969088</v>
      </c>
      <c r="G172" s="106">
        <v>0.27</v>
      </c>
      <c r="H172" s="143" t="str">
        <f t="shared" si="3"/>
        <v>(25, 30]</v>
      </c>
      <c r="I172" s="172">
        <v>0.28019115</v>
      </c>
      <c r="J172" s="55">
        <v>7.119497788304407E-4</v>
      </c>
      <c r="K172" s="55">
        <v>6.9822829911789664E-4</v>
      </c>
      <c r="L172" s="104">
        <v>698228</v>
      </c>
      <c r="M172" s="55">
        <v>6.9794581562112365E-4</v>
      </c>
      <c r="N172" s="55">
        <v>1.9224615455210564E-2</v>
      </c>
      <c r="O172" s="106"/>
      <c r="P172" s="55">
        <v>6.9794581562112365E-4</v>
      </c>
      <c r="Q172" s="180">
        <v>6.70909365952092E-4</v>
      </c>
      <c r="R172" s="55"/>
      <c r="S172" s="74">
        <v>0.96</v>
      </c>
    </row>
    <row r="173" spans="1:19">
      <c r="A173" s="54">
        <v>30</v>
      </c>
      <c r="B173" s="54">
        <v>35</v>
      </c>
      <c r="C173" s="87">
        <v>1878754</v>
      </c>
      <c r="D173" s="87">
        <v>6111962030</v>
      </c>
      <c r="E173" s="55">
        <v>1.9041986912507506E-3</v>
      </c>
      <c r="F173" s="84">
        <v>32.531997430211725</v>
      </c>
      <c r="G173" s="106">
        <v>0.3</v>
      </c>
      <c r="H173" s="143" t="str">
        <f t="shared" si="3"/>
        <v>(30, 35]</v>
      </c>
      <c r="I173" s="172">
        <v>0.31132349999999998</v>
      </c>
      <c r="J173" s="55">
        <v>5.9282180125560299E-4</v>
      </c>
      <c r="K173" s="55">
        <v>5.8139628703963487E-4</v>
      </c>
      <c r="L173" s="104">
        <v>581396</v>
      </c>
      <c r="M173" s="55">
        <v>5.8116103252642238E-4</v>
      </c>
      <c r="N173" s="55">
        <v>1.8906329216688764E-2</v>
      </c>
      <c r="O173" s="106"/>
      <c r="P173" s="55">
        <v>5.8116103252642238E-4</v>
      </c>
      <c r="Q173" s="180">
        <v>5.6786647344428387E-4</v>
      </c>
      <c r="R173" s="55"/>
      <c r="S173" s="74">
        <v>0.98</v>
      </c>
    </row>
    <row r="174" spans="1:19">
      <c r="A174" s="54">
        <v>35</v>
      </c>
      <c r="B174" s="54">
        <v>40</v>
      </c>
      <c r="C174" s="87">
        <v>1621830</v>
      </c>
      <c r="D174" s="87">
        <v>6089148510</v>
      </c>
      <c r="E174" s="55">
        <v>1.6437950702599729E-3</v>
      </c>
      <c r="F174" s="84">
        <v>37.544924622186052</v>
      </c>
      <c r="G174" s="106">
        <v>0.6</v>
      </c>
      <c r="H174" s="181" t="str">
        <f t="shared" si="3"/>
        <v>(35, 40]</v>
      </c>
      <c r="I174" s="172">
        <v>0.62264699999999995</v>
      </c>
      <c r="J174" s="55">
        <v>1.0235040691121613E-3</v>
      </c>
      <c r="K174" s="55">
        <v>1.0037779722193445E-3</v>
      </c>
      <c r="L174" s="104">
        <v>1003777</v>
      </c>
      <c r="M174" s="55">
        <v>1.0033713299477029E-3</v>
      </c>
      <c r="N174" s="55">
        <v>3.767150095094908E-2</v>
      </c>
      <c r="O174" s="106"/>
      <c r="P174" s="55">
        <v>1.0033713299477029E-3</v>
      </c>
      <c r="Q174" s="180">
        <v>9.7218159420446463E-4</v>
      </c>
      <c r="R174" s="55"/>
      <c r="S174" s="74">
        <v>0.97</v>
      </c>
    </row>
    <row r="175" spans="1:19">
      <c r="A175" s="54">
        <v>40</v>
      </c>
      <c r="B175" s="54">
        <v>45</v>
      </c>
      <c r="C175" s="87">
        <v>1336896</v>
      </c>
      <c r="D175" s="87">
        <v>5698648415</v>
      </c>
      <c r="E175" s="55">
        <v>1.3550020990179467E-3</v>
      </c>
      <c r="F175" s="84">
        <v>42.625966529932022</v>
      </c>
      <c r="G175" s="106">
        <v>0.17</v>
      </c>
      <c r="H175" s="143" t="str">
        <f t="shared" si="3"/>
        <v>(40, 45]</v>
      </c>
      <c r="I175" s="172">
        <v>0.17641665000000001</v>
      </c>
      <c r="J175" s="55">
        <v>2.3904493105171446E-4</v>
      </c>
      <c r="K175" s="55">
        <v>2.3443779404662835E-4</v>
      </c>
      <c r="L175" s="104">
        <v>234437</v>
      </c>
      <c r="M175" s="55">
        <v>2.3434225378639838E-4</v>
      </c>
      <c r="N175" s="55">
        <v>9.9890650664478525E-3</v>
      </c>
      <c r="O175" s="106"/>
      <c r="P175" s="55">
        <v>2.3434225378639838E-4</v>
      </c>
      <c r="Q175" s="180">
        <v>2.2260372959427685E-4</v>
      </c>
      <c r="R175" s="55"/>
      <c r="S175" s="74">
        <v>0.95</v>
      </c>
    </row>
    <row r="176" spans="1:19">
      <c r="A176" s="54">
        <v>45</v>
      </c>
      <c r="B176" s="54">
        <v>50</v>
      </c>
      <c r="C176" s="87">
        <v>1129963</v>
      </c>
      <c r="D176" s="87">
        <v>5386108480</v>
      </c>
      <c r="E176" s="55">
        <v>1.1452665254534505E-3</v>
      </c>
      <c r="F176" s="84">
        <v>47.666237567070787</v>
      </c>
      <c r="G176" s="106"/>
      <c r="H176" s="143" t="str">
        <f t="shared" si="3"/>
        <v>(45, 50]</v>
      </c>
      <c r="I176" s="172">
        <v>0</v>
      </c>
      <c r="J176" s="55">
        <v>0</v>
      </c>
      <c r="K176" s="55">
        <v>0</v>
      </c>
      <c r="L176" s="104">
        <v>0</v>
      </c>
      <c r="M176" s="55">
        <v>0</v>
      </c>
      <c r="N176" s="55">
        <v>0</v>
      </c>
      <c r="O176" s="106"/>
      <c r="P176" s="55">
        <v>0</v>
      </c>
      <c r="Q176" s="180">
        <v>2.1215213191966382E-4</v>
      </c>
      <c r="R176" s="55"/>
      <c r="S176" s="74">
        <v>0</v>
      </c>
    </row>
    <row r="177" spans="1:19">
      <c r="A177" s="54">
        <v>50</v>
      </c>
      <c r="B177" s="54">
        <v>60</v>
      </c>
      <c r="C177" s="87">
        <v>1876167</v>
      </c>
      <c r="D177" s="87">
        <v>10300394235</v>
      </c>
      <c r="E177" s="55">
        <v>1.9015766545103015E-3</v>
      </c>
      <c r="F177" s="84">
        <v>54.901265372432199</v>
      </c>
      <c r="G177" s="106"/>
      <c r="H177" s="181" t="str">
        <f t="shared" si="3"/>
        <v>(50, 60]</v>
      </c>
      <c r="I177" s="172">
        <v>0</v>
      </c>
      <c r="J177" s="55">
        <v>0</v>
      </c>
      <c r="K177" s="55">
        <v>0</v>
      </c>
      <c r="L177" s="104">
        <v>0</v>
      </c>
      <c r="M177" s="55">
        <v>0</v>
      </c>
      <c r="N177" s="55">
        <v>0</v>
      </c>
      <c r="O177" s="106"/>
      <c r="P177" s="55">
        <v>0</v>
      </c>
      <c r="Q177" s="180">
        <v>6.2280361502472517E-4</v>
      </c>
      <c r="R177" s="55"/>
      <c r="S177" s="74">
        <v>0</v>
      </c>
    </row>
    <row r="178" spans="1:19">
      <c r="A178" s="54">
        <v>60</v>
      </c>
      <c r="B178" s="54">
        <v>70</v>
      </c>
      <c r="C178" s="87">
        <v>1368900</v>
      </c>
      <c r="D178" s="87">
        <v>8898541035</v>
      </c>
      <c r="E178" s="55">
        <v>1.3874395415542176E-3</v>
      </c>
      <c r="F178" s="84">
        <v>65.005048104317339</v>
      </c>
      <c r="G178" s="106"/>
      <c r="H178" s="143" t="str">
        <f t="shared" si="3"/>
        <v>(60, 70]</v>
      </c>
      <c r="I178" s="172">
        <v>0</v>
      </c>
      <c r="J178" s="55">
        <v>0</v>
      </c>
      <c r="K178" s="55">
        <v>0</v>
      </c>
      <c r="L178" s="104">
        <v>0</v>
      </c>
      <c r="M178" s="55">
        <v>0</v>
      </c>
      <c r="N178" s="55">
        <v>0</v>
      </c>
      <c r="O178" s="106"/>
      <c r="P178" s="55">
        <v>0</v>
      </c>
      <c r="Q178" s="180">
        <v>1.5079862341928023E-4</v>
      </c>
      <c r="R178" s="55"/>
      <c r="S178" s="74">
        <v>0</v>
      </c>
    </row>
    <row r="179" spans="1:19">
      <c r="A179" s="54">
        <v>70</v>
      </c>
      <c r="B179" s="54">
        <v>80</v>
      </c>
      <c r="C179" s="87">
        <v>1107148</v>
      </c>
      <c r="D179" s="87">
        <v>8303629765</v>
      </c>
      <c r="E179" s="55">
        <v>1.1221425330942135E-3</v>
      </c>
      <c r="F179" s="84">
        <v>75.00017852175138</v>
      </c>
      <c r="G179" s="106"/>
      <c r="H179" s="143" t="str">
        <f t="shared" si="3"/>
        <v>(70, 80]</v>
      </c>
      <c r="I179" s="172">
        <v>0</v>
      </c>
      <c r="J179" s="55">
        <v>0</v>
      </c>
      <c r="K179" s="55">
        <v>0</v>
      </c>
      <c r="L179" s="104">
        <v>0</v>
      </c>
      <c r="M179" s="55">
        <v>0</v>
      </c>
      <c r="N179" s="55">
        <v>0</v>
      </c>
      <c r="O179" s="106"/>
      <c r="P179" s="55">
        <v>0</v>
      </c>
      <c r="Q179" s="180">
        <v>1.2982942429562834E-4</v>
      </c>
      <c r="R179" s="55"/>
      <c r="S179" s="74">
        <v>0</v>
      </c>
    </row>
    <row r="180" spans="1:19">
      <c r="A180" s="54">
        <v>80</v>
      </c>
      <c r="B180" s="54">
        <v>90</v>
      </c>
      <c r="C180" s="87">
        <v>880621</v>
      </c>
      <c r="D180" s="87">
        <v>7488356915</v>
      </c>
      <c r="E180" s="55">
        <v>8.9254759041786601E-4</v>
      </c>
      <c r="F180" s="84">
        <v>85.034957319891305</v>
      </c>
      <c r="G180" s="106"/>
      <c r="H180" s="143" t="str">
        <f t="shared" si="3"/>
        <v>(80, 90]</v>
      </c>
      <c r="I180" s="172">
        <v>0</v>
      </c>
      <c r="J180" s="55">
        <v>0</v>
      </c>
      <c r="K180" s="55">
        <v>0</v>
      </c>
      <c r="L180" s="104">
        <v>0</v>
      </c>
      <c r="M180" s="55">
        <v>0</v>
      </c>
      <c r="N180" s="55">
        <v>0</v>
      </c>
      <c r="O180" s="106"/>
      <c r="P180" s="55">
        <v>0</v>
      </c>
      <c r="Q180" s="180">
        <v>1.1201240542940448E-4</v>
      </c>
      <c r="R180" s="55"/>
      <c r="S180" s="74">
        <v>0</v>
      </c>
    </row>
    <row r="181" spans="1:19">
      <c r="A181" s="54">
        <v>90</v>
      </c>
      <c r="B181" s="54">
        <v>100</v>
      </c>
      <c r="C181" s="87">
        <v>740089</v>
      </c>
      <c r="D181" s="87">
        <v>7048903000</v>
      </c>
      <c r="E181" s="55">
        <v>7.5011231124941149E-4</v>
      </c>
      <c r="F181" s="84">
        <v>95.24399092541573</v>
      </c>
      <c r="G181" s="106"/>
      <c r="H181" s="143" t="str">
        <f t="shared" si="3"/>
        <v>(90, 100]</v>
      </c>
      <c r="I181" s="172">
        <v>0</v>
      </c>
      <c r="J181" s="55">
        <v>0</v>
      </c>
      <c r="K181" s="55">
        <v>0</v>
      </c>
      <c r="L181" s="104">
        <v>0</v>
      </c>
      <c r="M181" s="55">
        <v>0</v>
      </c>
      <c r="N181" s="55">
        <v>0</v>
      </c>
      <c r="O181" s="106"/>
      <c r="P181" s="55">
        <v>0</v>
      </c>
      <c r="Q181" s="180">
        <v>1.0128479197082886E-4</v>
      </c>
      <c r="R181" s="55"/>
      <c r="S181" s="74">
        <v>0</v>
      </c>
    </row>
    <row r="182" spans="1:19">
      <c r="A182" s="54">
        <v>100</v>
      </c>
      <c r="B182" s="54">
        <v>120</v>
      </c>
      <c r="C182" s="87">
        <v>1141398</v>
      </c>
      <c r="D182" s="87">
        <v>12514373105</v>
      </c>
      <c r="E182" s="55">
        <v>1.1568563940761933E-3</v>
      </c>
      <c r="F182" s="84">
        <v>109.64074849439021</v>
      </c>
      <c r="G182" s="106"/>
      <c r="H182" s="143" t="str">
        <f t="shared" si="3"/>
        <v>(100, 120]</v>
      </c>
      <c r="I182" s="172">
        <v>0</v>
      </c>
      <c r="J182" s="55">
        <v>0</v>
      </c>
      <c r="K182" s="55">
        <v>0</v>
      </c>
      <c r="L182" s="104">
        <v>0</v>
      </c>
      <c r="M182" s="55">
        <v>0</v>
      </c>
      <c r="N182" s="55">
        <v>0</v>
      </c>
      <c r="O182" s="106"/>
      <c r="P182" s="55">
        <v>0</v>
      </c>
      <c r="Q182" s="180">
        <v>0</v>
      </c>
      <c r="R182" s="55"/>
      <c r="S182" s="74">
        <v>0</v>
      </c>
    </row>
    <row r="183" spans="1:19">
      <c r="A183" s="54">
        <v>120</v>
      </c>
      <c r="B183" s="54">
        <v>140</v>
      </c>
      <c r="C183" s="87">
        <v>816317</v>
      </c>
      <c r="D183" s="87">
        <v>10590153750</v>
      </c>
      <c r="E183" s="55">
        <v>8.2737269650296906E-4</v>
      </c>
      <c r="F183" s="84">
        <v>129.73089804573468</v>
      </c>
      <c r="G183" s="106"/>
      <c r="H183" s="143" t="str">
        <f t="shared" si="3"/>
        <v>(120, 140]</v>
      </c>
      <c r="I183" s="172">
        <v>0</v>
      </c>
      <c r="J183" s="55">
        <v>0</v>
      </c>
      <c r="K183" s="55">
        <v>0</v>
      </c>
      <c r="L183" s="104">
        <v>0</v>
      </c>
      <c r="M183" s="55">
        <v>0</v>
      </c>
      <c r="N183" s="55">
        <v>0</v>
      </c>
      <c r="O183" s="106"/>
      <c r="P183" s="55">
        <v>0</v>
      </c>
      <c r="Q183" s="180">
        <v>0</v>
      </c>
      <c r="R183" s="55"/>
      <c r="S183" s="74">
        <v>0</v>
      </c>
    </row>
    <row r="184" spans="1:19">
      <c r="A184" s="54">
        <v>140</v>
      </c>
      <c r="B184" s="54">
        <v>160</v>
      </c>
      <c r="C184" s="87">
        <v>633041</v>
      </c>
      <c r="D184" s="87">
        <v>9490295895</v>
      </c>
      <c r="E184" s="55">
        <v>6.4161451882900394E-4</v>
      </c>
      <c r="F184" s="84">
        <v>149.91597534756832</v>
      </c>
      <c r="G184" s="106"/>
      <c r="H184" s="143" t="str">
        <f t="shared" si="3"/>
        <v>(140, 160]</v>
      </c>
      <c r="I184" s="172">
        <v>0</v>
      </c>
      <c r="J184" s="55">
        <v>0</v>
      </c>
      <c r="K184" s="55">
        <v>0</v>
      </c>
      <c r="L184" s="104">
        <v>0</v>
      </c>
      <c r="M184" s="55">
        <v>0</v>
      </c>
      <c r="N184" s="55">
        <v>0</v>
      </c>
      <c r="O184" s="106"/>
      <c r="P184" s="55">
        <v>0</v>
      </c>
      <c r="Q184" s="180">
        <v>0</v>
      </c>
      <c r="R184" s="55"/>
      <c r="S184" s="74">
        <v>0</v>
      </c>
    </row>
    <row r="185" spans="1:19">
      <c r="A185" s="54">
        <v>160</v>
      </c>
      <c r="B185" s="54">
        <v>180</v>
      </c>
      <c r="C185" s="87">
        <v>482659</v>
      </c>
      <c r="D185" s="87">
        <v>8201830650</v>
      </c>
      <c r="E185" s="55">
        <v>4.8919583730514806E-4</v>
      </c>
      <c r="F185" s="84">
        <v>169.93012976034839</v>
      </c>
      <c r="G185" s="106"/>
      <c r="H185" s="143" t="str">
        <f t="shared" si="3"/>
        <v>(160, 180]</v>
      </c>
      <c r="I185" s="172">
        <v>0</v>
      </c>
      <c r="J185" s="55">
        <v>0</v>
      </c>
      <c r="K185" s="55">
        <v>0</v>
      </c>
      <c r="L185" s="104">
        <v>0</v>
      </c>
      <c r="M185" s="55">
        <v>0</v>
      </c>
      <c r="N185" s="55">
        <v>0</v>
      </c>
      <c r="O185" s="106"/>
      <c r="P185" s="55">
        <v>0</v>
      </c>
      <c r="Q185" s="180">
        <v>0</v>
      </c>
      <c r="R185" s="55"/>
      <c r="S185" s="74">
        <v>0</v>
      </c>
    </row>
    <row r="186" spans="1:19">
      <c r="A186" s="54">
        <v>180</v>
      </c>
      <c r="B186" s="54">
        <v>200</v>
      </c>
      <c r="C186" s="87">
        <v>388393</v>
      </c>
      <c r="D186" s="87">
        <v>7389979140</v>
      </c>
      <c r="E186" s="55">
        <v>3.9365315644887663E-4</v>
      </c>
      <c r="F186" s="84">
        <v>190.27065729814905</v>
      </c>
      <c r="G186" s="106"/>
      <c r="H186" s="143" t="str">
        <f t="shared" si="3"/>
        <v>(180, 200]</v>
      </c>
      <c r="I186" s="172">
        <v>0</v>
      </c>
      <c r="J186" s="55">
        <v>0</v>
      </c>
      <c r="K186" s="55">
        <v>0</v>
      </c>
      <c r="L186" s="104">
        <v>0</v>
      </c>
      <c r="M186" s="55">
        <v>0</v>
      </c>
      <c r="N186" s="55">
        <v>0</v>
      </c>
      <c r="O186" s="106"/>
      <c r="P186" s="55">
        <v>0</v>
      </c>
      <c r="Q186" s="180">
        <v>0</v>
      </c>
      <c r="R186" s="55"/>
      <c r="S186" s="74">
        <v>0</v>
      </c>
    </row>
    <row r="187" spans="1:19">
      <c r="A187" s="54">
        <v>200</v>
      </c>
      <c r="B187" s="54">
        <v>250</v>
      </c>
      <c r="C187" s="87">
        <v>687424</v>
      </c>
      <c r="D187" s="87">
        <v>15371333635</v>
      </c>
      <c r="E187" s="55">
        <v>6.9673404880806963E-4</v>
      </c>
      <c r="F187" s="84">
        <v>223.60775351166092</v>
      </c>
      <c r="G187" s="106"/>
      <c r="H187" s="143" t="str">
        <f t="shared" si="3"/>
        <v>(200, 250]</v>
      </c>
      <c r="I187" s="172">
        <v>0</v>
      </c>
      <c r="J187" s="55">
        <v>0</v>
      </c>
      <c r="K187" s="55">
        <v>0</v>
      </c>
      <c r="L187" s="104">
        <v>0</v>
      </c>
      <c r="M187" s="55">
        <v>0</v>
      </c>
      <c r="N187" s="55">
        <v>0</v>
      </c>
      <c r="O187" s="106"/>
      <c r="P187" s="55">
        <v>0</v>
      </c>
      <c r="Q187" s="180">
        <v>0</v>
      </c>
      <c r="R187" s="55"/>
      <c r="S187" s="74">
        <v>0</v>
      </c>
    </row>
    <row r="188" spans="1:19">
      <c r="A188" s="54">
        <v>250</v>
      </c>
      <c r="B188" s="54">
        <v>300</v>
      </c>
      <c r="C188" s="87">
        <v>439263</v>
      </c>
      <c r="D188" s="87">
        <v>12028209705</v>
      </c>
      <c r="E188" s="55">
        <v>4.452121085117469E-4</v>
      </c>
      <c r="F188" s="84">
        <v>273.82706271641365</v>
      </c>
      <c r="G188" s="106"/>
      <c r="H188" s="143" t="str">
        <f t="shared" si="3"/>
        <v>(250, 300]</v>
      </c>
      <c r="I188" s="172">
        <v>0</v>
      </c>
      <c r="J188" s="55">
        <v>0</v>
      </c>
      <c r="K188" s="55">
        <v>0</v>
      </c>
      <c r="L188" s="104">
        <v>0</v>
      </c>
      <c r="M188" s="55">
        <v>0</v>
      </c>
      <c r="N188" s="55">
        <v>0</v>
      </c>
      <c r="O188" s="106"/>
      <c r="P188" s="55">
        <v>0</v>
      </c>
      <c r="Q188" s="180">
        <v>0</v>
      </c>
      <c r="R188" s="55"/>
      <c r="S188" s="74">
        <v>0</v>
      </c>
    </row>
    <row r="189" spans="1:19">
      <c r="A189" s="54">
        <v>300</v>
      </c>
      <c r="B189" s="54">
        <v>350</v>
      </c>
      <c r="C189" s="87">
        <v>298334</v>
      </c>
      <c r="D189" s="87">
        <v>9668805040</v>
      </c>
      <c r="E189" s="55">
        <v>3.0237445261891734E-4</v>
      </c>
      <c r="F189" s="84">
        <v>324.09329945631407</v>
      </c>
      <c r="G189" s="106"/>
      <c r="H189" s="143" t="str">
        <f t="shared" si="3"/>
        <v>(300, 350]</v>
      </c>
      <c r="I189" s="172">
        <v>0</v>
      </c>
      <c r="J189" s="55">
        <v>0</v>
      </c>
      <c r="K189" s="55">
        <v>0</v>
      </c>
      <c r="L189" s="104">
        <v>0</v>
      </c>
      <c r="M189" s="55">
        <v>0</v>
      </c>
      <c r="N189" s="55">
        <v>0</v>
      </c>
      <c r="O189" s="106"/>
      <c r="P189" s="55">
        <v>0</v>
      </c>
      <c r="Q189" s="180">
        <v>0</v>
      </c>
      <c r="R189" s="55"/>
      <c r="S189" s="74">
        <v>0</v>
      </c>
    </row>
    <row r="190" spans="1:19">
      <c r="A190" s="54">
        <v>350</v>
      </c>
      <c r="B190" s="54">
        <v>400</v>
      </c>
      <c r="C190" s="87">
        <v>211467</v>
      </c>
      <c r="D190" s="87">
        <v>7917340960</v>
      </c>
      <c r="E190" s="55">
        <v>2.1433097927813993E-4</v>
      </c>
      <c r="F190" s="84">
        <v>374.4007793178132</v>
      </c>
      <c r="G190" s="106"/>
      <c r="H190" s="143" t="str">
        <f t="shared" si="3"/>
        <v>(350, 400]</v>
      </c>
      <c r="I190" s="172">
        <v>0</v>
      </c>
      <c r="J190" s="55">
        <v>0</v>
      </c>
      <c r="K190" s="55">
        <v>0</v>
      </c>
      <c r="L190" s="104">
        <v>0</v>
      </c>
      <c r="M190" s="55">
        <v>0</v>
      </c>
      <c r="N190" s="55">
        <v>0</v>
      </c>
      <c r="O190" s="106"/>
      <c r="P190" s="55">
        <v>0</v>
      </c>
      <c r="Q190" s="180">
        <v>0</v>
      </c>
      <c r="R190" s="55"/>
      <c r="S190" s="74">
        <v>0</v>
      </c>
    </row>
    <row r="191" spans="1:19">
      <c r="A191" s="54">
        <v>400</v>
      </c>
      <c r="B191" s="54">
        <v>450</v>
      </c>
      <c r="C191" s="87">
        <v>160769</v>
      </c>
      <c r="D191" s="87">
        <v>6824830435</v>
      </c>
      <c r="E191" s="55">
        <v>1.6294635667771936E-4</v>
      </c>
      <c r="F191" s="84">
        <v>424.51159334199997</v>
      </c>
      <c r="G191" s="106"/>
      <c r="H191" s="143" t="str">
        <f t="shared" si="3"/>
        <v>(400, 450]</v>
      </c>
      <c r="I191" s="172">
        <v>0</v>
      </c>
      <c r="J191" s="55">
        <v>0</v>
      </c>
      <c r="K191" s="55">
        <v>0</v>
      </c>
      <c r="L191" s="104">
        <v>0</v>
      </c>
      <c r="M191" s="55">
        <v>0</v>
      </c>
      <c r="N191" s="55">
        <v>0</v>
      </c>
      <c r="O191" s="106"/>
      <c r="P191" s="55">
        <v>0</v>
      </c>
      <c r="Q191" s="180">
        <v>0</v>
      </c>
      <c r="R191" s="55"/>
      <c r="S191" s="74">
        <v>0</v>
      </c>
    </row>
    <row r="192" spans="1:19">
      <c r="A192" s="54">
        <v>450</v>
      </c>
      <c r="B192" s="54">
        <v>500</v>
      </c>
      <c r="C192" s="87">
        <v>129237</v>
      </c>
      <c r="D192" s="87">
        <v>6165238720</v>
      </c>
      <c r="E192" s="55">
        <v>1.309873066197987E-4</v>
      </c>
      <c r="F192" s="84">
        <v>477.04904323065375</v>
      </c>
      <c r="G192" s="106"/>
      <c r="H192" s="143" t="str">
        <f t="shared" si="3"/>
        <v>(450, 500]</v>
      </c>
      <c r="I192" s="172">
        <v>0</v>
      </c>
      <c r="J192" s="55">
        <v>0</v>
      </c>
      <c r="K192" s="55">
        <v>0</v>
      </c>
      <c r="L192" s="104">
        <v>0</v>
      </c>
      <c r="M192" s="55">
        <v>0</v>
      </c>
      <c r="N192" s="55">
        <v>0</v>
      </c>
      <c r="O192" s="106"/>
      <c r="P192" s="55">
        <v>0</v>
      </c>
      <c r="Q192" s="180">
        <v>0</v>
      </c>
      <c r="R192" s="55"/>
      <c r="S192" s="74">
        <v>0</v>
      </c>
    </row>
    <row r="193" spans="1:19">
      <c r="A193" s="54">
        <v>500</v>
      </c>
      <c r="B193" s="54">
        <v>550</v>
      </c>
      <c r="C193" s="87">
        <v>94393</v>
      </c>
      <c r="D193" s="87">
        <v>4953718110</v>
      </c>
      <c r="E193" s="55">
        <v>9.5671400866335934E-5</v>
      </c>
      <c r="F193" s="84">
        <v>524.79718941023168</v>
      </c>
      <c r="G193" s="106"/>
      <c r="H193" s="143" t="str">
        <f t="shared" si="3"/>
        <v>(500, 550]</v>
      </c>
      <c r="I193" s="172">
        <v>0</v>
      </c>
      <c r="J193" s="55">
        <v>0</v>
      </c>
      <c r="K193" s="55">
        <v>0</v>
      </c>
      <c r="L193" s="104">
        <v>0</v>
      </c>
      <c r="M193" s="55">
        <v>0</v>
      </c>
      <c r="N193" s="55">
        <v>0</v>
      </c>
      <c r="O193" s="106"/>
      <c r="P193" s="55">
        <v>0</v>
      </c>
      <c r="Q193" s="180">
        <v>0</v>
      </c>
      <c r="R193" s="55"/>
      <c r="S193" s="74">
        <v>0</v>
      </c>
    </row>
    <row r="194" spans="1:19">
      <c r="A194" s="54">
        <v>550</v>
      </c>
      <c r="B194" s="54">
        <v>600</v>
      </c>
      <c r="C194" s="87">
        <v>80326</v>
      </c>
      <c r="D194" s="87">
        <v>4635061450</v>
      </c>
      <c r="E194" s="55">
        <v>8.1413886050759064E-5</v>
      </c>
      <c r="F194" s="84">
        <v>577.03127878893508</v>
      </c>
      <c r="G194" s="106"/>
      <c r="H194" s="143" t="str">
        <f t="shared" si="3"/>
        <v>(550, 600]</v>
      </c>
      <c r="I194" s="172">
        <v>0</v>
      </c>
      <c r="J194" s="55">
        <v>0</v>
      </c>
      <c r="K194" s="55">
        <v>0</v>
      </c>
      <c r="L194" s="104">
        <v>0</v>
      </c>
      <c r="M194" s="55">
        <v>0</v>
      </c>
      <c r="N194" s="55">
        <v>0</v>
      </c>
      <c r="O194" s="106"/>
      <c r="P194" s="55">
        <v>0</v>
      </c>
      <c r="Q194" s="180">
        <v>0</v>
      </c>
      <c r="R194" s="55"/>
      <c r="S194" s="74">
        <v>0</v>
      </c>
    </row>
    <row r="195" spans="1:19">
      <c r="A195" s="54">
        <v>600</v>
      </c>
      <c r="B195" s="54">
        <v>650</v>
      </c>
      <c r="C195" s="87">
        <v>60220</v>
      </c>
      <c r="D195" s="87">
        <v>3762531690</v>
      </c>
      <c r="E195" s="55">
        <v>6.1035582725104092E-5</v>
      </c>
      <c r="F195" s="84">
        <v>624.79769013616738</v>
      </c>
      <c r="G195" s="106"/>
      <c r="H195" s="143" t="str">
        <f t="shared" si="3"/>
        <v>(600, 650]</v>
      </c>
      <c r="I195" s="172">
        <v>0</v>
      </c>
      <c r="J195" s="55">
        <v>0</v>
      </c>
      <c r="K195" s="55">
        <v>0</v>
      </c>
      <c r="L195" s="104">
        <v>0</v>
      </c>
      <c r="M195" s="55">
        <v>0</v>
      </c>
      <c r="N195" s="55">
        <v>0</v>
      </c>
      <c r="O195" s="106"/>
      <c r="P195" s="55">
        <v>0</v>
      </c>
      <c r="Q195" s="180">
        <v>0</v>
      </c>
      <c r="R195" s="55"/>
      <c r="S195" s="74">
        <v>0</v>
      </c>
    </row>
    <row r="196" spans="1:19">
      <c r="A196" s="54">
        <v>650</v>
      </c>
      <c r="B196" s="54">
        <v>700</v>
      </c>
      <c r="C196" s="87">
        <v>53095</v>
      </c>
      <c r="D196" s="87">
        <v>3597267525</v>
      </c>
      <c r="E196" s="55">
        <v>5.3814086097465986E-5</v>
      </c>
      <c r="F196" s="84">
        <v>677.51530746774642</v>
      </c>
      <c r="G196" s="106"/>
      <c r="H196" s="143" t="str">
        <f t="shared" si="3"/>
        <v>(650, 700]</v>
      </c>
      <c r="I196" s="172">
        <v>0</v>
      </c>
      <c r="J196" s="55">
        <v>0</v>
      </c>
      <c r="K196" s="55">
        <v>0</v>
      </c>
      <c r="L196" s="104">
        <v>0</v>
      </c>
      <c r="M196" s="55">
        <v>0</v>
      </c>
      <c r="N196" s="55">
        <v>0</v>
      </c>
      <c r="O196" s="106"/>
      <c r="P196" s="55">
        <v>0</v>
      </c>
      <c r="Q196" s="180">
        <v>0</v>
      </c>
      <c r="R196" s="55"/>
      <c r="S196" s="74">
        <v>0</v>
      </c>
    </row>
    <row r="197" spans="1:19">
      <c r="A197" s="54">
        <v>700</v>
      </c>
      <c r="B197" s="54">
        <v>750</v>
      </c>
      <c r="C197" s="87">
        <v>46405</v>
      </c>
      <c r="D197" s="87">
        <v>3371782130</v>
      </c>
      <c r="E197" s="55">
        <v>4.703348084288368E-5</v>
      </c>
      <c r="F197" s="84">
        <v>726.59888589591628</v>
      </c>
      <c r="G197" s="106"/>
      <c r="H197" s="143" t="str">
        <f t="shared" si="3"/>
        <v>(700, 750]</v>
      </c>
      <c r="I197" s="172">
        <v>0</v>
      </c>
      <c r="J197" s="55">
        <v>0</v>
      </c>
      <c r="K197" s="55">
        <v>0</v>
      </c>
      <c r="L197" s="104">
        <v>0</v>
      </c>
      <c r="M197" s="55">
        <v>0</v>
      </c>
      <c r="N197" s="55">
        <v>0</v>
      </c>
      <c r="O197" s="106"/>
      <c r="P197" s="55">
        <v>0</v>
      </c>
      <c r="Q197" s="180">
        <v>0</v>
      </c>
      <c r="R197" s="55"/>
      <c r="S197" s="74">
        <v>0</v>
      </c>
    </row>
    <row r="198" spans="1:19">
      <c r="A198" s="54">
        <v>750</v>
      </c>
      <c r="B198" s="54">
        <v>800</v>
      </c>
      <c r="C198" s="87">
        <v>37597</v>
      </c>
      <c r="D198" s="87">
        <v>2923058065</v>
      </c>
      <c r="E198" s="55">
        <v>3.810619069604348E-5</v>
      </c>
      <c r="F198" s="84">
        <v>777.4710921084129</v>
      </c>
      <c r="G198" s="106"/>
      <c r="H198" s="143" t="str">
        <f t="shared" si="3"/>
        <v>(750, 800]</v>
      </c>
      <c r="I198" s="172">
        <v>0</v>
      </c>
      <c r="J198" s="55">
        <v>0</v>
      </c>
      <c r="K198" s="55">
        <v>0</v>
      </c>
      <c r="L198" s="104">
        <v>0</v>
      </c>
      <c r="M198" s="55">
        <v>0</v>
      </c>
      <c r="N198" s="55">
        <v>0</v>
      </c>
      <c r="O198" s="106"/>
      <c r="P198" s="55">
        <v>0</v>
      </c>
      <c r="Q198" s="180">
        <v>0</v>
      </c>
      <c r="R198" s="55"/>
      <c r="S198" s="74">
        <v>0</v>
      </c>
    </row>
    <row r="199" spans="1:19">
      <c r="A199" s="54">
        <v>800</v>
      </c>
      <c r="B199" s="54">
        <v>850</v>
      </c>
      <c r="C199" s="87">
        <v>33614</v>
      </c>
      <c r="D199" s="87">
        <v>2776922115</v>
      </c>
      <c r="E199" s="55">
        <v>3.4069247388270488E-5</v>
      </c>
      <c r="F199" s="84">
        <v>826.12069822097942</v>
      </c>
      <c r="G199" s="106"/>
      <c r="H199" s="143" t="str">
        <f t="shared" si="3"/>
        <v>(800, 850]</v>
      </c>
      <c r="I199" s="172">
        <v>0</v>
      </c>
      <c r="J199" s="55">
        <v>0</v>
      </c>
      <c r="K199" s="55">
        <v>0</v>
      </c>
      <c r="L199" s="104">
        <v>0</v>
      </c>
      <c r="M199" s="55">
        <v>0</v>
      </c>
      <c r="N199" s="55">
        <v>0</v>
      </c>
      <c r="O199" s="106"/>
      <c r="P199" s="55">
        <v>0</v>
      </c>
      <c r="Q199" s="180">
        <v>0</v>
      </c>
      <c r="R199" s="55"/>
      <c r="S199" s="74">
        <v>0</v>
      </c>
    </row>
    <row r="200" spans="1:19">
      <c r="A200" s="54">
        <v>850</v>
      </c>
      <c r="B200" s="54">
        <v>900</v>
      </c>
      <c r="C200" s="87">
        <v>26774</v>
      </c>
      <c r="D200" s="87">
        <v>2345628000</v>
      </c>
      <c r="E200" s="55">
        <v>2.713661062573791E-5</v>
      </c>
      <c r="F200" s="84">
        <v>876.08426085007841</v>
      </c>
      <c r="G200" s="106"/>
      <c r="H200" s="143" t="str">
        <f t="shared" si="3"/>
        <v>(850, 900]</v>
      </c>
      <c r="I200" s="172">
        <v>0</v>
      </c>
      <c r="J200" s="55">
        <v>0</v>
      </c>
      <c r="K200" s="55">
        <v>0</v>
      </c>
      <c r="L200" s="75">
        <v>0</v>
      </c>
      <c r="M200" s="55">
        <v>0</v>
      </c>
      <c r="N200" s="55">
        <v>0</v>
      </c>
      <c r="O200" s="106"/>
      <c r="P200" s="55">
        <v>0</v>
      </c>
      <c r="Q200" s="180">
        <v>0</v>
      </c>
      <c r="R200" s="55"/>
      <c r="S200" s="74">
        <v>0</v>
      </c>
    </row>
    <row r="201" spans="1:19">
      <c r="A201" s="54">
        <v>900</v>
      </c>
      <c r="B201" s="54">
        <v>950</v>
      </c>
      <c r="C201" s="87">
        <v>24569</v>
      </c>
      <c r="D201" s="87">
        <v>2274867630</v>
      </c>
      <c r="E201" s="55">
        <v>2.4901747458868855E-5</v>
      </c>
      <c r="F201" s="84">
        <v>925.90973584598487</v>
      </c>
      <c r="G201" s="106"/>
      <c r="H201" s="143" t="str">
        <f t="shared" si="3"/>
        <v>(900, 950]</v>
      </c>
      <c r="I201" s="172">
        <v>0</v>
      </c>
      <c r="J201" s="55">
        <v>0</v>
      </c>
      <c r="K201" s="55">
        <v>0</v>
      </c>
      <c r="L201" s="75">
        <v>0</v>
      </c>
      <c r="M201" s="55">
        <v>0</v>
      </c>
      <c r="N201" s="55">
        <v>0</v>
      </c>
      <c r="O201" s="106"/>
      <c r="P201" s="55">
        <v>0</v>
      </c>
      <c r="Q201" s="180">
        <v>0</v>
      </c>
      <c r="R201" s="55"/>
      <c r="S201" s="74">
        <v>0</v>
      </c>
    </row>
    <row r="202" spans="1:19">
      <c r="A202" s="54">
        <v>950</v>
      </c>
      <c r="B202" s="54">
        <v>1000</v>
      </c>
      <c r="C202" s="87">
        <v>27962</v>
      </c>
      <c r="D202" s="87">
        <v>2747461710</v>
      </c>
      <c r="E202" s="55">
        <v>2.8340700168704095E-5</v>
      </c>
      <c r="F202" s="84">
        <v>982.56981260281816</v>
      </c>
      <c r="G202" s="106"/>
      <c r="H202" s="143" t="str">
        <f t="shared" si="3"/>
        <v>(950, 1000]</v>
      </c>
      <c r="I202" s="172">
        <v>0</v>
      </c>
      <c r="J202" s="55">
        <v>0</v>
      </c>
      <c r="K202" s="55">
        <v>0</v>
      </c>
      <c r="L202" s="75">
        <v>0</v>
      </c>
      <c r="M202" s="55">
        <v>0</v>
      </c>
      <c r="N202" s="55">
        <v>0</v>
      </c>
      <c r="O202" s="106"/>
      <c r="P202" s="55">
        <v>0</v>
      </c>
      <c r="Q202" s="180">
        <v>0</v>
      </c>
      <c r="R202" s="55"/>
      <c r="S202" s="74">
        <v>0</v>
      </c>
    </row>
    <row r="203" spans="1:19">
      <c r="A203" s="54">
        <v>1000</v>
      </c>
      <c r="B203" s="54">
        <v>2000</v>
      </c>
      <c r="C203" s="87">
        <v>233082</v>
      </c>
      <c r="D203" s="87">
        <v>32853564355</v>
      </c>
      <c r="E203" s="55">
        <v>2.3623871957377467E-4</v>
      </c>
      <c r="F203" s="84">
        <v>1409.5281641224976</v>
      </c>
      <c r="G203" s="106"/>
      <c r="H203" s="143" t="str">
        <f t="shared" si="3"/>
        <v>(1000, 2000]</v>
      </c>
      <c r="I203" s="172">
        <v>0</v>
      </c>
      <c r="J203" s="55">
        <v>0</v>
      </c>
      <c r="K203" s="55">
        <v>0</v>
      </c>
      <c r="L203" s="75">
        <v>0</v>
      </c>
      <c r="M203" s="55">
        <v>0</v>
      </c>
      <c r="N203" s="55">
        <v>0</v>
      </c>
      <c r="O203" s="106"/>
      <c r="P203" s="55">
        <v>0</v>
      </c>
      <c r="Q203" s="180">
        <v>0</v>
      </c>
      <c r="R203" s="55"/>
      <c r="S203" s="74">
        <v>0</v>
      </c>
    </row>
    <row r="204" spans="1:19">
      <c r="A204" s="54">
        <v>2000</v>
      </c>
      <c r="B204" s="54">
        <v>3000</v>
      </c>
      <c r="C204" s="87">
        <v>99782</v>
      </c>
      <c r="D204" s="87">
        <v>24536958475</v>
      </c>
      <c r="E204" s="55">
        <v>1.0113338617529619E-4</v>
      </c>
      <c r="F204" s="84">
        <v>2459.0565908680924</v>
      </c>
      <c r="G204" s="106"/>
      <c r="H204" s="143" t="str">
        <f t="shared" si="3"/>
        <v>(2000, 3000]</v>
      </c>
      <c r="I204" s="172">
        <v>0</v>
      </c>
      <c r="J204" s="55">
        <v>0</v>
      </c>
      <c r="K204" s="55">
        <v>0</v>
      </c>
      <c r="L204" s="75">
        <v>0</v>
      </c>
      <c r="M204" s="55">
        <v>0</v>
      </c>
      <c r="N204" s="55">
        <v>0</v>
      </c>
      <c r="O204" s="106"/>
      <c r="P204" s="55">
        <v>0</v>
      </c>
      <c r="Q204" s="180">
        <v>0</v>
      </c>
      <c r="R204" s="55"/>
      <c r="S204" s="74">
        <v>0</v>
      </c>
    </row>
    <row r="205" spans="1:19">
      <c r="A205" s="54">
        <v>3000</v>
      </c>
      <c r="B205" s="54">
        <v>4000</v>
      </c>
      <c r="C205" s="87">
        <v>57998</v>
      </c>
      <c r="D205" s="87">
        <v>20106047060</v>
      </c>
      <c r="E205" s="55">
        <v>5.8783489320667335E-5</v>
      </c>
      <c r="F205" s="84">
        <v>3466.6793785992618</v>
      </c>
      <c r="G205" s="106"/>
      <c r="H205" s="143" t="str">
        <f t="shared" si="3"/>
        <v>(3000, 4000]</v>
      </c>
      <c r="I205" s="172">
        <v>0</v>
      </c>
      <c r="J205" s="55">
        <v>0</v>
      </c>
      <c r="K205" s="55">
        <v>0</v>
      </c>
      <c r="L205" s="75">
        <v>0</v>
      </c>
      <c r="M205" s="55">
        <v>0</v>
      </c>
      <c r="N205" s="55">
        <v>0</v>
      </c>
      <c r="O205" s="106"/>
      <c r="P205" s="55">
        <v>0</v>
      </c>
      <c r="Q205" s="180">
        <v>0</v>
      </c>
      <c r="R205" s="55"/>
      <c r="S205" s="74">
        <v>0</v>
      </c>
    </row>
    <row r="206" spans="1:19">
      <c r="A206" s="54">
        <v>4000</v>
      </c>
      <c r="B206" s="54">
        <v>5000</v>
      </c>
      <c r="C206" s="87">
        <v>38503</v>
      </c>
      <c r="D206" s="87">
        <v>17231506030</v>
      </c>
      <c r="E206" s="55">
        <v>3.9024461004063148E-5</v>
      </c>
      <c r="F206" s="84">
        <v>4475.3671220424385</v>
      </c>
      <c r="G206" s="106"/>
      <c r="H206" s="143" t="str">
        <f t="shared" si="3"/>
        <v>(4000, 5000]</v>
      </c>
      <c r="I206" s="172">
        <v>0</v>
      </c>
      <c r="J206" s="55">
        <v>0</v>
      </c>
      <c r="K206" s="55">
        <v>0</v>
      </c>
      <c r="L206" s="75">
        <v>0</v>
      </c>
      <c r="M206" s="55">
        <v>0</v>
      </c>
      <c r="N206" s="55">
        <v>0</v>
      </c>
      <c r="O206" s="106"/>
      <c r="P206" s="55">
        <v>0</v>
      </c>
      <c r="Q206" s="180">
        <v>0</v>
      </c>
      <c r="R206" s="55"/>
      <c r="S206" s="74">
        <v>0</v>
      </c>
    </row>
    <row r="207" spans="1:19">
      <c r="A207" s="54">
        <v>5000</v>
      </c>
      <c r="B207" s="54">
        <v>6000</v>
      </c>
      <c r="C207" s="87">
        <v>26773</v>
      </c>
      <c r="D207" s="87">
        <v>14661579840</v>
      </c>
      <c r="E207" s="55">
        <v>2.7135597082351575E-5</v>
      </c>
      <c r="F207" s="84">
        <v>5476.2558697194936</v>
      </c>
      <c r="G207" s="106"/>
      <c r="H207" s="143" t="str">
        <f t="shared" si="3"/>
        <v>(5000, 6000]</v>
      </c>
      <c r="I207" s="172">
        <v>0</v>
      </c>
      <c r="J207" s="55">
        <v>0</v>
      </c>
      <c r="K207" s="55">
        <v>0</v>
      </c>
      <c r="L207" s="75">
        <v>0</v>
      </c>
      <c r="M207" s="55">
        <v>0</v>
      </c>
      <c r="N207" s="55">
        <v>0</v>
      </c>
      <c r="O207" s="106"/>
      <c r="P207" s="55">
        <v>0</v>
      </c>
      <c r="Q207" s="180">
        <v>0</v>
      </c>
      <c r="R207" s="55"/>
      <c r="S207" s="74">
        <v>0</v>
      </c>
    </row>
    <row r="208" spans="1:19">
      <c r="A208" s="54">
        <v>6000</v>
      </c>
      <c r="B208" s="54">
        <v>7000</v>
      </c>
      <c r="C208" s="87">
        <v>18992</v>
      </c>
      <c r="D208" s="87">
        <v>12301404390</v>
      </c>
      <c r="E208" s="55">
        <v>1.9249215993277597E-5</v>
      </c>
      <c r="F208" s="84">
        <v>6477.1505844566136</v>
      </c>
      <c r="G208" s="106"/>
      <c r="H208" s="143" t="str">
        <f t="shared" si="3"/>
        <v>(6000, 7000]</v>
      </c>
      <c r="I208" s="172">
        <v>0</v>
      </c>
      <c r="J208" s="55">
        <v>0</v>
      </c>
      <c r="K208" s="55">
        <v>0</v>
      </c>
      <c r="L208" s="75">
        <v>0</v>
      </c>
      <c r="M208" s="55">
        <v>0</v>
      </c>
      <c r="N208" s="55">
        <v>0</v>
      </c>
      <c r="O208" s="106"/>
      <c r="P208" s="55">
        <v>0</v>
      </c>
      <c r="Q208" s="180">
        <v>0</v>
      </c>
      <c r="R208" s="55"/>
      <c r="S208" s="74">
        <v>0</v>
      </c>
    </row>
    <row r="209" spans="1:20">
      <c r="A209" s="54">
        <v>7000</v>
      </c>
      <c r="B209" s="54">
        <v>8000</v>
      </c>
      <c r="C209" s="87">
        <v>13726</v>
      </c>
      <c r="D209" s="87">
        <v>10266031555</v>
      </c>
      <c r="E209" s="55">
        <v>1.3911896520836579E-5</v>
      </c>
      <c r="F209" s="84">
        <v>7479.2594747195099</v>
      </c>
      <c r="G209" s="106"/>
      <c r="H209" s="143" t="str">
        <f t="shared" si="3"/>
        <v>(7000, 8000]</v>
      </c>
      <c r="I209" s="172">
        <v>0</v>
      </c>
      <c r="J209" s="55">
        <v>0</v>
      </c>
      <c r="K209" s="55">
        <v>0</v>
      </c>
      <c r="L209" s="75">
        <v>0</v>
      </c>
      <c r="M209" s="55">
        <v>0</v>
      </c>
      <c r="N209" s="55">
        <v>0</v>
      </c>
      <c r="O209" s="106"/>
      <c r="P209" s="55">
        <v>0</v>
      </c>
      <c r="Q209" s="180">
        <v>0</v>
      </c>
      <c r="R209" s="55"/>
      <c r="S209" s="74">
        <v>0</v>
      </c>
    </row>
    <row r="210" spans="1:20">
      <c r="A210" s="54">
        <v>8000</v>
      </c>
      <c r="B210" s="54">
        <v>9000</v>
      </c>
      <c r="C210" s="87">
        <v>10373</v>
      </c>
      <c r="D210" s="87">
        <v>8803774195</v>
      </c>
      <c r="E210" s="55">
        <v>1.0513485546454745E-5</v>
      </c>
      <c r="F210" s="84">
        <v>8487.2015762074625</v>
      </c>
      <c r="G210" s="106"/>
      <c r="H210" s="143" t="str">
        <f t="shared" si="3"/>
        <v>(8000, 9000]</v>
      </c>
      <c r="I210" s="172">
        <v>0</v>
      </c>
      <c r="J210" s="55">
        <v>0</v>
      </c>
      <c r="K210" s="55">
        <v>0</v>
      </c>
      <c r="L210" s="75">
        <v>0</v>
      </c>
      <c r="M210" s="55">
        <v>0</v>
      </c>
      <c r="N210" s="55">
        <v>0</v>
      </c>
      <c r="O210" s="106"/>
      <c r="P210" s="55">
        <v>0</v>
      </c>
      <c r="Q210" s="180">
        <v>0</v>
      </c>
      <c r="R210" s="55"/>
      <c r="S210" s="74">
        <v>0</v>
      </c>
    </row>
    <row r="211" spans="1:20">
      <c r="A211" s="54">
        <v>9000</v>
      </c>
      <c r="B211" s="54">
        <v>10000</v>
      </c>
      <c r="C211" s="87">
        <v>7646</v>
      </c>
      <c r="D211" s="87">
        <v>7255896185</v>
      </c>
      <c r="E211" s="55">
        <v>7.7495527319187284E-6</v>
      </c>
      <c r="F211" s="84">
        <v>9489.7935979597169</v>
      </c>
      <c r="G211" s="106"/>
      <c r="H211" s="143" t="str">
        <f t="shared" si="3"/>
        <v>(9000, 10000]</v>
      </c>
      <c r="I211" s="172">
        <v>0</v>
      </c>
      <c r="J211" s="55">
        <v>0</v>
      </c>
      <c r="K211" s="55">
        <v>0</v>
      </c>
      <c r="L211" s="75">
        <v>0</v>
      </c>
      <c r="M211" s="55">
        <v>0</v>
      </c>
      <c r="N211" s="55">
        <v>0</v>
      </c>
      <c r="O211" s="106"/>
      <c r="P211" s="55">
        <v>0</v>
      </c>
      <c r="Q211" s="180">
        <v>0</v>
      </c>
      <c r="R211" s="55"/>
      <c r="S211" s="74">
        <v>0</v>
      </c>
    </row>
    <row r="212" spans="1:20">
      <c r="A212" s="54">
        <v>10000</v>
      </c>
      <c r="B212" s="54">
        <v>20000</v>
      </c>
      <c r="C212" s="87">
        <v>27261</v>
      </c>
      <c r="D212" s="87">
        <v>36767192000</v>
      </c>
      <c r="E212" s="55">
        <v>2.7630206254883139E-5</v>
      </c>
      <c r="F212" s="84">
        <v>13487.103187704046</v>
      </c>
      <c r="G212" s="106"/>
      <c r="H212" s="143" t="str">
        <f t="shared" si="3"/>
        <v>(10000, 20000]</v>
      </c>
      <c r="I212" s="172">
        <v>0</v>
      </c>
      <c r="J212" s="55">
        <v>0</v>
      </c>
      <c r="K212" s="55">
        <v>0</v>
      </c>
      <c r="L212" s="75">
        <v>0</v>
      </c>
      <c r="M212" s="55">
        <v>0</v>
      </c>
      <c r="N212" s="55">
        <v>0</v>
      </c>
      <c r="O212" s="106"/>
      <c r="P212" s="55">
        <v>0</v>
      </c>
      <c r="Q212" s="180">
        <v>0</v>
      </c>
      <c r="R212" s="55"/>
      <c r="S212" s="74">
        <v>0</v>
      </c>
    </row>
    <row r="213" spans="1:20">
      <c r="A213" s="54">
        <v>20000</v>
      </c>
      <c r="B213" s="54">
        <v>30000</v>
      </c>
      <c r="C213" s="87">
        <v>4794</v>
      </c>
      <c r="D213" s="87">
        <v>11474887465</v>
      </c>
      <c r="E213" s="55">
        <v>4.8589269940908168E-6</v>
      </c>
      <c r="F213" s="84">
        <v>23935.93547142261</v>
      </c>
      <c r="G213" s="106"/>
      <c r="H213" s="143" t="str">
        <f t="shared" si="3"/>
        <v>(20000, 30000]</v>
      </c>
      <c r="I213" s="172">
        <v>0</v>
      </c>
      <c r="J213" s="55">
        <v>0</v>
      </c>
      <c r="K213" s="55">
        <v>0</v>
      </c>
      <c r="L213" s="75">
        <v>0</v>
      </c>
      <c r="M213" s="55">
        <v>0</v>
      </c>
      <c r="N213" s="55">
        <v>0</v>
      </c>
      <c r="O213" s="106"/>
      <c r="P213" s="55">
        <v>0</v>
      </c>
      <c r="Q213" s="180">
        <v>0</v>
      </c>
      <c r="R213" s="55"/>
      <c r="S213" s="74">
        <v>0</v>
      </c>
    </row>
    <row r="214" spans="1:20">
      <c r="A214" s="54">
        <v>30000</v>
      </c>
      <c r="B214" s="54">
        <v>40000</v>
      </c>
      <c r="C214" s="87">
        <v>1168</v>
      </c>
      <c r="D214" s="87">
        <v>3941775520</v>
      </c>
      <c r="E214" s="55">
        <v>1.1838186752394815E-6</v>
      </c>
      <c r="F214" s="84">
        <v>33748.07808219178</v>
      </c>
      <c r="G214" s="106"/>
      <c r="H214" s="143" t="str">
        <f t="shared" si="3"/>
        <v>(30000, 40000]</v>
      </c>
      <c r="I214" s="172">
        <v>0</v>
      </c>
      <c r="J214" s="55">
        <v>0</v>
      </c>
      <c r="K214" s="55">
        <v>0</v>
      </c>
      <c r="L214" s="75">
        <v>0</v>
      </c>
      <c r="M214" s="55">
        <v>0</v>
      </c>
      <c r="N214" s="55">
        <v>0</v>
      </c>
      <c r="O214" s="106"/>
      <c r="P214" s="55">
        <v>0</v>
      </c>
      <c r="Q214" s="180">
        <v>0</v>
      </c>
      <c r="R214" s="55"/>
      <c r="S214" s="74">
        <v>0</v>
      </c>
    </row>
    <row r="215" spans="1:20">
      <c r="A215" s="54">
        <v>40000</v>
      </c>
      <c r="B215" s="54">
        <v>50000</v>
      </c>
      <c r="C215" s="87">
        <v>348</v>
      </c>
      <c r="D215" s="87">
        <v>1549257685</v>
      </c>
      <c r="E215" s="55">
        <v>3.5271309844464005E-7</v>
      </c>
      <c r="F215" s="84">
        <v>44518.898994252879</v>
      </c>
      <c r="G215" s="106"/>
      <c r="H215" s="143" t="str">
        <f t="shared" si="3"/>
        <v>(40000, 50000]</v>
      </c>
      <c r="I215" s="172">
        <v>0</v>
      </c>
      <c r="J215" s="55">
        <v>0</v>
      </c>
      <c r="K215" s="55">
        <v>0</v>
      </c>
      <c r="L215" s="75">
        <v>0</v>
      </c>
      <c r="M215" s="55">
        <v>0</v>
      </c>
      <c r="N215" s="55">
        <v>0</v>
      </c>
      <c r="O215" s="106"/>
      <c r="P215" s="55">
        <v>0</v>
      </c>
      <c r="Q215" s="180">
        <v>0</v>
      </c>
      <c r="R215" s="55"/>
      <c r="S215" s="74">
        <v>0</v>
      </c>
    </row>
    <row r="216" spans="1:20">
      <c r="A216" s="54">
        <v>50000</v>
      </c>
      <c r="B216" s="54">
        <v>60000</v>
      </c>
      <c r="C216" s="87">
        <v>658</v>
      </c>
      <c r="D216" s="87">
        <v>3583737515</v>
      </c>
      <c r="E216" s="55">
        <v>6.6691154820854352E-7</v>
      </c>
      <c r="F216" s="84">
        <v>54464.095972644376</v>
      </c>
      <c r="G216" s="106"/>
      <c r="H216" s="143" t="str">
        <f t="shared" si="3"/>
        <v>(50000, 60000]</v>
      </c>
      <c r="I216" s="172">
        <v>0</v>
      </c>
      <c r="J216" s="55">
        <v>0</v>
      </c>
      <c r="K216" s="55">
        <v>0</v>
      </c>
      <c r="L216" s="75">
        <v>0</v>
      </c>
      <c r="M216" s="55">
        <v>0</v>
      </c>
      <c r="N216" s="55">
        <v>0</v>
      </c>
      <c r="O216" s="106"/>
      <c r="P216" s="55">
        <v>0</v>
      </c>
      <c r="Q216" s="180">
        <v>0</v>
      </c>
      <c r="R216" s="55"/>
      <c r="S216" s="74">
        <v>0</v>
      </c>
    </row>
    <row r="217" spans="1:20">
      <c r="A217" s="54">
        <v>60000</v>
      </c>
      <c r="B217" s="54">
        <v>70000</v>
      </c>
      <c r="C217" s="87">
        <v>192</v>
      </c>
      <c r="D217" s="87">
        <v>1228675605</v>
      </c>
      <c r="E217" s="55">
        <v>1.9460033017635312E-7</v>
      </c>
      <c r="F217" s="84">
        <v>63993.521093750001</v>
      </c>
      <c r="G217" s="106"/>
      <c r="H217" s="143" t="str">
        <f t="shared" si="3"/>
        <v>(60000, 70000]</v>
      </c>
      <c r="I217" s="172">
        <v>0</v>
      </c>
      <c r="J217" s="55">
        <v>0</v>
      </c>
      <c r="K217" s="55">
        <v>0</v>
      </c>
      <c r="L217" s="75">
        <v>0</v>
      </c>
      <c r="M217" s="55">
        <v>0</v>
      </c>
      <c r="N217" s="55">
        <v>0</v>
      </c>
      <c r="O217" s="106"/>
      <c r="P217" s="55">
        <v>0</v>
      </c>
      <c r="Q217" s="180">
        <v>0</v>
      </c>
      <c r="R217" s="55"/>
      <c r="S217" s="74">
        <v>0</v>
      </c>
    </row>
    <row r="218" spans="1:20">
      <c r="A218" s="54">
        <v>70000</v>
      </c>
      <c r="B218" s="54">
        <v>80000</v>
      </c>
      <c r="C218" s="87">
        <v>46</v>
      </c>
      <c r="D218" s="87">
        <v>339933765</v>
      </c>
      <c r="E218" s="55">
        <v>4.6622995771417934E-8</v>
      </c>
      <c r="F218" s="84">
        <v>73898.644565217386</v>
      </c>
      <c r="G218" s="106"/>
      <c r="H218" s="143" t="str">
        <f t="shared" si="3"/>
        <v>(70000, 80000]</v>
      </c>
      <c r="I218" s="172">
        <v>0</v>
      </c>
      <c r="J218" s="55">
        <v>0</v>
      </c>
      <c r="K218" s="55">
        <v>0</v>
      </c>
      <c r="L218" s="75">
        <v>0</v>
      </c>
      <c r="M218" s="55">
        <v>0</v>
      </c>
      <c r="N218" s="55">
        <v>0</v>
      </c>
      <c r="O218" s="106"/>
      <c r="P218" s="55">
        <v>0</v>
      </c>
      <c r="Q218" s="180">
        <v>0</v>
      </c>
      <c r="R218" s="55"/>
      <c r="S218" s="74">
        <v>0</v>
      </c>
    </row>
    <row r="219" spans="1:20">
      <c r="A219" s="54">
        <v>80000</v>
      </c>
      <c r="B219" s="54">
        <v>90000</v>
      </c>
      <c r="C219" s="87">
        <v>18</v>
      </c>
      <c r="D219" s="87">
        <v>149870980</v>
      </c>
      <c r="E219" s="55">
        <v>1.8243780954033104E-8</v>
      </c>
      <c r="F219" s="84">
        <v>83261.655555555553</v>
      </c>
      <c r="G219" s="106"/>
      <c r="H219" s="143" t="str">
        <f t="shared" si="3"/>
        <v>(80000, 90000]</v>
      </c>
      <c r="I219" s="172">
        <v>0</v>
      </c>
      <c r="J219" s="55">
        <v>0</v>
      </c>
      <c r="K219" s="55">
        <v>0</v>
      </c>
      <c r="L219" s="75">
        <v>0</v>
      </c>
      <c r="M219" s="55">
        <v>0</v>
      </c>
      <c r="N219" s="55">
        <v>0</v>
      </c>
      <c r="O219" s="106"/>
      <c r="P219" s="55">
        <v>0</v>
      </c>
      <c r="Q219" s="180">
        <v>0</v>
      </c>
      <c r="R219" s="55"/>
      <c r="S219" s="74">
        <v>0</v>
      </c>
    </row>
    <row r="220" spans="1:20">
      <c r="A220" s="54">
        <v>90000</v>
      </c>
      <c r="B220" s="54">
        <v>100000</v>
      </c>
      <c r="C220" s="87">
        <v>6</v>
      </c>
      <c r="D220" s="87">
        <v>57272250</v>
      </c>
      <c r="E220" s="55">
        <v>6.081260318011035E-9</v>
      </c>
      <c r="F220" s="84">
        <v>95453.75</v>
      </c>
      <c r="G220" s="106"/>
      <c r="H220" s="143" t="str">
        <f t="shared" si="3"/>
        <v>(90000, 100000]</v>
      </c>
      <c r="I220" s="172">
        <v>0</v>
      </c>
      <c r="J220" s="55">
        <v>0</v>
      </c>
      <c r="K220" s="55">
        <v>0</v>
      </c>
      <c r="L220" s="75">
        <v>0</v>
      </c>
      <c r="M220" s="55">
        <v>0</v>
      </c>
      <c r="N220" s="55">
        <v>0</v>
      </c>
      <c r="O220" s="106"/>
      <c r="P220" s="55">
        <v>0</v>
      </c>
      <c r="Q220" s="180">
        <v>0</v>
      </c>
      <c r="R220" s="55"/>
      <c r="S220" s="74">
        <v>0</v>
      </c>
    </row>
    <row r="221" spans="1:20">
      <c r="A221" s="54">
        <v>100000</v>
      </c>
      <c r="B221" s="54">
        <v>9999999</v>
      </c>
      <c r="C221" s="87">
        <v>156</v>
      </c>
      <c r="D221" s="87">
        <v>1792140330</v>
      </c>
      <c r="E221" s="55">
        <v>1.5811276826828693E-7</v>
      </c>
      <c r="F221" s="84">
        <v>114880.79038461538</v>
      </c>
      <c r="G221" s="106"/>
      <c r="H221" s="143" t="str">
        <f t="shared" si="3"/>
        <v>(100000, 9999999]</v>
      </c>
      <c r="I221" s="172">
        <v>0</v>
      </c>
      <c r="J221" s="55">
        <v>0</v>
      </c>
      <c r="K221" s="55">
        <v>0</v>
      </c>
      <c r="L221" s="75">
        <v>0</v>
      </c>
      <c r="M221" s="55">
        <v>0</v>
      </c>
      <c r="N221" s="55">
        <v>0</v>
      </c>
      <c r="O221" s="106"/>
      <c r="P221" s="55">
        <v>0</v>
      </c>
      <c r="Q221" s="180">
        <v>0</v>
      </c>
      <c r="R221" s="55"/>
      <c r="S221" s="74">
        <v>0</v>
      </c>
    </row>
    <row r="222" spans="1:20">
      <c r="A222" s="216" t="s">
        <v>72</v>
      </c>
      <c r="B222" s="217"/>
      <c r="C222" s="65">
        <f>E222*B156</f>
        <v>13362000</v>
      </c>
      <c r="D222" s="87" cm="1">
        <f t="array" ref="D222:E222">D80:E80</f>
        <v>360008300</v>
      </c>
      <c r="E222" s="151">
        <v>1.3362000000000001E-2</v>
      </c>
      <c r="F222" s="84">
        <v>0.26942695704235892</v>
      </c>
      <c r="G222" s="106"/>
      <c r="H222" s="143" t="s">
        <v>72</v>
      </c>
      <c r="I222" s="172">
        <v>1.57</v>
      </c>
      <c r="J222" s="55">
        <v>2.0978340000000002E-2</v>
      </c>
      <c r="K222" s="55">
        <f>J222</f>
        <v>2.0978340000000002E-2</v>
      </c>
      <c r="L222" s="75">
        <v>20978340</v>
      </c>
      <c r="M222" s="58">
        <v>2.0969861738110249E-2</v>
      </c>
      <c r="N222" s="55">
        <v>5.6498460376980357E-3</v>
      </c>
      <c r="P222" s="47"/>
      <c r="Q222" s="47"/>
      <c r="R222" s="47"/>
      <c r="S222" s="47"/>
      <c r="T222" s="47"/>
    </row>
    <row r="223" spans="1:20">
      <c r="A223" s="60"/>
      <c r="B223" s="48"/>
      <c r="C223" s="1"/>
      <c r="D223" s="1"/>
      <c r="E223" s="1"/>
      <c r="F223" s="1"/>
      <c r="H223" s="12"/>
      <c r="I223" s="48"/>
      <c r="J223" s="48"/>
      <c r="L223" s="61"/>
      <c r="M223" s="48"/>
    </row>
    <row r="224" spans="1:20">
      <c r="A224" s="48"/>
      <c r="D224" s="102"/>
      <c r="E224" s="1"/>
      <c r="F224" s="1"/>
      <c r="H224" s="12"/>
      <c r="I224" s="48"/>
      <c r="J224" s="48"/>
      <c r="K224" s="48"/>
      <c r="L224" s="48"/>
      <c r="M224" s="48"/>
      <c r="N224" s="48"/>
    </row>
    <row r="225" spans="1:22" s="150" customFormat="1">
      <c r="A225" s="214" t="s">
        <v>300</v>
      </c>
      <c r="B225" s="214"/>
      <c r="C225" s="214"/>
      <c r="D225" s="214"/>
      <c r="E225" s="145"/>
      <c r="F225" s="145"/>
      <c r="G225" s="146"/>
      <c r="H225" s="147"/>
      <c r="I225" s="148"/>
      <c r="J225" s="149"/>
      <c r="K225" s="149"/>
      <c r="L225" s="149"/>
      <c r="M225" s="149"/>
      <c r="N225" s="149"/>
      <c r="O225" s="146"/>
    </row>
    <row r="226" spans="1:22">
      <c r="A226" s="48"/>
      <c r="B226" s="48"/>
      <c r="C226" s="1"/>
      <c r="D226" s="1"/>
      <c r="E226" s="1"/>
      <c r="F226" s="1"/>
      <c r="H226" s="12"/>
      <c r="I226" s="48"/>
      <c r="J226" s="48"/>
      <c r="K226" s="48"/>
      <c r="L226" s="48"/>
      <c r="M226" s="48"/>
      <c r="N226" s="48"/>
    </row>
    <row r="227" spans="1:22">
      <c r="A227" s="63" t="s">
        <v>69</v>
      </c>
      <c r="B227" s="170">
        <f>B155</f>
        <v>0</v>
      </c>
      <c r="C227" s="1"/>
      <c r="D227" s="1"/>
      <c r="E227" s="1"/>
      <c r="F227" s="1"/>
      <c r="H227" s="63" t="s">
        <v>70</v>
      </c>
      <c r="I227" s="48"/>
      <c r="J227" s="48"/>
      <c r="K227" s="48"/>
      <c r="M227" s="48"/>
      <c r="N227" s="48"/>
    </row>
    <row r="228" spans="1:22">
      <c r="A228" s="18" t="s">
        <v>52</v>
      </c>
      <c r="B228" s="18" t="s">
        <v>53</v>
      </c>
      <c r="C228" s="18" t="s">
        <v>65</v>
      </c>
      <c r="D228" s="18" t="s">
        <v>66</v>
      </c>
      <c r="E228" s="18" t="s">
        <v>67</v>
      </c>
      <c r="F228" s="18" t="s">
        <v>77</v>
      </c>
      <c r="H228" s="117" t="s">
        <v>55</v>
      </c>
      <c r="I228" s="117" t="s">
        <v>267</v>
      </c>
      <c r="J228" s="18" t="s">
        <v>58</v>
      </c>
      <c r="K228" s="18" t="s">
        <v>59</v>
      </c>
      <c r="L228" s="18" t="s">
        <v>60</v>
      </c>
      <c r="M228" s="18" t="s">
        <v>61</v>
      </c>
      <c r="N228" s="18" t="s">
        <v>54</v>
      </c>
      <c r="P228" s="77" t="s">
        <v>282</v>
      </c>
      <c r="Q228" s="157" t="s">
        <v>282</v>
      </c>
      <c r="R228" s="77" t="s">
        <v>281</v>
      </c>
      <c r="S228" s="77" t="s">
        <v>74</v>
      </c>
      <c r="U228" s="117" t="s">
        <v>299</v>
      </c>
    </row>
    <row r="229" spans="1:22">
      <c r="A229" s="59">
        <v>-1</v>
      </c>
      <c r="B229" s="59">
        <v>0</v>
      </c>
      <c r="C229" s="87" cm="1">
        <f t="array" ref="C229:D292">Multiplier_Weight_Oldhand!C229:D292</f>
        <v>0</v>
      </c>
      <c r="D229" s="87">
        <v>0</v>
      </c>
      <c r="E229" s="55" cm="1">
        <f t="array" ref="E229:E292">_xlfn.LET(_xlpm.x, C229:C292, _xlpm.x/SUM(_xlpm.x))</f>
        <v>0</v>
      </c>
      <c r="F229" s="83" cm="1">
        <f t="array" ref="F229:F292">_xlfn.LET(_xlpm.x, D229:D292/C229:C292/B3, IF(ISERR(_xlpm.x), 0, _xlpm.x))</f>
        <v>0</v>
      </c>
      <c r="G229" s="47">
        <v>1E-4</v>
      </c>
      <c r="H229" s="143" t="str">
        <f t="shared" ref="H229:H260" si="4">"("&amp;$A229&amp;", "&amp;$B229&amp;"]"</f>
        <v>(-1, 0]</v>
      </c>
      <c r="I229" s="172">
        <v>0</v>
      </c>
      <c r="J229" s="55" cm="1">
        <f t="array" ref="J229:J292">_xlfn.ANCHORARRAY(E229)*I229:I292</f>
        <v>0</v>
      </c>
      <c r="K229" s="55" cm="1">
        <f t="array" ref="K229:K292">J229:J292/SUM(_xlfn.ANCHORARRAY(J229))</f>
        <v>0</v>
      </c>
      <c r="L229" s="104" cm="1">
        <f t="array" ref="L229:L292">INT(_xlfn.ANCHORARRAY(K229)*$B$2)</f>
        <v>0</v>
      </c>
      <c r="M229" s="55" cm="1">
        <f t="array" ref="M229:M292">_xlfn.LET(_xlpm.x, L229:L292, _xlpm.x/SUM(_xlpm.x))</f>
        <v>0</v>
      </c>
      <c r="N229" s="56" cm="1">
        <f t="array" ref="N229:N292">M229:M292*_xlfn.ANCHORARRAY(F229)</f>
        <v>0</v>
      </c>
      <c r="O229" s="106"/>
      <c r="P229" s="55" cm="1">
        <f t="array" ref="P229:P292">_xlfn.ANCHORARRAY(M229)</f>
        <v>0</v>
      </c>
      <c r="Q229" s="180">
        <v>0</v>
      </c>
      <c r="R229" s="55">
        <v>0</v>
      </c>
      <c r="S229" s="74" cm="1">
        <f t="array" ref="S229:S292">_xlfn.LET(_xlpm.x, Q229:Q292/M229:M292, IF(ISERR(_xlpm.x), 0, ROUND(_xlpm.x,2)))</f>
        <v>0</v>
      </c>
      <c r="U229" s="180">
        <v>0</v>
      </c>
      <c r="V229" s="92">
        <f>SUMPRODUCT(U229:U292,M229:M292)</f>
        <v>0.36670297265909235</v>
      </c>
    </row>
    <row r="230" spans="1:22">
      <c r="A230" s="54">
        <v>0</v>
      </c>
      <c r="B230" s="54">
        <v>1</v>
      </c>
      <c r="C230" s="87">
        <v>7042</v>
      </c>
      <c r="D230" s="87">
        <v>397470</v>
      </c>
      <c r="E230" s="55">
        <v>5.2724048380341487E-4</v>
      </c>
      <c r="F230" s="84">
        <v>0.56442771939789838</v>
      </c>
      <c r="G230" s="47">
        <v>18211</v>
      </c>
      <c r="H230" s="143" t="str">
        <f t="shared" si="4"/>
        <v>(0, 1]</v>
      </c>
      <c r="I230" s="172">
        <v>0</v>
      </c>
      <c r="J230" s="55">
        <v>0</v>
      </c>
      <c r="K230" s="55">
        <v>0</v>
      </c>
      <c r="L230" s="104">
        <v>0</v>
      </c>
      <c r="M230" s="55">
        <v>0</v>
      </c>
      <c r="N230" s="55">
        <v>0</v>
      </c>
      <c r="O230" s="106"/>
      <c r="P230" s="55">
        <v>0</v>
      </c>
      <c r="Q230" s="180">
        <v>0</v>
      </c>
      <c r="R230" s="55">
        <v>0</v>
      </c>
      <c r="S230" s="74">
        <v>0</v>
      </c>
      <c r="U230" s="180">
        <v>0.1035961922670114</v>
      </c>
      <c r="V230" s="202">
        <f>V229*12</f>
        <v>4.4004356719091078</v>
      </c>
    </row>
    <row r="231" spans="1:22">
      <c r="A231" s="54">
        <v>1</v>
      </c>
      <c r="B231" s="54">
        <v>2</v>
      </c>
      <c r="C231" s="87">
        <v>6961</v>
      </c>
      <c r="D231" s="87">
        <v>1078515</v>
      </c>
      <c r="E231" s="55">
        <v>5.2117594543532684E-4</v>
      </c>
      <c r="F231" s="84">
        <v>1.5493679069099267</v>
      </c>
      <c r="G231" s="81">
        <f>1+G230*G229</f>
        <v>2.8211000000000004</v>
      </c>
      <c r="H231" s="143" t="str">
        <f t="shared" si="4"/>
        <v>(1, 2]</v>
      </c>
      <c r="I231" s="172">
        <v>0</v>
      </c>
      <c r="J231" s="55">
        <v>0</v>
      </c>
      <c r="K231" s="55">
        <v>0</v>
      </c>
      <c r="L231" s="104">
        <v>0</v>
      </c>
      <c r="M231" s="55">
        <v>0</v>
      </c>
      <c r="N231" s="55">
        <v>0</v>
      </c>
      <c r="O231" s="106"/>
      <c r="P231" s="55">
        <v>0</v>
      </c>
      <c r="Q231" s="180">
        <v>0</v>
      </c>
      <c r="R231" s="55">
        <v>0</v>
      </c>
      <c r="S231" s="74">
        <v>0</v>
      </c>
      <c r="U231" s="180">
        <v>0.1484915483916982</v>
      </c>
    </row>
    <row r="232" spans="1:22">
      <c r="A232" s="54">
        <v>2</v>
      </c>
      <c r="B232" s="54">
        <v>3</v>
      </c>
      <c r="C232" s="87">
        <v>7196</v>
      </c>
      <c r="D232" s="87">
        <v>1845290</v>
      </c>
      <c r="E232" s="55">
        <v>5.3877059378718744E-4</v>
      </c>
      <c r="F232" s="84">
        <v>2.5643274041133965</v>
      </c>
      <c r="G232" s="81"/>
      <c r="H232" s="143" t="str">
        <f t="shared" si="4"/>
        <v>(2, 3]</v>
      </c>
      <c r="I232" s="172">
        <v>0</v>
      </c>
      <c r="J232" s="55">
        <v>0</v>
      </c>
      <c r="K232" s="55">
        <v>0</v>
      </c>
      <c r="L232" s="104">
        <v>0</v>
      </c>
      <c r="M232" s="55">
        <v>0</v>
      </c>
      <c r="N232" s="55">
        <v>0</v>
      </c>
      <c r="O232" s="106"/>
      <c r="P232" s="55">
        <v>0</v>
      </c>
      <c r="Q232" s="180">
        <v>0</v>
      </c>
      <c r="R232" s="55">
        <v>0</v>
      </c>
      <c r="S232" s="74">
        <v>0</v>
      </c>
      <c r="U232" s="180">
        <v>0.17406206150944259</v>
      </c>
    </row>
    <row r="233" spans="1:22">
      <c r="A233" s="54">
        <v>3</v>
      </c>
      <c r="B233" s="54">
        <v>4</v>
      </c>
      <c r="C233" s="87">
        <v>7104</v>
      </c>
      <c r="D233" s="87">
        <v>2524955</v>
      </c>
      <c r="E233" s="55">
        <v>5.3188247613454413E-4</v>
      </c>
      <c r="F233" s="84">
        <v>3.5542722409909908</v>
      </c>
      <c r="G233" s="81"/>
      <c r="H233" s="143" t="str">
        <f t="shared" si="4"/>
        <v>(3, 4]</v>
      </c>
      <c r="I233" s="172">
        <v>0</v>
      </c>
      <c r="J233" s="55">
        <v>0</v>
      </c>
      <c r="K233" s="55">
        <v>0</v>
      </c>
      <c r="L233" s="104">
        <v>0</v>
      </c>
      <c r="M233" s="55">
        <v>0</v>
      </c>
      <c r="N233" s="55">
        <v>0</v>
      </c>
      <c r="O233" s="106"/>
      <c r="P233" s="55">
        <v>0</v>
      </c>
      <c r="Q233" s="180">
        <v>0</v>
      </c>
      <c r="R233" s="55">
        <v>3.614457831325301E-2</v>
      </c>
      <c r="S233" s="74">
        <v>0</v>
      </c>
      <c r="U233" s="180">
        <v>0.1929305403453177</v>
      </c>
    </row>
    <row r="234" spans="1:22">
      <c r="A234" s="54">
        <v>4</v>
      </c>
      <c r="B234" s="54">
        <v>5</v>
      </c>
      <c r="C234" s="87">
        <v>7483</v>
      </c>
      <c r="D234" s="87">
        <v>3409320</v>
      </c>
      <c r="E234" s="55">
        <v>5.6025852602967251E-4</v>
      </c>
      <c r="F234" s="84">
        <v>4.5560871308298809</v>
      </c>
      <c r="G234" s="81"/>
      <c r="H234" s="143" t="str">
        <f t="shared" si="4"/>
        <v>(4, 5]</v>
      </c>
      <c r="I234" s="172">
        <v>0</v>
      </c>
      <c r="J234" s="55">
        <v>0</v>
      </c>
      <c r="K234" s="55">
        <v>0</v>
      </c>
      <c r="L234" s="104">
        <v>0</v>
      </c>
      <c r="M234" s="55">
        <v>0</v>
      </c>
      <c r="N234" s="55">
        <v>0</v>
      </c>
      <c r="O234" s="106"/>
      <c r="P234" s="55">
        <v>0</v>
      </c>
      <c r="Q234" s="180">
        <v>0</v>
      </c>
      <c r="R234" s="55">
        <v>0</v>
      </c>
      <c r="S234" s="74">
        <v>0</v>
      </c>
      <c r="U234" s="180">
        <v>0.2063314917127072</v>
      </c>
    </row>
    <row r="235" spans="1:22">
      <c r="A235" s="54">
        <v>5</v>
      </c>
      <c r="B235" s="54">
        <v>6</v>
      </c>
      <c r="C235" s="87">
        <v>8182</v>
      </c>
      <c r="D235" s="87">
        <v>4541655</v>
      </c>
      <c r="E235" s="55">
        <v>6.1259324602095158E-4</v>
      </c>
      <c r="F235" s="84">
        <v>5.550788315815204</v>
      </c>
      <c r="G235" s="81"/>
      <c r="H235" s="143" t="str">
        <f t="shared" si="4"/>
        <v>(5, 6]</v>
      </c>
      <c r="I235" s="172">
        <v>0</v>
      </c>
      <c r="J235" s="55">
        <v>0</v>
      </c>
      <c r="K235" s="55">
        <v>0</v>
      </c>
      <c r="L235" s="104">
        <v>0</v>
      </c>
      <c r="M235" s="55">
        <v>0</v>
      </c>
      <c r="N235" s="55">
        <v>0</v>
      </c>
      <c r="O235" s="106"/>
      <c r="P235" s="55">
        <v>0</v>
      </c>
      <c r="Q235" s="180">
        <v>0</v>
      </c>
      <c r="R235" s="55">
        <v>0</v>
      </c>
      <c r="S235" s="74">
        <v>0</v>
      </c>
      <c r="U235" s="180">
        <v>0.21336163331311911</v>
      </c>
    </row>
    <row r="236" spans="1:22">
      <c r="A236" s="54">
        <v>6</v>
      </c>
      <c r="B236" s="54">
        <v>7</v>
      </c>
      <c r="C236" s="87">
        <v>8390</v>
      </c>
      <c r="D236" s="87">
        <v>5496365</v>
      </c>
      <c r="E236" s="55">
        <v>6.2816638158344951E-4</v>
      </c>
      <c r="F236" s="84">
        <v>6.5510905840286053</v>
      </c>
      <c r="G236" s="81"/>
      <c r="H236" s="143" t="str">
        <f t="shared" si="4"/>
        <v>(6, 7]</v>
      </c>
      <c r="I236" s="172">
        <v>0</v>
      </c>
      <c r="J236" s="55">
        <v>0</v>
      </c>
      <c r="K236" s="55">
        <v>0</v>
      </c>
      <c r="L236" s="104">
        <v>0</v>
      </c>
      <c r="M236" s="55">
        <v>0</v>
      </c>
      <c r="N236" s="55">
        <v>0</v>
      </c>
      <c r="O236" s="106"/>
      <c r="P236" s="55">
        <v>0</v>
      </c>
      <c r="Q236" s="180">
        <v>0</v>
      </c>
      <c r="R236" s="55">
        <v>1.2048192771084338E-2</v>
      </c>
      <c r="S236" s="74">
        <v>0</v>
      </c>
      <c r="U236" s="180">
        <v>0.22473548361673201</v>
      </c>
    </row>
    <row r="237" spans="1:22">
      <c r="A237" s="54">
        <v>7</v>
      </c>
      <c r="B237" s="54">
        <v>8</v>
      </c>
      <c r="C237" s="87">
        <v>8747</v>
      </c>
      <c r="D237" s="87">
        <v>6605700</v>
      </c>
      <c r="E237" s="55">
        <v>6.5489527290946755E-4</v>
      </c>
      <c r="F237" s="84">
        <v>7.5519606722304786</v>
      </c>
      <c r="G237" s="81"/>
      <c r="H237" s="143" t="str">
        <f t="shared" si="4"/>
        <v>(7, 8]</v>
      </c>
      <c r="I237" s="172">
        <v>0</v>
      </c>
      <c r="J237" s="55">
        <v>0</v>
      </c>
      <c r="K237" s="55">
        <v>0</v>
      </c>
      <c r="L237" s="104">
        <v>0</v>
      </c>
      <c r="M237" s="55">
        <v>0</v>
      </c>
      <c r="N237" s="55">
        <v>0</v>
      </c>
      <c r="O237" s="106"/>
      <c r="P237" s="55">
        <v>0</v>
      </c>
      <c r="Q237" s="180">
        <v>0</v>
      </c>
      <c r="R237" s="55">
        <v>3.614457831325301E-2</v>
      </c>
      <c r="S237" s="74">
        <v>0</v>
      </c>
      <c r="U237" s="180">
        <v>0.2344830191530354</v>
      </c>
    </row>
    <row r="238" spans="1:22">
      <c r="A238" s="54">
        <v>8</v>
      </c>
      <c r="B238" s="54">
        <v>9</v>
      </c>
      <c r="C238" s="87">
        <v>8856</v>
      </c>
      <c r="D238" s="87">
        <v>7570485</v>
      </c>
      <c r="E238" s="55">
        <v>6.6305619491096885E-4</v>
      </c>
      <c r="F238" s="84">
        <v>8.5484247967479678</v>
      </c>
      <c r="G238" s="81"/>
      <c r="H238" s="143" t="str">
        <f t="shared" si="4"/>
        <v>(8, 9]</v>
      </c>
      <c r="I238" s="172">
        <v>0</v>
      </c>
      <c r="J238" s="55">
        <v>0</v>
      </c>
      <c r="K238" s="55">
        <v>0</v>
      </c>
      <c r="L238" s="104">
        <v>0</v>
      </c>
      <c r="M238" s="55">
        <v>0</v>
      </c>
      <c r="N238" s="55">
        <v>0</v>
      </c>
      <c r="O238" s="106"/>
      <c r="P238" s="55">
        <v>0</v>
      </c>
      <c r="Q238" s="180">
        <v>0</v>
      </c>
      <c r="R238" s="55">
        <v>2.4096385542168676E-2</v>
      </c>
      <c r="S238" s="74">
        <v>0</v>
      </c>
      <c r="U238" s="180">
        <v>0.24127152960495621</v>
      </c>
    </row>
    <row r="239" spans="1:22">
      <c r="A239" s="54">
        <v>9</v>
      </c>
      <c r="B239" s="54">
        <v>10</v>
      </c>
      <c r="C239" s="87">
        <v>9108</v>
      </c>
      <c r="D239" s="87">
        <v>8694310</v>
      </c>
      <c r="E239" s="55">
        <v>6.8192364761168744E-4</v>
      </c>
      <c r="F239" s="84">
        <v>9.5457949055775142</v>
      </c>
      <c r="G239" s="81"/>
      <c r="H239" s="143" t="str">
        <f t="shared" si="4"/>
        <v>(9, 10]</v>
      </c>
      <c r="I239" s="172">
        <v>0</v>
      </c>
      <c r="J239" s="55">
        <v>0</v>
      </c>
      <c r="K239" s="55">
        <v>0</v>
      </c>
      <c r="L239" s="104">
        <v>0</v>
      </c>
      <c r="M239" s="55">
        <v>0</v>
      </c>
      <c r="N239" s="55">
        <v>0</v>
      </c>
      <c r="O239" s="106"/>
      <c r="P239" s="55">
        <v>0</v>
      </c>
      <c r="Q239" s="180">
        <v>0</v>
      </c>
      <c r="R239" s="55">
        <v>1.2048192771084338E-2</v>
      </c>
      <c r="S239" s="74">
        <v>0</v>
      </c>
      <c r="U239" s="180">
        <v>0.24651398937424071</v>
      </c>
    </row>
    <row r="240" spans="1:22">
      <c r="A240" s="54">
        <v>10</v>
      </c>
      <c r="B240" s="54">
        <v>15</v>
      </c>
      <c r="C240" s="87">
        <v>51671</v>
      </c>
      <c r="D240" s="87">
        <v>65170480</v>
      </c>
      <c r="E240" s="55">
        <v>3.8686513829318736E-3</v>
      </c>
      <c r="F240" s="84">
        <v>12.612583460742004</v>
      </c>
      <c r="G240" s="106"/>
      <c r="H240" s="143" t="str">
        <f t="shared" si="4"/>
        <v>(10, 15]</v>
      </c>
      <c r="I240" s="172">
        <v>0</v>
      </c>
      <c r="J240" s="55">
        <v>0</v>
      </c>
      <c r="K240" s="55">
        <v>0</v>
      </c>
      <c r="L240" s="104">
        <v>0</v>
      </c>
      <c r="M240" s="55">
        <v>0</v>
      </c>
      <c r="N240" s="55">
        <v>0</v>
      </c>
      <c r="O240" s="106"/>
      <c r="P240" s="55">
        <v>0</v>
      </c>
      <c r="Q240" s="180">
        <v>0.13126626188785775</v>
      </c>
      <c r="R240" s="55">
        <v>7.2289156626506021E-2</v>
      </c>
      <c r="S240" s="74">
        <v>0</v>
      </c>
      <c r="T240" s="91"/>
      <c r="U240" s="180">
        <v>0.2621944591855655</v>
      </c>
    </row>
    <row r="241" spans="1:21">
      <c r="A241" s="54">
        <v>15</v>
      </c>
      <c r="B241" s="54">
        <v>20</v>
      </c>
      <c r="C241" s="87">
        <v>60539</v>
      </c>
      <c r="D241" s="87">
        <v>106561110</v>
      </c>
      <c r="E241" s="55">
        <v>4.5326060279714479E-3</v>
      </c>
      <c r="F241" s="84">
        <v>17.602059829201011</v>
      </c>
      <c r="G241" s="106"/>
      <c r="H241" s="181" t="str">
        <f t="shared" si="4"/>
        <v>(15, 20]</v>
      </c>
      <c r="I241" s="172">
        <v>0</v>
      </c>
      <c r="J241" s="55">
        <v>0</v>
      </c>
      <c r="K241" s="55">
        <v>0</v>
      </c>
      <c r="L241" s="104">
        <v>0</v>
      </c>
      <c r="M241" s="55">
        <v>0</v>
      </c>
      <c r="N241" s="55">
        <v>0</v>
      </c>
      <c r="O241" s="106"/>
      <c r="P241" s="55">
        <v>0</v>
      </c>
      <c r="Q241" s="180">
        <v>0.13125249088755481</v>
      </c>
      <c r="R241" s="55">
        <v>7.2289156626506021E-2</v>
      </c>
      <c r="S241" s="74">
        <v>0</v>
      </c>
      <c r="T241" s="91"/>
      <c r="U241" s="180">
        <v>0.28343220593126539</v>
      </c>
    </row>
    <row r="242" spans="1:21">
      <c r="A242" s="54">
        <v>20</v>
      </c>
      <c r="B242" s="54">
        <v>25</v>
      </c>
      <c r="C242" s="87">
        <v>68801</v>
      </c>
      <c r="D242" s="87">
        <v>155359970</v>
      </c>
      <c r="E242" s="55">
        <v>5.151188941516437E-3</v>
      </c>
      <c r="F242" s="84">
        <v>22.581062775250363</v>
      </c>
      <c r="G242" s="106"/>
      <c r="H242" s="143" t="str">
        <f t="shared" si="4"/>
        <v>(20, 25]</v>
      </c>
      <c r="I242" s="172">
        <v>0</v>
      </c>
      <c r="J242" s="55">
        <v>0</v>
      </c>
      <c r="K242" s="55">
        <v>0</v>
      </c>
      <c r="L242" s="104">
        <v>0</v>
      </c>
      <c r="M242" s="55">
        <v>0</v>
      </c>
      <c r="N242" s="55">
        <v>0</v>
      </c>
      <c r="O242" s="106"/>
      <c r="P242" s="55">
        <v>0</v>
      </c>
      <c r="Q242" s="180">
        <v>0.1312781858881201</v>
      </c>
      <c r="R242" s="55">
        <v>7.2289156626506021E-2</v>
      </c>
      <c r="S242" s="74">
        <v>0</v>
      </c>
      <c r="T242" s="91"/>
      <c r="U242" s="180">
        <v>0.29907072112041061</v>
      </c>
    </row>
    <row r="243" spans="1:21">
      <c r="A243" s="54">
        <v>25</v>
      </c>
      <c r="B243" s="54">
        <v>30</v>
      </c>
      <c r="C243" s="87">
        <v>76304</v>
      </c>
      <c r="D243" s="87">
        <v>210369015</v>
      </c>
      <c r="E243" s="55">
        <v>5.7129448844271194E-3</v>
      </c>
      <c r="F243" s="84">
        <v>27.56985413608723</v>
      </c>
      <c r="G243" s="106"/>
      <c r="H243" s="143" t="str">
        <f t="shared" si="4"/>
        <v>(25, 30]</v>
      </c>
      <c r="I243" s="172">
        <v>0</v>
      </c>
      <c r="J243" s="55">
        <v>0</v>
      </c>
      <c r="K243" s="55">
        <v>0</v>
      </c>
      <c r="L243" s="104">
        <v>0</v>
      </c>
      <c r="M243" s="55">
        <v>0</v>
      </c>
      <c r="N243" s="55">
        <v>0</v>
      </c>
      <c r="O243" s="106"/>
      <c r="P243" s="55">
        <v>0</v>
      </c>
      <c r="Q243" s="180">
        <v>0.13224971290949369</v>
      </c>
      <c r="R243" s="55">
        <v>8.4337349397590355E-2</v>
      </c>
      <c r="S243" s="74">
        <v>0</v>
      </c>
      <c r="T243" s="91"/>
      <c r="U243" s="180">
        <v>0.31171104584443621</v>
      </c>
    </row>
    <row r="244" spans="1:21">
      <c r="A244" s="54">
        <v>30</v>
      </c>
      <c r="B244" s="54">
        <v>35</v>
      </c>
      <c r="C244" s="87">
        <v>83241</v>
      </c>
      <c r="D244" s="87">
        <v>271107480</v>
      </c>
      <c r="E244" s="55">
        <v>6.2323239296052345E-3</v>
      </c>
      <c r="F244" s="84">
        <v>32.568984034310013</v>
      </c>
      <c r="G244" s="106"/>
      <c r="H244" s="143" t="str">
        <f t="shared" si="4"/>
        <v>(30, 35]</v>
      </c>
      <c r="I244" s="172">
        <v>0</v>
      </c>
      <c r="J244" s="55">
        <v>0</v>
      </c>
      <c r="K244" s="55">
        <v>0</v>
      </c>
      <c r="L244" s="104">
        <v>0</v>
      </c>
      <c r="M244" s="55">
        <v>0</v>
      </c>
      <c r="N244" s="55">
        <v>0</v>
      </c>
      <c r="O244" s="106"/>
      <c r="P244" s="55">
        <v>0</v>
      </c>
      <c r="Q244" s="180">
        <v>3.6550552804112159E-2</v>
      </c>
      <c r="R244" s="55">
        <v>3.614457831325301E-2</v>
      </c>
      <c r="S244" s="74">
        <v>0</v>
      </c>
      <c r="T244" s="91"/>
      <c r="U244" s="180">
        <v>0.32425899924548329</v>
      </c>
    </row>
    <row r="245" spans="1:21">
      <c r="A245" s="54">
        <v>35</v>
      </c>
      <c r="B245" s="54">
        <v>40</v>
      </c>
      <c r="C245" s="87">
        <v>89448</v>
      </c>
      <c r="D245" s="87">
        <v>335898775</v>
      </c>
      <c r="E245" s="55">
        <v>6.6970472586265067E-3</v>
      </c>
      <c r="F245" s="84">
        <v>37.552407544047938</v>
      </c>
      <c r="G245" s="106"/>
      <c r="H245" s="181" t="str">
        <f t="shared" si="4"/>
        <v>(35, 40]</v>
      </c>
      <c r="I245" s="172">
        <v>0</v>
      </c>
      <c r="J245" s="55">
        <v>0</v>
      </c>
      <c r="K245" s="55">
        <v>0</v>
      </c>
      <c r="L245" s="104">
        <v>0</v>
      </c>
      <c r="M245" s="55">
        <v>0</v>
      </c>
      <c r="N245" s="55">
        <v>0</v>
      </c>
      <c r="O245" s="106"/>
      <c r="P245" s="55">
        <v>0</v>
      </c>
      <c r="Q245" s="180">
        <v>2.9855874656829241E-2</v>
      </c>
      <c r="R245" s="55">
        <v>2.4096385542168676E-2</v>
      </c>
      <c r="S245" s="74">
        <v>0</v>
      </c>
      <c r="T245" s="91"/>
      <c r="U245" s="180">
        <v>0.33402138771449891</v>
      </c>
    </row>
    <row r="246" spans="1:21">
      <c r="A246" s="54">
        <v>40</v>
      </c>
      <c r="B246" s="54">
        <v>45</v>
      </c>
      <c r="C246" s="87">
        <v>95401</v>
      </c>
      <c r="D246" s="87">
        <v>405939470</v>
      </c>
      <c r="E246" s="55">
        <v>7.1427533932589583E-3</v>
      </c>
      <c r="F246" s="84">
        <v>42.55086110208488</v>
      </c>
      <c r="G246" s="106"/>
      <c r="H246" s="143" t="str">
        <f t="shared" si="4"/>
        <v>(40, 45]</v>
      </c>
      <c r="I246" s="172">
        <v>54.789550200000008</v>
      </c>
      <c r="J246" s="55">
        <v>0.39134824560618209</v>
      </c>
      <c r="K246" s="55">
        <v>0.24572692987015801</v>
      </c>
      <c r="L246" s="104">
        <v>245726929</v>
      </c>
      <c r="M246" s="55">
        <v>0.24572693022863465</v>
      </c>
      <c r="N246" s="55">
        <v>10.455892477200335</v>
      </c>
      <c r="O246" s="106"/>
      <c r="P246" s="55">
        <v>0.24572693022863465</v>
      </c>
      <c r="Q246" s="180">
        <v>2.9391089646603974E-2</v>
      </c>
      <c r="R246" s="55">
        <v>3.614457831325301E-2</v>
      </c>
      <c r="S246" s="74">
        <v>0.12</v>
      </c>
      <c r="T246" s="91"/>
      <c r="U246" s="180">
        <v>0.3430985244299562</v>
      </c>
    </row>
    <row r="247" spans="1:21">
      <c r="A247" s="54">
        <v>45</v>
      </c>
      <c r="B247" s="54">
        <v>50</v>
      </c>
      <c r="C247" s="87">
        <v>100624</v>
      </c>
      <c r="D247" s="87">
        <v>478490985</v>
      </c>
      <c r="E247" s="55">
        <v>7.5338038117345671E-3</v>
      </c>
      <c r="F247" s="84">
        <v>47.552371700588331</v>
      </c>
      <c r="G247" s="106"/>
      <c r="H247" s="143" t="str">
        <f t="shared" si="4"/>
        <v>(45, 50]</v>
      </c>
      <c r="I247" s="172">
        <v>52.5</v>
      </c>
      <c r="J247" s="55">
        <v>0.39552470011606478</v>
      </c>
      <c r="K247" s="55">
        <v>0.24834931889573345</v>
      </c>
      <c r="L247" s="104">
        <v>248349318</v>
      </c>
      <c r="M247" s="55">
        <v>0.24834931924174661</v>
      </c>
      <c r="N247" s="55">
        <v>11.809599140171608</v>
      </c>
      <c r="O247" s="106"/>
      <c r="P247" s="55">
        <v>0.24834931924174661</v>
      </c>
      <c r="Q247" s="180">
        <v>2.7000172594003797E-2</v>
      </c>
      <c r="R247" s="55">
        <v>2.4096385542168676E-2</v>
      </c>
      <c r="S247" s="74">
        <v>0.11</v>
      </c>
      <c r="T247" s="91"/>
      <c r="U247" s="180">
        <v>0.35173334075126161</v>
      </c>
    </row>
    <row r="248" spans="1:21">
      <c r="A248" s="54">
        <v>50</v>
      </c>
      <c r="B248" s="54">
        <v>60</v>
      </c>
      <c r="C248" s="87">
        <v>214959</v>
      </c>
      <c r="D248" s="87">
        <v>1184621845</v>
      </c>
      <c r="E248" s="55">
        <v>1.6094161766245139E-2</v>
      </c>
      <c r="F248" s="84">
        <v>55.10919966133077</v>
      </c>
      <c r="G248" s="106">
        <v>1.9140843999999999</v>
      </c>
      <c r="H248" s="181" t="str">
        <f t="shared" si="4"/>
        <v>(50, 60]</v>
      </c>
      <c r="I248" s="172" cm="1">
        <f t="array" ref="I248:I252">G248:G252*G231</f>
        <v>5.3998235008400002</v>
      </c>
      <c r="J248" s="55">
        <v>8.690563293169111E-2</v>
      </c>
      <c r="K248" s="55">
        <v>5.4567906227992076E-2</v>
      </c>
      <c r="L248" s="104">
        <v>54567906</v>
      </c>
      <c r="M248" s="55">
        <v>5.4567906272839528E-2</v>
      </c>
      <c r="N248" s="55">
        <v>3.0071936418906975</v>
      </c>
      <c r="O248" s="106"/>
      <c r="P248" s="55">
        <v>5.4567906272839528E-2</v>
      </c>
      <c r="Q248" s="180">
        <v>2.2800440501609689E-2</v>
      </c>
      <c r="R248" s="55">
        <v>2.4096385542168676E-2</v>
      </c>
      <c r="S248" s="74">
        <v>0.42</v>
      </c>
      <c r="T248" s="91"/>
      <c r="U248" s="180">
        <v>0.36271288727141282</v>
      </c>
    </row>
    <row r="249" spans="1:21">
      <c r="A249" s="54">
        <v>60</v>
      </c>
      <c r="B249" s="54">
        <v>70</v>
      </c>
      <c r="C249" s="87">
        <v>229908</v>
      </c>
      <c r="D249" s="87">
        <v>1496133495</v>
      </c>
      <c r="E249" s="55">
        <v>1.7213406013955625E-2</v>
      </c>
      <c r="F249" s="84">
        <v>65.075312516310873</v>
      </c>
      <c r="G249" s="106">
        <v>5.3630478000000004</v>
      </c>
      <c r="H249" s="143" t="str">
        <f t="shared" si="4"/>
        <v>(60, 70]</v>
      </c>
      <c r="I249" s="172">
        <v>15.129694148580002</v>
      </c>
      <c r="J249" s="55">
        <v>0.26043356824647623</v>
      </c>
      <c r="K249" s="55">
        <v>0.16352581589119033</v>
      </c>
      <c r="L249" s="104">
        <v>163525815</v>
      </c>
      <c r="M249" s="55">
        <v>0.16352581581762907</v>
      </c>
      <c r="N249" s="55">
        <v>10.641493568816903</v>
      </c>
      <c r="O249" s="106"/>
      <c r="P249" s="55">
        <v>0.16352581581762907</v>
      </c>
      <c r="Q249" s="180">
        <v>6.7250440479509691E-2</v>
      </c>
      <c r="R249" s="55">
        <v>6.0240963855421686E-2</v>
      </c>
      <c r="S249" s="74">
        <v>0.41</v>
      </c>
      <c r="T249" s="91"/>
      <c r="U249" s="180">
        <v>0.3762682804482122</v>
      </c>
    </row>
    <row r="250" spans="1:21">
      <c r="A250" s="54">
        <v>70</v>
      </c>
      <c r="B250" s="54">
        <v>80</v>
      </c>
      <c r="C250" s="87">
        <v>241897</v>
      </c>
      <c r="D250" s="87">
        <v>1815887605</v>
      </c>
      <c r="E250" s="55">
        <v>1.811103256327672E-2</v>
      </c>
      <c r="F250" s="84">
        <v>75.068628589854356</v>
      </c>
      <c r="G250" s="106">
        <v>4.5775509000000003</v>
      </c>
      <c r="H250" s="143" t="str">
        <f t="shared" si="4"/>
        <v>(70, 80]</v>
      </c>
      <c r="I250" s="172">
        <v>12.913728843990002</v>
      </c>
      <c r="J250" s="55">
        <v>0.23388096360682875</v>
      </c>
      <c r="K250" s="55">
        <v>0.14685347842344415</v>
      </c>
      <c r="L250" s="104">
        <v>146853478</v>
      </c>
      <c r="M250" s="55">
        <v>0.14685347873426741</v>
      </c>
      <c r="N250" s="55">
        <v>11.024089252230795</v>
      </c>
      <c r="O250" s="106"/>
      <c r="P250" s="55">
        <v>0.14685347873426741</v>
      </c>
      <c r="Q250" s="180">
        <v>6.064221133412865E-2</v>
      </c>
      <c r="R250" s="55">
        <v>4.8192771084337352E-2</v>
      </c>
      <c r="S250" s="74">
        <v>0.41</v>
      </c>
      <c r="T250" s="91"/>
      <c r="U250" s="180">
        <v>0.38787950467443449</v>
      </c>
    </row>
    <row r="251" spans="1:21">
      <c r="A251" s="54">
        <v>80</v>
      </c>
      <c r="B251" s="54">
        <v>90</v>
      </c>
      <c r="C251" s="87">
        <v>251871</v>
      </c>
      <c r="D251" s="87">
        <v>2142451880</v>
      </c>
      <c r="E251" s="55">
        <v>1.8857794361836114E-2</v>
      </c>
      <c r="F251" s="84">
        <v>85.061475120200413</v>
      </c>
      <c r="G251" s="106">
        <v>2.2481463000000002</v>
      </c>
      <c r="H251" s="143" t="str">
        <f t="shared" si="4"/>
        <v>(80, 90]</v>
      </c>
      <c r="I251" s="172">
        <v>6.3422455269300011</v>
      </c>
      <c r="J251" s="55">
        <v>0.11960076193912089</v>
      </c>
      <c r="K251" s="55">
        <v>7.5097124802257109E-2</v>
      </c>
      <c r="L251" s="104">
        <v>75097124</v>
      </c>
      <c r="M251" s="55">
        <v>7.5097124375485616E-2</v>
      </c>
      <c r="N251" s="55">
        <v>6.3878721766639659</v>
      </c>
      <c r="O251" s="106"/>
      <c r="P251" s="55">
        <v>7.5097124375485616E-2</v>
      </c>
      <c r="Q251" s="180">
        <v>3.0830899678279792E-2</v>
      </c>
      <c r="R251" s="55">
        <v>2.4096385542168676E-2</v>
      </c>
      <c r="S251" s="74">
        <v>0.41</v>
      </c>
      <c r="T251" s="91"/>
      <c r="U251" s="180">
        <v>0.39818380745410098</v>
      </c>
    </row>
    <row r="252" spans="1:21">
      <c r="A252" s="54">
        <v>90</v>
      </c>
      <c r="B252" s="54">
        <v>100</v>
      </c>
      <c r="C252" s="87">
        <v>258300</v>
      </c>
      <c r="D252" s="87">
        <v>2455049550</v>
      </c>
      <c r="E252" s="55">
        <v>1.9339139018236591E-2</v>
      </c>
      <c r="F252" s="84">
        <v>95.046440185830434</v>
      </c>
      <c r="G252" s="106">
        <v>1.9231130999999999</v>
      </c>
      <c r="H252" s="143" t="str">
        <f t="shared" si="4"/>
        <v>(90, 100]</v>
      </c>
      <c r="I252" s="172">
        <v>5.4252943664100002</v>
      </c>
      <c r="J252" s="103">
        <v>0.1049205219668588</v>
      </c>
      <c r="K252" s="103">
        <v>6.5879425889224977E-2</v>
      </c>
      <c r="L252" s="104">
        <v>65879425</v>
      </c>
      <c r="M252" s="103">
        <v>6.5879425329397126E-2</v>
      </c>
      <c r="N252" s="103">
        <v>6.2616048590474263</v>
      </c>
      <c r="O252" s="106"/>
      <c r="P252" s="55">
        <v>6.5879425329397126E-2</v>
      </c>
      <c r="Q252" s="180">
        <v>2.7035605594783324E-2</v>
      </c>
      <c r="R252" s="55">
        <v>1.2048192771084338E-2</v>
      </c>
      <c r="S252" s="74">
        <v>0.41</v>
      </c>
      <c r="T252" s="91"/>
      <c r="U252" s="200">
        <v>0.40764951657436599</v>
      </c>
    </row>
    <row r="253" spans="1:21">
      <c r="A253" s="54">
        <v>100</v>
      </c>
      <c r="B253" s="54">
        <v>120</v>
      </c>
      <c r="C253" s="87">
        <v>527850</v>
      </c>
      <c r="D253" s="87">
        <v>5809282525</v>
      </c>
      <c r="E253" s="55">
        <v>3.9520575032040976E-2</v>
      </c>
      <c r="F253" s="84">
        <v>110.05555602917495</v>
      </c>
      <c r="G253" s="106"/>
      <c r="H253" s="143" t="str">
        <f t="shared" si="4"/>
        <v>(100, 120]</v>
      </c>
      <c r="I253" s="172">
        <v>0</v>
      </c>
      <c r="J253" s="103">
        <v>0</v>
      </c>
      <c r="K253" s="103">
        <v>0</v>
      </c>
      <c r="L253" s="104">
        <v>0</v>
      </c>
      <c r="M253" s="103">
        <v>0</v>
      </c>
      <c r="N253" s="103">
        <v>0</v>
      </c>
      <c r="O253" s="106"/>
      <c r="P253" s="55">
        <v>0</v>
      </c>
      <c r="Q253" s="180">
        <v>4.2740282940286221E-2</v>
      </c>
      <c r="R253" s="55">
        <v>6.0240963855421686E-2</v>
      </c>
      <c r="S253" s="74">
        <v>0</v>
      </c>
      <c r="T253" s="91"/>
      <c r="U253" s="200">
        <v>0.41948421306338879</v>
      </c>
    </row>
    <row r="254" spans="1:21">
      <c r="A254" s="54">
        <v>120</v>
      </c>
      <c r="B254" s="54">
        <v>140</v>
      </c>
      <c r="C254" s="87">
        <v>535919</v>
      </c>
      <c r="D254" s="87">
        <v>6967737790</v>
      </c>
      <c r="E254" s="55">
        <v>4.0124707872684226E-2</v>
      </c>
      <c r="F254" s="84">
        <v>130.01475577465996</v>
      </c>
      <c r="G254" s="106"/>
      <c r="H254" s="143" t="str">
        <f t="shared" si="4"/>
        <v>(120, 140]</v>
      </c>
      <c r="I254" s="172">
        <v>0</v>
      </c>
      <c r="J254" s="103">
        <v>0</v>
      </c>
      <c r="K254" s="103">
        <v>0</v>
      </c>
      <c r="L254" s="104">
        <v>0</v>
      </c>
      <c r="M254" s="103">
        <v>0</v>
      </c>
      <c r="N254" s="103">
        <v>0</v>
      </c>
      <c r="O254" s="106"/>
      <c r="P254" s="55">
        <v>0</v>
      </c>
      <c r="Q254" s="180">
        <v>1.8780093413162054E-2</v>
      </c>
      <c r="R254" s="55">
        <v>7.2289156626506021E-2</v>
      </c>
      <c r="S254" s="74">
        <v>0</v>
      </c>
      <c r="T254" s="91"/>
      <c r="U254" s="200">
        <v>0.43345839496888611</v>
      </c>
    </row>
    <row r="255" spans="1:21">
      <c r="A255" s="54">
        <v>140</v>
      </c>
      <c r="B255" s="54">
        <v>160</v>
      </c>
      <c r="C255" s="87">
        <v>529244</v>
      </c>
      <c r="D255" s="87">
        <v>7938511790</v>
      </c>
      <c r="E255" s="55">
        <v>3.9624944988647333E-2</v>
      </c>
      <c r="F255" s="84">
        <v>149.99719959035909</v>
      </c>
      <c r="G255" s="106"/>
      <c r="H255" s="143" t="str">
        <f t="shared" si="4"/>
        <v>(140, 160]</v>
      </c>
      <c r="I255" s="172">
        <v>0</v>
      </c>
      <c r="J255" s="103">
        <v>0</v>
      </c>
      <c r="K255" s="103">
        <v>0</v>
      </c>
      <c r="L255" s="104">
        <v>0</v>
      </c>
      <c r="M255" s="103">
        <v>0</v>
      </c>
      <c r="N255" s="103">
        <v>0</v>
      </c>
      <c r="O255" s="106"/>
      <c r="P255" s="55">
        <v>0</v>
      </c>
      <c r="Q255" s="180">
        <v>2.8816647633966248E-2</v>
      </c>
      <c r="R255" s="55">
        <v>2.4096385542168676E-2</v>
      </c>
      <c r="S255" s="74">
        <v>0</v>
      </c>
      <c r="T255" s="91"/>
      <c r="U255" s="200">
        <v>0.44527616641431639</v>
      </c>
    </row>
    <row r="256" spans="1:21">
      <c r="A256" s="54">
        <v>160</v>
      </c>
      <c r="B256" s="54">
        <v>180</v>
      </c>
      <c r="C256" s="87">
        <v>519627</v>
      </c>
      <c r="D256" s="87">
        <v>8832072340</v>
      </c>
      <c r="E256" s="55">
        <v>3.8904912081413959E-2</v>
      </c>
      <c r="F256" s="84">
        <v>169.96946540499243</v>
      </c>
      <c r="G256" s="106"/>
      <c r="H256" s="143" t="str">
        <f t="shared" si="4"/>
        <v>(160, 180]</v>
      </c>
      <c r="I256" s="172">
        <v>0</v>
      </c>
      <c r="J256" s="103">
        <v>0</v>
      </c>
      <c r="K256" s="103">
        <v>0</v>
      </c>
      <c r="L256" s="104">
        <v>0</v>
      </c>
      <c r="M256" s="103">
        <v>0</v>
      </c>
      <c r="N256" s="103">
        <v>0</v>
      </c>
      <c r="O256" s="106"/>
      <c r="P256" s="55">
        <v>0</v>
      </c>
      <c r="Q256" s="180">
        <v>8.5080991871781825E-3</v>
      </c>
      <c r="R256" s="55">
        <v>3.614457831325301E-2</v>
      </c>
      <c r="S256" s="74">
        <v>0</v>
      </c>
      <c r="T256" s="91"/>
      <c r="U256" s="200">
        <v>0.45612421386622082</v>
      </c>
    </row>
    <row r="257" spans="1:21">
      <c r="A257" s="54">
        <v>180</v>
      </c>
      <c r="B257" s="54">
        <v>200</v>
      </c>
      <c r="C257" s="87">
        <v>500559</v>
      </c>
      <c r="D257" s="87">
        <v>9508456100</v>
      </c>
      <c r="E257" s="55">
        <v>3.7477274827059578E-2</v>
      </c>
      <c r="F257" s="84">
        <v>189.95675035310524</v>
      </c>
      <c r="G257" s="106"/>
      <c r="H257" s="143" t="str">
        <f t="shared" si="4"/>
        <v>(180, 200]</v>
      </c>
      <c r="I257" s="172">
        <v>0</v>
      </c>
      <c r="J257" s="103">
        <v>0</v>
      </c>
      <c r="K257" s="103">
        <v>0</v>
      </c>
      <c r="L257" s="104">
        <v>0</v>
      </c>
      <c r="M257" s="103">
        <v>0</v>
      </c>
      <c r="N257" s="103">
        <v>0</v>
      </c>
      <c r="O257" s="106"/>
      <c r="P257" s="55">
        <v>0</v>
      </c>
      <c r="Q257" s="180">
        <v>7.4870671647154774E-3</v>
      </c>
      <c r="R257" s="55">
        <v>0</v>
      </c>
      <c r="S257" s="74">
        <v>0</v>
      </c>
      <c r="T257" s="91"/>
      <c r="U257" s="200">
        <v>0.46526182882358769</v>
      </c>
    </row>
    <row r="258" spans="1:21">
      <c r="A258" s="54">
        <v>200</v>
      </c>
      <c r="B258" s="54">
        <v>250</v>
      </c>
      <c r="C258" s="87">
        <v>1165700</v>
      </c>
      <c r="D258" s="87">
        <v>26176231540</v>
      </c>
      <c r="E258" s="55">
        <v>8.727694290963374E-2</v>
      </c>
      <c r="F258" s="84">
        <v>224.55375774212919</v>
      </c>
      <c r="G258" s="106"/>
      <c r="H258" s="143" t="str">
        <f t="shared" si="4"/>
        <v>(200, 250]</v>
      </c>
      <c r="I258" s="172">
        <v>0</v>
      </c>
      <c r="J258" s="103">
        <v>0</v>
      </c>
      <c r="K258" s="103">
        <v>0</v>
      </c>
      <c r="L258" s="104">
        <v>0</v>
      </c>
      <c r="M258" s="103">
        <v>0</v>
      </c>
      <c r="N258" s="103">
        <v>0</v>
      </c>
      <c r="O258" s="106"/>
      <c r="P258" s="55">
        <v>0</v>
      </c>
      <c r="Q258" s="180">
        <v>2.0060522441331493E-2</v>
      </c>
      <c r="R258" s="55">
        <v>6.0240963855421686E-2</v>
      </c>
      <c r="S258" s="74">
        <v>0</v>
      </c>
      <c r="T258" s="91"/>
      <c r="U258" s="200">
        <v>0.47911332319836658</v>
      </c>
    </row>
    <row r="259" spans="1:21">
      <c r="A259" s="54">
        <v>250</v>
      </c>
      <c r="B259" s="54">
        <v>300</v>
      </c>
      <c r="C259" s="87">
        <v>1026762</v>
      </c>
      <c r="D259" s="87">
        <v>28180089350</v>
      </c>
      <c r="E259" s="55">
        <v>7.6874537578949437E-2</v>
      </c>
      <c r="F259" s="84">
        <v>274.45590458158756</v>
      </c>
      <c r="G259" s="106"/>
      <c r="H259" s="143" t="str">
        <f t="shared" si="4"/>
        <v>(250, 300]</v>
      </c>
      <c r="I259" s="172">
        <v>0</v>
      </c>
      <c r="J259" s="103">
        <v>0</v>
      </c>
      <c r="K259" s="103">
        <v>0</v>
      </c>
      <c r="L259" s="104">
        <v>0</v>
      </c>
      <c r="M259" s="103">
        <v>0</v>
      </c>
      <c r="N259" s="103">
        <v>0</v>
      </c>
      <c r="O259" s="106"/>
      <c r="P259" s="55">
        <v>0</v>
      </c>
      <c r="Q259" s="180">
        <v>5.6530021243660468E-3</v>
      </c>
      <c r="R259" s="55">
        <v>2.4096385542168676E-2</v>
      </c>
      <c r="S259" s="74">
        <v>0</v>
      </c>
      <c r="T259" s="91"/>
      <c r="U259" s="200">
        <v>0.49589479128688968</v>
      </c>
    </row>
    <row r="260" spans="1:21">
      <c r="A260" s="54">
        <v>300</v>
      </c>
      <c r="B260" s="54">
        <v>350</v>
      </c>
      <c r="C260" s="87">
        <v>890637</v>
      </c>
      <c r="D260" s="87">
        <v>28893976955</v>
      </c>
      <c r="E260" s="55">
        <v>6.66827439325791E-2</v>
      </c>
      <c r="F260" s="84">
        <v>324.41922977599182</v>
      </c>
      <c r="G260" s="106"/>
      <c r="H260" s="143" t="str">
        <f t="shared" si="4"/>
        <v>(300, 350]</v>
      </c>
      <c r="I260" s="172">
        <v>0</v>
      </c>
      <c r="J260" s="103">
        <v>0</v>
      </c>
      <c r="K260" s="103">
        <v>0</v>
      </c>
      <c r="L260" s="104">
        <v>0</v>
      </c>
      <c r="M260" s="103">
        <v>0</v>
      </c>
      <c r="N260" s="103">
        <v>0</v>
      </c>
      <c r="O260" s="106"/>
      <c r="P260" s="55">
        <v>0</v>
      </c>
      <c r="Q260" s="180">
        <v>4.8534741067764306E-3</v>
      </c>
      <c r="R260" s="55">
        <v>1.2048192771084338E-2</v>
      </c>
      <c r="S260" s="74">
        <v>0</v>
      </c>
      <c r="T260" s="91"/>
      <c r="U260" s="200">
        <v>0.50967718085653457</v>
      </c>
    </row>
    <row r="261" spans="1:21">
      <c r="A261" s="54">
        <v>350</v>
      </c>
      <c r="B261" s="54">
        <v>400</v>
      </c>
      <c r="C261" s="87">
        <v>765141</v>
      </c>
      <c r="D261" s="87">
        <v>28648734925</v>
      </c>
      <c r="E261" s="55">
        <v>5.7286752487621231E-2</v>
      </c>
      <c r="F261" s="84">
        <v>374.42425546402558</v>
      </c>
      <c r="G261" s="106"/>
      <c r="H261" s="143" t="str">
        <f t="shared" ref="H261:H292" si="5">"("&amp;$A261&amp;", "&amp;$B261&amp;"]"</f>
        <v>(350, 400]</v>
      </c>
      <c r="I261" s="172">
        <v>0</v>
      </c>
      <c r="J261" s="103">
        <v>0</v>
      </c>
      <c r="K261" s="103">
        <v>0</v>
      </c>
      <c r="L261" s="104">
        <v>0</v>
      </c>
      <c r="M261" s="103">
        <v>0</v>
      </c>
      <c r="N261" s="103">
        <v>0</v>
      </c>
      <c r="O261" s="106"/>
      <c r="P261" s="55">
        <v>0</v>
      </c>
      <c r="Q261" s="180">
        <v>6.8415601505143232E-4</v>
      </c>
      <c r="R261" s="55">
        <v>0</v>
      </c>
      <c r="S261" s="74">
        <v>0</v>
      </c>
      <c r="T261" s="91"/>
      <c r="U261" s="200">
        <v>0.52141424686719351</v>
      </c>
    </row>
    <row r="262" spans="1:21">
      <c r="A262" s="54">
        <v>400</v>
      </c>
      <c r="B262" s="54">
        <v>450</v>
      </c>
      <c r="C262" s="87">
        <v>655533</v>
      </c>
      <c r="D262" s="87">
        <v>27818394850</v>
      </c>
      <c r="E262" s="55">
        <v>4.908030901293723E-2</v>
      </c>
      <c r="F262" s="84">
        <v>424.36299698108252</v>
      </c>
      <c r="G262" s="106"/>
      <c r="H262" s="143" t="str">
        <f t="shared" si="5"/>
        <v>(400, 450]</v>
      </c>
      <c r="I262" s="172">
        <v>0</v>
      </c>
      <c r="J262" s="103">
        <v>0</v>
      </c>
      <c r="K262" s="103">
        <v>0</v>
      </c>
      <c r="L262" s="104">
        <v>0</v>
      </c>
      <c r="M262" s="103">
        <v>0</v>
      </c>
      <c r="N262" s="103">
        <v>0</v>
      </c>
      <c r="O262" s="106"/>
      <c r="P262" s="55">
        <v>0</v>
      </c>
      <c r="Q262" s="180">
        <v>6.1849301360684635E-4</v>
      </c>
      <c r="R262" s="55">
        <v>0</v>
      </c>
      <c r="S262" s="74">
        <v>0</v>
      </c>
      <c r="T262" s="91"/>
      <c r="U262" s="200">
        <v>0.53116771467993662</v>
      </c>
    </row>
    <row r="263" spans="1:21">
      <c r="A263" s="54">
        <v>450</v>
      </c>
      <c r="B263" s="54">
        <v>500</v>
      </c>
      <c r="C263" s="87">
        <v>560281</v>
      </c>
      <c r="D263" s="87">
        <v>26577237665</v>
      </c>
      <c r="E263" s="55">
        <v>4.1948711375441795E-2</v>
      </c>
      <c r="F263" s="84">
        <v>474.35550491628311</v>
      </c>
      <c r="G263" s="106"/>
      <c r="H263" s="143" t="str">
        <f t="shared" si="5"/>
        <v>(450, 500]</v>
      </c>
      <c r="I263" s="172">
        <v>0</v>
      </c>
      <c r="J263" s="103">
        <v>0</v>
      </c>
      <c r="K263" s="103">
        <v>0</v>
      </c>
      <c r="L263" s="104">
        <v>0</v>
      </c>
      <c r="M263" s="103">
        <v>0</v>
      </c>
      <c r="N263" s="103">
        <v>0</v>
      </c>
      <c r="O263" s="106"/>
      <c r="P263" s="55">
        <v>0</v>
      </c>
      <c r="Q263" s="180">
        <v>5.5034501210759026E-4</v>
      </c>
      <c r="R263" s="55">
        <v>0</v>
      </c>
      <c r="S263" s="74">
        <v>0</v>
      </c>
      <c r="T263" s="91"/>
      <c r="U263" s="200">
        <v>0.53993864838765926</v>
      </c>
    </row>
    <row r="264" spans="1:21">
      <c r="A264" s="54">
        <v>500</v>
      </c>
      <c r="B264" s="54">
        <v>550</v>
      </c>
      <c r="C264" s="87">
        <v>478425</v>
      </c>
      <c r="D264" s="87">
        <v>25087256455</v>
      </c>
      <c r="E264" s="55">
        <v>3.5820083564846464E-2</v>
      </c>
      <c r="F264" s="84">
        <v>524.37177101949101</v>
      </c>
      <c r="G264" s="106"/>
      <c r="H264" s="143" t="str">
        <f t="shared" si="5"/>
        <v>(500, 550]</v>
      </c>
      <c r="I264" s="172">
        <v>0</v>
      </c>
      <c r="J264" s="103">
        <v>0</v>
      </c>
      <c r="K264" s="103">
        <v>0</v>
      </c>
      <c r="L264" s="104">
        <v>0</v>
      </c>
      <c r="M264" s="103">
        <v>0</v>
      </c>
      <c r="N264" s="103">
        <v>0</v>
      </c>
      <c r="O264" s="106"/>
      <c r="P264" s="55">
        <v>0</v>
      </c>
      <c r="Q264" s="180">
        <v>4.9546201090016424E-4</v>
      </c>
      <c r="R264" s="55">
        <v>0</v>
      </c>
      <c r="S264" s="74">
        <v>0</v>
      </c>
      <c r="T264" s="91"/>
      <c r="U264" s="200">
        <v>0.54798421649816254</v>
      </c>
    </row>
    <row r="265" spans="1:21">
      <c r="A265" s="54">
        <v>550</v>
      </c>
      <c r="B265" s="54">
        <v>600</v>
      </c>
      <c r="C265" s="87">
        <v>409136</v>
      </c>
      <c r="D265" s="87">
        <v>23501071195</v>
      </c>
      <c r="E265" s="55">
        <v>3.0632357651433396E-2</v>
      </c>
      <c r="F265" s="84">
        <v>574.40731676019709</v>
      </c>
      <c r="G265" s="106"/>
      <c r="H265" s="143" t="str">
        <f t="shared" si="5"/>
        <v>(550, 600]</v>
      </c>
      <c r="I265" s="172">
        <v>0</v>
      </c>
      <c r="J265" s="55">
        <v>0</v>
      </c>
      <c r="K265" s="55">
        <v>0</v>
      </c>
      <c r="L265" s="104">
        <v>0</v>
      </c>
      <c r="M265" s="55">
        <v>0</v>
      </c>
      <c r="N265" s="55">
        <v>0</v>
      </c>
      <c r="O265" s="106"/>
      <c r="P265" s="55">
        <v>0</v>
      </c>
      <c r="Q265" s="180">
        <v>4.4155900971429822E-4</v>
      </c>
      <c r="R265" s="55">
        <v>0</v>
      </c>
      <c r="S265" s="74">
        <v>0</v>
      </c>
      <c r="T265" s="91"/>
      <c r="U265" s="180">
        <v>0.55433683780878396</v>
      </c>
    </row>
    <row r="266" spans="1:21">
      <c r="A266" s="54">
        <v>600</v>
      </c>
      <c r="B266" s="54">
        <v>650</v>
      </c>
      <c r="C266" s="87">
        <v>348904</v>
      </c>
      <c r="D266" s="87">
        <v>21784236745</v>
      </c>
      <c r="E266" s="55">
        <v>2.612273697258544E-2</v>
      </c>
      <c r="F266" s="84">
        <v>624.36190886318298</v>
      </c>
      <c r="G266" s="106"/>
      <c r="H266" s="143" t="str">
        <f t="shared" si="5"/>
        <v>(600, 650]</v>
      </c>
      <c r="I266" s="172">
        <v>0</v>
      </c>
      <c r="J266" s="55">
        <v>0</v>
      </c>
      <c r="K266" s="55">
        <v>0</v>
      </c>
      <c r="L266" s="104">
        <v>0</v>
      </c>
      <c r="M266" s="55">
        <v>0</v>
      </c>
      <c r="N266" s="55">
        <v>0</v>
      </c>
      <c r="O266" s="106"/>
      <c r="P266" s="55">
        <v>0</v>
      </c>
      <c r="Q266" s="180">
        <v>3.923070086307542E-4</v>
      </c>
      <c r="R266" s="55">
        <v>0</v>
      </c>
      <c r="S266" s="74">
        <v>0</v>
      </c>
      <c r="T266" s="91"/>
      <c r="U266" s="180">
        <v>0.56015255402955211</v>
      </c>
    </row>
    <row r="267" spans="1:21">
      <c r="A267" s="54">
        <v>650</v>
      </c>
      <c r="B267" s="54">
        <v>700</v>
      </c>
      <c r="C267" s="87">
        <v>299066</v>
      </c>
      <c r="D267" s="87">
        <v>20167888070</v>
      </c>
      <c r="E267" s="55">
        <v>2.2391323846798081E-2</v>
      </c>
      <c r="F267" s="84">
        <v>674.36245076337673</v>
      </c>
      <c r="G267" s="106"/>
      <c r="H267" s="143" t="str">
        <f t="shared" si="5"/>
        <v>(650, 700]</v>
      </c>
      <c r="I267" s="172">
        <v>0</v>
      </c>
      <c r="J267" s="55">
        <v>0</v>
      </c>
      <c r="K267" s="55">
        <v>0</v>
      </c>
      <c r="L267" s="104">
        <v>0</v>
      </c>
      <c r="M267" s="55">
        <v>0</v>
      </c>
      <c r="N267" s="55">
        <v>0</v>
      </c>
      <c r="O267" s="106"/>
      <c r="P267" s="55">
        <v>0</v>
      </c>
      <c r="Q267" s="180">
        <v>3.4953800768983617E-4</v>
      </c>
      <c r="R267" s="55">
        <v>0</v>
      </c>
      <c r="S267" s="74">
        <v>0</v>
      </c>
      <c r="T267" s="91"/>
      <c r="U267" s="180">
        <v>0.56577541145018329</v>
      </c>
    </row>
    <row r="268" spans="1:21">
      <c r="A268" s="54">
        <v>700</v>
      </c>
      <c r="B268" s="54">
        <v>750</v>
      </c>
      <c r="C268" s="87">
        <v>257143</v>
      </c>
      <c r="D268" s="87">
        <v>18626033505</v>
      </c>
      <c r="E268" s="55">
        <v>1.9252513451670197E-2</v>
      </c>
      <c r="F268" s="84">
        <v>724.3453450025861</v>
      </c>
      <c r="G268" s="106"/>
      <c r="H268" s="143" t="str">
        <f t="shared" si="5"/>
        <v>(700, 750]</v>
      </c>
      <c r="I268" s="172">
        <v>0</v>
      </c>
      <c r="J268" s="55">
        <v>0</v>
      </c>
      <c r="K268" s="55">
        <v>0</v>
      </c>
      <c r="L268" s="104">
        <v>0</v>
      </c>
      <c r="M268" s="55">
        <v>0</v>
      </c>
      <c r="N268" s="55">
        <v>0</v>
      </c>
      <c r="O268" s="106"/>
      <c r="P268" s="55">
        <v>0</v>
      </c>
      <c r="Q268" s="180">
        <v>3.0851800678739614E-4</v>
      </c>
      <c r="R268" s="55">
        <v>0</v>
      </c>
      <c r="S268" s="74">
        <v>0</v>
      </c>
      <c r="T268" s="91"/>
      <c r="U268" s="180">
        <v>0.57041148553038556</v>
      </c>
    </row>
    <row r="269" spans="1:21">
      <c r="A269" s="54">
        <v>750</v>
      </c>
      <c r="B269" s="54">
        <v>800</v>
      </c>
      <c r="C269" s="87">
        <v>221618</v>
      </c>
      <c r="D269" s="87">
        <v>17161453475</v>
      </c>
      <c r="E269" s="55">
        <v>1.6592726716777223E-2</v>
      </c>
      <c r="F269" s="84">
        <v>774.37092090895135</v>
      </c>
      <c r="G269" s="106"/>
      <c r="H269" s="143" t="str">
        <f t="shared" si="5"/>
        <v>(750, 800]</v>
      </c>
      <c r="I269" s="172">
        <v>0</v>
      </c>
      <c r="J269" s="55">
        <v>0</v>
      </c>
      <c r="K269" s="55">
        <v>0</v>
      </c>
      <c r="L269" s="104">
        <v>0</v>
      </c>
      <c r="M269" s="55">
        <v>0</v>
      </c>
      <c r="N269" s="55">
        <v>0</v>
      </c>
      <c r="O269" s="106"/>
      <c r="P269" s="55">
        <v>0</v>
      </c>
      <c r="Q269" s="180">
        <v>2.7821700612077412E-4</v>
      </c>
      <c r="R269" s="55">
        <v>0</v>
      </c>
      <c r="S269" s="74">
        <v>0</v>
      </c>
      <c r="T269" s="91"/>
      <c r="U269" s="180">
        <v>0.57462227105111441</v>
      </c>
    </row>
    <row r="270" spans="1:21">
      <c r="A270" s="54">
        <v>800</v>
      </c>
      <c r="B270" s="54">
        <v>850</v>
      </c>
      <c r="C270" s="87">
        <v>190331</v>
      </c>
      <c r="D270" s="87">
        <v>15690756525</v>
      </c>
      <c r="E270" s="55">
        <v>1.4250242618970146E-2</v>
      </c>
      <c r="F270" s="84">
        <v>824.39311121152105</v>
      </c>
      <c r="G270" s="106"/>
      <c r="H270" s="143" t="str">
        <f t="shared" si="5"/>
        <v>(800, 850]</v>
      </c>
      <c r="I270" s="172">
        <v>0</v>
      </c>
      <c r="J270" s="55">
        <v>0</v>
      </c>
      <c r="K270" s="55">
        <v>0</v>
      </c>
      <c r="L270" s="104">
        <v>0</v>
      </c>
      <c r="M270" s="55">
        <v>0</v>
      </c>
      <c r="N270" s="55">
        <v>0</v>
      </c>
      <c r="O270" s="106"/>
      <c r="P270" s="55">
        <v>0</v>
      </c>
      <c r="Q270" s="180">
        <v>2.487020054714441E-4</v>
      </c>
      <c r="R270" s="55">
        <v>0</v>
      </c>
      <c r="S270" s="74">
        <v>0</v>
      </c>
      <c r="T270" s="91"/>
      <c r="U270" s="180">
        <v>0.57819078708863703</v>
      </c>
    </row>
    <row r="271" spans="1:21">
      <c r="A271" s="54">
        <v>850</v>
      </c>
      <c r="B271" s="54">
        <v>900</v>
      </c>
      <c r="C271" s="87">
        <v>165233</v>
      </c>
      <c r="D271" s="87">
        <v>14447963260</v>
      </c>
      <c r="E271" s="55">
        <v>1.2371134174991432E-2</v>
      </c>
      <c r="F271" s="84">
        <v>874.39937905866259</v>
      </c>
      <c r="G271" s="106"/>
      <c r="H271" s="143" t="str">
        <f t="shared" si="5"/>
        <v>(850, 900]</v>
      </c>
      <c r="I271" s="172">
        <v>0</v>
      </c>
      <c r="J271" s="55">
        <v>0</v>
      </c>
      <c r="K271" s="55">
        <v>0</v>
      </c>
      <c r="L271" s="75">
        <v>0</v>
      </c>
      <c r="M271" s="55">
        <v>0</v>
      </c>
      <c r="N271" s="55">
        <v>0</v>
      </c>
      <c r="O271" s="106"/>
      <c r="P271" s="55">
        <v>0</v>
      </c>
      <c r="Q271" s="180">
        <v>2.218730048812061E-4</v>
      </c>
      <c r="R271" s="55">
        <v>0</v>
      </c>
      <c r="S271" s="74">
        <v>0</v>
      </c>
      <c r="T271" s="91"/>
      <c r="U271" s="180">
        <v>0.58160603182602288</v>
      </c>
    </row>
    <row r="272" spans="1:21">
      <c r="A272" s="54">
        <v>900</v>
      </c>
      <c r="B272" s="54">
        <v>950</v>
      </c>
      <c r="C272" s="87">
        <v>142742</v>
      </c>
      <c r="D272" s="87">
        <v>13196035120</v>
      </c>
      <c r="E272" s="55">
        <v>1.0687214021452294E-2</v>
      </c>
      <c r="F272" s="84">
        <v>924.46757926889074</v>
      </c>
      <c r="G272" s="106"/>
      <c r="H272" s="143" t="str">
        <f t="shared" si="5"/>
        <v>(900, 950]</v>
      </c>
      <c r="I272" s="172">
        <v>0</v>
      </c>
      <c r="J272" s="55">
        <v>0</v>
      </c>
      <c r="K272" s="55">
        <v>0</v>
      </c>
      <c r="L272" s="75">
        <v>0</v>
      </c>
      <c r="M272" s="55">
        <v>0</v>
      </c>
      <c r="N272" s="55">
        <v>0</v>
      </c>
      <c r="O272" s="106"/>
      <c r="P272" s="55">
        <v>0</v>
      </c>
      <c r="Q272" s="180">
        <v>1.9943400438754809E-4</v>
      </c>
      <c r="R272" s="55">
        <v>0</v>
      </c>
      <c r="S272" s="74">
        <v>0</v>
      </c>
      <c r="T272" s="91"/>
      <c r="U272" s="180">
        <v>0.58509858428704342</v>
      </c>
    </row>
    <row r="273" spans="1:21">
      <c r="A273" s="54">
        <v>950</v>
      </c>
      <c r="B273" s="54">
        <v>1000</v>
      </c>
      <c r="C273" s="87">
        <v>124020</v>
      </c>
      <c r="D273" s="87">
        <v>12085225970</v>
      </c>
      <c r="E273" s="55">
        <v>9.2854820791393802E-3</v>
      </c>
      <c r="F273" s="84">
        <v>974.45782696339302</v>
      </c>
      <c r="G273" s="106"/>
      <c r="H273" s="143" t="str">
        <f t="shared" si="5"/>
        <v>(950, 1000]</v>
      </c>
      <c r="I273" s="172">
        <v>0</v>
      </c>
      <c r="J273" s="55">
        <v>0</v>
      </c>
      <c r="K273" s="55">
        <v>0</v>
      </c>
      <c r="L273" s="75">
        <v>0</v>
      </c>
      <c r="M273" s="55">
        <v>0</v>
      </c>
      <c r="N273" s="55">
        <v>0</v>
      </c>
      <c r="O273" s="106"/>
      <c r="P273" s="55">
        <v>0</v>
      </c>
      <c r="Q273" s="180">
        <v>1.7992900395843807E-4</v>
      </c>
      <c r="R273" s="55">
        <v>0</v>
      </c>
      <c r="S273" s="74">
        <v>0</v>
      </c>
      <c r="T273" s="91"/>
      <c r="U273" s="180">
        <v>0.58790730776309064</v>
      </c>
    </row>
    <row r="274" spans="1:21">
      <c r="A274" s="54">
        <v>1000</v>
      </c>
      <c r="B274" s="54">
        <v>2000</v>
      </c>
      <c r="C274" s="87">
        <v>850635</v>
      </c>
      <c r="D274" s="87">
        <v>112397654425</v>
      </c>
      <c r="E274" s="55">
        <v>6.368776042887217E-2</v>
      </c>
      <c r="F274" s="84">
        <v>1321.3382287937834</v>
      </c>
      <c r="G274" s="106"/>
      <c r="H274" s="143" t="str">
        <f t="shared" si="5"/>
        <v>(1000, 2000]</v>
      </c>
      <c r="I274" s="172">
        <v>0</v>
      </c>
      <c r="J274" s="55">
        <v>0</v>
      </c>
      <c r="K274" s="55">
        <v>0</v>
      </c>
      <c r="L274" s="75">
        <v>0</v>
      </c>
      <c r="M274" s="55">
        <v>0</v>
      </c>
      <c r="N274" s="55">
        <v>0</v>
      </c>
      <c r="O274" s="106"/>
      <c r="P274" s="55">
        <v>0</v>
      </c>
      <c r="Q274" s="180">
        <v>1.4766200324856408E-4</v>
      </c>
      <c r="R274" s="55">
        <v>0</v>
      </c>
      <c r="S274" s="74">
        <v>0</v>
      </c>
      <c r="T274" s="91"/>
      <c r="U274" s="180">
        <v>0.59869619235953719</v>
      </c>
    </row>
    <row r="275" spans="1:21">
      <c r="A275" s="54">
        <v>2000</v>
      </c>
      <c r="B275" s="54">
        <v>3000</v>
      </c>
      <c r="C275" s="87">
        <v>119341</v>
      </c>
      <c r="D275" s="87">
        <v>28404013705</v>
      </c>
      <c r="E275" s="55">
        <v>8.9351613998272274E-3</v>
      </c>
      <c r="F275" s="84">
        <v>2380.071702516319</v>
      </c>
      <c r="G275" s="106"/>
      <c r="H275" s="143" t="str">
        <f t="shared" si="5"/>
        <v>(2000, 3000]</v>
      </c>
      <c r="I275" s="172">
        <v>0</v>
      </c>
      <c r="J275" s="55">
        <v>0</v>
      </c>
      <c r="K275" s="55">
        <v>0</v>
      </c>
      <c r="L275" s="75">
        <v>0</v>
      </c>
      <c r="M275" s="55">
        <v>0</v>
      </c>
      <c r="N275" s="55">
        <v>0</v>
      </c>
      <c r="O275" s="106"/>
      <c r="P275" s="55">
        <v>0</v>
      </c>
      <c r="Q275" s="180">
        <v>4.7172001037784021E-4</v>
      </c>
      <c r="R275" s="55">
        <v>0</v>
      </c>
      <c r="S275" s="74">
        <v>0</v>
      </c>
      <c r="T275" s="91"/>
      <c r="U275" s="180">
        <v>0.59860977513435354</v>
      </c>
    </row>
    <row r="276" spans="1:21">
      <c r="A276" s="54">
        <v>3000</v>
      </c>
      <c r="B276" s="54">
        <v>4000</v>
      </c>
      <c r="C276" s="87">
        <v>35102</v>
      </c>
      <c r="D276" s="87">
        <v>12029474040</v>
      </c>
      <c r="E276" s="55">
        <v>2.6281163678596236E-3</v>
      </c>
      <c r="F276" s="84">
        <v>3427.0053102387333</v>
      </c>
      <c r="G276" s="106"/>
      <c r="H276" s="143" t="str">
        <f t="shared" si="5"/>
        <v>(3000, 4000]</v>
      </c>
      <c r="I276" s="172">
        <v>0</v>
      </c>
      <c r="J276" s="55">
        <v>0</v>
      </c>
      <c r="K276" s="55">
        <v>0</v>
      </c>
      <c r="L276" s="75">
        <v>0</v>
      </c>
      <c r="M276" s="55">
        <v>0</v>
      </c>
      <c r="N276" s="55">
        <v>0</v>
      </c>
      <c r="O276" s="106"/>
      <c r="P276" s="55">
        <v>0</v>
      </c>
      <c r="Q276" s="180">
        <v>6.3183001390026028E-5</v>
      </c>
      <c r="R276" s="55">
        <v>0</v>
      </c>
      <c r="S276" s="74">
        <v>0</v>
      </c>
      <c r="U276" s="180">
        <v>0.5718032900793858</v>
      </c>
    </row>
    <row r="277" spans="1:21">
      <c r="A277" s="54">
        <v>4000</v>
      </c>
      <c r="B277" s="54">
        <v>5000</v>
      </c>
      <c r="C277" s="87">
        <v>17552</v>
      </c>
      <c r="D277" s="87">
        <v>7832008840</v>
      </c>
      <c r="E277" s="55">
        <v>1.3141330547738624E-3</v>
      </c>
      <c r="F277" s="84">
        <v>4462.1745897903374</v>
      </c>
      <c r="G277" s="106"/>
      <c r="H277" s="143" t="str">
        <f t="shared" si="5"/>
        <v>(4000, 5000]</v>
      </c>
      <c r="I277" s="172">
        <v>0</v>
      </c>
      <c r="J277" s="55">
        <v>0</v>
      </c>
      <c r="K277" s="55">
        <v>0</v>
      </c>
      <c r="L277" s="75">
        <v>0</v>
      </c>
      <c r="M277" s="55">
        <v>0</v>
      </c>
      <c r="N277" s="55">
        <v>0</v>
      </c>
      <c r="O277" s="106"/>
      <c r="P277" s="55">
        <v>0</v>
      </c>
      <c r="Q277" s="180">
        <v>3.2266000709852017E-5</v>
      </c>
      <c r="R277" s="55">
        <v>0</v>
      </c>
      <c r="S277" s="74">
        <v>0</v>
      </c>
      <c r="U277" s="180">
        <v>0.53357712175811689</v>
      </c>
    </row>
    <row r="278" spans="1:21">
      <c r="A278" s="54">
        <v>5000</v>
      </c>
      <c r="B278" s="54">
        <v>6000</v>
      </c>
      <c r="C278" s="87">
        <v>12722</v>
      </c>
      <c r="D278" s="87">
        <v>6971945490</v>
      </c>
      <c r="E278" s="55">
        <v>9.5250687801008867E-4</v>
      </c>
      <c r="F278" s="84">
        <v>5480.2275506995757</v>
      </c>
      <c r="G278" s="106"/>
      <c r="H278" s="143" t="str">
        <f t="shared" si="5"/>
        <v>(5000, 6000]</v>
      </c>
      <c r="I278" s="172">
        <v>0</v>
      </c>
      <c r="J278" s="55">
        <v>0</v>
      </c>
      <c r="K278" s="55">
        <v>0</v>
      </c>
      <c r="L278" s="75">
        <v>0</v>
      </c>
      <c r="M278" s="55">
        <v>0</v>
      </c>
      <c r="N278" s="55">
        <v>0</v>
      </c>
      <c r="O278" s="106"/>
      <c r="P278" s="55">
        <v>0</v>
      </c>
      <c r="Q278" s="180">
        <v>1.3508000297176007E-5</v>
      </c>
      <c r="R278" s="55">
        <v>0</v>
      </c>
      <c r="S278" s="74">
        <v>0</v>
      </c>
      <c r="U278" s="180">
        <v>0.50684342931154724</v>
      </c>
    </row>
    <row r="279" spans="1:21">
      <c r="A279" s="54">
        <v>6000</v>
      </c>
      <c r="B279" s="54">
        <v>7000</v>
      </c>
      <c r="C279" s="87">
        <v>10710</v>
      </c>
      <c r="D279" s="87">
        <v>6952573520</v>
      </c>
      <c r="E279" s="55">
        <v>8.0186673978054155E-4</v>
      </c>
      <c r="F279" s="84">
        <v>6491.665284780579</v>
      </c>
      <c r="G279" s="106"/>
      <c r="H279" s="143" t="str">
        <f t="shared" si="5"/>
        <v>(6000, 7000]</v>
      </c>
      <c r="I279" s="172">
        <v>0</v>
      </c>
      <c r="J279" s="55">
        <v>0</v>
      </c>
      <c r="K279" s="55">
        <v>0</v>
      </c>
      <c r="L279" s="75">
        <v>0</v>
      </c>
      <c r="M279" s="55">
        <v>0</v>
      </c>
      <c r="N279" s="55">
        <v>0</v>
      </c>
      <c r="O279" s="106"/>
      <c r="P279" s="55">
        <v>0</v>
      </c>
      <c r="Q279" s="180">
        <v>0</v>
      </c>
      <c r="R279" s="55">
        <v>0</v>
      </c>
      <c r="S279" s="74">
        <v>0</v>
      </c>
      <c r="U279" s="180">
        <v>0.49768341505105479</v>
      </c>
    </row>
    <row r="280" spans="1:21">
      <c r="A280" s="54">
        <v>7000</v>
      </c>
      <c r="B280" s="54">
        <v>8000</v>
      </c>
      <c r="C280" s="87">
        <v>9675</v>
      </c>
      <c r="D280" s="87">
        <v>7245136075</v>
      </c>
      <c r="E280" s="55">
        <v>7.2437541618830439E-4</v>
      </c>
      <c r="F280" s="84">
        <v>7488.5127390180878</v>
      </c>
      <c r="G280" s="106"/>
      <c r="H280" s="143" t="str">
        <f t="shared" si="5"/>
        <v>(7000, 8000]</v>
      </c>
      <c r="I280" s="172">
        <v>0</v>
      </c>
      <c r="J280" s="55">
        <v>0</v>
      </c>
      <c r="K280" s="55">
        <v>0</v>
      </c>
      <c r="L280" s="75">
        <v>0</v>
      </c>
      <c r="M280" s="55">
        <v>0</v>
      </c>
      <c r="N280" s="55">
        <v>0</v>
      </c>
      <c r="O280" s="106"/>
      <c r="P280" s="55">
        <v>0</v>
      </c>
      <c r="Q280" s="180">
        <v>0</v>
      </c>
      <c r="R280" s="55">
        <v>0</v>
      </c>
      <c r="S280" s="74">
        <v>0</v>
      </c>
      <c r="U280" s="180">
        <v>0.49755258190080021</v>
      </c>
    </row>
    <row r="281" spans="1:21">
      <c r="A281" s="54">
        <v>8000</v>
      </c>
      <c r="B281" s="54">
        <v>9000</v>
      </c>
      <c r="C281" s="87">
        <v>8807</v>
      </c>
      <c r="D281" s="87">
        <v>7479169640</v>
      </c>
      <c r="E281" s="55">
        <v>6.5938752355249573E-4</v>
      </c>
      <c r="F281" s="84">
        <v>8492.3011695242421</v>
      </c>
      <c r="G281" s="106"/>
      <c r="H281" s="143" t="str">
        <f t="shared" si="5"/>
        <v>(8000, 9000]</v>
      </c>
      <c r="I281" s="172">
        <v>0</v>
      </c>
      <c r="J281" s="55">
        <v>0</v>
      </c>
      <c r="K281" s="55">
        <v>0</v>
      </c>
      <c r="L281" s="75">
        <v>0</v>
      </c>
      <c r="M281" s="55">
        <v>0</v>
      </c>
      <c r="N281" s="55">
        <v>0</v>
      </c>
      <c r="O281" s="106"/>
      <c r="P281" s="55">
        <v>0</v>
      </c>
      <c r="Q281" s="180">
        <v>0</v>
      </c>
      <c r="R281" s="55">
        <v>0</v>
      </c>
      <c r="S281" s="74">
        <v>0</v>
      </c>
      <c r="U281" s="180">
        <v>0.50538824918807201</v>
      </c>
    </row>
    <row r="282" spans="1:21">
      <c r="A282" s="54">
        <v>9000</v>
      </c>
      <c r="B282" s="54">
        <v>10000</v>
      </c>
      <c r="C282" s="87">
        <v>7932</v>
      </c>
      <c r="D282" s="87">
        <v>7529399725</v>
      </c>
      <c r="E282" s="55">
        <v>5.9387553500833386E-4</v>
      </c>
      <c r="F282" s="84">
        <v>9492.4353567826529</v>
      </c>
      <c r="G282" s="106"/>
      <c r="H282" s="143" t="str">
        <f t="shared" si="5"/>
        <v>(9000, 10000]</v>
      </c>
      <c r="I282" s="172">
        <v>0</v>
      </c>
      <c r="J282" s="55">
        <v>0</v>
      </c>
      <c r="K282" s="55">
        <v>0</v>
      </c>
      <c r="L282" s="75">
        <v>0</v>
      </c>
      <c r="M282" s="55">
        <v>0</v>
      </c>
      <c r="N282" s="55">
        <v>0</v>
      </c>
      <c r="O282" s="106"/>
      <c r="P282" s="55">
        <v>0</v>
      </c>
      <c r="Q282" s="180">
        <v>0</v>
      </c>
      <c r="R282" s="55">
        <v>0</v>
      </c>
      <c r="S282" s="74">
        <v>0</v>
      </c>
      <c r="U282" s="180">
        <v>0.50688905747032165</v>
      </c>
    </row>
    <row r="283" spans="1:21">
      <c r="A283" s="54">
        <v>10000</v>
      </c>
      <c r="B283" s="54">
        <v>20000</v>
      </c>
      <c r="C283" s="87">
        <v>48185</v>
      </c>
      <c r="D283" s="87">
        <v>67839372830</v>
      </c>
      <c r="E283" s="55">
        <v>3.6076516205719323E-3</v>
      </c>
      <c r="F283" s="84">
        <v>14078.940091314726</v>
      </c>
      <c r="G283" s="106"/>
      <c r="H283" s="143" t="str">
        <f t="shared" si="5"/>
        <v>(10000, 20000]</v>
      </c>
      <c r="I283" s="172">
        <v>0</v>
      </c>
      <c r="J283" s="55">
        <v>0</v>
      </c>
      <c r="K283" s="55">
        <v>0</v>
      </c>
      <c r="L283" s="75">
        <v>0</v>
      </c>
      <c r="M283" s="55">
        <v>0</v>
      </c>
      <c r="N283" s="55">
        <v>0</v>
      </c>
      <c r="O283" s="106"/>
      <c r="P283" s="55">
        <v>0</v>
      </c>
      <c r="Q283" s="180">
        <v>0</v>
      </c>
      <c r="R283" s="55">
        <v>0</v>
      </c>
      <c r="S283" s="74">
        <v>0</v>
      </c>
      <c r="U283" s="180">
        <v>0.53430923448139311</v>
      </c>
    </row>
    <row r="284" spans="1:21">
      <c r="A284" s="54">
        <v>20000</v>
      </c>
      <c r="B284" s="54">
        <v>30000</v>
      </c>
      <c r="C284" s="87">
        <v>14212</v>
      </c>
      <c r="D284" s="87">
        <v>34063009975</v>
      </c>
      <c r="E284" s="55">
        <v>1.06406443564529E-3</v>
      </c>
      <c r="F284" s="84">
        <v>23967.780731072333</v>
      </c>
      <c r="G284" s="106"/>
      <c r="H284" s="143" t="str">
        <f t="shared" si="5"/>
        <v>(20000, 30000]</v>
      </c>
      <c r="I284" s="172">
        <v>0</v>
      </c>
      <c r="J284" s="55">
        <v>0</v>
      </c>
      <c r="K284" s="55">
        <v>0</v>
      </c>
      <c r="L284" s="75">
        <v>0</v>
      </c>
      <c r="M284" s="55">
        <v>0</v>
      </c>
      <c r="N284" s="55">
        <v>0</v>
      </c>
      <c r="O284" s="106"/>
      <c r="P284" s="55">
        <v>0</v>
      </c>
      <c r="Q284" s="180">
        <v>0</v>
      </c>
      <c r="R284" s="55">
        <v>0</v>
      </c>
      <c r="S284" s="74">
        <v>0</v>
      </c>
      <c r="U284" s="180">
        <v>0.5714717606485421</v>
      </c>
    </row>
    <row r="285" spans="1:21">
      <c r="A285" s="54">
        <v>30000</v>
      </c>
      <c r="B285" s="54">
        <v>40000</v>
      </c>
      <c r="C285" s="87">
        <v>3788</v>
      </c>
      <c r="D285" s="87">
        <v>12848313455</v>
      </c>
      <c r="E285" s="55">
        <v>2.8361075726318315E-4</v>
      </c>
      <c r="F285" s="84">
        <v>33918.462130411826</v>
      </c>
      <c r="G285" s="106"/>
      <c r="H285" s="143" t="str">
        <f t="shared" si="5"/>
        <v>(30000, 40000]</v>
      </c>
      <c r="I285" s="172">
        <v>0</v>
      </c>
      <c r="J285" s="55">
        <v>0</v>
      </c>
      <c r="K285" s="55">
        <v>0</v>
      </c>
      <c r="L285" s="75">
        <v>0</v>
      </c>
      <c r="M285" s="55">
        <v>0</v>
      </c>
      <c r="N285" s="55">
        <v>0</v>
      </c>
      <c r="O285" s="106"/>
      <c r="P285" s="55">
        <v>0</v>
      </c>
      <c r="Q285" s="180">
        <v>0</v>
      </c>
      <c r="R285" s="55">
        <v>0</v>
      </c>
      <c r="S285" s="74">
        <v>0</v>
      </c>
      <c r="U285" s="180">
        <v>0.5848011246175473</v>
      </c>
    </row>
    <row r="286" spans="1:21">
      <c r="A286" s="54">
        <v>40000</v>
      </c>
      <c r="B286" s="54">
        <v>50000</v>
      </c>
      <c r="C286" s="87">
        <v>1035</v>
      </c>
      <c r="D286" s="87">
        <v>4548080825</v>
      </c>
      <c r="E286" s="55">
        <v>7.7491323592237215E-5</v>
      </c>
      <c r="F286" s="84">
        <v>43942.809903381647</v>
      </c>
      <c r="G286" s="106"/>
      <c r="H286" s="143" t="str">
        <f t="shared" si="5"/>
        <v>(40000, 50000]</v>
      </c>
      <c r="I286" s="172">
        <v>0</v>
      </c>
      <c r="J286" s="55">
        <v>0</v>
      </c>
      <c r="K286" s="55">
        <v>0</v>
      </c>
      <c r="L286" s="75">
        <v>0</v>
      </c>
      <c r="M286" s="55">
        <v>0</v>
      </c>
      <c r="N286" s="55">
        <v>0</v>
      </c>
      <c r="O286" s="106"/>
      <c r="P286" s="55">
        <v>0</v>
      </c>
      <c r="Q286" s="180">
        <v>0</v>
      </c>
      <c r="R286" s="55">
        <v>0</v>
      </c>
      <c r="S286" s="74">
        <v>0</v>
      </c>
      <c r="U286" s="180">
        <v>0.59034690799396683</v>
      </c>
    </row>
    <row r="287" spans="1:21">
      <c r="A287" s="54">
        <v>50000</v>
      </c>
      <c r="B287" s="54">
        <v>60000</v>
      </c>
      <c r="C287" s="87">
        <v>329</v>
      </c>
      <c r="D287" s="87">
        <v>1790316875</v>
      </c>
      <c r="E287" s="55">
        <v>2.4632507692604873E-5</v>
      </c>
      <c r="F287" s="84">
        <v>54416.926291793316</v>
      </c>
      <c r="G287" s="106"/>
      <c r="H287" s="143" t="str">
        <f t="shared" si="5"/>
        <v>(50000, 60000]</v>
      </c>
      <c r="I287" s="172">
        <v>0</v>
      </c>
      <c r="J287" s="55">
        <v>0</v>
      </c>
      <c r="K287" s="55">
        <v>0</v>
      </c>
      <c r="L287" s="75">
        <v>0</v>
      </c>
      <c r="M287" s="55">
        <v>0</v>
      </c>
      <c r="N287" s="55">
        <v>0</v>
      </c>
      <c r="O287" s="106"/>
      <c r="P287" s="55">
        <v>0</v>
      </c>
      <c r="Q287" s="180">
        <v>0</v>
      </c>
      <c r="R287" s="55">
        <v>0</v>
      </c>
      <c r="S287" s="74">
        <v>0</v>
      </c>
      <c r="U287" s="180">
        <v>0.56178435114503822</v>
      </c>
    </row>
    <row r="288" spans="1:21">
      <c r="A288" s="54">
        <v>60000</v>
      </c>
      <c r="B288" s="54">
        <v>70000</v>
      </c>
      <c r="C288" s="87">
        <v>215</v>
      </c>
      <c r="D288" s="87">
        <v>1386330070</v>
      </c>
      <c r="E288" s="55">
        <v>1.6097231470851209E-5</v>
      </c>
      <c r="F288" s="84">
        <v>64480.468372093019</v>
      </c>
      <c r="G288" s="106"/>
      <c r="H288" s="143" t="str">
        <f t="shared" si="5"/>
        <v>(60000, 70000]</v>
      </c>
      <c r="I288" s="172">
        <v>0</v>
      </c>
      <c r="J288" s="55">
        <v>0</v>
      </c>
      <c r="K288" s="55">
        <v>0</v>
      </c>
      <c r="L288" s="75">
        <v>0</v>
      </c>
      <c r="M288" s="55">
        <v>0</v>
      </c>
      <c r="N288" s="55">
        <v>0</v>
      </c>
      <c r="O288" s="106"/>
      <c r="P288" s="55">
        <v>0</v>
      </c>
      <c r="Q288" s="180">
        <v>0</v>
      </c>
      <c r="R288" s="55">
        <v>0</v>
      </c>
      <c r="S288" s="74">
        <v>0</v>
      </c>
      <c r="U288" s="180">
        <v>0.55228758169934644</v>
      </c>
    </row>
    <row r="289" spans="1:21">
      <c r="A289" s="54">
        <v>70000</v>
      </c>
      <c r="B289" s="54">
        <v>80000</v>
      </c>
      <c r="C289" s="87">
        <v>83</v>
      </c>
      <c r="D289" s="87">
        <v>616536055</v>
      </c>
      <c r="E289" s="55">
        <v>6.2142800561890709E-6</v>
      </c>
      <c r="F289" s="84">
        <v>74281.452409638558</v>
      </c>
      <c r="G289" s="106"/>
      <c r="H289" s="143" t="str">
        <f t="shared" si="5"/>
        <v>(70000, 80000]</v>
      </c>
      <c r="I289" s="172">
        <v>0</v>
      </c>
      <c r="J289" s="55">
        <v>0</v>
      </c>
      <c r="K289" s="55">
        <v>0</v>
      </c>
      <c r="L289" s="75">
        <v>0</v>
      </c>
      <c r="M289" s="55">
        <v>0</v>
      </c>
      <c r="N289" s="55">
        <v>0</v>
      </c>
      <c r="O289" s="106"/>
      <c r="P289" s="55">
        <v>0</v>
      </c>
      <c r="Q289" s="180">
        <v>0</v>
      </c>
      <c r="R289" s="55">
        <v>0</v>
      </c>
      <c r="S289" s="74">
        <v>0</v>
      </c>
      <c r="U289" s="180">
        <v>0.58650190114068446</v>
      </c>
    </row>
    <row r="290" spans="1:21">
      <c r="A290" s="54">
        <v>80000</v>
      </c>
      <c r="B290" s="54">
        <v>90000</v>
      </c>
      <c r="C290" s="87">
        <v>26</v>
      </c>
      <c r="D290" s="87">
        <v>216739195</v>
      </c>
      <c r="E290" s="55">
        <v>1.9466419453122389E-6</v>
      </c>
      <c r="F290" s="84">
        <v>83361.228846153856</v>
      </c>
      <c r="G290" s="106"/>
      <c r="H290" s="143" t="str">
        <f t="shared" si="5"/>
        <v>(80000, 90000]</v>
      </c>
      <c r="I290" s="172">
        <v>0</v>
      </c>
      <c r="J290" s="55">
        <v>0</v>
      </c>
      <c r="K290" s="55">
        <v>0</v>
      </c>
      <c r="L290" s="75">
        <v>0</v>
      </c>
      <c r="M290" s="55">
        <v>0</v>
      </c>
      <c r="N290" s="55">
        <v>0</v>
      </c>
      <c r="O290" s="106"/>
      <c r="P290" s="55">
        <v>0</v>
      </c>
      <c r="Q290" s="180">
        <v>0</v>
      </c>
      <c r="R290" s="55">
        <v>0</v>
      </c>
      <c r="S290" s="74">
        <v>0</v>
      </c>
      <c r="U290" s="180">
        <v>0.63975155279503104</v>
      </c>
    </row>
    <row r="291" spans="1:21">
      <c r="A291" s="54">
        <v>90000</v>
      </c>
      <c r="B291" s="54">
        <v>100000</v>
      </c>
      <c r="C291" s="87">
        <v>15</v>
      </c>
      <c r="D291" s="87">
        <v>138944095</v>
      </c>
      <c r="E291" s="55">
        <v>1.1230626607570611E-6</v>
      </c>
      <c r="F291" s="84">
        <v>92629.396666666667</v>
      </c>
      <c r="G291" s="106"/>
      <c r="H291" s="143" t="str">
        <f t="shared" si="5"/>
        <v>(90000, 100000]</v>
      </c>
      <c r="I291" s="172">
        <v>0</v>
      </c>
      <c r="J291" s="55">
        <v>0</v>
      </c>
      <c r="K291" s="55">
        <v>0</v>
      </c>
      <c r="L291" s="75">
        <v>0</v>
      </c>
      <c r="M291" s="55">
        <v>0</v>
      </c>
      <c r="N291" s="55">
        <v>0</v>
      </c>
      <c r="O291" s="106"/>
      <c r="P291" s="55">
        <v>0</v>
      </c>
      <c r="Q291" s="180">
        <v>0</v>
      </c>
      <c r="R291" s="55">
        <v>0</v>
      </c>
      <c r="S291" s="74">
        <v>0</v>
      </c>
      <c r="U291" s="180">
        <v>0.63</v>
      </c>
    </row>
    <row r="292" spans="1:21">
      <c r="A292" s="54">
        <v>100000</v>
      </c>
      <c r="B292" s="54">
        <v>9999999</v>
      </c>
      <c r="C292" s="87">
        <v>66</v>
      </c>
      <c r="D292" s="87">
        <v>817933950</v>
      </c>
      <c r="E292" s="55">
        <v>4.9414757073310689E-6</v>
      </c>
      <c r="F292" s="84">
        <v>123929.38636363637</v>
      </c>
      <c r="G292" s="106"/>
      <c r="H292" s="143" t="str">
        <f t="shared" si="5"/>
        <v>(100000, 9999999]</v>
      </c>
      <c r="I292" s="172">
        <v>0</v>
      </c>
      <c r="J292" s="55">
        <v>0</v>
      </c>
      <c r="K292" s="55">
        <v>0</v>
      </c>
      <c r="L292" s="75">
        <v>0</v>
      </c>
      <c r="M292" s="55">
        <v>0</v>
      </c>
      <c r="N292" s="55">
        <v>0</v>
      </c>
      <c r="O292" s="106"/>
      <c r="P292" s="55">
        <v>0</v>
      </c>
      <c r="Q292" s="180">
        <v>0</v>
      </c>
      <c r="R292" s="55">
        <v>0</v>
      </c>
      <c r="S292" s="74">
        <v>0</v>
      </c>
      <c r="U292" s="180">
        <v>0.50990099009900991</v>
      </c>
    </row>
    <row r="293" spans="1:21">
      <c r="G293" s="22"/>
    </row>
    <row r="294" spans="1:21">
      <c r="G294" s="22"/>
    </row>
    <row r="295" spans="1:21">
      <c r="G295" s="22"/>
    </row>
    <row r="296" spans="1:21">
      <c r="G296" s="22"/>
    </row>
    <row r="297" spans="1:21">
      <c r="G297" s="22"/>
    </row>
    <row r="298" spans="1:21">
      <c r="G298" s="22"/>
    </row>
    <row r="299" spans="1:21">
      <c r="G299" s="22"/>
    </row>
    <row r="300" spans="1:21">
      <c r="G300" s="22"/>
    </row>
    <row r="301" spans="1:21">
      <c r="G301" s="22"/>
    </row>
    <row r="302" spans="1:21">
      <c r="G302" s="22"/>
    </row>
    <row r="303" spans="1:21">
      <c r="G303" s="22"/>
    </row>
    <row r="304" spans="1:21">
      <c r="G304" s="22"/>
    </row>
    <row r="305" spans="7:7">
      <c r="G305" s="22"/>
    </row>
    <row r="306" spans="7:7">
      <c r="G306" s="22"/>
    </row>
    <row r="307" spans="7:7">
      <c r="G307" s="22"/>
    </row>
    <row r="308" spans="7:7">
      <c r="G308" s="22"/>
    </row>
    <row r="309" spans="7:7">
      <c r="G309" s="22"/>
    </row>
    <row r="310" spans="7:7">
      <c r="G310" s="22"/>
    </row>
    <row r="311" spans="7:7">
      <c r="G311" s="22"/>
    </row>
    <row r="312" spans="7:7">
      <c r="G312" s="22"/>
    </row>
    <row r="313" spans="7:7">
      <c r="G313" s="22"/>
    </row>
    <row r="314" spans="7:7">
      <c r="G314" s="22"/>
    </row>
  </sheetData>
  <mergeCells count="7">
    <mergeCell ref="A225:D225"/>
    <mergeCell ref="A84:D84"/>
    <mergeCell ref="A12:D12"/>
    <mergeCell ref="A80:B80"/>
    <mergeCell ref="A81:B81"/>
    <mergeCell ref="A154:D154"/>
    <mergeCell ref="A222:B222"/>
  </mergeCells>
  <phoneticPr fontId="20" type="noConversion"/>
  <conditionalFormatting sqref="M18:M79">
    <cfRule type="dataBar" priority="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{E79CF36D-EE22-4093-B168-FD857D2EE4A2}</x14:id>
        </ext>
      </extLst>
    </cfRule>
  </conditionalFormatting>
  <conditionalFormatting sqref="M88:M151">
    <cfRule type="dataBar" priority="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{516983B8-DAF4-44E6-AA25-48954533D11D}</x14:id>
        </ext>
      </extLst>
    </cfRule>
  </conditionalFormatting>
  <conditionalFormatting sqref="P20:P79">
    <cfRule type="dataBar" priority="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{47E5A756-298D-4D13-A90B-40CB58501530}</x14:id>
        </ext>
      </extLst>
    </cfRule>
  </conditionalFormatting>
  <conditionalFormatting sqref="P90:P151">
    <cfRule type="dataBar" priority="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{618D65EB-04ED-4759-B5F6-9E8960818450}</x14:id>
        </ext>
      </extLst>
    </cfRule>
  </conditionalFormatting>
  <conditionalFormatting sqref="E16:E79">
    <cfRule type="cellIs" dxfId="187" priority="28" operator="lessThan">
      <formula>0.001</formula>
    </cfRule>
  </conditionalFormatting>
  <conditionalFormatting sqref="E88:E151">
    <cfRule type="cellIs" dxfId="186" priority="27" operator="lessThan">
      <formula>0.001</formula>
    </cfRule>
  </conditionalFormatting>
  <conditionalFormatting sqref="N16:N80">
    <cfRule type="dataBar" priority="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{BB196A8C-A229-448A-9A58-90A0111298A3}</x14:id>
        </ext>
      </extLst>
    </cfRule>
  </conditionalFormatting>
  <conditionalFormatting sqref="N88:N151">
    <cfRule type="dataBar" priority="3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{E3B1619B-4A39-4F28-BEE0-A7F5EA5FCEA3}</x14:id>
        </ext>
      </extLst>
    </cfRule>
  </conditionalFormatting>
  <conditionalFormatting sqref="R90:R151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{4CF3096A-6503-472A-B514-385C4481AA06}</x14:id>
        </ext>
      </extLst>
    </cfRule>
  </conditionalFormatting>
  <conditionalFormatting sqref="R20:R7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{33EE287D-3A82-465B-95A8-2AA5106D6380}</x14:id>
        </ext>
      </extLst>
    </cfRule>
  </conditionalFormatting>
  <conditionalFormatting sqref="M160:M221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{0FB63201-6B88-41EB-90D4-837182CDF4C4}</x14:id>
        </ext>
      </extLst>
    </cfRule>
  </conditionalFormatting>
  <conditionalFormatting sqref="P162:P221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{6873EFA3-9293-48A9-9C33-4B2D89347B48}</x14:id>
        </ext>
      </extLst>
    </cfRule>
  </conditionalFormatting>
  <conditionalFormatting sqref="E158:E221">
    <cfRule type="cellIs" dxfId="185" priority="14" operator="lessThan">
      <formula>0.001</formula>
    </cfRule>
  </conditionalFormatting>
  <conditionalFormatting sqref="N158:N222">
    <cfRule type="dataBar" priority="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{7A531017-6A58-437D-B4E7-120CA9850182}</x14:id>
        </ext>
      </extLst>
    </cfRule>
  </conditionalFormatting>
  <conditionalFormatting sqref="R162:R221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{01300629-20A3-4123-B99F-210C142008FB}</x14:id>
        </ext>
      </extLst>
    </cfRule>
  </conditionalFormatting>
  <conditionalFormatting sqref="Q90:Q151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{8CCD8E96-11B7-41C5-B603-72A30DBCAA20}</x14:id>
        </ext>
      </extLst>
    </cfRule>
  </conditionalFormatting>
  <conditionalFormatting sqref="Q20:Q7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{05E85B57-75B0-479C-87E4-B239FF76D110}</x14:id>
        </ext>
      </extLst>
    </cfRule>
  </conditionalFormatting>
  <conditionalFormatting sqref="Q162:Q221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{ED3E75FE-16EC-4F1F-8EFC-5FE2BC67B9BF}</x14:id>
        </ext>
      </extLst>
    </cfRule>
  </conditionalFormatting>
  <conditionalFormatting sqref="M229:M292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{451F5833-0C72-4D07-A36F-8F734934A8D8}</x14:id>
        </ext>
      </extLst>
    </cfRule>
  </conditionalFormatting>
  <conditionalFormatting sqref="P231:P292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{180E430B-766F-422A-9BE5-6763ECA3628A}</x14:id>
        </ext>
      </extLst>
    </cfRule>
  </conditionalFormatting>
  <conditionalFormatting sqref="E229:E292">
    <cfRule type="cellIs" dxfId="184" priority="5" operator="lessThan">
      <formula>0.001</formula>
    </cfRule>
  </conditionalFormatting>
  <conditionalFormatting sqref="N229:N292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{B5142D46-C9FE-4ACE-B11A-7B1AF3506B29}</x14:id>
        </ext>
      </extLst>
    </cfRule>
  </conditionalFormatting>
  <conditionalFormatting sqref="R231:R292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{BC20344F-FD6F-41A0-A181-50C6562B1ED2}</x14:id>
        </ext>
      </extLst>
    </cfRule>
  </conditionalFormatting>
  <conditionalFormatting sqref="Q231:Q29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{9EE08A43-6383-4B1E-8F81-001C7F35561F}</x14:id>
        </ext>
      </extLst>
    </cfRule>
  </conditionalFormatting>
  <conditionalFormatting sqref="U88:U15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{3C217AD9-FC11-4371-B56C-E46776195AA3}</x14:id>
        </ext>
      </extLst>
    </cfRule>
  </conditionalFormatting>
  <conditionalFormatting sqref="U229:U29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{C8F19141-286A-411C-94A8-EEAA92EA6E89}</x14:id>
        </ext>
      </extLst>
    </cfRule>
  </conditionalFormatting>
  <pageMargins left="0.7" right="0.7" top="0.75" bottom="0.75" header="0.3" footer="0.3"/>
  <pageSetup paperSize="9" orientation="portrait" r:id="rId1"/>
  <cellWatches>
    <cellWatch r="D7"/>
    <cellWatch r="E7"/>
    <cellWatch r="D8"/>
    <cellWatch r="E8"/>
  </cellWatche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9CF36D-EE22-4093-B168-FD857D2EE4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516983B8-DAF4-44E6-AA25-48954533D1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M88:M151</xm:sqref>
        </x14:conditionalFormatting>
        <x14:conditionalFormatting xmlns:xm="http://schemas.microsoft.com/office/excel/2006/main">
          <x14:cfRule type="dataBar" id="{47E5A756-298D-4D13-A90B-40CB585015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618D65EB-04ED-4759-B5F6-9E89608184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P90:P151</xm:sqref>
        </x14:conditionalFormatting>
        <x14:conditionalFormatting xmlns:xm="http://schemas.microsoft.com/office/excel/2006/main">
          <x14:cfRule type="dataBar" id="{BB196A8C-A229-448A-9A58-90A0111298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3B1619B-4A39-4F28-BEE0-A7F5EA5FCE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N88:N151</xm:sqref>
        </x14:conditionalFormatting>
        <x14:conditionalFormatting xmlns:xm="http://schemas.microsoft.com/office/excel/2006/main">
          <x14:cfRule type="dataBar" id="{4CF3096A-6503-472A-B514-385C4481AA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R90:R151</xm:sqref>
        </x14:conditionalFormatting>
        <x14:conditionalFormatting xmlns:xm="http://schemas.microsoft.com/office/excel/2006/main">
          <x14:cfRule type="dataBar" id="{33EE287D-3A82-465B-95A8-2AA5106D63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0FB63201-6B88-41EB-90D4-837182CDF4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M160:M221</xm:sqref>
        </x14:conditionalFormatting>
        <x14:conditionalFormatting xmlns:xm="http://schemas.microsoft.com/office/excel/2006/main">
          <x14:cfRule type="dataBar" id="{6873EFA3-9293-48A9-9C33-4B2D89347B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P162:P221</xm:sqref>
        </x14:conditionalFormatting>
        <x14:conditionalFormatting xmlns:xm="http://schemas.microsoft.com/office/excel/2006/main">
          <x14:cfRule type="dataBar" id="{7A531017-6A58-437D-B4E7-120CA98501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N158:N222</xm:sqref>
        </x14:conditionalFormatting>
        <x14:conditionalFormatting xmlns:xm="http://schemas.microsoft.com/office/excel/2006/main">
          <x14:cfRule type="dataBar" id="{01300629-20A3-4123-B99F-210C142008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R162:R221</xm:sqref>
        </x14:conditionalFormatting>
        <x14:conditionalFormatting xmlns:xm="http://schemas.microsoft.com/office/excel/2006/main">
          <x14:cfRule type="dataBar" id="{8CCD8E96-11B7-41C5-B603-72A30DBCAA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Q90:Q151</xm:sqref>
        </x14:conditionalFormatting>
        <x14:conditionalFormatting xmlns:xm="http://schemas.microsoft.com/office/excel/2006/main">
          <x14:cfRule type="dataBar" id="{05E85B57-75B0-479C-87E4-B239FF76D1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ED3E75FE-16EC-4F1F-8EFC-5FE2BC67B9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Q162:Q221</xm:sqref>
        </x14:conditionalFormatting>
        <x14:conditionalFormatting xmlns:xm="http://schemas.microsoft.com/office/excel/2006/main">
          <x14:cfRule type="dataBar" id="{451F5833-0C72-4D07-A36F-8F734934A8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M229:M292</xm:sqref>
        </x14:conditionalFormatting>
        <x14:conditionalFormatting xmlns:xm="http://schemas.microsoft.com/office/excel/2006/main">
          <x14:cfRule type="dataBar" id="{180E430B-766F-422A-9BE5-6763ECA362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P231:P292</xm:sqref>
        </x14:conditionalFormatting>
        <x14:conditionalFormatting xmlns:xm="http://schemas.microsoft.com/office/excel/2006/main">
          <x14:cfRule type="dataBar" id="{B5142D46-C9FE-4ACE-B11A-7B1AF3506B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N229:N292</xm:sqref>
        </x14:conditionalFormatting>
        <x14:conditionalFormatting xmlns:xm="http://schemas.microsoft.com/office/excel/2006/main">
          <x14:cfRule type="dataBar" id="{BC20344F-FD6F-41A0-A181-50C6562B1E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R231:R292</xm:sqref>
        </x14:conditionalFormatting>
        <x14:conditionalFormatting xmlns:xm="http://schemas.microsoft.com/office/excel/2006/main">
          <x14:cfRule type="dataBar" id="{9EE08A43-6383-4B1E-8F81-001C7F3556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Q231:Q292</xm:sqref>
        </x14:conditionalFormatting>
        <x14:conditionalFormatting xmlns:xm="http://schemas.microsoft.com/office/excel/2006/main">
          <x14:cfRule type="dataBar" id="{3C217AD9-FC11-4371-B56C-E46776195A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U88:U151</xm:sqref>
        </x14:conditionalFormatting>
        <x14:conditionalFormatting xmlns:xm="http://schemas.microsoft.com/office/excel/2006/main">
          <x14:cfRule type="dataBar" id="{C8F19141-286A-411C-94A8-EEAA92EA6E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U229:U292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57DA-9274-4BCC-BFEA-8FA71C59B39B}">
  <sheetPr codeName="工作表17"/>
  <dimension ref="A1:V362"/>
  <sheetViews>
    <sheetView zoomScale="70" zoomScaleNormal="70" workbookViewId="0">
      <selection activeCell="G331" sqref="G331:G343"/>
    </sheetView>
  </sheetViews>
  <sheetFormatPr defaultRowHeight="15.6"/>
  <cols>
    <col min="1" max="1" width="19.77734375" style="22" bestFit="1" customWidth="1"/>
    <col min="2" max="2" width="22.88671875" style="22" bestFit="1" customWidth="1"/>
    <col min="3" max="3" width="21" style="22" bestFit="1" customWidth="1"/>
    <col min="4" max="4" width="31.88671875" style="22" bestFit="1" customWidth="1"/>
    <col min="5" max="5" width="13.88671875" style="22" bestFit="1" customWidth="1"/>
    <col min="6" max="6" width="16.77734375" style="22" bestFit="1" customWidth="1"/>
    <col min="7" max="7" width="15.5546875" style="47" bestFit="1" customWidth="1"/>
    <col min="8" max="8" width="25.5546875" style="22" bestFit="1" customWidth="1"/>
    <col min="9" max="9" width="14" style="22" customWidth="1"/>
    <col min="10" max="10" width="12.44140625" style="22" hidden="1" customWidth="1"/>
    <col min="11" max="11" width="15.5546875" style="22" hidden="1" customWidth="1"/>
    <col min="12" max="12" width="15.33203125" style="22" bestFit="1" customWidth="1"/>
    <col min="13" max="13" width="12.44140625" style="22" bestFit="1" customWidth="1"/>
    <col min="14" max="14" width="19.77734375" style="22" bestFit="1" customWidth="1"/>
    <col min="15" max="15" width="12.21875" style="47" customWidth="1"/>
    <col min="16" max="16" width="15.21875" style="22" customWidth="1"/>
    <col min="17" max="17" width="13.88671875" style="22" bestFit="1" customWidth="1"/>
    <col min="18" max="19" width="15.21875" style="22" customWidth="1"/>
    <col min="20" max="20" width="16.88671875" style="22" bestFit="1" customWidth="1"/>
    <col min="21" max="21" width="23.77734375" style="22" bestFit="1" customWidth="1"/>
    <col min="22" max="22" width="16.21875" style="22" customWidth="1"/>
    <col min="23" max="16384" width="8.88671875" style="22"/>
  </cols>
  <sheetData>
    <row r="1" spans="1:19">
      <c r="A1" s="48"/>
      <c r="B1" s="48"/>
      <c r="C1" s="1"/>
      <c r="F1" s="1"/>
      <c r="H1" s="12"/>
      <c r="I1" s="48"/>
      <c r="J1" s="48"/>
      <c r="K1" s="48"/>
      <c r="L1" s="48"/>
      <c r="M1" s="48"/>
      <c r="N1" s="48"/>
    </row>
    <row r="2" spans="1:19">
      <c r="A2" s="48" t="s">
        <v>56</v>
      </c>
      <c r="B2" s="61">
        <v>1000000000</v>
      </c>
      <c r="C2" s="1"/>
      <c r="F2" s="95"/>
      <c r="G2" s="95"/>
      <c r="K2" s="48"/>
      <c r="L2" s="48"/>
      <c r="M2" s="48"/>
      <c r="N2" s="48"/>
    </row>
    <row r="3" spans="1:19">
      <c r="A3" s="48" t="s">
        <v>68</v>
      </c>
      <c r="B3" s="61">
        <f>Overview!A7</f>
        <v>100</v>
      </c>
      <c r="C3" s="1"/>
      <c r="F3" s="95"/>
      <c r="G3" s="92"/>
    </row>
    <row r="4" spans="1:19">
      <c r="F4" s="95"/>
      <c r="G4" s="95"/>
      <c r="I4" s="1"/>
      <c r="L4" s="112"/>
      <c r="M4" s="113"/>
      <c r="N4" s="110"/>
      <c r="O4" s="111"/>
    </row>
    <row r="5" spans="1:19">
      <c r="A5" s="48"/>
      <c r="B5" s="48"/>
      <c r="C5" s="1" t="s">
        <v>75</v>
      </c>
      <c r="I5" s="95"/>
      <c r="K5" s="179"/>
      <c r="L5" s="114"/>
      <c r="M5" s="113"/>
      <c r="N5" s="110"/>
      <c r="O5" s="111"/>
    </row>
    <row r="6" spans="1:19">
      <c r="A6" s="184"/>
      <c r="B6" s="157" t="s">
        <v>62</v>
      </c>
      <c r="C6" s="157" t="s">
        <v>43</v>
      </c>
      <c r="D6" s="157" t="s">
        <v>44</v>
      </c>
      <c r="E6" s="157" t="s">
        <v>71</v>
      </c>
      <c r="F6" s="157" t="s">
        <v>63</v>
      </c>
      <c r="G6" s="157" t="s">
        <v>64</v>
      </c>
      <c r="H6" s="157" t="s">
        <v>76</v>
      </c>
      <c r="I6" s="164" t="s">
        <v>91</v>
      </c>
      <c r="L6" s="165" t="s">
        <v>92</v>
      </c>
      <c r="M6" s="92"/>
      <c r="N6" s="105"/>
    </row>
    <row r="7" spans="1:19">
      <c r="A7" s="152" t="s">
        <v>47</v>
      </c>
      <c r="B7" s="152" cm="1">
        <f t="array" ref="B7:B9">Overview!B11:B13</f>
        <v>1</v>
      </c>
      <c r="C7" s="153">
        <f>SUM(N16:N80)</f>
        <v>0.67999999998503224</v>
      </c>
      <c r="D7" s="153">
        <f>SUM(_xlfn.ANCHORARRAY(N88))*F7</f>
        <v>0.26000000229008274</v>
      </c>
      <c r="E7" s="185">
        <f>SUM(C7:D7)</f>
        <v>0.94000000227511493</v>
      </c>
      <c r="F7" s="154">
        <f>M80</f>
        <v>4.2016800504201604E-3</v>
      </c>
      <c r="G7" s="186">
        <f>1/F7</f>
        <v>238.00003522400564</v>
      </c>
      <c r="H7" s="187">
        <f>D7*G7</f>
        <v>61.880009703281239</v>
      </c>
      <c r="I7" s="162" cm="1">
        <f t="array" ref="I7">LOOKUP(2,1/(L16:L79&lt;&gt;0),B16:B79)</f>
        <v>80</v>
      </c>
      <c r="L7" s="162" cm="1">
        <f t="array" ref="L7">LOOKUP(2,1/(_xlfn.ANCHORARRAY(L88)&lt;&gt;0),B16:B79)</f>
        <v>20000</v>
      </c>
      <c r="M7" s="92"/>
      <c r="N7" s="105"/>
    </row>
    <row r="8" spans="1:19">
      <c r="A8" s="152" t="s">
        <v>240</v>
      </c>
      <c r="B8" s="152">
        <v>2</v>
      </c>
      <c r="C8" s="153">
        <f>SUM(_xlfn.ANCHORARRAY(N158))/B8</f>
        <v>0.33653492820633824</v>
      </c>
      <c r="D8" s="153">
        <f>SUM(_xlfn.ANCHORARRAY(N229))*F8/B8</f>
        <v>0.60346506732154581</v>
      </c>
      <c r="E8" s="185">
        <f>SUM(C8:D8)</f>
        <v>0.93999999552788405</v>
      </c>
      <c r="F8" s="154">
        <f>M222</f>
        <v>2.1008403231092435E-2</v>
      </c>
      <c r="G8" s="186">
        <f>1/F8</f>
        <v>47.600000295120005</v>
      </c>
      <c r="H8" s="187">
        <f>D8*G8</f>
        <v>28.724937382600196</v>
      </c>
      <c r="I8" s="162" cm="1">
        <f t="array" ref="I8">LOOKUP(2,1/(L158:L221&lt;&gt;0),B16:B79)</f>
        <v>80</v>
      </c>
      <c r="L8" s="162" cm="1">
        <f t="array" ref="L8">LOOKUP(2,1/(_xlfn.ANCHORARRAY(L229)&lt;&gt;0),B16:B79)</f>
        <v>20000</v>
      </c>
      <c r="M8" s="92"/>
      <c r="N8" s="105"/>
    </row>
    <row r="9" spans="1:19">
      <c r="A9" s="152" t="s">
        <v>49</v>
      </c>
      <c r="B9" s="152">
        <v>75</v>
      </c>
      <c r="C9" s="153">
        <f>N81</f>
        <v>0</v>
      </c>
      <c r="D9" s="153">
        <f>SUM(_xlfn.ANCHORARRAY(N299))/B9</f>
        <v>0.92500000015675199</v>
      </c>
      <c r="E9" s="185">
        <f>SUM(C9:D9)</f>
        <v>0.92500000015675199</v>
      </c>
      <c r="F9" s="188">
        <f>E81</f>
        <v>1</v>
      </c>
      <c r="G9" s="186">
        <f>1/F9</f>
        <v>1</v>
      </c>
      <c r="H9" s="187">
        <f>D9*G9*B9</f>
        <v>69.375000011756399</v>
      </c>
      <c r="I9" s="163"/>
      <c r="L9" s="163" cm="1">
        <f t="array" ref="L9">LOOKUP(2,1/(_xlfn.ANCHORARRAY(L299)&lt;&gt;0),B16:B79)</f>
        <v>20000</v>
      </c>
      <c r="M9" s="92"/>
      <c r="N9" s="105"/>
    </row>
    <row r="10" spans="1:19">
      <c r="A10" s="48"/>
      <c r="B10" s="48"/>
      <c r="C10" s="1"/>
      <c r="D10" s="94"/>
      <c r="E10" s="48"/>
      <c r="F10" s="1"/>
      <c r="H10" s="12"/>
      <c r="I10" s="48"/>
      <c r="J10" s="48"/>
      <c r="K10" s="48"/>
      <c r="L10" s="107"/>
      <c r="M10" s="95"/>
      <c r="N10" s="95"/>
    </row>
    <row r="11" spans="1:19">
      <c r="A11" s="48"/>
      <c r="B11" s="48"/>
      <c r="C11" s="1"/>
      <c r="D11" s="1"/>
      <c r="E11" s="94"/>
      <c r="F11" s="1"/>
      <c r="H11" s="12"/>
      <c r="I11" s="48"/>
      <c r="J11" s="48"/>
      <c r="K11" s="48"/>
      <c r="L11" s="107"/>
      <c r="M11" s="95"/>
      <c r="N11" s="95"/>
    </row>
    <row r="12" spans="1:19" s="53" customFormat="1">
      <c r="A12" s="215" t="s">
        <v>304</v>
      </c>
      <c r="B12" s="215"/>
      <c r="C12" s="215"/>
      <c r="D12" s="215"/>
      <c r="E12" s="49"/>
      <c r="F12" s="49"/>
      <c r="G12" s="79"/>
      <c r="H12" s="51"/>
      <c r="I12" s="52"/>
      <c r="J12" s="50"/>
      <c r="K12" s="50"/>
      <c r="L12" s="50"/>
      <c r="M12" s="50"/>
      <c r="N12" s="50"/>
      <c r="O12" s="79"/>
    </row>
    <row r="13" spans="1:19">
      <c r="A13" s="48"/>
      <c r="B13" s="48"/>
      <c r="C13" s="1"/>
      <c r="D13" s="1"/>
      <c r="E13" s="1"/>
      <c r="F13" s="1"/>
      <c r="H13" s="12"/>
      <c r="I13" s="48"/>
      <c r="J13" s="48"/>
      <c r="K13" s="48"/>
      <c r="L13" s="48"/>
      <c r="M13" s="48"/>
      <c r="N13" s="48"/>
    </row>
    <row r="14" spans="1:19">
      <c r="A14" s="63" t="s">
        <v>69</v>
      </c>
      <c r="B14" s="144">
        <v>1000000000</v>
      </c>
      <c r="C14" s="173" t="s">
        <v>266</v>
      </c>
      <c r="D14" s="1"/>
      <c r="E14" s="1"/>
      <c r="F14" s="1"/>
      <c r="H14" s="63" t="s">
        <v>70</v>
      </c>
      <c r="I14" s="48"/>
      <c r="J14" s="48"/>
      <c r="K14" s="48"/>
      <c r="L14" s="48"/>
      <c r="M14" s="48"/>
      <c r="N14" s="48"/>
    </row>
    <row r="15" spans="1:19">
      <c r="A15" s="117" t="s">
        <v>52</v>
      </c>
      <c r="B15" s="117" t="s">
        <v>53</v>
      </c>
      <c r="C15" s="117" t="s">
        <v>65</v>
      </c>
      <c r="D15" s="117" t="s">
        <v>66</v>
      </c>
      <c r="E15" s="117" t="s">
        <v>67</v>
      </c>
      <c r="F15" s="117" t="s">
        <v>77</v>
      </c>
      <c r="H15" s="117" t="s">
        <v>55</v>
      </c>
      <c r="I15" s="117" t="s">
        <v>57</v>
      </c>
      <c r="J15" s="117" t="s">
        <v>58</v>
      </c>
      <c r="K15" s="117" t="s">
        <v>59</v>
      </c>
      <c r="L15" s="117" t="s">
        <v>60</v>
      </c>
      <c r="M15" s="117" t="s">
        <v>61</v>
      </c>
      <c r="N15" s="117" t="s">
        <v>54</v>
      </c>
      <c r="P15" s="157" t="s">
        <v>301</v>
      </c>
      <c r="Q15" s="157" t="s">
        <v>302</v>
      </c>
      <c r="R15" s="157" t="s">
        <v>281</v>
      </c>
      <c r="S15" s="157" t="s">
        <v>74</v>
      </c>
    </row>
    <row r="16" spans="1:19">
      <c r="A16" s="59">
        <v>-1</v>
      </c>
      <c r="B16" s="59">
        <v>0</v>
      </c>
      <c r="C16" s="64">
        <v>738977283</v>
      </c>
      <c r="D16" s="64">
        <v>0</v>
      </c>
      <c r="E16" s="62" cm="1">
        <f t="array" ref="E16:E79">_xlfn.LET(_xlpm.x, C16:C79, _xlpm.x/SUM(_xlpm.x))</f>
        <v>0.74898553783658517</v>
      </c>
      <c r="F16" s="83" cm="1">
        <f t="array" ref="F16:F81">_xlfn.LET(_xlpm.x, D16:D81/C16:C81/B3, IF(ISERR(_xlpm.x), 0, _xlpm.x))</f>
        <v>0</v>
      </c>
      <c r="G16" s="47">
        <v>9.9999999999999995E-7</v>
      </c>
      <c r="H16" s="143" t="str">
        <f>"("&amp;$A16&amp;", "&amp;$B16&amp;"]"</f>
        <v>(-1, 0]</v>
      </c>
      <c r="I16" s="172">
        <v>0.96409593923035619</v>
      </c>
      <c r="J16" s="180" cm="1">
        <f t="array" ref="J16:J80">E16:E80*I16:I80</f>
        <v>0.72209391557051605</v>
      </c>
      <c r="K16" s="180" cm="1">
        <f t="array" ref="K16:K79">J16:J79/SUM(_xlfn.ANCHORARRAY(J16))</f>
        <v>0.72209366411081255</v>
      </c>
      <c r="L16" s="189" cm="1">
        <f t="array" ref="L16:L80">INT(K16:K80*$B$2)</f>
        <v>722093664</v>
      </c>
      <c r="M16" s="180" cm="1">
        <f t="array" ref="M16:M80">_xlfn.LET(_xlpm.x, L16:L80, _xlpm.x/SUM(_xlpm.x))</f>
        <v>0.72209367266512403</v>
      </c>
      <c r="N16" s="180" cm="1">
        <f t="array" ref="N16:N80">M16:M80*F16:F80</f>
        <v>0</v>
      </c>
      <c r="O16" s="106"/>
      <c r="P16" s="180" cm="1">
        <f t="array" ref="P16:P79">M16:M79</f>
        <v>0.72209367266512403</v>
      </c>
      <c r="Q16" s="180">
        <v>0.71705585703216312</v>
      </c>
      <c r="R16" s="180">
        <v>0.72554635178004934</v>
      </c>
      <c r="S16" s="190" cm="1">
        <f t="array" ref="S16:S79">_xlfn.LET(_xlpm.x, Q16:Q79/M16:M79, IF(ISERR(_xlpm.x), 0, ROUND(_xlpm.x,2)))</f>
        <v>0.99</v>
      </c>
    </row>
    <row r="17" spans="1:19">
      <c r="A17" s="152">
        <v>0</v>
      </c>
      <c r="B17" s="152">
        <v>1</v>
      </c>
      <c r="C17" s="191">
        <v>134671370</v>
      </c>
      <c r="D17" s="191">
        <v>5869389535</v>
      </c>
      <c r="E17" s="180">
        <v>0.13649527639219697</v>
      </c>
      <c r="F17" s="192">
        <v>0.43583053584440407</v>
      </c>
      <c r="G17" s="47">
        <v>-44364</v>
      </c>
      <c r="H17" s="143" t="str">
        <f t="shared" ref="H17:H79" si="0">"("&amp;$A17&amp;", "&amp;$B17&amp;"]"</f>
        <v>(0, 1]</v>
      </c>
      <c r="I17" s="172">
        <v>1.1604137390607165</v>
      </c>
      <c r="J17" s="180">
        <v>0.15839099404239523</v>
      </c>
      <c r="K17" s="180">
        <v>0.15839093888481595</v>
      </c>
      <c r="L17" s="189">
        <v>158390938</v>
      </c>
      <c r="M17" s="180">
        <v>0.15839093990069128</v>
      </c>
      <c r="N17" s="180">
        <v>6.9031608209817075E-2</v>
      </c>
      <c r="O17" s="106"/>
      <c r="P17" s="180">
        <v>0.15839093990069128</v>
      </c>
      <c r="Q17" s="180">
        <v>0.16062308095382313</v>
      </c>
      <c r="R17" s="180">
        <v>0.15905886499823757</v>
      </c>
      <c r="S17" s="190">
        <v>1.01</v>
      </c>
    </row>
    <row r="18" spans="1:19">
      <c r="A18" s="152">
        <v>1</v>
      </c>
      <c r="B18" s="152">
        <v>2</v>
      </c>
      <c r="C18" s="191">
        <v>34304589</v>
      </c>
      <c r="D18" s="191">
        <v>5136293060</v>
      </c>
      <c r="E18" s="180">
        <v>3.4769189301896312E-2</v>
      </c>
      <c r="F18" s="192">
        <v>1.4972612148188105</v>
      </c>
      <c r="G18" s="81">
        <f>1+G17*G16</f>
        <v>0.95563600000000004</v>
      </c>
      <c r="H18" s="143" t="str">
        <f t="shared" si="0"/>
        <v>(1, 2]</v>
      </c>
      <c r="I18" s="172">
        <v>1.4259510624872327</v>
      </c>
      <c r="J18" s="180">
        <v>4.9579162426858774E-2</v>
      </c>
      <c r="K18" s="180">
        <v>4.957914516156791E-2</v>
      </c>
      <c r="L18" s="189">
        <v>49579145</v>
      </c>
      <c r="M18" s="180">
        <v>4.9579145594949747E-2</v>
      </c>
      <c r="N18" s="180">
        <v>7.4232931763173138E-2</v>
      </c>
      <c r="O18" s="106"/>
      <c r="P18" s="180">
        <v>4.9579145594949747E-2</v>
      </c>
      <c r="Q18" s="180">
        <v>4.5422828499110453E-2</v>
      </c>
      <c r="R18" s="180">
        <v>4.9788508988367994E-2</v>
      </c>
      <c r="S18" s="190">
        <v>0.92</v>
      </c>
    </row>
    <row r="19" spans="1:19">
      <c r="A19" s="152">
        <v>2</v>
      </c>
      <c r="B19" s="152">
        <v>3</v>
      </c>
      <c r="C19" s="191">
        <v>16020309</v>
      </c>
      <c r="D19" s="191">
        <v>4033651395</v>
      </c>
      <c r="E19" s="180">
        <v>1.6237278233995841E-2</v>
      </c>
      <c r="F19" s="192">
        <v>2.5178362009122295</v>
      </c>
      <c r="G19" s="81"/>
      <c r="H19" s="143" t="str">
        <f t="shared" si="0"/>
        <v>(2, 3]</v>
      </c>
      <c r="I19" s="172">
        <v>1.31591470995636</v>
      </c>
      <c r="J19" s="180">
        <v>2.1366873277769354E-2</v>
      </c>
      <c r="K19" s="180">
        <v>2.1366865837036918E-2</v>
      </c>
      <c r="L19" s="189">
        <v>21366865</v>
      </c>
      <c r="M19" s="180">
        <v>2.1366865256402384E-2</v>
      </c>
      <c r="N19" s="180">
        <v>5.3798266842583688E-2</v>
      </c>
      <c r="O19" s="106"/>
      <c r="P19" s="180">
        <v>2.1366865256402384E-2</v>
      </c>
      <c r="Q19" s="180">
        <v>2.1536403688151018E-2</v>
      </c>
      <c r="R19" s="180">
        <v>2.1457525555163906E-2</v>
      </c>
      <c r="S19" s="190">
        <v>1.01</v>
      </c>
    </row>
    <row r="20" spans="1:19">
      <c r="A20" s="152">
        <v>3</v>
      </c>
      <c r="B20" s="152">
        <v>4</v>
      </c>
      <c r="C20" s="191">
        <v>7967455</v>
      </c>
      <c r="D20" s="191">
        <v>2842347285</v>
      </c>
      <c r="E20" s="180">
        <v>8.0753613211731017E-3</v>
      </c>
      <c r="F20" s="192">
        <v>3.5674469262769604</v>
      </c>
      <c r="G20" s="178"/>
      <c r="H20" s="143" t="str">
        <f t="shared" si="0"/>
        <v>(3, 4]</v>
      </c>
      <c r="I20" s="172">
        <v>1.1626743062802374</v>
      </c>
      <c r="J20" s="180">
        <v>9.3890151220571965E-3</v>
      </c>
      <c r="K20" s="180">
        <v>9.3890118524562385E-3</v>
      </c>
      <c r="L20" s="189">
        <v>9389011</v>
      </c>
      <c r="M20" s="180">
        <v>9.3890111126681327E-3</v>
      </c>
      <c r="N20" s="180">
        <v>3.3494798834668153E-2</v>
      </c>
      <c r="O20" s="106"/>
      <c r="P20" s="180">
        <v>9.3890111126681327E-3</v>
      </c>
      <c r="Q20" s="180">
        <v>1.1596655369052545E-2</v>
      </c>
      <c r="R20" s="180">
        <v>9.4289742685935846E-3</v>
      </c>
      <c r="S20" s="190">
        <v>1.24</v>
      </c>
    </row>
    <row r="21" spans="1:19">
      <c r="A21" s="152">
        <v>4</v>
      </c>
      <c r="B21" s="152">
        <v>5</v>
      </c>
      <c r="C21" s="191">
        <v>5578706</v>
      </c>
      <c r="D21" s="191">
        <v>2564213210</v>
      </c>
      <c r="E21" s="180">
        <v>5.6542605706083448E-3</v>
      </c>
      <c r="F21" s="192">
        <v>4.5964300861167446</v>
      </c>
      <c r="G21" s="178"/>
      <c r="H21" s="143" t="str">
        <f t="shared" si="0"/>
        <v>(4, 5]</v>
      </c>
      <c r="I21" s="172">
        <v>1.1018263136606525</v>
      </c>
      <c r="J21" s="180">
        <v>6.2300130809901707E-3</v>
      </c>
      <c r="K21" s="180">
        <v>6.230010911470101E-3</v>
      </c>
      <c r="L21" s="189">
        <v>6230010</v>
      </c>
      <c r="M21" s="180">
        <v>6.2300100747601211E-3</v>
      </c>
      <c r="N21" s="180">
        <v>2.8635805744437848E-2</v>
      </c>
      <c r="O21" s="106"/>
      <c r="P21" s="180">
        <v>6.2300100747601211E-3</v>
      </c>
      <c r="Q21" s="180">
        <v>9.1348015252749552E-3</v>
      </c>
      <c r="R21" s="180">
        <v>6.2566090941134998E-3</v>
      </c>
      <c r="S21" s="190">
        <v>1.47</v>
      </c>
    </row>
    <row r="22" spans="1:19">
      <c r="A22" s="152">
        <v>5</v>
      </c>
      <c r="B22" s="152">
        <v>6</v>
      </c>
      <c r="C22" s="191">
        <v>4158567</v>
      </c>
      <c r="D22" s="191">
        <v>2322704910</v>
      </c>
      <c r="E22" s="180">
        <v>4.214888079481699E-3</v>
      </c>
      <c r="F22" s="192">
        <v>5.5853492561259683</v>
      </c>
      <c r="G22" s="178">
        <v>1.79</v>
      </c>
      <c r="H22" s="143" t="str">
        <f t="shared" si="0"/>
        <v>(5, 6]</v>
      </c>
      <c r="I22" s="172">
        <v>1.2698985046930191</v>
      </c>
      <c r="J22" s="180">
        <v>5.3524800695822407E-3</v>
      </c>
      <c r="K22" s="180">
        <v>5.352478205651494E-3</v>
      </c>
      <c r="L22" s="189">
        <v>5352478</v>
      </c>
      <c r="M22" s="180">
        <v>5.3524780642297369E-3</v>
      </c>
      <c r="N22" s="180">
        <v>2.9895459374476123E-2</v>
      </c>
      <c r="O22" s="106"/>
      <c r="P22" s="180">
        <v>5.3524780642297369E-3</v>
      </c>
      <c r="Q22" s="180">
        <v>7.1901817658911434E-3</v>
      </c>
      <c r="R22" s="180">
        <v>5.37539654564681E-3</v>
      </c>
      <c r="S22" s="190">
        <v>1.34</v>
      </c>
    </row>
    <row r="23" spans="1:19">
      <c r="A23" s="152">
        <v>6</v>
      </c>
      <c r="B23" s="152">
        <v>7</v>
      </c>
      <c r="C23" s="191">
        <v>2772263</v>
      </c>
      <c r="D23" s="191">
        <v>1818622450</v>
      </c>
      <c r="E23" s="180">
        <v>2.8098088288317042E-3</v>
      </c>
      <c r="F23" s="192">
        <v>6.5600646475460671</v>
      </c>
      <c r="G23" s="178">
        <v>1.24</v>
      </c>
      <c r="H23" s="143" t="str">
        <f t="shared" si="0"/>
        <v>(6, 7]</v>
      </c>
      <c r="I23" s="172">
        <v>0.88999579147493557</v>
      </c>
      <c r="J23" s="180">
        <v>2.5007180325093345E-3</v>
      </c>
      <c r="K23" s="180">
        <v>2.5007171616671887E-3</v>
      </c>
      <c r="L23" s="189">
        <v>2500717</v>
      </c>
      <c r="M23" s="180">
        <v>2.5007170300086045E-3</v>
      </c>
      <c r="N23" s="180">
        <v>1.6404865382075844E-2</v>
      </c>
      <c r="O23" s="106"/>
      <c r="P23" s="180">
        <v>2.5007170300086045E-3</v>
      </c>
      <c r="Q23" s="180">
        <v>3.3204670238186486E-3</v>
      </c>
      <c r="R23" s="180">
        <v>2.5114557631300671E-3</v>
      </c>
      <c r="S23" s="190">
        <v>1.33</v>
      </c>
    </row>
    <row r="24" spans="1:19">
      <c r="A24" s="152">
        <v>7</v>
      </c>
      <c r="B24" s="152">
        <v>8</v>
      </c>
      <c r="C24" s="191">
        <v>2871865</v>
      </c>
      <c r="D24" s="191">
        <v>2188753410</v>
      </c>
      <c r="E24" s="180">
        <v>2.9107597771974602E-3</v>
      </c>
      <c r="F24" s="192">
        <v>7.6213659416441928</v>
      </c>
      <c r="G24" s="178">
        <v>1.02</v>
      </c>
      <c r="H24" s="143" t="str">
        <f t="shared" si="0"/>
        <v>(7, 8]</v>
      </c>
      <c r="I24" s="172">
        <v>1.055056505858428</v>
      </c>
      <c r="J24" s="180">
        <v>3.071016039923209E-3</v>
      </c>
      <c r="K24" s="180">
        <v>3.0710149704822869E-3</v>
      </c>
      <c r="L24" s="189">
        <v>3071014</v>
      </c>
      <c r="M24" s="180">
        <v>3.0710140368521684E-3</v>
      </c>
      <c r="N24" s="180">
        <v>2.3405321786776359E-2</v>
      </c>
      <c r="O24" s="106"/>
      <c r="P24" s="180">
        <v>3.0710140368521684E-3</v>
      </c>
      <c r="Q24" s="180">
        <v>2.8294846391841814E-3</v>
      </c>
      <c r="R24" s="180">
        <v>3.0842439196334154E-3</v>
      </c>
      <c r="S24" s="190">
        <v>0.92</v>
      </c>
    </row>
    <row r="25" spans="1:19">
      <c r="A25" s="152">
        <v>8</v>
      </c>
      <c r="B25" s="152">
        <v>9</v>
      </c>
      <c r="C25" s="191">
        <v>2105410</v>
      </c>
      <c r="D25" s="191">
        <v>1810360075</v>
      </c>
      <c r="E25" s="180">
        <v>2.1339243810239356E-3</v>
      </c>
      <c r="F25" s="192">
        <v>8.5986106031604308</v>
      </c>
      <c r="G25" s="178">
        <v>1.26</v>
      </c>
      <c r="H25" s="143" t="str">
        <f t="shared" si="0"/>
        <v>(8, 9]</v>
      </c>
      <c r="I25" s="172">
        <v>1.2540922530280501</v>
      </c>
      <c r="J25" s="180">
        <v>2.6761380347897945E-3</v>
      </c>
      <c r="K25" s="180">
        <v>2.6761371028599414E-3</v>
      </c>
      <c r="L25" s="189">
        <v>2676137</v>
      </c>
      <c r="M25" s="180">
        <v>2.6761370321136445E-3</v>
      </c>
      <c r="N25" s="180">
        <v>2.3011060259842672E-2</v>
      </c>
      <c r="O25" s="106"/>
      <c r="P25" s="180">
        <v>2.6761370321136445E-3</v>
      </c>
      <c r="Q25" s="180">
        <v>2.5624196936059641E-3</v>
      </c>
      <c r="R25" s="180">
        <v>2.687698272823405E-3</v>
      </c>
      <c r="S25" s="190">
        <v>0.96</v>
      </c>
    </row>
    <row r="26" spans="1:19">
      <c r="A26" s="152">
        <v>9</v>
      </c>
      <c r="B26" s="152">
        <v>10</v>
      </c>
      <c r="C26" s="191">
        <v>1954254</v>
      </c>
      <c r="D26" s="191">
        <v>1885134195</v>
      </c>
      <c r="E26" s="180">
        <v>1.980721216919056E-3</v>
      </c>
      <c r="F26" s="192">
        <v>9.6463110475915617</v>
      </c>
      <c r="G26" s="178">
        <v>1.21</v>
      </c>
      <c r="H26" s="143" t="str">
        <f t="shared" si="0"/>
        <v>(9, 10]</v>
      </c>
      <c r="I26" s="172">
        <v>1.1295870463620095</v>
      </c>
      <c r="J26" s="180">
        <v>2.2373970290861613E-3</v>
      </c>
      <c r="K26" s="180">
        <v>2.2373962499420896E-3</v>
      </c>
      <c r="L26" s="189">
        <v>2237396</v>
      </c>
      <c r="M26" s="180">
        <v>2.2373960268487524E-3</v>
      </c>
      <c r="N26" s="180">
        <v>2.1582618011628585E-2</v>
      </c>
      <c r="O26" s="106"/>
      <c r="P26" s="180">
        <v>2.2373960268487524E-3</v>
      </c>
      <c r="Q26" s="180">
        <v>2.2840698770928156E-3</v>
      </c>
      <c r="R26" s="180">
        <v>2.2470919985900597E-3</v>
      </c>
      <c r="S26" s="190">
        <v>1.02</v>
      </c>
    </row>
    <row r="27" spans="1:19">
      <c r="A27" s="152">
        <v>10</v>
      </c>
      <c r="B27" s="152">
        <v>15</v>
      </c>
      <c r="C27" s="191">
        <v>6734651</v>
      </c>
      <c r="D27" s="191">
        <v>8382998890</v>
      </c>
      <c r="E27" s="180">
        <v>6.8258609803255555E-3</v>
      </c>
      <c r="F27" s="192">
        <v>12.447562449783961</v>
      </c>
      <c r="G27" s="178">
        <v>0.48</v>
      </c>
      <c r="H27" s="143" t="str">
        <f t="shared" si="0"/>
        <v>(10, 15]</v>
      </c>
      <c r="I27" s="172">
        <v>0.72624325444488247</v>
      </c>
      <c r="J27" s="180">
        <v>4.9572354927399677E-3</v>
      </c>
      <c r="K27" s="180">
        <v>4.9572337664479434E-3</v>
      </c>
      <c r="L27" s="189">
        <v>4957233</v>
      </c>
      <c r="M27" s="180">
        <v>4.9572330594867967E-3</v>
      </c>
      <c r="N27" s="180">
        <v>6.1705468086095512E-2</v>
      </c>
      <c r="O27" s="106"/>
      <c r="P27" s="180">
        <v>4.9572330594867967E-3</v>
      </c>
      <c r="Q27" s="180">
        <v>3.1224782882158177E-3</v>
      </c>
      <c r="R27" s="180">
        <v>4.9788508988367992E-3</v>
      </c>
      <c r="S27" s="190">
        <v>0.63</v>
      </c>
    </row>
    <row r="28" spans="1:19">
      <c r="A28" s="152">
        <v>15</v>
      </c>
      <c r="B28" s="152">
        <v>20</v>
      </c>
      <c r="C28" s="191">
        <v>4528931</v>
      </c>
      <c r="D28" s="191">
        <v>7919233365</v>
      </c>
      <c r="E28" s="180">
        <v>4.5902680622183396E-3</v>
      </c>
      <c r="F28" s="192">
        <v>17.485877715955485</v>
      </c>
      <c r="G28" s="178">
        <v>1.1299999999999999</v>
      </c>
      <c r="H28" s="181" t="str">
        <f t="shared" si="0"/>
        <v>(15, 20]</v>
      </c>
      <c r="I28" s="172">
        <v>0.50648654908843349</v>
      </c>
      <c r="J28" s="180">
        <v>2.3249090302238174E-3</v>
      </c>
      <c r="K28" s="180">
        <v>2.3249082206048431E-3</v>
      </c>
      <c r="L28" s="189">
        <v>2324908</v>
      </c>
      <c r="M28" s="180">
        <v>2.3249080278988964E-3</v>
      </c>
      <c r="N28" s="180">
        <v>4.0653057476683324E-2</v>
      </c>
      <c r="O28" s="106"/>
      <c r="P28" s="180">
        <v>2.3249080278988964E-3</v>
      </c>
      <c r="Q28" s="180">
        <v>4.9433034634382891E-3</v>
      </c>
      <c r="R28" s="180">
        <v>2.3352132534367291E-3</v>
      </c>
      <c r="S28" s="190">
        <v>2.13</v>
      </c>
    </row>
    <row r="29" spans="1:19">
      <c r="A29" s="152">
        <v>20</v>
      </c>
      <c r="B29" s="152">
        <v>25</v>
      </c>
      <c r="C29" s="191">
        <v>3129796</v>
      </c>
      <c r="D29" s="191">
        <v>7054318865</v>
      </c>
      <c r="E29" s="180">
        <v>3.1721840363782778E-3</v>
      </c>
      <c r="F29" s="192">
        <v>22.539228962526632</v>
      </c>
      <c r="G29" s="178">
        <v>0.54</v>
      </c>
      <c r="H29" s="143" t="str">
        <f t="shared" si="0"/>
        <v>(20, 25]</v>
      </c>
      <c r="I29" s="172">
        <v>0.56692802269834763</v>
      </c>
      <c r="J29" s="180">
        <v>1.7984000233792002E-3</v>
      </c>
      <c r="K29" s="180">
        <v>1.7983993971100586E-3</v>
      </c>
      <c r="L29" s="189">
        <v>1798399</v>
      </c>
      <c r="M29" s="180">
        <v>1.7983990215807882E-3</v>
      </c>
      <c r="N29" s="180">
        <v>4.0534527313393257E-2</v>
      </c>
      <c r="O29" s="106"/>
      <c r="P29" s="180">
        <v>1.7983990215807882E-3</v>
      </c>
      <c r="Q29" s="180">
        <v>1.6324983291166099E-3</v>
      </c>
      <c r="R29" s="180">
        <v>1.8064857243567148E-3</v>
      </c>
      <c r="S29" s="190">
        <v>0.91</v>
      </c>
    </row>
    <row r="30" spans="1:19">
      <c r="A30" s="152">
        <v>25</v>
      </c>
      <c r="B30" s="152">
        <v>30</v>
      </c>
      <c r="C30" s="191">
        <v>2506990</v>
      </c>
      <c r="D30" s="191">
        <v>6905395465</v>
      </c>
      <c r="E30" s="180">
        <v>2.540943134108414E-3</v>
      </c>
      <c r="F30" s="192">
        <v>27.544567249969088</v>
      </c>
      <c r="G30" s="178">
        <v>0.2</v>
      </c>
      <c r="H30" s="143" t="str">
        <f t="shared" si="0"/>
        <v>(25, 30]</v>
      </c>
      <c r="I30" s="172">
        <v>0.34523126457592784</v>
      </c>
      <c r="J30" s="180">
        <v>8.7721301140376916E-4</v>
      </c>
      <c r="K30" s="180">
        <v>8.7721270592588181E-4</v>
      </c>
      <c r="L30" s="189">
        <v>877212</v>
      </c>
      <c r="M30" s="180">
        <v>8.7721201052654409E-4</v>
      </c>
      <c r="N30" s="180">
        <v>2.4162425216428984E-2</v>
      </c>
      <c r="O30" s="106"/>
      <c r="P30" s="180">
        <v>8.7721201052654409E-4</v>
      </c>
      <c r="Q30" s="180">
        <v>4.8431246091838449E-4</v>
      </c>
      <c r="R30" s="180">
        <v>8.8121254846669017E-4</v>
      </c>
      <c r="S30" s="190">
        <v>0.55000000000000004</v>
      </c>
    </row>
    <row r="31" spans="1:19">
      <c r="A31" s="152">
        <v>30</v>
      </c>
      <c r="B31" s="152">
        <v>35</v>
      </c>
      <c r="C31" s="191">
        <v>1878754</v>
      </c>
      <c r="D31" s="191">
        <v>6111962030</v>
      </c>
      <c r="E31" s="180">
        <v>1.9041986912507506E-3</v>
      </c>
      <c r="F31" s="192">
        <v>32.531997430211725</v>
      </c>
      <c r="G31" s="178">
        <v>0.22</v>
      </c>
      <c r="H31" s="143" t="str">
        <f t="shared" si="0"/>
        <v>(30, 35]</v>
      </c>
      <c r="I31" s="172">
        <v>0.25335381674629009</v>
      </c>
      <c r="J31" s="180">
        <v>4.8243600627166812E-4</v>
      </c>
      <c r="K31" s="180">
        <v>4.8243583826967771E-4</v>
      </c>
      <c r="L31" s="189">
        <v>482435</v>
      </c>
      <c r="M31" s="180">
        <v>4.8243500578922009E-4</v>
      </c>
      <c r="N31" s="180">
        <v>1.5694574368579087E-2</v>
      </c>
      <c r="O31" s="106"/>
      <c r="P31" s="180">
        <v>4.8243500578922009E-4</v>
      </c>
      <c r="Q31" s="180">
        <v>3.9924143387572077E-4</v>
      </c>
      <c r="R31" s="180">
        <v>4.8466690165667957E-4</v>
      </c>
      <c r="S31" s="190">
        <v>0.83</v>
      </c>
    </row>
    <row r="32" spans="1:19">
      <c r="A32" s="152">
        <v>35</v>
      </c>
      <c r="B32" s="152">
        <v>40</v>
      </c>
      <c r="C32" s="191">
        <v>1621830</v>
      </c>
      <c r="D32" s="191">
        <v>6089148510</v>
      </c>
      <c r="E32" s="180">
        <v>1.6437950702599729E-3</v>
      </c>
      <c r="F32" s="192">
        <v>37.544924622186052</v>
      </c>
      <c r="G32" s="178">
        <v>0.33</v>
      </c>
      <c r="H32" s="181" t="str">
        <f t="shared" si="0"/>
        <v>(35, 40]</v>
      </c>
      <c r="I32" s="172">
        <v>0.42686708447841509</v>
      </c>
      <c r="J32" s="180">
        <v>7.0168200912186615E-4</v>
      </c>
      <c r="K32" s="180">
        <v>7.0168176477034049E-4</v>
      </c>
      <c r="L32" s="189">
        <v>701681</v>
      </c>
      <c r="M32" s="180">
        <v>7.0168100842017212E-4</v>
      </c>
      <c r="N32" s="180">
        <v>2.6344560569954857E-2</v>
      </c>
      <c r="O32" s="106"/>
      <c r="P32" s="180">
        <v>7.0168100842017212E-4</v>
      </c>
      <c r="Q32" s="180">
        <v>5.1696608745885775E-4</v>
      </c>
      <c r="R32" s="180">
        <v>7.0497003877335212E-4</v>
      </c>
      <c r="S32" s="190">
        <v>0.74</v>
      </c>
    </row>
    <row r="33" spans="1:19">
      <c r="A33" s="152">
        <v>40</v>
      </c>
      <c r="B33" s="152">
        <v>45</v>
      </c>
      <c r="C33" s="191">
        <v>1336896</v>
      </c>
      <c r="D33" s="191">
        <v>5698648415</v>
      </c>
      <c r="E33" s="180">
        <v>1.3550020990179467E-3</v>
      </c>
      <c r="F33" s="192">
        <v>42.625966529932022</v>
      </c>
      <c r="G33" s="178">
        <v>0.16</v>
      </c>
      <c r="H33" s="143" t="str">
        <f t="shared" si="0"/>
        <v>(40, 45]</v>
      </c>
      <c r="I33" s="172">
        <v>0.25890587535981929</v>
      </c>
      <c r="J33" s="180">
        <v>3.5081800456063402E-4</v>
      </c>
      <c r="K33" s="180">
        <v>3.5081788239288062E-4</v>
      </c>
      <c r="L33" s="189">
        <v>350817</v>
      </c>
      <c r="M33" s="180">
        <v>3.5081700420980407E-4</v>
      </c>
      <c r="N33" s="180">
        <v>1.495391387957813E-2</v>
      </c>
      <c r="O33" s="106"/>
      <c r="P33" s="180">
        <v>3.5081700420980407E-4</v>
      </c>
      <c r="Q33" s="180">
        <v>2.066136369598341E-4</v>
      </c>
      <c r="R33" s="180">
        <v>3.5248501938667606E-4</v>
      </c>
      <c r="S33" s="190">
        <v>0.59</v>
      </c>
    </row>
    <row r="34" spans="1:19">
      <c r="A34" s="152">
        <v>45</v>
      </c>
      <c r="B34" s="152">
        <v>50</v>
      </c>
      <c r="C34" s="191">
        <v>1129963</v>
      </c>
      <c r="D34" s="191">
        <v>5386108480</v>
      </c>
      <c r="E34" s="180">
        <v>1.1452665254534505E-3</v>
      </c>
      <c r="F34" s="192">
        <v>47.666237567070787</v>
      </c>
      <c r="G34" s="178">
        <v>0.2</v>
      </c>
      <c r="H34" s="143" t="str">
        <f t="shared" si="0"/>
        <v>(45, 50]</v>
      </c>
      <c r="I34" s="172">
        <v>0.1148623475727972</v>
      </c>
      <c r="J34" s="180">
        <v>1.3154800171012403E-4</v>
      </c>
      <c r="K34" s="180">
        <v>1.3154795590026357E-4</v>
      </c>
      <c r="L34" s="189">
        <v>131547</v>
      </c>
      <c r="M34" s="180">
        <v>1.3154700157856403E-4</v>
      </c>
      <c r="N34" s="180">
        <v>6.2703506284796685E-3</v>
      </c>
      <c r="O34" s="106"/>
      <c r="P34" s="180">
        <v>1.3154700157856403E-4</v>
      </c>
      <c r="Q34" s="180">
        <v>2.1829150340007563E-4</v>
      </c>
      <c r="R34" s="180">
        <v>1.3218188227000352E-4</v>
      </c>
      <c r="S34" s="190">
        <v>1.66</v>
      </c>
    </row>
    <row r="35" spans="1:19">
      <c r="A35" s="152">
        <v>50</v>
      </c>
      <c r="B35" s="152">
        <v>60</v>
      </c>
      <c r="C35" s="191">
        <v>1876167</v>
      </c>
      <c r="D35" s="191">
        <v>10300394235</v>
      </c>
      <c r="E35" s="180">
        <v>1.9015766545103015E-3</v>
      </c>
      <c r="F35" s="192">
        <v>54.901265372432199</v>
      </c>
      <c r="G35" s="178">
        <v>0.2</v>
      </c>
      <c r="H35" s="181" t="str">
        <f t="shared" si="0"/>
        <v>(50, 60]</v>
      </c>
      <c r="I35" s="172">
        <v>0.51527866107216336</v>
      </c>
      <c r="J35" s="180">
        <v>9.7984187246215196E-4</v>
      </c>
      <c r="K35" s="180">
        <v>9.7984153124511448E-4</v>
      </c>
      <c r="L35" s="189">
        <v>979841</v>
      </c>
      <c r="M35" s="180">
        <v>9.7984101175809207E-4</v>
      </c>
      <c r="N35" s="180">
        <v>5.3794511409323474E-2</v>
      </c>
      <c r="O35" s="106"/>
      <c r="P35" s="180">
        <v>9.7984101175809207E-4</v>
      </c>
      <c r="Q35" s="180">
        <v>3.6244685469532286E-4</v>
      </c>
      <c r="R35" s="180">
        <v>3.0842439196334157E-4</v>
      </c>
      <c r="S35" s="190">
        <v>0.37</v>
      </c>
    </row>
    <row r="36" spans="1:19">
      <c r="A36" s="152">
        <v>60</v>
      </c>
      <c r="B36" s="152">
        <v>70</v>
      </c>
      <c r="C36" s="191">
        <v>1368900</v>
      </c>
      <c r="D36" s="191">
        <v>8898541035</v>
      </c>
      <c r="E36" s="180">
        <v>1.3874395415542176E-3</v>
      </c>
      <c r="F36" s="192">
        <v>65.005048104317339</v>
      </c>
      <c r="G36" s="178">
        <v>0.11</v>
      </c>
      <c r="H36" s="143" t="str">
        <f t="shared" si="0"/>
        <v>(60, 70]</v>
      </c>
      <c r="I36" s="172">
        <v>0.12639037379836304</v>
      </c>
      <c r="J36" s="180">
        <v>1.75359002279667E-4</v>
      </c>
      <c r="K36" s="180">
        <v>1.7535894121320215E-4</v>
      </c>
      <c r="L36" s="189">
        <v>175358</v>
      </c>
      <c r="M36" s="180">
        <v>1.7535800210429604E-4</v>
      </c>
      <c r="N36" s="180">
        <v>1.1399155362266745E-2</v>
      </c>
      <c r="O36" s="106"/>
      <c r="P36" s="180">
        <v>1.7535800210429604E-4</v>
      </c>
      <c r="Q36" s="180">
        <v>1.4544733651881224E-4</v>
      </c>
      <c r="R36" s="180">
        <v>1.7624250969333803E-4</v>
      </c>
      <c r="S36" s="190">
        <v>0.83</v>
      </c>
    </row>
    <row r="37" spans="1:19">
      <c r="A37" s="152">
        <v>70</v>
      </c>
      <c r="B37" s="152">
        <v>80</v>
      </c>
      <c r="C37" s="191">
        <v>1107148</v>
      </c>
      <c r="D37" s="191">
        <v>8303629765</v>
      </c>
      <c r="E37" s="180">
        <v>1.1221425330942135E-3</v>
      </c>
      <c r="F37" s="192">
        <v>75.00017852175138</v>
      </c>
      <c r="G37" s="178">
        <v>0.12</v>
      </c>
      <c r="H37" s="143" t="str">
        <f t="shared" si="0"/>
        <v>(70, 80]</v>
      </c>
      <c r="I37" s="172">
        <v>0.11718921423193056</v>
      </c>
      <c r="J37" s="180">
        <v>1.3150300170953902E-4</v>
      </c>
      <c r="K37" s="180">
        <v>1.3150295591534924E-4</v>
      </c>
      <c r="L37" s="189">
        <v>131502</v>
      </c>
      <c r="M37" s="180">
        <v>1.3150200157802401E-4</v>
      </c>
      <c r="N37" s="180">
        <v>9.8626735943194328E-3</v>
      </c>
      <c r="O37" s="106"/>
      <c r="P37" s="180">
        <v>1.3150200157802401E-4</v>
      </c>
      <c r="Q37" s="180">
        <v>1.2833053228370226E-4</v>
      </c>
      <c r="R37" s="180">
        <v>1.3218188227000352E-4</v>
      </c>
      <c r="S37" s="190">
        <v>0.98</v>
      </c>
    </row>
    <row r="38" spans="1:19">
      <c r="A38" s="152">
        <v>80</v>
      </c>
      <c r="B38" s="152">
        <v>90</v>
      </c>
      <c r="C38" s="191">
        <v>880621</v>
      </c>
      <c r="D38" s="191">
        <v>7488356915</v>
      </c>
      <c r="E38" s="180">
        <v>8.9254759041786601E-4</v>
      </c>
      <c r="F38" s="192">
        <v>85.034957319891305</v>
      </c>
      <c r="G38" s="178">
        <v>0</v>
      </c>
      <c r="H38" s="143" t="str">
        <f t="shared" si="0"/>
        <v>(80, 90]</v>
      </c>
      <c r="I38" s="172">
        <v>0</v>
      </c>
      <c r="J38" s="180">
        <v>0</v>
      </c>
      <c r="K38" s="180">
        <v>0</v>
      </c>
      <c r="L38" s="189">
        <v>0</v>
      </c>
      <c r="M38" s="180">
        <v>0</v>
      </c>
      <c r="N38" s="180">
        <v>0</v>
      </c>
      <c r="O38" s="106"/>
      <c r="P38" s="180">
        <v>0</v>
      </c>
      <c r="Q38" s="180">
        <v>0</v>
      </c>
      <c r="R38" s="180">
        <v>0</v>
      </c>
      <c r="S38" s="190">
        <v>0</v>
      </c>
    </row>
    <row r="39" spans="1:19">
      <c r="A39" s="152">
        <v>90</v>
      </c>
      <c r="B39" s="152">
        <v>100</v>
      </c>
      <c r="C39" s="191">
        <v>740089</v>
      </c>
      <c r="D39" s="191">
        <v>7048903000</v>
      </c>
      <c r="E39" s="180">
        <v>7.5011231124941149E-4</v>
      </c>
      <c r="F39" s="192">
        <v>95.24399092541573</v>
      </c>
      <c r="G39" s="178">
        <v>0</v>
      </c>
      <c r="H39" s="143" t="str">
        <f t="shared" si="0"/>
        <v>(90, 100]</v>
      </c>
      <c r="I39" s="172">
        <v>0</v>
      </c>
      <c r="J39" s="180">
        <v>0</v>
      </c>
      <c r="K39" s="180">
        <v>0</v>
      </c>
      <c r="L39" s="189">
        <v>0</v>
      </c>
      <c r="M39" s="180">
        <v>0</v>
      </c>
      <c r="N39" s="180">
        <v>0</v>
      </c>
      <c r="O39" s="106"/>
      <c r="P39" s="180">
        <v>0</v>
      </c>
      <c r="Q39" s="180">
        <v>0</v>
      </c>
      <c r="R39" s="180">
        <v>8.8121254846669015E-5</v>
      </c>
      <c r="S39" s="190">
        <v>0</v>
      </c>
    </row>
    <row r="40" spans="1:19">
      <c r="A40" s="152">
        <v>100</v>
      </c>
      <c r="B40" s="152">
        <v>120</v>
      </c>
      <c r="C40" s="191">
        <v>1141398</v>
      </c>
      <c r="D40" s="191">
        <v>12514373105</v>
      </c>
      <c r="E40" s="180">
        <v>1.1568563940761933E-3</v>
      </c>
      <c r="F40" s="192">
        <v>109.64074849439021</v>
      </c>
      <c r="G40" s="178">
        <v>0.08</v>
      </c>
      <c r="H40" s="143" t="str">
        <f t="shared" si="0"/>
        <v>(100, 120]</v>
      </c>
      <c r="I40" s="172">
        <v>0</v>
      </c>
      <c r="J40" s="180">
        <v>0</v>
      </c>
      <c r="K40" s="180">
        <v>0</v>
      </c>
      <c r="L40" s="189">
        <v>0</v>
      </c>
      <c r="M40" s="180">
        <v>0</v>
      </c>
      <c r="N40" s="180">
        <v>0</v>
      </c>
      <c r="O40" s="106"/>
      <c r="P40" s="180">
        <v>0</v>
      </c>
      <c r="Q40" s="180">
        <v>8.81999912567E-5</v>
      </c>
      <c r="R40" s="180">
        <v>0</v>
      </c>
      <c r="S40" s="190">
        <v>0</v>
      </c>
    </row>
    <row r="41" spans="1:19">
      <c r="A41" s="152">
        <v>120</v>
      </c>
      <c r="B41" s="152">
        <v>140</v>
      </c>
      <c r="C41" s="191">
        <v>816317</v>
      </c>
      <c r="D41" s="191">
        <v>10590153750</v>
      </c>
      <c r="E41" s="180">
        <v>8.2737269650296906E-4</v>
      </c>
      <c r="F41" s="192">
        <v>129.73089804573468</v>
      </c>
      <c r="G41" s="178">
        <v>0</v>
      </c>
      <c r="H41" s="143" t="str">
        <f t="shared" si="0"/>
        <v>(120, 140]</v>
      </c>
      <c r="I41" s="172">
        <v>0</v>
      </c>
      <c r="J41" s="180">
        <v>0</v>
      </c>
      <c r="K41" s="180">
        <v>0</v>
      </c>
      <c r="L41" s="189">
        <v>0</v>
      </c>
      <c r="M41" s="180">
        <v>0</v>
      </c>
      <c r="N41" s="180">
        <v>0</v>
      </c>
      <c r="O41" s="106"/>
      <c r="P41" s="180">
        <v>0</v>
      </c>
      <c r="Q41" s="180">
        <v>0</v>
      </c>
      <c r="R41" s="180">
        <v>4.4060627423334507E-5</v>
      </c>
      <c r="S41" s="190">
        <v>0</v>
      </c>
    </row>
    <row r="42" spans="1:19">
      <c r="A42" s="152">
        <v>140</v>
      </c>
      <c r="B42" s="152">
        <v>160</v>
      </c>
      <c r="C42" s="191">
        <v>633041</v>
      </c>
      <c r="D42" s="191">
        <v>9490295895</v>
      </c>
      <c r="E42" s="180">
        <v>6.4161451882900394E-4</v>
      </c>
      <c r="F42" s="192">
        <v>149.91597534756832</v>
      </c>
      <c r="G42" s="178">
        <v>0</v>
      </c>
      <c r="H42" s="143" t="str">
        <f t="shared" si="0"/>
        <v>(140, 160]</v>
      </c>
      <c r="I42" s="172">
        <v>0</v>
      </c>
      <c r="J42" s="180">
        <v>0</v>
      </c>
      <c r="K42" s="180">
        <v>0</v>
      </c>
      <c r="L42" s="189">
        <v>0</v>
      </c>
      <c r="M42" s="180">
        <v>0</v>
      </c>
      <c r="N42" s="180">
        <v>0</v>
      </c>
      <c r="O42" s="106"/>
      <c r="P42" s="180">
        <v>0</v>
      </c>
      <c r="Q42" s="180">
        <v>0</v>
      </c>
      <c r="R42" s="180">
        <v>8.8121254846669015E-5</v>
      </c>
      <c r="S42" s="190">
        <v>0</v>
      </c>
    </row>
    <row r="43" spans="1:19">
      <c r="A43" s="152">
        <v>160</v>
      </c>
      <c r="B43" s="152">
        <v>180</v>
      </c>
      <c r="C43" s="191">
        <v>482659</v>
      </c>
      <c r="D43" s="191">
        <v>8201830650</v>
      </c>
      <c r="E43" s="180">
        <v>4.8919583730514806E-4</v>
      </c>
      <c r="F43" s="192">
        <v>169.93012976034839</v>
      </c>
      <c r="G43" s="178">
        <v>0</v>
      </c>
      <c r="H43" s="143" t="str">
        <f t="shared" si="0"/>
        <v>(160, 180]</v>
      </c>
      <c r="I43" s="172">
        <v>0</v>
      </c>
      <c r="J43" s="180">
        <v>0</v>
      </c>
      <c r="K43" s="180">
        <v>0</v>
      </c>
      <c r="L43" s="189">
        <v>0</v>
      </c>
      <c r="M43" s="180">
        <v>0</v>
      </c>
      <c r="N43" s="180">
        <v>0</v>
      </c>
      <c r="O43" s="106"/>
      <c r="P43" s="180">
        <v>0</v>
      </c>
      <c r="Q43" s="180">
        <v>0</v>
      </c>
      <c r="R43" s="180">
        <v>0</v>
      </c>
      <c r="S43" s="190">
        <v>0</v>
      </c>
    </row>
    <row r="44" spans="1:19">
      <c r="A44" s="152">
        <v>180</v>
      </c>
      <c r="B44" s="152">
        <v>200</v>
      </c>
      <c r="C44" s="191">
        <v>388393</v>
      </c>
      <c r="D44" s="191">
        <v>7389979140</v>
      </c>
      <c r="E44" s="180">
        <v>3.9365315644887663E-4</v>
      </c>
      <c r="F44" s="192">
        <v>190.27065729814905</v>
      </c>
      <c r="G44" s="178">
        <v>0</v>
      </c>
      <c r="H44" s="143" t="str">
        <f t="shared" si="0"/>
        <v>(180, 200]</v>
      </c>
      <c r="I44" s="172">
        <v>0</v>
      </c>
      <c r="J44" s="180">
        <v>0</v>
      </c>
      <c r="K44" s="180">
        <v>0</v>
      </c>
      <c r="L44" s="189">
        <v>0</v>
      </c>
      <c r="M44" s="180">
        <v>0</v>
      </c>
      <c r="N44" s="180">
        <v>0</v>
      </c>
      <c r="O44" s="106"/>
      <c r="P44" s="180">
        <v>0</v>
      </c>
      <c r="Q44" s="180">
        <v>0</v>
      </c>
      <c r="R44" s="180">
        <v>0</v>
      </c>
      <c r="S44" s="190">
        <v>0</v>
      </c>
    </row>
    <row r="45" spans="1:19">
      <c r="A45" s="152">
        <v>200</v>
      </c>
      <c r="B45" s="152">
        <v>250</v>
      </c>
      <c r="C45" s="191">
        <v>687424</v>
      </c>
      <c r="D45" s="191">
        <v>15371333635</v>
      </c>
      <c r="E45" s="180">
        <v>6.9673404880806963E-4</v>
      </c>
      <c r="F45" s="192">
        <v>223.60775351166092</v>
      </c>
      <c r="G45" s="178">
        <v>0</v>
      </c>
      <c r="H45" s="143" t="str">
        <f t="shared" si="0"/>
        <v>(200, 250]</v>
      </c>
      <c r="I45" s="172">
        <v>0</v>
      </c>
      <c r="J45" s="180">
        <v>0</v>
      </c>
      <c r="K45" s="180">
        <v>0</v>
      </c>
      <c r="L45" s="189">
        <v>0</v>
      </c>
      <c r="M45" s="180">
        <v>0</v>
      </c>
      <c r="N45" s="180">
        <v>0</v>
      </c>
      <c r="O45" s="106"/>
      <c r="P45" s="180">
        <v>0</v>
      </c>
      <c r="Q45" s="180">
        <v>0</v>
      </c>
      <c r="R45" s="180">
        <v>4.4060627423334507E-5</v>
      </c>
      <c r="S45" s="190">
        <v>0</v>
      </c>
    </row>
    <row r="46" spans="1:19">
      <c r="A46" s="152">
        <v>250</v>
      </c>
      <c r="B46" s="152">
        <v>300</v>
      </c>
      <c r="C46" s="191">
        <v>439263</v>
      </c>
      <c r="D46" s="191">
        <v>12028209705</v>
      </c>
      <c r="E46" s="180">
        <v>4.452121085117469E-4</v>
      </c>
      <c r="F46" s="192">
        <v>273.82706271641365</v>
      </c>
      <c r="G46" s="178">
        <v>0</v>
      </c>
      <c r="H46" s="143" t="str">
        <f t="shared" si="0"/>
        <v>(250, 300]</v>
      </c>
      <c r="I46" s="172">
        <v>0</v>
      </c>
      <c r="J46" s="180">
        <v>0</v>
      </c>
      <c r="K46" s="180">
        <v>0</v>
      </c>
      <c r="L46" s="189">
        <v>0</v>
      </c>
      <c r="M46" s="180">
        <v>0</v>
      </c>
      <c r="N46" s="180">
        <v>0</v>
      </c>
      <c r="O46" s="106"/>
      <c r="P46" s="180">
        <v>0</v>
      </c>
      <c r="Q46" s="180">
        <v>0</v>
      </c>
      <c r="R46" s="180">
        <v>0</v>
      </c>
      <c r="S46" s="190">
        <v>0</v>
      </c>
    </row>
    <row r="47" spans="1:19">
      <c r="A47" s="152">
        <v>300</v>
      </c>
      <c r="B47" s="152">
        <v>350</v>
      </c>
      <c r="C47" s="191">
        <v>298334</v>
      </c>
      <c r="D47" s="191">
        <v>9668805040</v>
      </c>
      <c r="E47" s="180">
        <v>3.0237445261891734E-4</v>
      </c>
      <c r="F47" s="192">
        <v>324.09329945631407</v>
      </c>
      <c r="G47" s="178">
        <v>0</v>
      </c>
      <c r="H47" s="143" t="str">
        <f t="shared" si="0"/>
        <v>(300, 350]</v>
      </c>
      <c r="I47" s="172">
        <v>0</v>
      </c>
      <c r="J47" s="180">
        <v>0</v>
      </c>
      <c r="K47" s="180">
        <v>0</v>
      </c>
      <c r="L47" s="189">
        <v>0</v>
      </c>
      <c r="M47" s="180">
        <v>0</v>
      </c>
      <c r="N47" s="180">
        <v>0</v>
      </c>
      <c r="O47" s="106"/>
      <c r="P47" s="180">
        <v>0</v>
      </c>
      <c r="Q47" s="180">
        <v>0</v>
      </c>
      <c r="R47" s="180">
        <v>0</v>
      </c>
      <c r="S47" s="190">
        <v>0</v>
      </c>
    </row>
    <row r="48" spans="1:19">
      <c r="A48" s="152">
        <v>350</v>
      </c>
      <c r="B48" s="152">
        <v>400</v>
      </c>
      <c r="C48" s="191">
        <v>211467</v>
      </c>
      <c r="D48" s="191">
        <v>7917340960</v>
      </c>
      <c r="E48" s="180">
        <v>2.1433097927813993E-4</v>
      </c>
      <c r="F48" s="192">
        <v>374.4007793178132</v>
      </c>
      <c r="G48" s="178">
        <v>0</v>
      </c>
      <c r="H48" s="143" t="str">
        <f t="shared" si="0"/>
        <v>(350, 400]</v>
      </c>
      <c r="I48" s="172">
        <v>0</v>
      </c>
      <c r="J48" s="180">
        <v>0</v>
      </c>
      <c r="K48" s="180">
        <v>0</v>
      </c>
      <c r="L48" s="189">
        <v>0</v>
      </c>
      <c r="M48" s="180">
        <v>0</v>
      </c>
      <c r="N48" s="180">
        <v>0</v>
      </c>
      <c r="O48" s="106"/>
      <c r="P48" s="180">
        <v>0</v>
      </c>
      <c r="Q48" s="180">
        <v>0</v>
      </c>
      <c r="R48" s="180">
        <v>0</v>
      </c>
      <c r="S48" s="190">
        <v>0</v>
      </c>
    </row>
    <row r="49" spans="1:19">
      <c r="A49" s="152">
        <v>400</v>
      </c>
      <c r="B49" s="152">
        <v>450</v>
      </c>
      <c r="C49" s="191">
        <v>160769</v>
      </c>
      <c r="D49" s="191">
        <v>6824830435</v>
      </c>
      <c r="E49" s="180">
        <v>1.6294635667771936E-4</v>
      </c>
      <c r="F49" s="192">
        <v>424.51159334199997</v>
      </c>
      <c r="G49" s="178">
        <v>0</v>
      </c>
      <c r="H49" s="143" t="str">
        <f t="shared" si="0"/>
        <v>(400, 450]</v>
      </c>
      <c r="I49" s="172">
        <v>0</v>
      </c>
      <c r="J49" s="180">
        <v>0</v>
      </c>
      <c r="K49" s="180">
        <v>0</v>
      </c>
      <c r="L49" s="189">
        <v>0</v>
      </c>
      <c r="M49" s="180">
        <v>0</v>
      </c>
      <c r="N49" s="180">
        <v>0</v>
      </c>
      <c r="O49" s="106"/>
      <c r="P49" s="180">
        <v>0</v>
      </c>
      <c r="Q49" s="180">
        <v>0</v>
      </c>
      <c r="R49" s="180">
        <v>0</v>
      </c>
      <c r="S49" s="190">
        <v>0</v>
      </c>
    </row>
    <row r="50" spans="1:19">
      <c r="A50" s="152">
        <v>450</v>
      </c>
      <c r="B50" s="152">
        <v>500</v>
      </c>
      <c r="C50" s="191">
        <v>129237</v>
      </c>
      <c r="D50" s="191">
        <v>6165238720</v>
      </c>
      <c r="E50" s="180">
        <v>1.309873066197987E-4</v>
      </c>
      <c r="F50" s="192">
        <v>477.04904323065375</v>
      </c>
      <c r="G50" s="178">
        <v>0</v>
      </c>
      <c r="H50" s="143" t="str">
        <f t="shared" si="0"/>
        <v>(450, 500]</v>
      </c>
      <c r="I50" s="172">
        <v>0</v>
      </c>
      <c r="J50" s="180">
        <v>0</v>
      </c>
      <c r="K50" s="180">
        <v>0</v>
      </c>
      <c r="L50" s="189">
        <v>0</v>
      </c>
      <c r="M50" s="180">
        <v>0</v>
      </c>
      <c r="N50" s="180">
        <v>0</v>
      </c>
      <c r="O50" s="106"/>
      <c r="P50" s="180">
        <v>0</v>
      </c>
      <c r="Q50" s="180">
        <v>0</v>
      </c>
      <c r="R50" s="180">
        <v>0</v>
      </c>
      <c r="S50" s="190">
        <v>0</v>
      </c>
    </row>
    <row r="51" spans="1:19">
      <c r="A51" s="152">
        <v>500</v>
      </c>
      <c r="B51" s="152">
        <v>550</v>
      </c>
      <c r="C51" s="191">
        <v>94393</v>
      </c>
      <c r="D51" s="191">
        <v>4953718110</v>
      </c>
      <c r="E51" s="180">
        <v>9.5671400866335934E-5</v>
      </c>
      <c r="F51" s="192">
        <v>524.79718941023168</v>
      </c>
      <c r="G51" s="178">
        <v>0</v>
      </c>
      <c r="H51" s="143" t="str">
        <f t="shared" si="0"/>
        <v>(500, 550]</v>
      </c>
      <c r="I51" s="172">
        <v>0</v>
      </c>
      <c r="J51" s="180">
        <v>0</v>
      </c>
      <c r="K51" s="180">
        <v>0</v>
      </c>
      <c r="L51" s="189">
        <v>0</v>
      </c>
      <c r="M51" s="180">
        <v>0</v>
      </c>
      <c r="N51" s="180">
        <v>0</v>
      </c>
      <c r="O51" s="106"/>
      <c r="P51" s="180">
        <v>0</v>
      </c>
      <c r="Q51" s="180">
        <v>0</v>
      </c>
      <c r="R51" s="180">
        <v>0</v>
      </c>
      <c r="S51" s="190">
        <v>0</v>
      </c>
    </row>
    <row r="52" spans="1:19">
      <c r="A52" s="152">
        <v>550</v>
      </c>
      <c r="B52" s="152">
        <v>600</v>
      </c>
      <c r="C52" s="191">
        <v>80326</v>
      </c>
      <c r="D52" s="191">
        <v>4635061450</v>
      </c>
      <c r="E52" s="180">
        <v>8.1413886050759064E-5</v>
      </c>
      <c r="F52" s="192">
        <v>577.03127878893508</v>
      </c>
      <c r="G52" s="178">
        <v>0</v>
      </c>
      <c r="H52" s="143" t="str">
        <f t="shared" si="0"/>
        <v>(550, 600]</v>
      </c>
      <c r="I52" s="172">
        <v>0</v>
      </c>
      <c r="J52" s="180">
        <v>0</v>
      </c>
      <c r="K52" s="180">
        <v>0</v>
      </c>
      <c r="L52" s="189">
        <v>0</v>
      </c>
      <c r="M52" s="180">
        <v>0</v>
      </c>
      <c r="N52" s="180">
        <v>0</v>
      </c>
      <c r="O52" s="106"/>
      <c r="P52" s="180">
        <v>0</v>
      </c>
      <c r="Q52" s="180">
        <v>0</v>
      </c>
      <c r="R52" s="180">
        <v>0</v>
      </c>
      <c r="S52" s="190">
        <v>0</v>
      </c>
    </row>
    <row r="53" spans="1:19">
      <c r="A53" s="152">
        <v>600</v>
      </c>
      <c r="B53" s="152">
        <v>650</v>
      </c>
      <c r="C53" s="191">
        <v>60220</v>
      </c>
      <c r="D53" s="191">
        <v>3762531690</v>
      </c>
      <c r="E53" s="180">
        <v>6.1035582725104092E-5</v>
      </c>
      <c r="F53" s="192">
        <v>624.79769013616738</v>
      </c>
      <c r="G53" s="178">
        <v>0</v>
      </c>
      <c r="H53" s="143" t="str">
        <f t="shared" si="0"/>
        <v>(600, 650]</v>
      </c>
      <c r="I53" s="172">
        <v>0</v>
      </c>
      <c r="J53" s="180">
        <v>0</v>
      </c>
      <c r="K53" s="180">
        <v>0</v>
      </c>
      <c r="L53" s="189">
        <v>0</v>
      </c>
      <c r="M53" s="180">
        <v>0</v>
      </c>
      <c r="N53" s="180">
        <v>0</v>
      </c>
      <c r="O53" s="106"/>
      <c r="P53" s="180">
        <v>0</v>
      </c>
      <c r="Q53" s="180">
        <v>0</v>
      </c>
      <c r="R53" s="180">
        <v>0</v>
      </c>
      <c r="S53" s="190">
        <v>0</v>
      </c>
    </row>
    <row r="54" spans="1:19">
      <c r="A54" s="152">
        <v>650</v>
      </c>
      <c r="B54" s="152">
        <v>700</v>
      </c>
      <c r="C54" s="191">
        <v>53095</v>
      </c>
      <c r="D54" s="191">
        <v>3597267525</v>
      </c>
      <c r="E54" s="180">
        <v>5.3814086097465986E-5</v>
      </c>
      <c r="F54" s="192">
        <v>677.51530746774642</v>
      </c>
      <c r="G54" s="178">
        <v>0</v>
      </c>
      <c r="H54" s="143" t="str">
        <f t="shared" si="0"/>
        <v>(650, 700]</v>
      </c>
      <c r="I54" s="172">
        <v>0</v>
      </c>
      <c r="J54" s="180">
        <v>0</v>
      </c>
      <c r="K54" s="180">
        <v>0</v>
      </c>
      <c r="L54" s="189">
        <v>0</v>
      </c>
      <c r="M54" s="180">
        <v>0</v>
      </c>
      <c r="N54" s="180">
        <v>0</v>
      </c>
      <c r="O54" s="106"/>
      <c r="P54" s="180">
        <v>0</v>
      </c>
      <c r="Q54" s="180">
        <v>0</v>
      </c>
      <c r="R54" s="180">
        <v>0</v>
      </c>
      <c r="S54" s="190">
        <v>0</v>
      </c>
    </row>
    <row r="55" spans="1:19">
      <c r="A55" s="152">
        <v>700</v>
      </c>
      <c r="B55" s="152">
        <v>750</v>
      </c>
      <c r="C55" s="191">
        <v>46405</v>
      </c>
      <c r="D55" s="191">
        <v>3371782130</v>
      </c>
      <c r="E55" s="180">
        <v>4.703348084288368E-5</v>
      </c>
      <c r="F55" s="192">
        <v>726.59888589591628</v>
      </c>
      <c r="G55" s="178">
        <v>0</v>
      </c>
      <c r="H55" s="143" t="str">
        <f t="shared" si="0"/>
        <v>(700, 750]</v>
      </c>
      <c r="I55" s="172">
        <v>0</v>
      </c>
      <c r="J55" s="180">
        <v>0</v>
      </c>
      <c r="K55" s="180">
        <v>0</v>
      </c>
      <c r="L55" s="189">
        <v>0</v>
      </c>
      <c r="M55" s="180">
        <v>0</v>
      </c>
      <c r="N55" s="180">
        <v>0</v>
      </c>
      <c r="O55" s="106"/>
      <c r="P55" s="180">
        <v>0</v>
      </c>
      <c r="Q55" s="180">
        <v>0</v>
      </c>
      <c r="R55" s="180">
        <v>0</v>
      </c>
      <c r="S55" s="190">
        <v>0</v>
      </c>
    </row>
    <row r="56" spans="1:19">
      <c r="A56" s="152">
        <v>750</v>
      </c>
      <c r="B56" s="152">
        <v>800</v>
      </c>
      <c r="C56" s="191">
        <v>37597</v>
      </c>
      <c r="D56" s="191">
        <v>2923058065</v>
      </c>
      <c r="E56" s="180">
        <v>3.810619069604348E-5</v>
      </c>
      <c r="F56" s="192">
        <v>777.4710921084129</v>
      </c>
      <c r="G56" s="178">
        <v>0</v>
      </c>
      <c r="H56" s="143" t="str">
        <f t="shared" si="0"/>
        <v>(750, 800]</v>
      </c>
      <c r="I56" s="172">
        <v>0</v>
      </c>
      <c r="J56" s="180">
        <v>0</v>
      </c>
      <c r="K56" s="180">
        <v>0</v>
      </c>
      <c r="L56" s="189">
        <v>0</v>
      </c>
      <c r="M56" s="180">
        <v>0</v>
      </c>
      <c r="N56" s="180">
        <v>0</v>
      </c>
      <c r="O56" s="106"/>
      <c r="P56" s="180">
        <v>0</v>
      </c>
      <c r="Q56" s="180">
        <v>0</v>
      </c>
      <c r="R56" s="180">
        <v>0</v>
      </c>
      <c r="S56" s="190">
        <v>0</v>
      </c>
    </row>
    <row r="57" spans="1:19">
      <c r="A57" s="152">
        <v>800</v>
      </c>
      <c r="B57" s="152">
        <v>850</v>
      </c>
      <c r="C57" s="191">
        <v>33614</v>
      </c>
      <c r="D57" s="191">
        <v>2776922115</v>
      </c>
      <c r="E57" s="180">
        <v>3.4069247388270488E-5</v>
      </c>
      <c r="F57" s="192">
        <v>826.12069822097942</v>
      </c>
      <c r="G57" s="178">
        <v>0</v>
      </c>
      <c r="H57" s="143" t="str">
        <f t="shared" si="0"/>
        <v>(800, 850]</v>
      </c>
      <c r="I57" s="172">
        <v>0</v>
      </c>
      <c r="J57" s="180">
        <v>0</v>
      </c>
      <c r="K57" s="180">
        <v>0</v>
      </c>
      <c r="L57" s="189">
        <v>0</v>
      </c>
      <c r="M57" s="180">
        <v>0</v>
      </c>
      <c r="N57" s="180">
        <v>0</v>
      </c>
      <c r="O57" s="106"/>
      <c r="P57" s="180">
        <v>0</v>
      </c>
      <c r="Q57" s="180">
        <v>0</v>
      </c>
      <c r="R57" s="180">
        <v>0</v>
      </c>
      <c r="S57" s="190">
        <v>0</v>
      </c>
    </row>
    <row r="58" spans="1:19">
      <c r="A58" s="152">
        <v>850</v>
      </c>
      <c r="B58" s="152">
        <v>900</v>
      </c>
      <c r="C58" s="191">
        <v>26774</v>
      </c>
      <c r="D58" s="191">
        <v>2345628000</v>
      </c>
      <c r="E58" s="180">
        <v>2.713661062573791E-5</v>
      </c>
      <c r="F58" s="192">
        <v>876.08426085007841</v>
      </c>
      <c r="G58" s="178">
        <v>0</v>
      </c>
      <c r="H58" s="143" t="str">
        <f t="shared" si="0"/>
        <v>(850, 900]</v>
      </c>
      <c r="I58" s="172">
        <v>0</v>
      </c>
      <c r="J58" s="180">
        <v>0</v>
      </c>
      <c r="K58" s="180">
        <v>0</v>
      </c>
      <c r="L58" s="193">
        <v>0</v>
      </c>
      <c r="M58" s="180">
        <v>0</v>
      </c>
      <c r="N58" s="180">
        <v>0</v>
      </c>
      <c r="O58" s="106"/>
      <c r="P58" s="180">
        <v>0</v>
      </c>
      <c r="Q58" s="180">
        <v>0</v>
      </c>
      <c r="R58" s="180">
        <v>0</v>
      </c>
      <c r="S58" s="190">
        <v>0</v>
      </c>
    </row>
    <row r="59" spans="1:19">
      <c r="A59" s="152">
        <v>900</v>
      </c>
      <c r="B59" s="152">
        <v>950</v>
      </c>
      <c r="C59" s="191">
        <v>24569</v>
      </c>
      <c r="D59" s="191">
        <v>2274867630</v>
      </c>
      <c r="E59" s="180">
        <v>2.4901747458868855E-5</v>
      </c>
      <c r="F59" s="192">
        <v>925.90973584598487</v>
      </c>
      <c r="G59" s="178">
        <v>0</v>
      </c>
      <c r="H59" s="143" t="str">
        <f t="shared" si="0"/>
        <v>(900, 950]</v>
      </c>
      <c r="I59" s="172">
        <v>0</v>
      </c>
      <c r="J59" s="180">
        <v>0</v>
      </c>
      <c r="K59" s="180">
        <v>0</v>
      </c>
      <c r="L59" s="193">
        <v>0</v>
      </c>
      <c r="M59" s="180">
        <v>0</v>
      </c>
      <c r="N59" s="180">
        <v>0</v>
      </c>
      <c r="O59" s="106"/>
      <c r="P59" s="180">
        <v>0</v>
      </c>
      <c r="Q59" s="180">
        <v>0</v>
      </c>
      <c r="R59" s="180">
        <v>0</v>
      </c>
      <c r="S59" s="190">
        <v>0</v>
      </c>
    </row>
    <row r="60" spans="1:19">
      <c r="A60" s="152">
        <v>950</v>
      </c>
      <c r="B60" s="152">
        <v>1000</v>
      </c>
      <c r="C60" s="191">
        <v>27962</v>
      </c>
      <c r="D60" s="191">
        <v>2747461710</v>
      </c>
      <c r="E60" s="180">
        <v>2.8340700168704095E-5</v>
      </c>
      <c r="F60" s="192">
        <v>982.56981260281816</v>
      </c>
      <c r="G60" s="178">
        <v>0</v>
      </c>
      <c r="H60" s="143" t="str">
        <f t="shared" si="0"/>
        <v>(950, 1000]</v>
      </c>
      <c r="I60" s="172">
        <v>0</v>
      </c>
      <c r="J60" s="180">
        <v>0</v>
      </c>
      <c r="K60" s="180">
        <v>0</v>
      </c>
      <c r="L60" s="193">
        <v>0</v>
      </c>
      <c r="M60" s="180">
        <v>0</v>
      </c>
      <c r="N60" s="180">
        <v>0</v>
      </c>
      <c r="O60" s="106"/>
      <c r="P60" s="180">
        <v>0</v>
      </c>
      <c r="Q60" s="180">
        <v>0</v>
      </c>
      <c r="R60" s="180">
        <v>0</v>
      </c>
      <c r="S60" s="190">
        <v>0</v>
      </c>
    </row>
    <row r="61" spans="1:19">
      <c r="A61" s="152">
        <v>1000</v>
      </c>
      <c r="B61" s="152">
        <v>2000</v>
      </c>
      <c r="C61" s="191">
        <v>233082</v>
      </c>
      <c r="D61" s="191">
        <v>32853564355</v>
      </c>
      <c r="E61" s="180">
        <v>2.3623871957377467E-4</v>
      </c>
      <c r="F61" s="192">
        <v>1409.5281641224976</v>
      </c>
      <c r="G61" s="178">
        <v>0</v>
      </c>
      <c r="H61" s="143" t="str">
        <f t="shared" si="0"/>
        <v>(1000, 2000]</v>
      </c>
      <c r="I61" s="172">
        <v>0</v>
      </c>
      <c r="J61" s="180">
        <v>0</v>
      </c>
      <c r="K61" s="180">
        <v>0</v>
      </c>
      <c r="L61" s="193">
        <v>0</v>
      </c>
      <c r="M61" s="180">
        <v>0</v>
      </c>
      <c r="N61" s="180">
        <v>0</v>
      </c>
      <c r="O61" s="106"/>
      <c r="P61" s="180">
        <v>0</v>
      </c>
      <c r="Q61" s="180">
        <v>0</v>
      </c>
      <c r="R61" s="180">
        <v>0</v>
      </c>
      <c r="S61" s="190">
        <v>0</v>
      </c>
    </row>
    <row r="62" spans="1:19">
      <c r="A62" s="152">
        <v>2000</v>
      </c>
      <c r="B62" s="152">
        <v>3000</v>
      </c>
      <c r="C62" s="191">
        <v>99782</v>
      </c>
      <c r="D62" s="191">
        <v>24536958475</v>
      </c>
      <c r="E62" s="180">
        <v>1.0113338617529619E-4</v>
      </c>
      <c r="F62" s="192">
        <v>2459.0565908680924</v>
      </c>
      <c r="G62" s="178">
        <v>0</v>
      </c>
      <c r="H62" s="143" t="str">
        <f t="shared" si="0"/>
        <v>(2000, 3000]</v>
      </c>
      <c r="I62" s="172">
        <v>0</v>
      </c>
      <c r="J62" s="180">
        <v>0</v>
      </c>
      <c r="K62" s="180">
        <v>0</v>
      </c>
      <c r="L62" s="193">
        <v>0</v>
      </c>
      <c r="M62" s="180">
        <v>0</v>
      </c>
      <c r="N62" s="180">
        <v>0</v>
      </c>
      <c r="O62" s="106"/>
      <c r="P62" s="180">
        <v>0</v>
      </c>
      <c r="Q62" s="180">
        <v>0</v>
      </c>
      <c r="R62" s="180">
        <v>0</v>
      </c>
      <c r="S62" s="190">
        <v>0</v>
      </c>
    </row>
    <row r="63" spans="1:19">
      <c r="A63" s="152">
        <v>3000</v>
      </c>
      <c r="B63" s="152">
        <v>4000</v>
      </c>
      <c r="C63" s="191">
        <v>57998</v>
      </c>
      <c r="D63" s="191">
        <v>20106047060</v>
      </c>
      <c r="E63" s="180">
        <v>5.8783489320667335E-5</v>
      </c>
      <c r="F63" s="192">
        <v>3466.6793785992618</v>
      </c>
      <c r="G63" s="178">
        <v>0</v>
      </c>
      <c r="H63" s="143" t="str">
        <f t="shared" si="0"/>
        <v>(3000, 4000]</v>
      </c>
      <c r="I63" s="172">
        <v>0</v>
      </c>
      <c r="J63" s="180">
        <v>0</v>
      </c>
      <c r="K63" s="180">
        <v>0</v>
      </c>
      <c r="L63" s="193">
        <v>0</v>
      </c>
      <c r="M63" s="180">
        <v>0</v>
      </c>
      <c r="N63" s="180">
        <v>0</v>
      </c>
      <c r="O63" s="106"/>
      <c r="P63" s="180">
        <v>0</v>
      </c>
      <c r="Q63" s="180">
        <v>0</v>
      </c>
      <c r="R63" s="180">
        <v>0</v>
      </c>
      <c r="S63" s="190">
        <v>0</v>
      </c>
    </row>
    <row r="64" spans="1:19">
      <c r="A64" s="152">
        <v>4000</v>
      </c>
      <c r="B64" s="152">
        <v>5000</v>
      </c>
      <c r="C64" s="191">
        <v>38503</v>
      </c>
      <c r="D64" s="191">
        <v>17231506030</v>
      </c>
      <c r="E64" s="180">
        <v>3.9024461004063148E-5</v>
      </c>
      <c r="F64" s="192">
        <v>4475.3671220424385</v>
      </c>
      <c r="G64" s="178">
        <v>0</v>
      </c>
      <c r="H64" s="143" t="str">
        <f t="shared" si="0"/>
        <v>(4000, 5000]</v>
      </c>
      <c r="I64" s="172">
        <v>0</v>
      </c>
      <c r="J64" s="180">
        <v>0</v>
      </c>
      <c r="K64" s="180">
        <v>0</v>
      </c>
      <c r="L64" s="193">
        <v>0</v>
      </c>
      <c r="M64" s="180">
        <v>0</v>
      </c>
      <c r="N64" s="180">
        <v>0</v>
      </c>
      <c r="O64" s="106"/>
      <c r="P64" s="180">
        <v>0</v>
      </c>
      <c r="Q64" s="180">
        <v>0</v>
      </c>
      <c r="R64" s="180">
        <v>0</v>
      </c>
      <c r="S64" s="190">
        <v>0</v>
      </c>
    </row>
    <row r="65" spans="1:20">
      <c r="A65" s="152">
        <v>5000</v>
      </c>
      <c r="B65" s="152">
        <v>6000</v>
      </c>
      <c r="C65" s="191">
        <v>26773</v>
      </c>
      <c r="D65" s="191">
        <v>14661579840</v>
      </c>
      <c r="E65" s="180">
        <v>2.7135597082351575E-5</v>
      </c>
      <c r="F65" s="192">
        <v>5476.2558697194936</v>
      </c>
      <c r="G65" s="178">
        <v>0</v>
      </c>
      <c r="H65" s="143" t="str">
        <f t="shared" si="0"/>
        <v>(5000, 6000]</v>
      </c>
      <c r="I65" s="172">
        <v>0</v>
      </c>
      <c r="J65" s="180">
        <v>0</v>
      </c>
      <c r="K65" s="180">
        <v>0</v>
      </c>
      <c r="L65" s="193">
        <v>0</v>
      </c>
      <c r="M65" s="180">
        <v>0</v>
      </c>
      <c r="N65" s="180">
        <v>0</v>
      </c>
      <c r="O65" s="106"/>
      <c r="P65" s="180">
        <v>0</v>
      </c>
      <c r="Q65" s="180">
        <v>0</v>
      </c>
      <c r="R65" s="180">
        <v>0</v>
      </c>
      <c r="S65" s="190">
        <v>0</v>
      </c>
    </row>
    <row r="66" spans="1:20">
      <c r="A66" s="152">
        <v>6000</v>
      </c>
      <c r="B66" s="152">
        <v>7000</v>
      </c>
      <c r="C66" s="191">
        <v>18992</v>
      </c>
      <c r="D66" s="191">
        <v>12301404390</v>
      </c>
      <c r="E66" s="180">
        <v>1.9249215993277597E-5</v>
      </c>
      <c r="F66" s="192">
        <v>6477.1505844566136</v>
      </c>
      <c r="G66" s="178">
        <v>0</v>
      </c>
      <c r="H66" s="143" t="str">
        <f t="shared" si="0"/>
        <v>(6000, 7000]</v>
      </c>
      <c r="I66" s="172">
        <v>0</v>
      </c>
      <c r="J66" s="180">
        <v>0</v>
      </c>
      <c r="K66" s="180">
        <v>0</v>
      </c>
      <c r="L66" s="193">
        <v>0</v>
      </c>
      <c r="M66" s="180">
        <v>0</v>
      </c>
      <c r="N66" s="180">
        <v>0</v>
      </c>
      <c r="O66" s="106"/>
      <c r="P66" s="180">
        <v>0</v>
      </c>
      <c r="Q66" s="180">
        <v>0</v>
      </c>
      <c r="R66" s="180">
        <v>0</v>
      </c>
      <c r="S66" s="190">
        <v>0</v>
      </c>
    </row>
    <row r="67" spans="1:20">
      <c r="A67" s="152">
        <v>7000</v>
      </c>
      <c r="B67" s="152">
        <v>8000</v>
      </c>
      <c r="C67" s="191">
        <v>13726</v>
      </c>
      <c r="D67" s="191">
        <v>10266031555</v>
      </c>
      <c r="E67" s="180">
        <v>1.3911896520836579E-5</v>
      </c>
      <c r="F67" s="192">
        <v>7479.2594747195099</v>
      </c>
      <c r="G67" s="178">
        <v>0</v>
      </c>
      <c r="H67" s="143" t="str">
        <f t="shared" si="0"/>
        <v>(7000, 8000]</v>
      </c>
      <c r="I67" s="172">
        <v>0</v>
      </c>
      <c r="J67" s="180">
        <v>0</v>
      </c>
      <c r="K67" s="180">
        <v>0</v>
      </c>
      <c r="L67" s="193">
        <v>0</v>
      </c>
      <c r="M67" s="180">
        <v>0</v>
      </c>
      <c r="N67" s="180">
        <v>0</v>
      </c>
      <c r="O67" s="106"/>
      <c r="P67" s="180">
        <v>0</v>
      </c>
      <c r="Q67" s="180">
        <v>0</v>
      </c>
      <c r="R67" s="180">
        <v>0</v>
      </c>
      <c r="S67" s="190">
        <v>0</v>
      </c>
    </row>
    <row r="68" spans="1:20">
      <c r="A68" s="152">
        <v>8000</v>
      </c>
      <c r="B68" s="152">
        <v>9000</v>
      </c>
      <c r="C68" s="191">
        <v>10373</v>
      </c>
      <c r="D68" s="191">
        <v>8803774195</v>
      </c>
      <c r="E68" s="180">
        <v>1.0513485546454745E-5</v>
      </c>
      <c r="F68" s="192">
        <v>8487.2015762074625</v>
      </c>
      <c r="G68" s="178">
        <v>0</v>
      </c>
      <c r="H68" s="143" t="str">
        <f t="shared" si="0"/>
        <v>(8000, 9000]</v>
      </c>
      <c r="I68" s="172">
        <v>0</v>
      </c>
      <c r="J68" s="180">
        <v>0</v>
      </c>
      <c r="K68" s="180">
        <v>0</v>
      </c>
      <c r="L68" s="193">
        <v>0</v>
      </c>
      <c r="M68" s="180">
        <v>0</v>
      </c>
      <c r="N68" s="180">
        <v>0</v>
      </c>
      <c r="O68" s="106"/>
      <c r="P68" s="180">
        <v>0</v>
      </c>
      <c r="Q68" s="180">
        <v>0</v>
      </c>
      <c r="R68" s="180">
        <v>0</v>
      </c>
      <c r="S68" s="190">
        <v>0</v>
      </c>
    </row>
    <row r="69" spans="1:20">
      <c r="A69" s="152">
        <v>9000</v>
      </c>
      <c r="B69" s="152">
        <v>10000</v>
      </c>
      <c r="C69" s="191">
        <v>7646</v>
      </c>
      <c r="D69" s="191">
        <v>7255896185</v>
      </c>
      <c r="E69" s="180">
        <v>7.7495527319187284E-6</v>
      </c>
      <c r="F69" s="192">
        <v>9489.7935979597169</v>
      </c>
      <c r="G69" s="178">
        <v>0</v>
      </c>
      <c r="H69" s="143" t="str">
        <f t="shared" si="0"/>
        <v>(9000, 10000]</v>
      </c>
      <c r="I69" s="172">
        <v>0</v>
      </c>
      <c r="J69" s="180">
        <v>0</v>
      </c>
      <c r="K69" s="180">
        <v>0</v>
      </c>
      <c r="L69" s="193">
        <v>0</v>
      </c>
      <c r="M69" s="180">
        <v>0</v>
      </c>
      <c r="N69" s="180">
        <v>0</v>
      </c>
      <c r="O69" s="106"/>
      <c r="P69" s="180">
        <v>0</v>
      </c>
      <c r="Q69" s="180">
        <v>0</v>
      </c>
      <c r="R69" s="180">
        <v>0</v>
      </c>
      <c r="S69" s="190">
        <v>0</v>
      </c>
    </row>
    <row r="70" spans="1:20">
      <c r="A70" s="152">
        <v>10000</v>
      </c>
      <c r="B70" s="152">
        <v>20000</v>
      </c>
      <c r="C70" s="191">
        <v>27261</v>
      </c>
      <c r="D70" s="191">
        <v>36767192000</v>
      </c>
      <c r="E70" s="180">
        <v>2.7630206254883139E-5</v>
      </c>
      <c r="F70" s="192">
        <v>13487.103187704046</v>
      </c>
      <c r="G70" s="178">
        <v>0</v>
      </c>
      <c r="H70" s="143" t="str">
        <f t="shared" si="0"/>
        <v>(10000, 20000]</v>
      </c>
      <c r="I70" s="172">
        <v>0</v>
      </c>
      <c r="J70" s="180">
        <v>0</v>
      </c>
      <c r="K70" s="180">
        <v>0</v>
      </c>
      <c r="L70" s="193">
        <v>0</v>
      </c>
      <c r="M70" s="180">
        <v>0</v>
      </c>
      <c r="N70" s="180">
        <v>0</v>
      </c>
      <c r="O70" s="106"/>
      <c r="P70" s="180">
        <v>0</v>
      </c>
      <c r="Q70" s="180">
        <v>0</v>
      </c>
      <c r="R70" s="180">
        <v>0</v>
      </c>
      <c r="S70" s="190">
        <v>0</v>
      </c>
    </row>
    <row r="71" spans="1:20">
      <c r="A71" s="152">
        <v>20000</v>
      </c>
      <c r="B71" s="152">
        <v>30000</v>
      </c>
      <c r="C71" s="191">
        <v>4794</v>
      </c>
      <c r="D71" s="191">
        <v>11474887465</v>
      </c>
      <c r="E71" s="180">
        <v>4.8589269940908168E-6</v>
      </c>
      <c r="F71" s="192">
        <v>23935.93547142261</v>
      </c>
      <c r="G71" s="178">
        <v>0</v>
      </c>
      <c r="H71" s="143" t="str">
        <f t="shared" si="0"/>
        <v>(20000, 30000]</v>
      </c>
      <c r="I71" s="172">
        <v>0</v>
      </c>
      <c r="J71" s="180">
        <v>0</v>
      </c>
      <c r="K71" s="180">
        <v>0</v>
      </c>
      <c r="L71" s="193">
        <v>0</v>
      </c>
      <c r="M71" s="180">
        <v>0</v>
      </c>
      <c r="N71" s="180">
        <v>0</v>
      </c>
      <c r="O71" s="106"/>
      <c r="P71" s="180">
        <v>0</v>
      </c>
      <c r="Q71" s="180">
        <v>0</v>
      </c>
      <c r="R71" s="180">
        <v>0</v>
      </c>
      <c r="S71" s="190">
        <v>0</v>
      </c>
    </row>
    <row r="72" spans="1:20">
      <c r="A72" s="152">
        <v>30000</v>
      </c>
      <c r="B72" s="152">
        <v>40000</v>
      </c>
      <c r="C72" s="191">
        <v>1168</v>
      </c>
      <c r="D72" s="191">
        <v>3941775520</v>
      </c>
      <c r="E72" s="180">
        <v>1.1838186752394815E-6</v>
      </c>
      <c r="F72" s="192">
        <v>33748.07808219178</v>
      </c>
      <c r="G72" s="178">
        <v>0</v>
      </c>
      <c r="H72" s="143" t="str">
        <f t="shared" si="0"/>
        <v>(30000, 40000]</v>
      </c>
      <c r="I72" s="172">
        <v>0</v>
      </c>
      <c r="J72" s="180">
        <v>0</v>
      </c>
      <c r="K72" s="180">
        <v>0</v>
      </c>
      <c r="L72" s="193">
        <v>0</v>
      </c>
      <c r="M72" s="180">
        <v>0</v>
      </c>
      <c r="N72" s="180">
        <v>0</v>
      </c>
      <c r="O72" s="106"/>
      <c r="P72" s="180">
        <v>0</v>
      </c>
      <c r="Q72" s="180">
        <v>0</v>
      </c>
      <c r="R72" s="180">
        <v>0</v>
      </c>
      <c r="S72" s="190">
        <v>0</v>
      </c>
    </row>
    <row r="73" spans="1:20">
      <c r="A73" s="152">
        <v>40000</v>
      </c>
      <c r="B73" s="152">
        <v>50000</v>
      </c>
      <c r="C73" s="191">
        <v>348</v>
      </c>
      <c r="D73" s="191">
        <v>1549257685</v>
      </c>
      <c r="E73" s="180">
        <v>3.5271309844464005E-7</v>
      </c>
      <c r="F73" s="192">
        <v>44518.898994252879</v>
      </c>
      <c r="G73" s="178">
        <v>0</v>
      </c>
      <c r="H73" s="143" t="str">
        <f t="shared" si="0"/>
        <v>(40000, 50000]</v>
      </c>
      <c r="I73" s="172">
        <v>0</v>
      </c>
      <c r="J73" s="180">
        <v>0</v>
      </c>
      <c r="K73" s="180">
        <v>0</v>
      </c>
      <c r="L73" s="193">
        <v>0</v>
      </c>
      <c r="M73" s="180">
        <v>0</v>
      </c>
      <c r="N73" s="180">
        <v>0</v>
      </c>
      <c r="O73" s="106"/>
      <c r="P73" s="180">
        <v>0</v>
      </c>
      <c r="Q73" s="180">
        <v>0</v>
      </c>
      <c r="R73" s="180">
        <v>0</v>
      </c>
      <c r="S73" s="190">
        <v>0</v>
      </c>
    </row>
    <row r="74" spans="1:20">
      <c r="A74" s="152">
        <v>50000</v>
      </c>
      <c r="B74" s="152">
        <v>60000</v>
      </c>
      <c r="C74" s="191">
        <v>658</v>
      </c>
      <c r="D74" s="191">
        <v>3583737515</v>
      </c>
      <c r="E74" s="180">
        <v>6.6691154820854352E-7</v>
      </c>
      <c r="F74" s="192">
        <v>54464.095972644376</v>
      </c>
      <c r="G74" s="178">
        <v>0</v>
      </c>
      <c r="H74" s="143" t="str">
        <f t="shared" si="0"/>
        <v>(50000, 60000]</v>
      </c>
      <c r="I74" s="172">
        <v>0</v>
      </c>
      <c r="J74" s="180">
        <v>0</v>
      </c>
      <c r="K74" s="180">
        <v>0</v>
      </c>
      <c r="L74" s="193">
        <v>0</v>
      </c>
      <c r="M74" s="180">
        <v>0</v>
      </c>
      <c r="N74" s="180">
        <v>0</v>
      </c>
      <c r="O74" s="106"/>
      <c r="P74" s="180">
        <v>0</v>
      </c>
      <c r="Q74" s="180">
        <v>0</v>
      </c>
      <c r="R74" s="180">
        <v>0</v>
      </c>
      <c r="S74" s="190">
        <v>0</v>
      </c>
    </row>
    <row r="75" spans="1:20">
      <c r="A75" s="152">
        <v>60000</v>
      </c>
      <c r="B75" s="152">
        <v>70000</v>
      </c>
      <c r="C75" s="191">
        <v>192</v>
      </c>
      <c r="D75" s="191">
        <v>1228675605</v>
      </c>
      <c r="E75" s="180">
        <v>1.9460033017635312E-7</v>
      </c>
      <c r="F75" s="192">
        <v>63993.521093750001</v>
      </c>
      <c r="G75" s="178">
        <v>0</v>
      </c>
      <c r="H75" s="143" t="str">
        <f t="shared" si="0"/>
        <v>(60000, 70000]</v>
      </c>
      <c r="I75" s="172">
        <v>0</v>
      </c>
      <c r="J75" s="180">
        <v>0</v>
      </c>
      <c r="K75" s="180">
        <v>0</v>
      </c>
      <c r="L75" s="193">
        <v>0</v>
      </c>
      <c r="M75" s="180">
        <v>0</v>
      </c>
      <c r="N75" s="180">
        <v>0</v>
      </c>
      <c r="O75" s="106"/>
      <c r="P75" s="180">
        <v>0</v>
      </c>
      <c r="Q75" s="180">
        <v>0</v>
      </c>
      <c r="R75" s="180">
        <v>0</v>
      </c>
      <c r="S75" s="190">
        <v>0</v>
      </c>
    </row>
    <row r="76" spans="1:20">
      <c r="A76" s="152">
        <v>70000</v>
      </c>
      <c r="B76" s="152">
        <v>80000</v>
      </c>
      <c r="C76" s="191">
        <v>46</v>
      </c>
      <c r="D76" s="191">
        <v>339933765</v>
      </c>
      <c r="E76" s="180">
        <v>4.6622995771417934E-8</v>
      </c>
      <c r="F76" s="192">
        <v>73898.644565217386</v>
      </c>
      <c r="G76" s="178">
        <v>0</v>
      </c>
      <c r="H76" s="143" t="str">
        <f t="shared" si="0"/>
        <v>(70000, 80000]</v>
      </c>
      <c r="I76" s="172">
        <v>0</v>
      </c>
      <c r="J76" s="180">
        <v>0</v>
      </c>
      <c r="K76" s="180">
        <v>0</v>
      </c>
      <c r="L76" s="193">
        <v>0</v>
      </c>
      <c r="M76" s="180">
        <v>0</v>
      </c>
      <c r="N76" s="180">
        <v>0</v>
      </c>
      <c r="O76" s="106"/>
      <c r="P76" s="180">
        <v>0</v>
      </c>
      <c r="Q76" s="180">
        <v>0</v>
      </c>
      <c r="R76" s="180">
        <v>0</v>
      </c>
      <c r="S76" s="190">
        <v>0</v>
      </c>
    </row>
    <row r="77" spans="1:20">
      <c r="A77" s="152">
        <v>80000</v>
      </c>
      <c r="B77" s="152">
        <v>90000</v>
      </c>
      <c r="C77" s="191">
        <v>18</v>
      </c>
      <c r="D77" s="191">
        <v>149870980</v>
      </c>
      <c r="E77" s="180">
        <v>1.8243780954033104E-8</v>
      </c>
      <c r="F77" s="192">
        <v>83261.655555555553</v>
      </c>
      <c r="G77" s="178">
        <v>0</v>
      </c>
      <c r="H77" s="143" t="str">
        <f t="shared" si="0"/>
        <v>(80000, 90000]</v>
      </c>
      <c r="I77" s="172">
        <v>0</v>
      </c>
      <c r="J77" s="180">
        <v>0</v>
      </c>
      <c r="K77" s="180">
        <v>0</v>
      </c>
      <c r="L77" s="193">
        <v>0</v>
      </c>
      <c r="M77" s="180">
        <v>0</v>
      </c>
      <c r="N77" s="180">
        <v>0</v>
      </c>
      <c r="O77" s="106"/>
      <c r="P77" s="180">
        <v>0</v>
      </c>
      <c r="Q77" s="180">
        <v>0</v>
      </c>
      <c r="R77" s="180">
        <v>0</v>
      </c>
      <c r="S77" s="190">
        <v>0</v>
      </c>
    </row>
    <row r="78" spans="1:20">
      <c r="A78" s="152">
        <v>90000</v>
      </c>
      <c r="B78" s="152">
        <v>100000</v>
      </c>
      <c r="C78" s="191">
        <v>6</v>
      </c>
      <c r="D78" s="191">
        <v>57272250</v>
      </c>
      <c r="E78" s="180">
        <v>6.081260318011035E-9</v>
      </c>
      <c r="F78" s="192">
        <v>95453.75</v>
      </c>
      <c r="G78" s="178">
        <v>0</v>
      </c>
      <c r="H78" s="143" t="str">
        <f t="shared" si="0"/>
        <v>(90000, 100000]</v>
      </c>
      <c r="I78" s="172">
        <v>0</v>
      </c>
      <c r="J78" s="180">
        <v>0</v>
      </c>
      <c r="K78" s="180">
        <v>0</v>
      </c>
      <c r="L78" s="193">
        <v>0</v>
      </c>
      <c r="M78" s="180">
        <v>0</v>
      </c>
      <c r="N78" s="180">
        <v>0</v>
      </c>
      <c r="O78" s="106"/>
      <c r="P78" s="180">
        <v>0</v>
      </c>
      <c r="Q78" s="180">
        <v>0</v>
      </c>
      <c r="R78" s="180">
        <v>0</v>
      </c>
      <c r="S78" s="190">
        <v>0</v>
      </c>
    </row>
    <row r="79" spans="1:20">
      <c r="A79" s="152">
        <v>100000</v>
      </c>
      <c r="B79" s="152">
        <v>9999999</v>
      </c>
      <c r="C79" s="191">
        <v>156</v>
      </c>
      <c r="D79" s="191">
        <v>1792140330</v>
      </c>
      <c r="E79" s="180">
        <v>1.5811276826828693E-7</v>
      </c>
      <c r="F79" s="192">
        <v>114880.79038461538</v>
      </c>
      <c r="G79" s="178">
        <v>0</v>
      </c>
      <c r="H79" s="143" t="str">
        <f t="shared" si="0"/>
        <v>(100000, 9999999]</v>
      </c>
      <c r="I79" s="172">
        <v>0</v>
      </c>
      <c r="J79" s="180">
        <v>0</v>
      </c>
      <c r="K79" s="180">
        <v>0</v>
      </c>
      <c r="L79" s="193">
        <v>0</v>
      </c>
      <c r="M79" s="180">
        <v>0</v>
      </c>
      <c r="N79" s="180">
        <v>0</v>
      </c>
      <c r="O79" s="106"/>
      <c r="P79" s="180">
        <v>0</v>
      </c>
      <c r="Q79" s="180">
        <v>0</v>
      </c>
      <c r="R79" s="180">
        <v>0</v>
      </c>
      <c r="S79" s="190">
        <v>0</v>
      </c>
    </row>
    <row r="80" spans="1:20">
      <c r="A80" s="216" t="s">
        <v>72</v>
      </c>
      <c r="B80" s="217"/>
      <c r="C80" s="194">
        <f>E80*B14</f>
        <v>13362000</v>
      </c>
      <c r="D80" s="191">
        <v>360008300</v>
      </c>
      <c r="E80" s="195">
        <v>1.3362000000000001E-2</v>
      </c>
      <c r="F80" s="192">
        <v>0.26942695704235892</v>
      </c>
      <c r="G80" s="178"/>
      <c r="H80" s="143" t="s">
        <v>72</v>
      </c>
      <c r="I80" s="172">
        <v>0.31444993673266286</v>
      </c>
      <c r="J80" s="180">
        <v>4.2016800546218411E-3</v>
      </c>
      <c r="K80" s="180">
        <f>J80</f>
        <v>4.2016800546218411E-3</v>
      </c>
      <c r="L80" s="193">
        <v>4201680</v>
      </c>
      <c r="M80" s="196">
        <v>4.2016800504201604E-3</v>
      </c>
      <c r="N80" s="180">
        <v>1.132045870450289E-3</v>
      </c>
      <c r="P80" s="47"/>
      <c r="Q80" s="47"/>
      <c r="R80" s="47"/>
      <c r="S80" s="47"/>
      <c r="T80" s="47"/>
    </row>
    <row r="81" spans="1:22">
      <c r="A81" s="216" t="s">
        <v>73</v>
      </c>
      <c r="B81" s="217"/>
      <c r="C81" s="194">
        <v>10000000</v>
      </c>
      <c r="D81" s="191">
        <v>0</v>
      </c>
      <c r="E81" s="180">
        <v>1</v>
      </c>
      <c r="F81" s="192">
        <v>0</v>
      </c>
      <c r="G81" s="178"/>
      <c r="H81" s="143" t="s">
        <v>73</v>
      </c>
      <c r="I81" s="152"/>
      <c r="J81" s="180"/>
      <c r="K81" s="180"/>
      <c r="L81" s="197"/>
      <c r="M81" s="196">
        <f>E81</f>
        <v>1</v>
      </c>
      <c r="N81" s="180">
        <f>F81/B9</f>
        <v>0</v>
      </c>
      <c r="P81" s="47"/>
      <c r="Q81" s="47"/>
      <c r="R81" s="47"/>
      <c r="S81" s="47"/>
      <c r="T81" s="47"/>
    </row>
    <row r="82" spans="1:22">
      <c r="A82" s="60"/>
      <c r="B82" s="48"/>
      <c r="C82" s="1"/>
      <c r="D82" s="1"/>
      <c r="E82" s="1"/>
      <c r="F82" s="1"/>
      <c r="H82" s="12"/>
      <c r="I82" s="48"/>
      <c r="J82" s="48"/>
      <c r="L82" s="61"/>
      <c r="M82" s="48"/>
    </row>
    <row r="83" spans="1:22">
      <c r="A83" s="48"/>
      <c r="D83" s="102"/>
      <c r="E83" s="1"/>
      <c r="F83" s="1"/>
      <c r="H83" s="12"/>
      <c r="I83" s="48"/>
      <c r="J83" s="48"/>
      <c r="K83" s="48"/>
      <c r="L83" s="48"/>
      <c r="M83" s="48"/>
      <c r="N83" s="48"/>
    </row>
    <row r="84" spans="1:22" s="72" customFormat="1">
      <c r="A84" s="215" t="s">
        <v>305</v>
      </c>
      <c r="B84" s="215"/>
      <c r="C84" s="215"/>
      <c r="D84" s="215"/>
      <c r="E84" s="68"/>
      <c r="F84" s="68"/>
      <c r="G84" s="80"/>
      <c r="H84" s="70"/>
      <c r="I84" s="71"/>
      <c r="J84" s="69"/>
      <c r="K84" s="69"/>
      <c r="L84" s="69"/>
      <c r="M84" s="69"/>
      <c r="N84" s="69"/>
      <c r="O84" s="80"/>
    </row>
    <row r="85" spans="1:22">
      <c r="A85" s="48"/>
      <c r="B85" s="48"/>
      <c r="C85" s="1"/>
      <c r="D85" s="1"/>
      <c r="E85" s="1"/>
      <c r="F85" s="1"/>
      <c r="H85" s="12"/>
      <c r="I85" s="48"/>
      <c r="J85" s="48"/>
      <c r="K85" s="48"/>
      <c r="L85" s="48"/>
      <c r="M85" s="48"/>
      <c r="N85" s="48"/>
    </row>
    <row r="86" spans="1:22">
      <c r="A86" s="63" t="s">
        <v>69</v>
      </c>
      <c r="B86" s="170">
        <f>B14</f>
        <v>1000000000</v>
      </c>
      <c r="C86" s="1"/>
      <c r="D86" s="1"/>
      <c r="E86" s="1"/>
      <c r="F86" s="1"/>
      <c r="H86" s="63" t="s">
        <v>70</v>
      </c>
      <c r="I86" s="48"/>
      <c r="J86" s="48"/>
      <c r="K86" s="48"/>
      <c r="M86" s="48"/>
      <c r="N86" s="48"/>
    </row>
    <row r="87" spans="1:22">
      <c r="A87" s="117" t="s">
        <v>52</v>
      </c>
      <c r="B87" s="117" t="s">
        <v>53</v>
      </c>
      <c r="C87" s="117" t="s">
        <v>65</v>
      </c>
      <c r="D87" s="117" t="s">
        <v>66</v>
      </c>
      <c r="E87" s="117" t="s">
        <v>67</v>
      </c>
      <c r="F87" s="117" t="s">
        <v>77</v>
      </c>
      <c r="H87" s="117" t="s">
        <v>55</v>
      </c>
      <c r="I87" s="117" t="s">
        <v>57</v>
      </c>
      <c r="J87" s="117" t="s">
        <v>58</v>
      </c>
      <c r="K87" s="117" t="s">
        <v>59</v>
      </c>
      <c r="L87" s="117" t="s">
        <v>60</v>
      </c>
      <c r="M87" s="117" t="s">
        <v>61</v>
      </c>
      <c r="N87" s="117" t="s">
        <v>54</v>
      </c>
      <c r="P87" s="157" t="s">
        <v>301</v>
      </c>
      <c r="Q87" s="157" t="s">
        <v>302</v>
      </c>
      <c r="R87" s="157" t="s">
        <v>281</v>
      </c>
      <c r="S87" s="157" t="s">
        <v>74</v>
      </c>
      <c r="U87" s="117" t="s">
        <v>299</v>
      </c>
    </row>
    <row r="88" spans="1:22">
      <c r="A88" s="59">
        <v>-1</v>
      </c>
      <c r="B88" s="59">
        <v>0</v>
      </c>
      <c r="C88" s="64">
        <v>0</v>
      </c>
      <c r="D88" s="64">
        <v>0</v>
      </c>
      <c r="E88" s="180" cm="1">
        <f t="array" ref="E88:E151">_xlfn.LET(_xlpm.x, C88:C151, _xlpm.x/SUM(_xlpm.x))</f>
        <v>0</v>
      </c>
      <c r="F88" s="83" cm="1">
        <f t="array" ref="F88:F151">_xlfn.LET(_xlpm.x, D88:D151/C88:C151/B3, IF(ISERR(_xlpm.x), 0, _xlpm.x))</f>
        <v>0</v>
      </c>
      <c r="G88" s="47">
        <v>1.0000000000000001E-5</v>
      </c>
      <c r="H88" s="143" t="str">
        <f>"("&amp;$A88&amp;", "&amp;$B88&amp;"]"</f>
        <v>(-1, 0]</v>
      </c>
      <c r="I88" s="172">
        <v>0</v>
      </c>
      <c r="J88" s="180" cm="1">
        <f t="array" ref="J88:J151">_xlfn.ANCHORARRAY(E88)*I88:I151</f>
        <v>0</v>
      </c>
      <c r="K88" s="180" cm="1">
        <f t="array" ref="K88:K151">J88:J151/SUM(_xlfn.ANCHORARRAY(J88))</f>
        <v>0</v>
      </c>
      <c r="L88" s="189" cm="1">
        <f t="array" ref="L88:L151">INT(_xlfn.ANCHORARRAY(K88)*$B$2)</f>
        <v>0</v>
      </c>
      <c r="M88" s="180" cm="1">
        <f t="array" ref="M88:M151">_xlfn.LET(_xlpm.x, L88:L151, _xlpm.x/SUM(_xlpm.x))</f>
        <v>0</v>
      </c>
      <c r="N88" s="199" cm="1">
        <f t="array" ref="N88:N151">M88:M151*_xlfn.ANCHORARRAY(F88)</f>
        <v>0</v>
      </c>
      <c r="O88" s="106"/>
      <c r="P88" s="180" cm="1">
        <f t="array" ref="P88:P151">_xlfn.ANCHORARRAY(M88)</f>
        <v>0</v>
      </c>
      <c r="Q88" s="180">
        <v>0</v>
      </c>
      <c r="R88" s="180">
        <v>0</v>
      </c>
      <c r="S88" s="190" cm="1">
        <f t="array" ref="S88:S151">_xlfn.LET(_xlpm.x, Q88:Q151/M88:M151, IF(ISERR(_xlpm.x), 0, ROUND(_xlpm.x,2)))</f>
        <v>0</v>
      </c>
      <c r="T88" s="92"/>
      <c r="U88" s="180">
        <v>0</v>
      </c>
      <c r="V88" s="92">
        <f>SUMPRODUCT(U88:U151,M88:M151)</f>
        <v>0.34693425133202621</v>
      </c>
    </row>
    <row r="89" spans="1:22">
      <c r="A89" s="152">
        <v>0</v>
      </c>
      <c r="B89" s="152">
        <v>1</v>
      </c>
      <c r="C89" s="191">
        <v>7042</v>
      </c>
      <c r="D89" s="191">
        <v>397470</v>
      </c>
      <c r="E89" s="180">
        <v>5.2724048380341487E-4</v>
      </c>
      <c r="F89" s="192">
        <v>0.56442771939789838</v>
      </c>
      <c r="G89" s="47">
        <v>-25756</v>
      </c>
      <c r="H89" s="143" t="str">
        <f t="shared" ref="H89:H151" si="1">"("&amp;$A89&amp;", "&amp;$B89&amp;"]"</f>
        <v>(0, 1]</v>
      </c>
      <c r="I89" s="172">
        <v>0</v>
      </c>
      <c r="J89" s="180">
        <v>0</v>
      </c>
      <c r="K89" s="180">
        <v>0</v>
      </c>
      <c r="L89" s="189">
        <v>0</v>
      </c>
      <c r="M89" s="180">
        <v>0</v>
      </c>
      <c r="N89" s="180">
        <v>0</v>
      </c>
      <c r="O89" s="106"/>
      <c r="P89" s="180">
        <v>0</v>
      </c>
      <c r="Q89" s="180">
        <v>0</v>
      </c>
      <c r="R89" s="180">
        <v>0</v>
      </c>
      <c r="S89" s="190">
        <v>0</v>
      </c>
      <c r="T89" s="92"/>
      <c r="U89" s="180">
        <v>0.1035961922670114</v>
      </c>
      <c r="V89" s="202">
        <f>V88*12</f>
        <v>4.1632110159843148</v>
      </c>
    </row>
    <row r="90" spans="1:22">
      <c r="A90" s="152">
        <v>1</v>
      </c>
      <c r="B90" s="152">
        <v>2</v>
      </c>
      <c r="C90" s="191">
        <v>6961</v>
      </c>
      <c r="D90" s="191">
        <v>1078515</v>
      </c>
      <c r="E90" s="180">
        <v>5.2117594543532684E-4</v>
      </c>
      <c r="F90" s="192">
        <v>1.5493679069099267</v>
      </c>
      <c r="G90" s="81">
        <f>1+G89*G88</f>
        <v>0.74243999999999999</v>
      </c>
      <c r="H90" s="143" t="str">
        <f t="shared" si="1"/>
        <v>(1, 2]</v>
      </c>
      <c r="I90" s="172">
        <v>0</v>
      </c>
      <c r="J90" s="180">
        <v>0</v>
      </c>
      <c r="K90" s="180">
        <v>0</v>
      </c>
      <c r="L90" s="189">
        <v>0</v>
      </c>
      <c r="M90" s="180">
        <v>0</v>
      </c>
      <c r="N90" s="180">
        <v>0</v>
      </c>
      <c r="O90" s="106"/>
      <c r="P90" s="180">
        <v>0</v>
      </c>
      <c r="Q90" s="180">
        <v>0</v>
      </c>
      <c r="R90" s="180">
        <v>0</v>
      </c>
      <c r="S90" s="190">
        <v>0</v>
      </c>
      <c r="T90" s="92"/>
      <c r="U90" s="180">
        <v>0.1484915483916982</v>
      </c>
    </row>
    <row r="91" spans="1:22">
      <c r="A91" s="152">
        <v>2</v>
      </c>
      <c r="B91" s="152">
        <v>3</v>
      </c>
      <c r="C91" s="191">
        <v>7196</v>
      </c>
      <c r="D91" s="191">
        <v>1845290</v>
      </c>
      <c r="E91" s="180">
        <v>5.3877059378718744E-4</v>
      </c>
      <c r="F91" s="192">
        <v>2.5643274041133965</v>
      </c>
      <c r="G91" s="106"/>
      <c r="H91" s="143" t="str">
        <f t="shared" si="1"/>
        <v>(2, 3]</v>
      </c>
      <c r="I91" s="172">
        <v>0</v>
      </c>
      <c r="J91" s="180">
        <v>0</v>
      </c>
      <c r="K91" s="180">
        <v>0</v>
      </c>
      <c r="L91" s="189">
        <v>0</v>
      </c>
      <c r="M91" s="180">
        <v>0</v>
      </c>
      <c r="N91" s="180">
        <v>0</v>
      </c>
      <c r="O91" s="106"/>
      <c r="P91" s="180">
        <v>0</v>
      </c>
      <c r="Q91" s="180">
        <v>0</v>
      </c>
      <c r="R91" s="180">
        <v>0</v>
      </c>
      <c r="S91" s="190">
        <v>0</v>
      </c>
      <c r="T91" s="92"/>
      <c r="U91" s="180">
        <v>0.17406206150944259</v>
      </c>
    </row>
    <row r="92" spans="1:22">
      <c r="A92" s="152">
        <v>3</v>
      </c>
      <c r="B92" s="152">
        <v>4</v>
      </c>
      <c r="C92" s="191">
        <v>7104</v>
      </c>
      <c r="D92" s="191">
        <v>2524955</v>
      </c>
      <c r="E92" s="180">
        <v>5.3188247613454413E-4</v>
      </c>
      <c r="F92" s="192">
        <v>3.5542722409909908</v>
      </c>
      <c r="G92" s="106"/>
      <c r="H92" s="143" t="str">
        <f t="shared" si="1"/>
        <v>(3, 4]</v>
      </c>
      <c r="I92" s="172">
        <v>0</v>
      </c>
      <c r="J92" s="180">
        <v>0</v>
      </c>
      <c r="K92" s="180">
        <v>0</v>
      </c>
      <c r="L92" s="189">
        <v>0</v>
      </c>
      <c r="M92" s="180">
        <v>0</v>
      </c>
      <c r="N92" s="180">
        <v>0</v>
      </c>
      <c r="O92" s="106"/>
      <c r="P92" s="180">
        <v>0</v>
      </c>
      <c r="Q92" s="180">
        <v>0</v>
      </c>
      <c r="R92" s="180">
        <v>3.614457831325301E-2</v>
      </c>
      <c r="S92" s="190">
        <v>0</v>
      </c>
      <c r="T92" s="92"/>
      <c r="U92" s="180">
        <v>0.1929305403453177</v>
      </c>
    </row>
    <row r="93" spans="1:22">
      <c r="A93" s="152">
        <v>4</v>
      </c>
      <c r="B93" s="152">
        <v>5</v>
      </c>
      <c r="C93" s="191">
        <v>7483</v>
      </c>
      <c r="D93" s="191">
        <v>3409320</v>
      </c>
      <c r="E93" s="180">
        <v>5.6025852602967251E-4</v>
      </c>
      <c r="F93" s="192">
        <v>4.5560871308298809</v>
      </c>
      <c r="G93" s="106"/>
      <c r="H93" s="143" t="str">
        <f t="shared" si="1"/>
        <v>(4, 5]</v>
      </c>
      <c r="I93" s="172">
        <v>0</v>
      </c>
      <c r="J93" s="180">
        <v>0</v>
      </c>
      <c r="K93" s="180">
        <v>0</v>
      </c>
      <c r="L93" s="189">
        <v>0</v>
      </c>
      <c r="M93" s="180">
        <v>0</v>
      </c>
      <c r="N93" s="180">
        <v>0</v>
      </c>
      <c r="O93" s="106"/>
      <c r="P93" s="180">
        <v>0</v>
      </c>
      <c r="Q93" s="180">
        <v>0</v>
      </c>
      <c r="R93" s="180">
        <v>0</v>
      </c>
      <c r="S93" s="190">
        <v>0</v>
      </c>
      <c r="T93" s="92"/>
      <c r="U93" s="180">
        <v>0.2063314917127072</v>
      </c>
    </row>
    <row r="94" spans="1:22">
      <c r="A94" s="152">
        <v>5</v>
      </c>
      <c r="B94" s="152">
        <v>6</v>
      </c>
      <c r="C94" s="191">
        <v>8182</v>
      </c>
      <c r="D94" s="191">
        <v>4541655</v>
      </c>
      <c r="E94" s="180">
        <v>6.1259324602095158E-4</v>
      </c>
      <c r="F94" s="192">
        <v>5.550788315815204</v>
      </c>
      <c r="G94" s="106"/>
      <c r="H94" s="143" t="str">
        <f t="shared" si="1"/>
        <v>(5, 6]</v>
      </c>
      <c r="I94" s="172">
        <v>0</v>
      </c>
      <c r="J94" s="180">
        <v>0</v>
      </c>
      <c r="K94" s="180">
        <v>0</v>
      </c>
      <c r="L94" s="189">
        <v>0</v>
      </c>
      <c r="M94" s="180">
        <v>0</v>
      </c>
      <c r="N94" s="180">
        <v>0</v>
      </c>
      <c r="O94" s="106"/>
      <c r="P94" s="180">
        <v>0</v>
      </c>
      <c r="Q94" s="180">
        <v>0</v>
      </c>
      <c r="R94" s="180">
        <v>0</v>
      </c>
      <c r="S94" s="190">
        <v>0</v>
      </c>
      <c r="T94" s="92"/>
      <c r="U94" s="180">
        <v>0.21336163331311911</v>
      </c>
    </row>
    <row r="95" spans="1:22">
      <c r="A95" s="152">
        <v>6</v>
      </c>
      <c r="B95" s="152">
        <v>7</v>
      </c>
      <c r="C95" s="191">
        <v>8390</v>
      </c>
      <c r="D95" s="191">
        <v>5496365</v>
      </c>
      <c r="E95" s="180">
        <v>6.2816638158344951E-4</v>
      </c>
      <c r="F95" s="192">
        <v>6.5510905840286053</v>
      </c>
      <c r="G95" s="106"/>
      <c r="H95" s="143" t="str">
        <f t="shared" si="1"/>
        <v>(6, 7]</v>
      </c>
      <c r="I95" s="172">
        <v>0</v>
      </c>
      <c r="J95" s="180">
        <v>0</v>
      </c>
      <c r="K95" s="180">
        <v>0</v>
      </c>
      <c r="L95" s="189">
        <v>0</v>
      </c>
      <c r="M95" s="180">
        <v>0</v>
      </c>
      <c r="N95" s="180">
        <v>0</v>
      </c>
      <c r="O95" s="106"/>
      <c r="P95" s="180">
        <v>0</v>
      </c>
      <c r="Q95" s="180">
        <v>0</v>
      </c>
      <c r="R95" s="180">
        <v>1.2048192771084338E-2</v>
      </c>
      <c r="S95" s="190">
        <v>0</v>
      </c>
      <c r="T95" s="92"/>
      <c r="U95" s="180">
        <v>0.22473548361673201</v>
      </c>
    </row>
    <row r="96" spans="1:22">
      <c r="A96" s="152">
        <v>7</v>
      </c>
      <c r="B96" s="152">
        <v>8</v>
      </c>
      <c r="C96" s="191">
        <v>8747</v>
      </c>
      <c r="D96" s="191">
        <v>6605700</v>
      </c>
      <c r="E96" s="180">
        <v>6.5489527290946755E-4</v>
      </c>
      <c r="F96" s="192">
        <v>7.5519606722304786</v>
      </c>
      <c r="G96" s="106"/>
      <c r="H96" s="143" t="str">
        <f t="shared" si="1"/>
        <v>(7, 8]</v>
      </c>
      <c r="I96" s="172">
        <v>0</v>
      </c>
      <c r="J96" s="180">
        <v>0</v>
      </c>
      <c r="K96" s="180">
        <v>0</v>
      </c>
      <c r="L96" s="189">
        <v>0</v>
      </c>
      <c r="M96" s="180">
        <v>0</v>
      </c>
      <c r="N96" s="180">
        <v>0</v>
      </c>
      <c r="O96" s="106"/>
      <c r="P96" s="180">
        <v>0</v>
      </c>
      <c r="Q96" s="180">
        <v>0</v>
      </c>
      <c r="R96" s="180">
        <v>3.614457831325301E-2</v>
      </c>
      <c r="S96" s="190">
        <v>0</v>
      </c>
      <c r="T96" s="92"/>
      <c r="U96" s="180">
        <v>0.2344830191530354</v>
      </c>
    </row>
    <row r="97" spans="1:21">
      <c r="A97" s="152">
        <v>8</v>
      </c>
      <c r="B97" s="152">
        <v>9</v>
      </c>
      <c r="C97" s="191">
        <v>8856</v>
      </c>
      <c r="D97" s="191">
        <v>7570485</v>
      </c>
      <c r="E97" s="180">
        <v>6.6305619491096885E-4</v>
      </c>
      <c r="F97" s="192">
        <v>8.5484247967479678</v>
      </c>
      <c r="G97" s="106"/>
      <c r="H97" s="143" t="str">
        <f t="shared" si="1"/>
        <v>(8, 9]</v>
      </c>
      <c r="I97" s="172">
        <v>0</v>
      </c>
      <c r="J97" s="180">
        <v>0</v>
      </c>
      <c r="K97" s="180">
        <v>0</v>
      </c>
      <c r="L97" s="189">
        <v>0</v>
      </c>
      <c r="M97" s="180">
        <v>0</v>
      </c>
      <c r="N97" s="180">
        <v>0</v>
      </c>
      <c r="O97" s="106"/>
      <c r="P97" s="180">
        <v>0</v>
      </c>
      <c r="Q97" s="180">
        <v>0</v>
      </c>
      <c r="R97" s="180">
        <v>2.4096385542168676E-2</v>
      </c>
      <c r="S97" s="190">
        <v>0</v>
      </c>
      <c r="T97" s="92"/>
      <c r="U97" s="180">
        <v>0.24127152960495621</v>
      </c>
    </row>
    <row r="98" spans="1:21">
      <c r="A98" s="152">
        <v>9</v>
      </c>
      <c r="B98" s="152">
        <v>10</v>
      </c>
      <c r="C98" s="191">
        <v>9108</v>
      </c>
      <c r="D98" s="191">
        <v>8694310</v>
      </c>
      <c r="E98" s="180">
        <v>6.8192364761168744E-4</v>
      </c>
      <c r="F98" s="192">
        <v>9.5457949055775142</v>
      </c>
      <c r="G98" s="106"/>
      <c r="H98" s="143" t="str">
        <f t="shared" si="1"/>
        <v>(9, 10]</v>
      </c>
      <c r="I98" s="172">
        <v>0</v>
      </c>
      <c r="J98" s="180">
        <v>0</v>
      </c>
      <c r="K98" s="180">
        <v>0</v>
      </c>
      <c r="L98" s="189">
        <v>0</v>
      </c>
      <c r="M98" s="180">
        <v>0</v>
      </c>
      <c r="N98" s="180">
        <v>0</v>
      </c>
      <c r="O98" s="106"/>
      <c r="P98" s="180">
        <v>0</v>
      </c>
      <c r="Q98" s="180">
        <v>0</v>
      </c>
      <c r="R98" s="180">
        <v>1.2048192771084338E-2</v>
      </c>
      <c r="S98" s="190">
        <v>0</v>
      </c>
      <c r="T98" s="92"/>
      <c r="U98" s="180">
        <v>0.24651398937424071</v>
      </c>
    </row>
    <row r="99" spans="1:21">
      <c r="A99" s="152">
        <v>10</v>
      </c>
      <c r="B99" s="152">
        <v>15</v>
      </c>
      <c r="C99" s="191">
        <v>51671</v>
      </c>
      <c r="D99" s="191">
        <v>65170480</v>
      </c>
      <c r="E99" s="180">
        <v>3.8686513829318736E-3</v>
      </c>
      <c r="F99" s="192">
        <v>12.612583460742004</v>
      </c>
      <c r="G99" s="106"/>
      <c r="H99" s="143" t="str">
        <f t="shared" si="1"/>
        <v>(10, 15]</v>
      </c>
      <c r="I99" s="172">
        <v>21.279436878054465</v>
      </c>
      <c r="J99" s="180">
        <v>8.2322722906296913E-2</v>
      </c>
      <c r="K99" s="180">
        <v>8.2322499023657611E-2</v>
      </c>
      <c r="L99" s="189">
        <v>82322499</v>
      </c>
      <c r="M99" s="180">
        <v>8.2322500564127515E-2</v>
      </c>
      <c r="N99" s="180">
        <v>1.038299409062039</v>
      </c>
      <c r="O99" s="106">
        <v>0.7</v>
      </c>
      <c r="P99" s="180">
        <v>8.2322500564127515E-2</v>
      </c>
      <c r="Q99" s="180">
        <v>0.14065752251643807</v>
      </c>
      <c r="R99" s="180">
        <v>7.2289156626506021E-2</v>
      </c>
      <c r="S99" s="190">
        <v>1.71</v>
      </c>
      <c r="T99" s="92"/>
      <c r="U99" s="180">
        <v>0.2621944591855655</v>
      </c>
    </row>
    <row r="100" spans="1:21">
      <c r="A100" s="152">
        <v>15</v>
      </c>
      <c r="B100" s="152">
        <v>20</v>
      </c>
      <c r="C100" s="191">
        <v>60539</v>
      </c>
      <c r="D100" s="191">
        <v>106561110</v>
      </c>
      <c r="E100" s="180">
        <v>4.5326060279714479E-3</v>
      </c>
      <c r="F100" s="192">
        <v>17.602059829201011</v>
      </c>
      <c r="G100" s="106"/>
      <c r="H100" s="181" t="str">
        <f t="shared" si="1"/>
        <v>(15, 20]</v>
      </c>
      <c r="I100" s="172">
        <v>17.797552705150835</v>
      </c>
      <c r="J100" s="180">
        <v>8.0669294674506217E-2</v>
      </c>
      <c r="K100" s="180">
        <v>8.0669075288485381E-2</v>
      </c>
      <c r="L100" s="189">
        <v>80669075</v>
      </c>
      <c r="M100" s="180">
        <v>8.066907653271245E-2</v>
      </c>
      <c r="N100" s="180">
        <v>1.4199419114951997</v>
      </c>
      <c r="O100" s="106" cm="1">
        <f t="array" ref="O100:O106">I100:I106*O99</f>
        <v>12.458286893605584</v>
      </c>
      <c r="P100" s="180">
        <v>8.066907653271245E-2</v>
      </c>
      <c r="Q100" s="180">
        <v>0.13948329848708246</v>
      </c>
      <c r="R100" s="180">
        <v>7.2289156626506021E-2</v>
      </c>
      <c r="S100" s="190">
        <v>1.73</v>
      </c>
      <c r="T100" s="92"/>
      <c r="U100" s="180">
        <v>0.28343220593126539</v>
      </c>
    </row>
    <row r="101" spans="1:21">
      <c r="A101" s="152">
        <v>20</v>
      </c>
      <c r="B101" s="152">
        <v>25</v>
      </c>
      <c r="C101" s="191">
        <v>68801</v>
      </c>
      <c r="D101" s="191">
        <v>155359970</v>
      </c>
      <c r="E101" s="180">
        <v>5.151188941516437E-3</v>
      </c>
      <c r="F101" s="192">
        <v>22.581062775250363</v>
      </c>
      <c r="G101" s="106"/>
      <c r="H101" s="143" t="str">
        <f t="shared" si="1"/>
        <v>(20, 25]</v>
      </c>
      <c r="I101" s="172">
        <v>15.339966944499194</v>
      </c>
      <c r="J101" s="180">
        <v>7.9019068087731931E-2</v>
      </c>
      <c r="K101" s="180">
        <v>7.9018853189622457E-2</v>
      </c>
      <c r="L101" s="189">
        <v>79018853</v>
      </c>
      <c r="M101" s="180">
        <v>7.9018854501358232E-2</v>
      </c>
      <c r="N101" s="180">
        <v>1.784329713923545</v>
      </c>
      <c r="O101" s="106">
        <v>10.737976861149436</v>
      </c>
      <c r="P101" s="180">
        <v>7.9018854501358232E-2</v>
      </c>
      <c r="Q101" s="180">
        <v>0.1402127125053178</v>
      </c>
      <c r="R101" s="180">
        <v>7.2289156626506021E-2</v>
      </c>
      <c r="S101" s="190">
        <v>1.77</v>
      </c>
      <c r="T101" s="92"/>
      <c r="U101" s="180">
        <v>0.29907072112041061</v>
      </c>
    </row>
    <row r="102" spans="1:21">
      <c r="A102" s="152">
        <v>25</v>
      </c>
      <c r="B102" s="152">
        <v>30</v>
      </c>
      <c r="C102" s="191">
        <v>76304</v>
      </c>
      <c r="D102" s="191">
        <v>210369015</v>
      </c>
      <c r="E102" s="180">
        <v>5.7129448844271194E-3</v>
      </c>
      <c r="F102" s="192">
        <v>27.56985413608723</v>
      </c>
      <c r="G102" s="106"/>
      <c r="H102" s="143" t="str">
        <f t="shared" si="1"/>
        <v>(25, 30]</v>
      </c>
      <c r="I102" s="172">
        <v>15.126710370142408</v>
      </c>
      <c r="J102" s="180">
        <v>8.6418062627315731E-2</v>
      </c>
      <c r="K102" s="180">
        <v>8.6417827607101858E-2</v>
      </c>
      <c r="L102" s="189">
        <v>86417827</v>
      </c>
      <c r="M102" s="180">
        <v>8.641782864193874E-2</v>
      </c>
      <c r="N102" s="180">
        <v>2.3825269304156325</v>
      </c>
      <c r="O102" s="47">
        <v>10.588697259099686</v>
      </c>
      <c r="P102" s="180">
        <v>8.641782864193874E-2</v>
      </c>
      <c r="Q102" s="180">
        <v>0.13974440349361009</v>
      </c>
      <c r="R102" s="180">
        <v>8.4337349397590355E-2</v>
      </c>
      <c r="S102" s="190">
        <v>1.62</v>
      </c>
      <c r="T102" s="92"/>
      <c r="U102" s="180">
        <v>0.31171104584443621</v>
      </c>
    </row>
    <row r="103" spans="1:21">
      <c r="A103" s="152">
        <v>30</v>
      </c>
      <c r="B103" s="152">
        <v>35</v>
      </c>
      <c r="C103" s="191">
        <v>83241</v>
      </c>
      <c r="D103" s="191">
        <v>271107480</v>
      </c>
      <c r="E103" s="180">
        <v>6.2323239296052345E-3</v>
      </c>
      <c r="F103" s="192">
        <v>32.568984034310013</v>
      </c>
      <c r="G103" s="106"/>
      <c r="H103" s="143" t="str">
        <f t="shared" si="1"/>
        <v>(30, 35]</v>
      </c>
      <c r="I103" s="172">
        <v>7.7902402303110252</v>
      </c>
      <c r="J103" s="180">
        <v>4.8551300604740798E-2</v>
      </c>
      <c r="K103" s="180">
        <v>4.855116856594352E-2</v>
      </c>
      <c r="L103" s="189">
        <v>48551168</v>
      </c>
      <c r="M103" s="180">
        <v>4.8551168922472208E-2</v>
      </c>
      <c r="N103" s="180">
        <v>1.5812622454830858</v>
      </c>
      <c r="O103" s="106">
        <v>5.4531681612177172</v>
      </c>
      <c r="P103" s="180">
        <v>4.8551168922472208E-2</v>
      </c>
      <c r="Q103" s="180">
        <v>3.6792875919821895E-2</v>
      </c>
      <c r="R103" s="180">
        <v>3.614457831325301E-2</v>
      </c>
      <c r="S103" s="190">
        <v>0.76</v>
      </c>
      <c r="T103" s="92"/>
      <c r="U103" s="180">
        <v>0.32425899924548329</v>
      </c>
    </row>
    <row r="104" spans="1:21">
      <c r="A104" s="152">
        <v>35</v>
      </c>
      <c r="B104" s="152">
        <v>40</v>
      </c>
      <c r="C104" s="191">
        <v>89448</v>
      </c>
      <c r="D104" s="191">
        <v>335898775</v>
      </c>
      <c r="E104" s="180">
        <v>6.6970472586265067E-3</v>
      </c>
      <c r="F104" s="192">
        <v>37.552407544047938</v>
      </c>
      <c r="G104" s="106"/>
      <c r="H104" s="181" t="str">
        <f t="shared" si="1"/>
        <v>(35, 40]</v>
      </c>
      <c r="I104" s="172">
        <v>5.6513177279729474</v>
      </c>
      <c r="J104" s="180">
        <v>3.7847141897748605E-2</v>
      </c>
      <c r="K104" s="180">
        <v>3.7847038969690362E-2</v>
      </c>
      <c r="L104" s="189">
        <v>37847038</v>
      </c>
      <c r="M104" s="180">
        <v>3.7847038719093735E-2</v>
      </c>
      <c r="N104" s="180">
        <v>1.42124742231477</v>
      </c>
      <c r="O104" s="106">
        <v>3.955922409581063</v>
      </c>
      <c r="P104" s="180">
        <v>3.7847038719093735E-2</v>
      </c>
      <c r="Q104" s="180">
        <v>2.9973236749330917E-2</v>
      </c>
      <c r="R104" s="180">
        <v>2.4096385542168676E-2</v>
      </c>
      <c r="S104" s="190">
        <v>0.79</v>
      </c>
      <c r="T104" s="92"/>
      <c r="U104" s="180">
        <v>0.33402138771449891</v>
      </c>
    </row>
    <row r="105" spans="1:21">
      <c r="A105" s="152">
        <v>40</v>
      </c>
      <c r="B105" s="152">
        <v>45</v>
      </c>
      <c r="C105" s="191">
        <v>95401</v>
      </c>
      <c r="D105" s="191">
        <v>405939470</v>
      </c>
      <c r="E105" s="180">
        <v>7.1427533932589583E-3</v>
      </c>
      <c r="F105" s="192">
        <v>42.55086110208488</v>
      </c>
      <c r="G105" s="106"/>
      <c r="H105" s="143" t="str">
        <f t="shared" si="1"/>
        <v>(40, 45]</v>
      </c>
      <c r="I105" s="172">
        <v>6.3341028905923533</v>
      </c>
      <c r="J105" s="180">
        <v>4.5242934915029911E-2</v>
      </c>
      <c r="K105" s="180">
        <v>4.5242811873574026E-2</v>
      </c>
      <c r="L105" s="189">
        <v>45242811</v>
      </c>
      <c r="M105" s="180">
        <v>4.5242811859613423E-2</v>
      </c>
      <c r="N105" s="180">
        <v>1.9251206033061694</v>
      </c>
      <c r="O105" s="106">
        <v>4.4338720234146471</v>
      </c>
      <c r="P105" s="180">
        <v>4.5242811859613423E-2</v>
      </c>
      <c r="Q105" s="180">
        <v>2.961772074044302E-2</v>
      </c>
      <c r="R105" s="180">
        <v>3.614457831325301E-2</v>
      </c>
      <c r="S105" s="190">
        <v>0.65</v>
      </c>
      <c r="T105" s="92"/>
      <c r="U105" s="180">
        <v>0.3430985244299562</v>
      </c>
    </row>
    <row r="106" spans="1:21">
      <c r="A106" s="152">
        <v>45</v>
      </c>
      <c r="B106" s="152">
        <v>50</v>
      </c>
      <c r="C106" s="191">
        <v>100624</v>
      </c>
      <c r="D106" s="191">
        <v>478490985</v>
      </c>
      <c r="E106" s="180">
        <v>7.5338038117345671E-3</v>
      </c>
      <c r="F106" s="192">
        <v>47.552371700588331</v>
      </c>
      <c r="G106" s="106"/>
      <c r="H106" s="143" t="str">
        <f t="shared" si="1"/>
        <v>(45, 50]</v>
      </c>
      <c r="I106" s="172">
        <v>4.5837113313983826</v>
      </c>
      <c r="J106" s="180">
        <v>3.4532781900380061E-2</v>
      </c>
      <c r="K106" s="180">
        <v>3.4532687985965163E-2</v>
      </c>
      <c r="L106" s="189">
        <v>34532687</v>
      </c>
      <c r="M106" s="180">
        <v>3.4532687656121067E-2</v>
      </c>
      <c r="N106" s="180">
        <v>1.6421111992441875</v>
      </c>
      <c r="O106" s="106">
        <v>3.2085979319788676</v>
      </c>
      <c r="P106" s="180">
        <v>3.4532687656121067E-2</v>
      </c>
      <c r="Q106" s="180">
        <v>2.7089906677247668E-2</v>
      </c>
      <c r="R106" s="180">
        <v>2.4096385542168676E-2</v>
      </c>
      <c r="S106" s="190">
        <v>0.78</v>
      </c>
      <c r="T106" s="92"/>
      <c r="U106" s="180">
        <v>0.35173334075126161</v>
      </c>
    </row>
    <row r="107" spans="1:21">
      <c r="A107" s="152">
        <v>50</v>
      </c>
      <c r="B107" s="152">
        <v>60</v>
      </c>
      <c r="C107" s="191">
        <v>214959</v>
      </c>
      <c r="D107" s="191">
        <v>1184621845</v>
      </c>
      <c r="E107" s="180">
        <v>1.6094161766245139E-2</v>
      </c>
      <c r="F107" s="192">
        <v>55.10919966133077</v>
      </c>
      <c r="G107" s="106">
        <v>10</v>
      </c>
      <c r="H107" s="181" t="str">
        <f t="shared" si="1"/>
        <v>(50, 60]</v>
      </c>
      <c r="I107" s="172">
        <v>15.141474070816859</v>
      </c>
      <c r="J107" s="180">
        <v>0.24368933307513282</v>
      </c>
      <c r="K107" s="180">
        <v>0.24368867034424718</v>
      </c>
      <c r="L107" s="189">
        <v>243688670</v>
      </c>
      <c r="M107" s="180">
        <v>0.24368867463008481</v>
      </c>
      <c r="N107" s="180">
        <v>13.429487825394414</v>
      </c>
      <c r="O107" s="106" cm="1">
        <f t="array" ref="O107:O151">G107:G151*O99</f>
        <v>7</v>
      </c>
      <c r="P107" s="180">
        <v>0.24368867463008481</v>
      </c>
      <c r="Q107" s="180">
        <v>2.0696065517401638E-2</v>
      </c>
      <c r="R107" s="180">
        <v>2.4096385542168676E-2</v>
      </c>
      <c r="S107" s="190">
        <v>0.08</v>
      </c>
      <c r="T107" s="92"/>
      <c r="U107" s="180">
        <v>0.36271288727141282</v>
      </c>
    </row>
    <row r="108" spans="1:21">
      <c r="A108" s="152">
        <v>60</v>
      </c>
      <c r="B108" s="152">
        <v>70</v>
      </c>
      <c r="C108" s="191">
        <v>229908</v>
      </c>
      <c r="D108" s="191">
        <v>1496133495</v>
      </c>
      <c r="E108" s="180">
        <v>1.7213406013955625E-2</v>
      </c>
      <c r="F108" s="192">
        <v>65.075312516310873</v>
      </c>
      <c r="G108" s="106">
        <v>13.365</v>
      </c>
      <c r="H108" s="143" t="str">
        <f t="shared" si="1"/>
        <v>(60, 70]</v>
      </c>
      <c r="I108" s="172">
        <v>4.1720050885499571</v>
      </c>
      <c r="J108" s="180">
        <v>7.1814417481499304E-2</v>
      </c>
      <c r="K108" s="180">
        <v>7.1814222176961776E-2</v>
      </c>
      <c r="L108" s="189">
        <v>71814222</v>
      </c>
      <c r="M108" s="180">
        <v>7.1814223364470242E-2</v>
      </c>
      <c r="N108" s="180">
        <v>4.6733330285590551</v>
      </c>
      <c r="O108" s="106">
        <v>9.3554999999999993</v>
      </c>
      <c r="P108" s="180">
        <v>7.1814223364470242E-2</v>
      </c>
      <c r="Q108" s="180">
        <v>6.0878189521954736E-2</v>
      </c>
      <c r="R108" s="180">
        <v>6.0240963855421686E-2</v>
      </c>
      <c r="S108" s="190">
        <v>0.85</v>
      </c>
      <c r="T108" s="92"/>
      <c r="U108" s="180">
        <v>0.3762682804482122</v>
      </c>
    </row>
    <row r="109" spans="1:21">
      <c r="A109" s="152">
        <v>70</v>
      </c>
      <c r="B109" s="152">
        <v>80</v>
      </c>
      <c r="C109" s="191">
        <v>241897</v>
      </c>
      <c r="D109" s="191">
        <v>1815887605</v>
      </c>
      <c r="E109" s="180">
        <v>1.811103256327672E-2</v>
      </c>
      <c r="F109" s="192">
        <v>75.068628589854356</v>
      </c>
      <c r="G109" s="106">
        <v>11.407500000000001</v>
      </c>
      <c r="H109" s="143" t="str">
        <f t="shared" si="1"/>
        <v>(70, 80]</v>
      </c>
      <c r="I109" s="172">
        <v>3.0877633244937366</v>
      </c>
      <c r="J109" s="180">
        <v>5.5922582117597645E-2</v>
      </c>
      <c r="K109" s="180">
        <v>5.5922430032063555E-2</v>
      </c>
      <c r="L109" s="189">
        <v>55922430</v>
      </c>
      <c r="M109" s="180">
        <v>5.5922431062526187E-2</v>
      </c>
      <c r="N109" s="180">
        <v>4.1980202072745127</v>
      </c>
      <c r="O109" s="106">
        <v>7.9852499999999997</v>
      </c>
      <c r="P109" s="180">
        <v>5.5922431062526187E-2</v>
      </c>
      <c r="Q109" s="180">
        <v>5.4668850366721262E-2</v>
      </c>
      <c r="R109" s="180">
        <v>4.8192771084337352E-2</v>
      </c>
      <c r="S109" s="190">
        <v>0.98</v>
      </c>
      <c r="T109" s="92"/>
      <c r="U109" s="180">
        <v>0.38787950467443449</v>
      </c>
    </row>
    <row r="110" spans="1:21">
      <c r="A110" s="152">
        <v>80</v>
      </c>
      <c r="B110" s="152">
        <v>90</v>
      </c>
      <c r="C110" s="191">
        <v>251871</v>
      </c>
      <c r="D110" s="191">
        <v>2142451880</v>
      </c>
      <c r="E110" s="180">
        <v>1.8857794361836114E-2</v>
      </c>
      <c r="F110" s="192">
        <v>85.061475120200413</v>
      </c>
      <c r="G110" s="106">
        <v>5</v>
      </c>
      <c r="H110" s="143" t="str">
        <f t="shared" si="1"/>
        <v>(80, 90]</v>
      </c>
      <c r="I110" s="172">
        <v>1.5060476070365363</v>
      </c>
      <c r="J110" s="180">
        <v>2.8400736072630366E-2</v>
      </c>
      <c r="K110" s="180">
        <v>2.8400658834760607E-2</v>
      </c>
      <c r="L110" s="189">
        <v>28400658</v>
      </c>
      <c r="M110" s="180">
        <v>2.8400658539612513E-2</v>
      </c>
      <c r="N110" s="180">
        <v>2.4158019097645571</v>
      </c>
      <c r="O110" s="106">
        <v>3.5</v>
      </c>
      <c r="P110" s="180">
        <v>2.8400658539612513E-2</v>
      </c>
      <c r="Q110" s="180">
        <v>2.7836151695903793E-2</v>
      </c>
      <c r="R110" s="180">
        <v>2.4096385542168676E-2</v>
      </c>
      <c r="S110" s="190">
        <v>0.98</v>
      </c>
      <c r="T110" s="92"/>
      <c r="U110" s="180">
        <v>0.39818380745410098</v>
      </c>
    </row>
    <row r="111" spans="1:21">
      <c r="A111" s="152">
        <v>90</v>
      </c>
      <c r="B111" s="152">
        <v>100</v>
      </c>
      <c r="C111" s="191">
        <v>258300</v>
      </c>
      <c r="D111" s="191">
        <v>2455049550</v>
      </c>
      <c r="E111" s="180">
        <v>1.9339139018236591E-2</v>
      </c>
      <c r="F111" s="192">
        <v>95.046440185830434</v>
      </c>
      <c r="G111" s="106">
        <v>5</v>
      </c>
      <c r="H111" s="143" t="str">
        <f t="shared" si="1"/>
        <v>(90, 100]</v>
      </c>
      <c r="I111" s="172">
        <v>0.64713973337320418</v>
      </c>
      <c r="J111" s="200">
        <v>1.2515125267928957E-2</v>
      </c>
      <c r="K111" s="200">
        <v>1.2515091232134498E-2</v>
      </c>
      <c r="L111" s="189">
        <v>12515091</v>
      </c>
      <c r="M111" s="200">
        <v>1.2515091237786734E-2</v>
      </c>
      <c r="N111" s="200">
        <v>1.1895148707525074</v>
      </c>
      <c r="O111" s="106">
        <v>3.5</v>
      </c>
      <c r="P111" s="180">
        <v>1.2515091237786734E-2</v>
      </c>
      <c r="Q111" s="180">
        <v>2.4594054614851365E-2</v>
      </c>
      <c r="R111" s="180">
        <v>1.2048192771084338E-2</v>
      </c>
      <c r="S111" s="190">
        <v>1.97</v>
      </c>
      <c r="T111" s="92"/>
      <c r="U111" s="200">
        <v>0.40764951657436599</v>
      </c>
    </row>
    <row r="112" spans="1:21">
      <c r="A112" s="152">
        <v>100</v>
      </c>
      <c r="B112" s="152">
        <v>120</v>
      </c>
      <c r="C112" s="191">
        <v>527850</v>
      </c>
      <c r="D112" s="191">
        <v>5809282525</v>
      </c>
      <c r="E112" s="180">
        <v>3.9520575032040976E-2</v>
      </c>
      <c r="F112" s="192">
        <v>110.05555602917495</v>
      </c>
      <c r="G112" s="106">
        <v>5</v>
      </c>
      <c r="H112" s="143" t="str">
        <f t="shared" si="1"/>
        <v>(100, 120]</v>
      </c>
      <c r="I112" s="172">
        <v>0.76261183273783917</v>
      </c>
      <c r="J112" s="200">
        <v>3.0138858156038055E-2</v>
      </c>
      <c r="K112" s="200">
        <v>3.0138776191218727E-2</v>
      </c>
      <c r="L112" s="189">
        <v>30138776</v>
      </c>
      <c r="M112" s="200">
        <v>3.0138776572636757E-2</v>
      </c>
      <c r="N112" s="200">
        <v>3.3169398137406101</v>
      </c>
      <c r="O112" s="106">
        <v>3.5</v>
      </c>
      <c r="P112" s="180">
        <v>3.0138776572636757E-2</v>
      </c>
      <c r="Q112" s="180">
        <v>3.8380480959512027E-2</v>
      </c>
      <c r="R112" s="180">
        <v>6.0240963855421686E-2</v>
      </c>
      <c r="S112" s="190">
        <v>1.27</v>
      </c>
      <c r="T112" s="92"/>
      <c r="U112" s="200">
        <v>0.41948421306338879</v>
      </c>
    </row>
    <row r="113" spans="1:21">
      <c r="A113" s="152">
        <v>120</v>
      </c>
      <c r="B113" s="152">
        <v>140</v>
      </c>
      <c r="C113" s="191">
        <v>535919</v>
      </c>
      <c r="D113" s="191">
        <v>6967737790</v>
      </c>
      <c r="E113" s="180">
        <v>4.0124707872684226E-2</v>
      </c>
      <c r="F113" s="192">
        <v>130.01475577465996</v>
      </c>
      <c r="G113" s="106">
        <v>3</v>
      </c>
      <c r="H113" s="143" t="str">
        <f t="shared" si="1"/>
        <v>(120, 140]</v>
      </c>
      <c r="I113" s="172">
        <v>0.7826994601570495</v>
      </c>
      <c r="J113" s="200">
        <v>3.1405587190909259E-2</v>
      </c>
      <c r="K113" s="200">
        <v>3.1405501781128081E-2</v>
      </c>
      <c r="L113" s="189">
        <v>31405501</v>
      </c>
      <c r="M113" s="200">
        <v>3.1405501596704528E-2</v>
      </c>
      <c r="N113" s="200">
        <v>4.0831786200762323</v>
      </c>
      <c r="O113" s="106">
        <v>2.0999999999999996</v>
      </c>
      <c r="P113" s="180">
        <v>3.1405501596704528E-2</v>
      </c>
      <c r="Q113" s="180">
        <v>1.6844639421115984E-2</v>
      </c>
      <c r="R113" s="180">
        <v>7.2289156626506021E-2</v>
      </c>
      <c r="S113" s="190">
        <v>0.54</v>
      </c>
      <c r="T113" s="92"/>
      <c r="U113" s="200">
        <v>0.43345839496888611</v>
      </c>
    </row>
    <row r="114" spans="1:21">
      <c r="A114" s="152">
        <v>140</v>
      </c>
      <c r="B114" s="152">
        <v>160</v>
      </c>
      <c r="C114" s="191">
        <v>529244</v>
      </c>
      <c r="D114" s="191">
        <v>7938511790</v>
      </c>
      <c r="E114" s="180">
        <v>3.9624944988647333E-2</v>
      </c>
      <c r="F114" s="192">
        <v>149.99719959035909</v>
      </c>
      <c r="G114" s="106">
        <v>1.2000000000000002</v>
      </c>
      <c r="H114" s="143" t="str">
        <f t="shared" si="1"/>
        <v>(140, 160]</v>
      </c>
      <c r="I114" s="172">
        <v>9.951832203930884E-2</v>
      </c>
      <c r="J114" s="200">
        <v>3.9434080361701023E-3</v>
      </c>
      <c r="K114" s="200">
        <v>3.9433973117848076E-3</v>
      </c>
      <c r="L114" s="189">
        <v>3943397</v>
      </c>
      <c r="M114" s="200">
        <v>3.9433970749245444E-3</v>
      </c>
      <c r="N114" s="200">
        <v>0.59149851811149512</v>
      </c>
      <c r="O114" s="106">
        <v>0.84000000000000008</v>
      </c>
      <c r="P114" s="180">
        <v>3.9433970749245444E-3</v>
      </c>
      <c r="Q114" s="180">
        <v>2.573943964348599E-2</v>
      </c>
      <c r="R114" s="180">
        <v>2.4096385542168676E-2</v>
      </c>
      <c r="S114" s="190">
        <v>6.53</v>
      </c>
      <c r="T114" s="92"/>
      <c r="U114" s="200">
        <v>0.44527616641431639</v>
      </c>
    </row>
    <row r="115" spans="1:21">
      <c r="A115" s="152">
        <v>160</v>
      </c>
      <c r="B115" s="152">
        <v>180</v>
      </c>
      <c r="C115" s="191">
        <v>519627</v>
      </c>
      <c r="D115" s="191">
        <v>8832072340</v>
      </c>
      <c r="E115" s="180">
        <v>3.8904912081413959E-2</v>
      </c>
      <c r="F115" s="192">
        <v>169.96946540499243</v>
      </c>
      <c r="G115" s="106">
        <v>0.22499999999999998</v>
      </c>
      <c r="H115" s="143" t="str">
        <f t="shared" si="1"/>
        <v>(160, 180]</v>
      </c>
      <c r="I115" s="172">
        <v>8.9449836169754576E-2</v>
      </c>
      <c r="J115" s="200">
        <v>3.4800380118811839E-3</v>
      </c>
      <c r="K115" s="200">
        <v>3.4800285476644104E-3</v>
      </c>
      <c r="L115" s="189">
        <v>3480028</v>
      </c>
      <c r="M115" s="200">
        <v>3.4800280661205331E-3</v>
      </c>
      <c r="N115" s="200">
        <v>0.59149850999287668</v>
      </c>
      <c r="O115" s="106">
        <v>0.15749999999999997</v>
      </c>
      <c r="P115" s="180">
        <v>3.4800280661205331E-3</v>
      </c>
      <c r="Q115" s="180">
        <v>7.539038188475955E-3</v>
      </c>
      <c r="R115" s="180">
        <v>3.614457831325301E-2</v>
      </c>
      <c r="S115" s="190">
        <v>2.17</v>
      </c>
      <c r="T115" s="92"/>
      <c r="U115" s="200">
        <v>0.45612421386622082</v>
      </c>
    </row>
    <row r="116" spans="1:21">
      <c r="A116" s="152">
        <v>180</v>
      </c>
      <c r="B116" s="152">
        <v>200</v>
      </c>
      <c r="C116" s="191">
        <v>500559</v>
      </c>
      <c r="D116" s="191">
        <v>9508456100</v>
      </c>
      <c r="E116" s="180">
        <v>3.7477274827059578E-2</v>
      </c>
      <c r="F116" s="192">
        <v>189.95675035310524</v>
      </c>
      <c r="G116" s="106">
        <v>0.19500000000000001</v>
      </c>
      <c r="H116" s="143" t="str">
        <f t="shared" si="1"/>
        <v>(180, 200]</v>
      </c>
      <c r="I116" s="172">
        <v>8.3086797457311568E-2</v>
      </c>
      <c r="J116" s="200">
        <v>3.1138667428079005E-3</v>
      </c>
      <c r="K116" s="200">
        <v>3.1138582744205559E-3</v>
      </c>
      <c r="L116" s="189">
        <v>3113858</v>
      </c>
      <c r="M116" s="200">
        <v>3.1138580591633033E-3</v>
      </c>
      <c r="N116" s="200">
        <v>0.59149835797948835</v>
      </c>
      <c r="O116" s="106">
        <v>0.13649999999999998</v>
      </c>
      <c r="P116" s="180">
        <v>3.1138580591633033E-3</v>
      </c>
      <c r="Q116" s="180">
        <v>6.4951011623775295E-3</v>
      </c>
      <c r="R116" s="180">
        <v>0</v>
      </c>
      <c r="S116" s="190">
        <v>2.09</v>
      </c>
      <c r="T116" s="92"/>
      <c r="U116" s="200">
        <v>0.46526182882358769</v>
      </c>
    </row>
    <row r="117" spans="1:21">
      <c r="A117" s="152">
        <v>200</v>
      </c>
      <c r="B117" s="152">
        <v>250</v>
      </c>
      <c r="C117" s="191">
        <v>1165700</v>
      </c>
      <c r="D117" s="191">
        <v>26176231540</v>
      </c>
      <c r="E117" s="180">
        <v>8.727694290963374E-2</v>
      </c>
      <c r="F117" s="192">
        <v>224.55375774212919</v>
      </c>
      <c r="G117" s="106">
        <v>0.3</v>
      </c>
      <c r="H117" s="143" t="str">
        <f t="shared" si="1"/>
        <v>(200, 250]</v>
      </c>
      <c r="I117" s="172">
        <v>3.018415057259588E-2</v>
      </c>
      <c r="J117" s="200">
        <v>2.6343803863002392E-3</v>
      </c>
      <c r="K117" s="200">
        <v>2.6343732219109551E-3</v>
      </c>
      <c r="L117" s="189">
        <v>2634373</v>
      </c>
      <c r="M117" s="200">
        <v>2.6343730500530882E-3</v>
      </c>
      <c r="N117" s="200">
        <v>0.59155836768401515</v>
      </c>
      <c r="O117" s="106">
        <v>0.21</v>
      </c>
      <c r="P117" s="180">
        <v>2.6343730500530882E-3</v>
      </c>
      <c r="Q117" s="180">
        <v>1.8141927453548187E-2</v>
      </c>
      <c r="R117" s="180">
        <v>6.0240963855421686E-2</v>
      </c>
      <c r="S117" s="190">
        <v>6.89</v>
      </c>
      <c r="T117" s="92"/>
      <c r="U117" s="200">
        <v>0.47911332319836658</v>
      </c>
    </row>
    <row r="118" spans="1:21">
      <c r="A118" s="152">
        <v>250</v>
      </c>
      <c r="B118" s="152">
        <v>300</v>
      </c>
      <c r="C118" s="191">
        <v>1026762</v>
      </c>
      <c r="D118" s="191">
        <v>28180089350</v>
      </c>
      <c r="E118" s="180">
        <v>7.6874537578949437E-2</v>
      </c>
      <c r="F118" s="192">
        <v>274.45590458158756</v>
      </c>
      <c r="G118" s="106">
        <v>5.3999999999999992E-2</v>
      </c>
      <c r="H118" s="143" t="str">
        <f t="shared" si="1"/>
        <v>(250, 300]</v>
      </c>
      <c r="I118" s="172">
        <v>2.8034947322928102E-2</v>
      </c>
      <c r="J118" s="200">
        <v>2.1551736115003042E-3</v>
      </c>
      <c r="K118" s="200">
        <v>2.1551677503487379E-3</v>
      </c>
      <c r="L118" s="189">
        <v>2155167</v>
      </c>
      <c r="M118" s="200">
        <v>2.1551670409481736E-3</v>
      </c>
      <c r="N118" s="200">
        <v>0.59149831974785438</v>
      </c>
      <c r="O118" s="106">
        <v>3.7799999999999993E-2</v>
      </c>
      <c r="P118" s="180">
        <v>2.1551670409481736E-3</v>
      </c>
      <c r="Q118" s="180">
        <v>5.0921931273048282E-3</v>
      </c>
      <c r="R118" s="180">
        <v>2.4096385542168676E-2</v>
      </c>
      <c r="S118" s="190">
        <v>2.36</v>
      </c>
      <c r="T118" s="201"/>
      <c r="U118" s="200">
        <v>0.49589479128688968</v>
      </c>
    </row>
    <row r="119" spans="1:21">
      <c r="A119" s="152">
        <v>300</v>
      </c>
      <c r="B119" s="152">
        <v>350</v>
      </c>
      <c r="C119" s="191">
        <v>890637</v>
      </c>
      <c r="D119" s="191">
        <v>28893976955</v>
      </c>
      <c r="E119" s="180">
        <v>6.66827439325791E-2</v>
      </c>
      <c r="F119" s="192">
        <v>324.41922977599182</v>
      </c>
      <c r="G119" s="106">
        <v>4.8000000000000001E-2</v>
      </c>
      <c r="H119" s="143" t="str">
        <f t="shared" si="1"/>
        <v>(300, 350]</v>
      </c>
      <c r="I119" s="172">
        <v>2.7342275202210099E-2</v>
      </c>
      <c r="J119" s="200">
        <v>1.8232579358430834E-3</v>
      </c>
      <c r="K119" s="200">
        <v>1.8232529773603656E-3</v>
      </c>
      <c r="L119" s="189">
        <v>1823252</v>
      </c>
      <c r="M119" s="200">
        <v>1.8232520346417886E-3</v>
      </c>
      <c r="N119" s="200">
        <v>0.591498020765999</v>
      </c>
      <c r="O119" s="106">
        <v>3.3599999999999998E-2</v>
      </c>
      <c r="P119" s="180">
        <v>1.8232520346417886E-3</v>
      </c>
      <c r="Q119" s="180">
        <v>4.1641551041038775E-3</v>
      </c>
      <c r="R119" s="180">
        <v>1.2048192771084338E-2</v>
      </c>
      <c r="S119" s="190">
        <v>2.2799999999999998</v>
      </c>
      <c r="T119" s="92"/>
      <c r="U119" s="200">
        <v>0.50967718085653457</v>
      </c>
    </row>
    <row r="120" spans="1:21">
      <c r="A120" s="152">
        <v>350</v>
      </c>
      <c r="B120" s="152">
        <v>400</v>
      </c>
      <c r="C120" s="191">
        <v>765141</v>
      </c>
      <c r="D120" s="191">
        <v>28648734925</v>
      </c>
      <c r="E120" s="180">
        <v>5.7286752487621231E-2</v>
      </c>
      <c r="F120" s="192">
        <v>374.42425546402558</v>
      </c>
      <c r="G120" s="106">
        <v>5.0000000000000001E-3</v>
      </c>
      <c r="H120" s="143" t="str">
        <f t="shared" si="1"/>
        <v>(350, 400]</v>
      </c>
      <c r="I120" s="172">
        <v>2.7576330537572923E-2</v>
      </c>
      <c r="J120" s="200">
        <v>1.579758422022771E-3</v>
      </c>
      <c r="K120" s="200">
        <v>1.5797541257547116E-3</v>
      </c>
      <c r="L120" s="189">
        <v>1579754</v>
      </c>
      <c r="M120" s="200">
        <v>1.5797540300153266E-3</v>
      </c>
      <c r="N120" s="200">
        <v>0.59149822650478256</v>
      </c>
      <c r="O120" s="106">
        <v>3.4999999999999996E-3</v>
      </c>
      <c r="P120" s="180">
        <v>1.5797540300153266E-3</v>
      </c>
      <c r="Q120" s="180">
        <v>4.734770118369253E-4</v>
      </c>
      <c r="R120" s="180">
        <v>0</v>
      </c>
      <c r="S120" s="190">
        <v>0.3</v>
      </c>
      <c r="T120" s="92"/>
      <c r="U120" s="200">
        <v>0.52141424686719351</v>
      </c>
    </row>
    <row r="121" spans="1:21">
      <c r="A121" s="152">
        <v>400</v>
      </c>
      <c r="B121" s="152">
        <v>450</v>
      </c>
      <c r="C121" s="191">
        <v>655533</v>
      </c>
      <c r="D121" s="191">
        <v>27818394850</v>
      </c>
      <c r="E121" s="180">
        <v>4.908030901293723E-2</v>
      </c>
      <c r="F121" s="192">
        <v>424.36299698108252</v>
      </c>
      <c r="G121" s="106">
        <v>3.3333333333333335E-3</v>
      </c>
      <c r="H121" s="143" t="str">
        <f t="shared" si="1"/>
        <v>(400, 450]</v>
      </c>
      <c r="I121" s="172">
        <v>2.8399454090889051E-2</v>
      </c>
      <c r="J121" s="200">
        <v>1.393853982579559E-3</v>
      </c>
      <c r="K121" s="200">
        <v>1.3938501918921594E-3</v>
      </c>
      <c r="L121" s="189">
        <v>1393850</v>
      </c>
      <c r="M121" s="200">
        <v>1.3938500264831506E-3</v>
      </c>
      <c r="N121" s="200">
        <v>0.59149837458055099</v>
      </c>
      <c r="O121" s="106">
        <v>2.3333333333333335E-3</v>
      </c>
      <c r="P121" s="180">
        <v>1.3938500264831506E-3</v>
      </c>
      <c r="Q121" s="180">
        <v>4.2735301068382524E-4</v>
      </c>
      <c r="R121" s="180">
        <v>0</v>
      </c>
      <c r="S121" s="190">
        <v>0.31</v>
      </c>
      <c r="T121" s="92"/>
      <c r="U121" s="200">
        <v>0.53116771467993662</v>
      </c>
    </row>
    <row r="122" spans="1:21">
      <c r="A122" s="152">
        <v>450</v>
      </c>
      <c r="B122" s="152">
        <v>500</v>
      </c>
      <c r="C122" s="191">
        <v>560281</v>
      </c>
      <c r="D122" s="191">
        <v>26577237665</v>
      </c>
      <c r="E122" s="180">
        <v>4.1948711375441795E-2</v>
      </c>
      <c r="F122" s="192">
        <v>474.35550491628311</v>
      </c>
      <c r="G122" s="106">
        <v>3.3333333333333335E-3</v>
      </c>
      <c r="H122" s="143" t="str">
        <f t="shared" si="1"/>
        <v>(450, 500]</v>
      </c>
      <c r="I122" s="172">
        <v>2.9725687796876451E-2</v>
      </c>
      <c r="J122" s="200">
        <v>1.2469542978276625E-3</v>
      </c>
      <c r="K122" s="200">
        <v>1.2469509066446521E-3</v>
      </c>
      <c r="L122" s="189">
        <v>1246950</v>
      </c>
      <c r="M122" s="200">
        <v>1.2469500236920504E-3</v>
      </c>
      <c r="N122" s="200">
        <v>0.5914976080938138</v>
      </c>
      <c r="O122" s="106">
        <v>2.3333333333333335E-3</v>
      </c>
      <c r="P122" s="180">
        <v>1.2469500236920504E-3</v>
      </c>
      <c r="Q122" s="180">
        <v>3.8447000961175024E-4</v>
      </c>
      <c r="R122" s="180">
        <v>0</v>
      </c>
      <c r="S122" s="190">
        <v>0.31</v>
      </c>
      <c r="T122" s="92"/>
      <c r="U122" s="200">
        <v>0.53993864838765926</v>
      </c>
    </row>
    <row r="123" spans="1:21">
      <c r="A123" s="152">
        <v>500</v>
      </c>
      <c r="B123" s="152">
        <v>550</v>
      </c>
      <c r="C123" s="191">
        <v>478425</v>
      </c>
      <c r="D123" s="191">
        <v>25087256455</v>
      </c>
      <c r="E123" s="180">
        <v>3.5820083564846464E-2</v>
      </c>
      <c r="F123" s="192">
        <v>524.37177101949101</v>
      </c>
      <c r="G123" s="106">
        <v>3.3333333333333335E-3</v>
      </c>
      <c r="H123" s="143" t="str">
        <f t="shared" si="1"/>
        <v>(500, 550]</v>
      </c>
      <c r="I123" s="172">
        <v>3.1491174764080698E-2</v>
      </c>
      <c r="J123" s="200">
        <v>1.1280165116045546E-3</v>
      </c>
      <c r="K123" s="200">
        <v>1.1280134438815144E-3</v>
      </c>
      <c r="L123" s="189">
        <v>1128013</v>
      </c>
      <c r="M123" s="200">
        <v>1.1280130214322474E-3</v>
      </c>
      <c r="N123" s="200">
        <v>0.59149818578147462</v>
      </c>
      <c r="O123" s="106">
        <v>2.3333333333333335E-3</v>
      </c>
      <c r="P123" s="180">
        <v>1.1280130214322474E-3</v>
      </c>
      <c r="Q123" s="180">
        <v>3.460800086520002E-4</v>
      </c>
      <c r="R123" s="180">
        <v>0</v>
      </c>
      <c r="S123" s="190">
        <v>0.31</v>
      </c>
      <c r="T123" s="92"/>
      <c r="U123" s="200">
        <v>0.54798421649816254</v>
      </c>
    </row>
    <row r="124" spans="1:21">
      <c r="A124" s="152">
        <v>550</v>
      </c>
      <c r="B124" s="152">
        <v>600</v>
      </c>
      <c r="C124" s="191">
        <v>409136</v>
      </c>
      <c r="D124" s="191">
        <v>23501071195</v>
      </c>
      <c r="E124" s="180">
        <v>3.0632357651433396E-2</v>
      </c>
      <c r="F124" s="192">
        <v>574.40731676019709</v>
      </c>
      <c r="G124" s="106">
        <v>3.3333333333333335E-3</v>
      </c>
      <c r="H124" s="143" t="str">
        <f t="shared" si="1"/>
        <v>(550, 600]</v>
      </c>
      <c r="I124" s="172">
        <v>3.3616628540400297E-2</v>
      </c>
      <c r="J124" s="180">
        <v>1.0297565884849252E-3</v>
      </c>
      <c r="K124" s="180">
        <v>1.0297537879869008E-3</v>
      </c>
      <c r="L124" s="189">
        <v>1029753</v>
      </c>
      <c r="M124" s="180">
        <v>1.0297530195653073E-3</v>
      </c>
      <c r="N124" s="180">
        <v>0.59149766889421884</v>
      </c>
      <c r="O124" s="106">
        <v>2.3333333333333335E-3</v>
      </c>
      <c r="P124" s="180">
        <v>1.0297530195653073E-3</v>
      </c>
      <c r="Q124" s="180">
        <v>3.1015400775385017E-4</v>
      </c>
      <c r="R124" s="180">
        <v>0</v>
      </c>
      <c r="S124" s="190">
        <v>0.3</v>
      </c>
      <c r="T124" s="92"/>
      <c r="U124" s="180">
        <v>0.55433683780878396</v>
      </c>
    </row>
    <row r="125" spans="1:21">
      <c r="A125" s="152">
        <v>600</v>
      </c>
      <c r="B125" s="152">
        <v>650</v>
      </c>
      <c r="C125" s="191">
        <v>348904</v>
      </c>
      <c r="D125" s="191">
        <v>21784236745</v>
      </c>
      <c r="E125" s="180">
        <v>2.612273697258544E-2</v>
      </c>
      <c r="F125" s="192">
        <v>624.36190886318298</v>
      </c>
      <c r="G125" s="106">
        <v>3.3333333333333335E-3</v>
      </c>
      <c r="H125" s="143" t="str">
        <f t="shared" si="1"/>
        <v>(600, 650]</v>
      </c>
      <c r="I125" s="172">
        <v>3.6265991832152053E-2</v>
      </c>
      <c r="J125" s="180">
        <v>9.4736696568123999E-4</v>
      </c>
      <c r="K125" s="180">
        <v>9.4736438924779395E-4</v>
      </c>
      <c r="L125" s="189">
        <v>947364</v>
      </c>
      <c r="M125" s="180">
        <v>9.4736401799991635E-4</v>
      </c>
      <c r="N125" s="180">
        <v>0.59149800666672259</v>
      </c>
      <c r="O125" s="106">
        <v>2.3333333333333335E-3</v>
      </c>
      <c r="P125" s="180">
        <v>9.4736401799991635E-4</v>
      </c>
      <c r="Q125" s="180">
        <v>2.7749600693740016E-4</v>
      </c>
      <c r="R125" s="180">
        <v>0</v>
      </c>
      <c r="S125" s="190">
        <v>0.28999999999999998</v>
      </c>
      <c r="T125" s="92"/>
      <c r="U125" s="180">
        <v>0.56015255402955211</v>
      </c>
    </row>
    <row r="126" spans="1:21">
      <c r="A126" s="152">
        <v>650</v>
      </c>
      <c r="B126" s="152">
        <v>700</v>
      </c>
      <c r="C126" s="191">
        <v>299066</v>
      </c>
      <c r="D126" s="191">
        <v>20167888070</v>
      </c>
      <c r="E126" s="180">
        <v>2.2391323846798081E-2</v>
      </c>
      <c r="F126" s="192">
        <v>674.36245076337673</v>
      </c>
      <c r="G126" s="106">
        <v>3.3333333333333335E-3</v>
      </c>
      <c r="H126" s="143" t="str">
        <f t="shared" si="1"/>
        <v>(650, 700]</v>
      </c>
      <c r="I126" s="172">
        <v>3.9172532335883831E-2</v>
      </c>
      <c r="J126" s="180">
        <v>8.7712485743194452E-4</v>
      </c>
      <c r="K126" s="180">
        <v>8.7712247202702655E-4</v>
      </c>
      <c r="L126" s="189">
        <v>877122</v>
      </c>
      <c r="M126" s="180">
        <v>8.7712201666531836E-4</v>
      </c>
      <c r="N126" s="180">
        <v>0.5914981527769394</v>
      </c>
      <c r="O126" s="106">
        <v>2.3333333333333335E-3</v>
      </c>
      <c r="P126" s="180">
        <v>8.7712201666531836E-4</v>
      </c>
      <c r="Q126" s="180">
        <v>2.4982700624567514E-4</v>
      </c>
      <c r="R126" s="180">
        <v>0</v>
      </c>
      <c r="S126" s="190">
        <v>0.28000000000000003</v>
      </c>
      <c r="T126" s="92"/>
      <c r="U126" s="180">
        <v>0.56577541145018329</v>
      </c>
    </row>
    <row r="127" spans="1:21">
      <c r="A127" s="152">
        <v>700</v>
      </c>
      <c r="B127" s="152">
        <v>750</v>
      </c>
      <c r="C127" s="191">
        <v>257143</v>
      </c>
      <c r="D127" s="191">
        <v>18626033505</v>
      </c>
      <c r="E127" s="180">
        <v>1.9252513451670197E-2</v>
      </c>
      <c r="F127" s="192">
        <v>724.3453450025861</v>
      </c>
      <c r="G127" s="106">
        <v>3.3333333333333335E-3</v>
      </c>
      <c r="H127" s="143" t="str">
        <f t="shared" si="1"/>
        <v>(700, 750]</v>
      </c>
      <c r="I127" s="172">
        <v>4.2415164452289093E-2</v>
      </c>
      <c r="J127" s="180">
        <v>8.1659852417249933E-4</v>
      </c>
      <c r="K127" s="180">
        <v>8.1659630337335188E-4</v>
      </c>
      <c r="L127" s="189">
        <v>816596</v>
      </c>
      <c r="M127" s="180">
        <v>8.1659601551532432E-4</v>
      </c>
      <c r="N127" s="180">
        <v>0.59149752258618471</v>
      </c>
      <c r="O127" s="106">
        <v>2.3333333333333335E-3</v>
      </c>
      <c r="P127" s="180">
        <v>8.1659601551532432E-4</v>
      </c>
      <c r="Q127" s="180">
        <v>2.2392200559805014E-4</v>
      </c>
      <c r="R127" s="180">
        <v>0</v>
      </c>
      <c r="S127" s="190">
        <v>0.27</v>
      </c>
      <c r="T127" s="92"/>
      <c r="U127" s="180">
        <v>0.57041148553038556</v>
      </c>
    </row>
    <row r="128" spans="1:21">
      <c r="A128" s="152">
        <v>750</v>
      </c>
      <c r="B128" s="152">
        <v>800</v>
      </c>
      <c r="C128" s="191">
        <v>221618</v>
      </c>
      <c r="D128" s="191">
        <v>17161453475</v>
      </c>
      <c r="E128" s="180">
        <v>1.6592726716777223E-2</v>
      </c>
      <c r="F128" s="192">
        <v>774.37092090895135</v>
      </c>
      <c r="G128" s="106">
        <v>3.3333333333333335E-3</v>
      </c>
      <c r="H128" s="143" t="str">
        <f t="shared" si="1"/>
        <v>(750, 800]</v>
      </c>
      <c r="I128" s="172">
        <v>4.6034977735207872E-2</v>
      </c>
      <c r="J128" s="180">
        <v>7.6384580497322824E-4</v>
      </c>
      <c r="K128" s="180">
        <v>7.6384372763894188E-4</v>
      </c>
      <c r="L128" s="189">
        <v>763843</v>
      </c>
      <c r="M128" s="180">
        <v>7.6384301451301725E-4</v>
      </c>
      <c r="N128" s="180">
        <v>0.59149781857831463</v>
      </c>
      <c r="O128" s="106">
        <v>2.3333333333333335E-3</v>
      </c>
      <c r="P128" s="180">
        <v>7.6384301451301725E-4</v>
      </c>
      <c r="Q128" s="180">
        <v>2.0146700503667514E-4</v>
      </c>
      <c r="R128" s="180">
        <v>0</v>
      </c>
      <c r="S128" s="190">
        <v>0.26</v>
      </c>
      <c r="T128" s="92"/>
      <c r="U128" s="180">
        <v>0.57462227105111441</v>
      </c>
    </row>
    <row r="129" spans="1:21">
      <c r="A129" s="152">
        <v>800</v>
      </c>
      <c r="B129" s="152">
        <v>850</v>
      </c>
      <c r="C129" s="191">
        <v>190331</v>
      </c>
      <c r="D129" s="191">
        <v>15690756525</v>
      </c>
      <c r="E129" s="180">
        <v>1.4250242618970146E-2</v>
      </c>
      <c r="F129" s="192">
        <v>824.39311121152105</v>
      </c>
      <c r="G129" s="106">
        <v>3.3333333333333335E-3</v>
      </c>
      <c r="H129" s="143" t="str">
        <f t="shared" si="1"/>
        <v>(800, 850]</v>
      </c>
      <c r="I129" s="172">
        <v>5.0349835433946243E-2</v>
      </c>
      <c r="J129" s="180">
        <v>7.1749737075895391E-4</v>
      </c>
      <c r="K129" s="180">
        <v>7.1749541947260928E-4</v>
      </c>
      <c r="L129" s="189">
        <v>717495</v>
      </c>
      <c r="M129" s="180">
        <v>7.1749501363240528E-4</v>
      </c>
      <c r="N129" s="180">
        <v>0.59149794656717125</v>
      </c>
      <c r="O129" s="106">
        <v>2.3333333333333335E-3</v>
      </c>
      <c r="P129" s="180">
        <v>7.1749501363240528E-4</v>
      </c>
      <c r="Q129" s="180">
        <v>1.8110900452772511E-4</v>
      </c>
      <c r="R129" s="180">
        <v>0</v>
      </c>
      <c r="S129" s="190">
        <v>0.25</v>
      </c>
      <c r="T129" s="92"/>
      <c r="U129" s="180">
        <v>0.57819078708863703</v>
      </c>
    </row>
    <row r="130" spans="1:21">
      <c r="A130" s="152">
        <v>850</v>
      </c>
      <c r="B130" s="152">
        <v>900</v>
      </c>
      <c r="C130" s="191">
        <v>165233</v>
      </c>
      <c r="D130" s="191">
        <v>14447963260</v>
      </c>
      <c r="E130" s="180">
        <v>1.2371134174991432E-2</v>
      </c>
      <c r="F130" s="192">
        <v>874.39937905866259</v>
      </c>
      <c r="G130" s="106">
        <v>3.3333333333333335E-3</v>
      </c>
      <c r="H130" s="143" t="str">
        <f t="shared" si="1"/>
        <v>(850, 900]</v>
      </c>
      <c r="I130" s="172">
        <v>5.4680796812446954E-2</v>
      </c>
      <c r="J130" s="180">
        <v>6.7646347416222509E-4</v>
      </c>
      <c r="K130" s="180">
        <v>6.7646163447055015E-4</v>
      </c>
      <c r="L130" s="193">
        <v>676461</v>
      </c>
      <c r="M130" s="180">
        <v>6.7646101285275928E-4</v>
      </c>
      <c r="N130" s="180">
        <v>0.59149708959584668</v>
      </c>
      <c r="O130" s="106">
        <v>2.3333333333333335E-3</v>
      </c>
      <c r="P130" s="180">
        <v>6.7646101285275928E-4</v>
      </c>
      <c r="Q130" s="180">
        <v>1.6346100408652509E-4</v>
      </c>
      <c r="R130" s="180">
        <v>0</v>
      </c>
      <c r="S130" s="190">
        <v>0.24</v>
      </c>
      <c r="T130" s="92"/>
      <c r="U130" s="180">
        <v>0.58160603182602288</v>
      </c>
    </row>
    <row r="131" spans="1:21">
      <c r="A131" s="152">
        <v>900</v>
      </c>
      <c r="B131" s="152">
        <v>950</v>
      </c>
      <c r="C131" s="191">
        <v>142742</v>
      </c>
      <c r="D131" s="191">
        <v>13196035120</v>
      </c>
      <c r="E131" s="180">
        <v>1.0687214021452294E-2</v>
      </c>
      <c r="F131" s="192">
        <v>924.46757926889074</v>
      </c>
      <c r="G131" s="106">
        <v>3.3333333333333335E-3</v>
      </c>
      <c r="H131" s="143" t="str">
        <f t="shared" si="1"/>
        <v>(900, 950]</v>
      </c>
      <c r="I131" s="172">
        <v>5.9868463932450676E-2</v>
      </c>
      <c r="J131" s="180">
        <v>6.3982708718169777E-4</v>
      </c>
      <c r="K131" s="180">
        <v>6.3982534712534497E-4</v>
      </c>
      <c r="L131" s="193">
        <v>639825</v>
      </c>
      <c r="M131" s="180">
        <v>6.398250121566752E-4</v>
      </c>
      <c r="N131" s="180">
        <v>0.59149748014417014</v>
      </c>
      <c r="O131" s="106">
        <v>2.3333333333333335E-3</v>
      </c>
      <c r="P131" s="180">
        <v>6.398250121566752E-4</v>
      </c>
      <c r="Q131" s="180">
        <v>1.4801600370040009E-4</v>
      </c>
      <c r="R131" s="180">
        <v>0</v>
      </c>
      <c r="S131" s="190">
        <v>0.23</v>
      </c>
      <c r="T131" s="92"/>
      <c r="U131" s="180">
        <v>0.58509858428704342</v>
      </c>
    </row>
    <row r="132" spans="1:21">
      <c r="A132" s="152">
        <v>950</v>
      </c>
      <c r="B132" s="152">
        <v>1000</v>
      </c>
      <c r="C132" s="191">
        <v>124020</v>
      </c>
      <c r="D132" s="191">
        <v>12085225970</v>
      </c>
      <c r="E132" s="180">
        <v>9.2854820791393802E-3</v>
      </c>
      <c r="F132" s="192">
        <v>974.45782696339302</v>
      </c>
      <c r="G132" s="106">
        <v>3.3333333333333335E-3</v>
      </c>
      <c r="H132" s="143" t="str">
        <f t="shared" si="1"/>
        <v>(950, 1000]</v>
      </c>
      <c r="I132" s="172">
        <v>6.5371317237071749E-2</v>
      </c>
      <c r="J132" s="180">
        <v>6.0700419469456501E-4</v>
      </c>
      <c r="K132" s="180">
        <v>6.0700254390245827E-4</v>
      </c>
      <c r="L132" s="193">
        <v>607002</v>
      </c>
      <c r="M132" s="180">
        <v>6.0700201153303824E-4</v>
      </c>
      <c r="N132" s="180">
        <v>0.59149786112089286</v>
      </c>
      <c r="O132" s="106">
        <v>2.3333333333333335E-3</v>
      </c>
      <c r="P132" s="180">
        <v>6.0700201153303824E-4</v>
      </c>
      <c r="Q132" s="180">
        <v>1.3288400332210008E-4</v>
      </c>
      <c r="R132" s="180">
        <v>0</v>
      </c>
      <c r="S132" s="190">
        <v>0.22</v>
      </c>
      <c r="T132" s="92"/>
      <c r="U132" s="180">
        <v>0.58790730776309064</v>
      </c>
    </row>
    <row r="133" spans="1:21">
      <c r="A133" s="152">
        <v>1000</v>
      </c>
      <c r="B133" s="152">
        <v>2000</v>
      </c>
      <c r="C133" s="191">
        <v>850635</v>
      </c>
      <c r="D133" s="191">
        <v>112397654425</v>
      </c>
      <c r="E133" s="180">
        <v>6.368776042887217E-2</v>
      </c>
      <c r="F133" s="192">
        <v>1321.3382287937834</v>
      </c>
      <c r="G133" s="106">
        <v>3.3333333333333335E-3</v>
      </c>
      <c r="H133" s="143" t="str">
        <f t="shared" si="1"/>
        <v>(1000, 2000]</v>
      </c>
      <c r="I133" s="172">
        <v>2.1085516819580104E-2</v>
      </c>
      <c r="J133" s="180">
        <v>1.3428893437243722E-3</v>
      </c>
      <c r="K133" s="180">
        <v>1.3428856916390189E-3</v>
      </c>
      <c r="L133" s="193">
        <v>1342885</v>
      </c>
      <c r="M133" s="180">
        <v>1.3428850255148156E-3</v>
      </c>
      <c r="N133" s="180">
        <v>1.7744053210874411</v>
      </c>
      <c r="O133" s="106">
        <v>2.3333333333333335E-3</v>
      </c>
      <c r="P133" s="180">
        <v>1.3428850255148156E-3</v>
      </c>
      <c r="Q133" s="180">
        <v>1.1697930292448257E-3</v>
      </c>
      <c r="R133" s="180">
        <v>0</v>
      </c>
      <c r="S133" s="190">
        <v>0.87</v>
      </c>
      <c r="T133" s="92"/>
      <c r="U133" s="180">
        <v>0.59869619235953719</v>
      </c>
    </row>
    <row r="134" spans="1:21">
      <c r="A134" s="152">
        <v>2000</v>
      </c>
      <c r="B134" s="152">
        <v>3000</v>
      </c>
      <c r="C134" s="191">
        <v>119341</v>
      </c>
      <c r="D134" s="191">
        <v>28404013705</v>
      </c>
      <c r="E134" s="180">
        <v>8.9351613998272274E-3</v>
      </c>
      <c r="F134" s="192">
        <v>2380.071702516319</v>
      </c>
      <c r="G134" s="106">
        <v>3.3333333333333335E-3</v>
      </c>
      <c r="H134" s="143" t="str">
        <f t="shared" si="1"/>
        <v>(2000, 3000]</v>
      </c>
      <c r="I134" s="172">
        <v>2.7813801023884355E-2</v>
      </c>
      <c r="J134" s="180">
        <v>2.485208012910865E-4</v>
      </c>
      <c r="K134" s="180">
        <v>2.4852012542067126E-4</v>
      </c>
      <c r="L134" s="193">
        <v>248520</v>
      </c>
      <c r="M134" s="180">
        <v>2.4852000472188007E-4</v>
      </c>
      <c r="N134" s="180">
        <v>0.59149543074776878</v>
      </c>
      <c r="O134" s="106">
        <v>2.3333333333333335E-3</v>
      </c>
      <c r="P134" s="180">
        <v>2.4852000472188007E-4</v>
      </c>
      <c r="Q134" s="180">
        <v>2.7582200689555016E-4</v>
      </c>
      <c r="R134" s="180">
        <v>0</v>
      </c>
      <c r="S134" s="190">
        <v>1.1100000000000001</v>
      </c>
      <c r="T134" s="92"/>
      <c r="U134" s="180">
        <v>0.59860977513435354</v>
      </c>
    </row>
    <row r="135" spans="1:21">
      <c r="A135" s="152">
        <v>3000</v>
      </c>
      <c r="B135" s="152">
        <v>4000</v>
      </c>
      <c r="C135" s="191">
        <v>35102</v>
      </c>
      <c r="D135" s="191">
        <v>12029474040</v>
      </c>
      <c r="E135" s="180">
        <v>2.6281163678596236E-3</v>
      </c>
      <c r="F135" s="192">
        <v>3427.0053102387333</v>
      </c>
      <c r="G135" s="106">
        <v>3.3333333333333335E-3</v>
      </c>
      <c r="H135" s="143" t="str">
        <f t="shared" si="1"/>
        <v>(3000, 4000]</v>
      </c>
      <c r="I135" s="172">
        <v>6.5673969934107623E-2</v>
      </c>
      <c r="J135" s="180">
        <v>1.7259883532614906E-4</v>
      </c>
      <c r="K135" s="180">
        <v>1.7259836593104855E-4</v>
      </c>
      <c r="L135" s="193">
        <v>172598</v>
      </c>
      <c r="M135" s="180">
        <v>1.7259800327936207E-4</v>
      </c>
      <c r="N135" s="180">
        <v>0.5914942737749761</v>
      </c>
      <c r="O135" s="106">
        <v>2.3333333333333335E-3</v>
      </c>
      <c r="P135" s="180">
        <v>1.7259800327936207E-4</v>
      </c>
      <c r="Q135" s="180">
        <v>1.0459900261497507E-4</v>
      </c>
      <c r="R135" s="180">
        <v>0</v>
      </c>
      <c r="S135" s="190">
        <v>0.61</v>
      </c>
      <c r="T135" s="92"/>
      <c r="U135" s="180">
        <v>0.5718032900793858</v>
      </c>
    </row>
    <row r="136" spans="1:21">
      <c r="A136" s="152">
        <v>4000</v>
      </c>
      <c r="B136" s="152">
        <v>5000</v>
      </c>
      <c r="C136" s="191">
        <v>17552</v>
      </c>
      <c r="D136" s="191">
        <v>7832008840</v>
      </c>
      <c r="E136" s="180">
        <v>1.3141330547738624E-3</v>
      </c>
      <c r="F136" s="192">
        <v>4462.1745897903374</v>
      </c>
      <c r="G136" s="106">
        <v>3.3333333333333335E-3</v>
      </c>
      <c r="H136" s="143" t="str">
        <f t="shared" si="1"/>
        <v>(4000, 5000]</v>
      </c>
      <c r="I136" s="172">
        <v>0.10087088514869086</v>
      </c>
      <c r="J136" s="180">
        <v>1.3255776443819254E-4</v>
      </c>
      <c r="K136" s="180">
        <v>1.3255740393769991E-4</v>
      </c>
      <c r="L136" s="193">
        <v>132557</v>
      </c>
      <c r="M136" s="180">
        <v>1.3255700251858305E-4</v>
      </c>
      <c r="N136" s="180">
        <v>0.59149248833719503</v>
      </c>
      <c r="O136" s="106">
        <v>2.3333333333333335E-3</v>
      </c>
      <c r="P136" s="180">
        <v>1.3255700251858305E-4</v>
      </c>
      <c r="Q136" s="180">
        <v>5.2747001318675036E-5</v>
      </c>
      <c r="R136" s="180">
        <v>0</v>
      </c>
      <c r="S136" s="190">
        <v>0.4</v>
      </c>
      <c r="T136" s="92"/>
      <c r="U136" s="180">
        <v>0.53357712175811689</v>
      </c>
    </row>
    <row r="137" spans="1:21">
      <c r="A137" s="152">
        <v>5000</v>
      </c>
      <c r="B137" s="152">
        <v>6000</v>
      </c>
      <c r="C137" s="191">
        <v>12722</v>
      </c>
      <c r="D137" s="191">
        <v>6971945490</v>
      </c>
      <c r="E137" s="180">
        <v>9.5250687801008867E-4</v>
      </c>
      <c r="F137" s="192">
        <v>5480.2275506995757</v>
      </c>
      <c r="G137" s="106">
        <v>0</v>
      </c>
      <c r="H137" s="143" t="str">
        <f t="shared" si="1"/>
        <v>(5000, 6000]</v>
      </c>
      <c r="I137" s="172">
        <v>0</v>
      </c>
      <c r="J137" s="180">
        <v>0</v>
      </c>
      <c r="K137" s="180">
        <v>0</v>
      </c>
      <c r="L137" s="193">
        <v>0</v>
      </c>
      <c r="M137" s="180">
        <v>0</v>
      </c>
      <c r="N137" s="180">
        <v>0</v>
      </c>
      <c r="O137" s="106">
        <v>0</v>
      </c>
      <c r="P137" s="180">
        <v>0</v>
      </c>
      <c r="Q137" s="180">
        <v>3.3335000833375021E-5</v>
      </c>
      <c r="R137" s="180">
        <v>0</v>
      </c>
      <c r="S137" s="190">
        <v>0</v>
      </c>
      <c r="T137" s="92"/>
      <c r="U137" s="180">
        <v>0.50684342931154724</v>
      </c>
    </row>
    <row r="138" spans="1:21">
      <c r="A138" s="152">
        <v>6000</v>
      </c>
      <c r="B138" s="152">
        <v>7000</v>
      </c>
      <c r="C138" s="191">
        <v>10710</v>
      </c>
      <c r="D138" s="191">
        <v>6952573520</v>
      </c>
      <c r="E138" s="180">
        <v>8.0186673978054155E-4</v>
      </c>
      <c r="F138" s="192">
        <v>6491.665284780579</v>
      </c>
      <c r="G138" s="106">
        <v>0</v>
      </c>
      <c r="H138" s="143" t="str">
        <f t="shared" si="1"/>
        <v>(6000, 7000]</v>
      </c>
      <c r="I138" s="172">
        <v>0</v>
      </c>
      <c r="J138" s="180">
        <v>0</v>
      </c>
      <c r="K138" s="180">
        <v>0</v>
      </c>
      <c r="L138" s="193">
        <v>0</v>
      </c>
      <c r="M138" s="180">
        <v>0</v>
      </c>
      <c r="N138" s="180">
        <v>0</v>
      </c>
      <c r="O138" s="106">
        <v>0</v>
      </c>
      <c r="P138" s="180">
        <v>0</v>
      </c>
      <c r="Q138" s="180">
        <v>2.4351000608775015E-5</v>
      </c>
      <c r="R138" s="180">
        <v>0</v>
      </c>
      <c r="S138" s="190">
        <v>0</v>
      </c>
      <c r="T138" s="92"/>
      <c r="U138" s="180">
        <v>0.49768341505105479</v>
      </c>
    </row>
    <row r="139" spans="1:21">
      <c r="A139" s="152">
        <v>7000</v>
      </c>
      <c r="B139" s="152">
        <v>8000</v>
      </c>
      <c r="C139" s="191">
        <v>9675</v>
      </c>
      <c r="D139" s="191">
        <v>7245136075</v>
      </c>
      <c r="E139" s="180">
        <v>7.2437541618830439E-4</v>
      </c>
      <c r="F139" s="192">
        <v>7488.5127390180878</v>
      </c>
      <c r="G139" s="106">
        <v>0</v>
      </c>
      <c r="H139" s="143" t="str">
        <f t="shared" si="1"/>
        <v>(7000, 8000]</v>
      </c>
      <c r="I139" s="172">
        <v>0</v>
      </c>
      <c r="J139" s="180">
        <v>0</v>
      </c>
      <c r="K139" s="180">
        <v>0</v>
      </c>
      <c r="L139" s="193">
        <v>0</v>
      </c>
      <c r="M139" s="180">
        <v>0</v>
      </c>
      <c r="N139" s="180">
        <v>0</v>
      </c>
      <c r="O139" s="106">
        <v>0</v>
      </c>
      <c r="P139" s="180">
        <v>0</v>
      </c>
      <c r="Q139" s="180">
        <v>2.0013000500325011E-5</v>
      </c>
      <c r="R139" s="180">
        <v>0</v>
      </c>
      <c r="S139" s="190">
        <v>0</v>
      </c>
      <c r="T139" s="92"/>
      <c r="U139" s="180">
        <v>0.49755258190080021</v>
      </c>
    </row>
    <row r="140" spans="1:21">
      <c r="A140" s="152">
        <v>8000</v>
      </c>
      <c r="B140" s="152">
        <v>9000</v>
      </c>
      <c r="C140" s="191">
        <v>8807</v>
      </c>
      <c r="D140" s="191">
        <v>7479169640</v>
      </c>
      <c r="E140" s="180">
        <v>6.5938752355249573E-4</v>
      </c>
      <c r="F140" s="192">
        <v>8492.3011695242421</v>
      </c>
      <c r="G140" s="106">
        <v>0</v>
      </c>
      <c r="H140" s="143" t="str">
        <f t="shared" si="1"/>
        <v>(8000, 9000]</v>
      </c>
      <c r="I140" s="172">
        <v>0</v>
      </c>
      <c r="J140" s="180">
        <v>0</v>
      </c>
      <c r="K140" s="180">
        <v>0</v>
      </c>
      <c r="L140" s="193">
        <v>0</v>
      </c>
      <c r="M140" s="180">
        <v>0</v>
      </c>
      <c r="N140" s="180">
        <v>0</v>
      </c>
      <c r="O140" s="106">
        <v>0</v>
      </c>
      <c r="P140" s="180">
        <v>0</v>
      </c>
      <c r="Q140" s="180">
        <v>1.7986000449650012E-5</v>
      </c>
      <c r="R140" s="180">
        <v>0</v>
      </c>
      <c r="S140" s="190">
        <v>0</v>
      </c>
      <c r="T140" s="92"/>
      <c r="U140" s="180">
        <v>0.50538824918807201</v>
      </c>
    </row>
    <row r="141" spans="1:21">
      <c r="A141" s="152">
        <v>9000</v>
      </c>
      <c r="B141" s="152">
        <v>10000</v>
      </c>
      <c r="C141" s="191">
        <v>7932</v>
      </c>
      <c r="D141" s="191">
        <v>7529399725</v>
      </c>
      <c r="E141" s="180">
        <v>5.9387553500833386E-4</v>
      </c>
      <c r="F141" s="192">
        <v>9492.4353567826529</v>
      </c>
      <c r="G141" s="106">
        <v>0</v>
      </c>
      <c r="H141" s="143" t="str">
        <f t="shared" si="1"/>
        <v>(9000, 10000]</v>
      </c>
      <c r="I141" s="172">
        <v>0</v>
      </c>
      <c r="J141" s="180">
        <v>0</v>
      </c>
      <c r="K141" s="180">
        <v>0</v>
      </c>
      <c r="L141" s="193">
        <v>0</v>
      </c>
      <c r="M141" s="180">
        <v>0</v>
      </c>
      <c r="N141" s="180">
        <v>0</v>
      </c>
      <c r="O141" s="106">
        <v>0</v>
      </c>
      <c r="P141" s="180">
        <v>0</v>
      </c>
      <c r="Q141" s="180">
        <v>1.650800041270001E-5</v>
      </c>
      <c r="R141" s="180">
        <v>0</v>
      </c>
      <c r="S141" s="190">
        <v>0</v>
      </c>
      <c r="T141" s="92"/>
      <c r="U141" s="180">
        <v>0.50688905747032165</v>
      </c>
    </row>
    <row r="142" spans="1:21">
      <c r="A142" s="152">
        <v>10000</v>
      </c>
      <c r="B142" s="152">
        <v>20000</v>
      </c>
      <c r="C142" s="191">
        <v>48185</v>
      </c>
      <c r="D142" s="191">
        <v>67839372830</v>
      </c>
      <c r="E142" s="180">
        <v>3.6076516205719323E-3</v>
      </c>
      <c r="F142" s="192">
        <v>14078.940091314726</v>
      </c>
      <c r="G142" s="106">
        <v>5.0000000000000001E-3</v>
      </c>
      <c r="H142" s="143" t="str">
        <f t="shared" si="1"/>
        <v>(10000, 20000]</v>
      </c>
      <c r="I142" s="172">
        <v>1.1645540724299809E-2</v>
      </c>
      <c r="J142" s="180">
        <v>4.2013053866456637E-5</v>
      </c>
      <c r="K142" s="180">
        <v>4.2012939608897453E-5</v>
      </c>
      <c r="L142" s="193">
        <v>42012</v>
      </c>
      <c r="M142" s="180">
        <v>4.2012000798228017E-5</v>
      </c>
      <c r="N142" s="180">
        <v>0.59148444235451869</v>
      </c>
      <c r="O142" s="47">
        <v>3.4999999999999996E-3</v>
      </c>
      <c r="P142" s="180">
        <v>4.2012000798228017E-5</v>
      </c>
      <c r="Q142" s="180">
        <v>1.2316600307915007E-4</v>
      </c>
      <c r="R142" s="180">
        <v>0</v>
      </c>
      <c r="S142" s="190">
        <v>2.93</v>
      </c>
      <c r="T142" s="201"/>
      <c r="U142" s="180">
        <v>0.53430923448139311</v>
      </c>
    </row>
    <row r="143" spans="1:21">
      <c r="A143" s="152">
        <v>20000</v>
      </c>
      <c r="B143" s="152">
        <v>30000</v>
      </c>
      <c r="C143" s="191">
        <v>14212</v>
      </c>
      <c r="D143" s="191">
        <v>34063009975</v>
      </c>
      <c r="E143" s="180">
        <v>1.06406443564529E-3</v>
      </c>
      <c r="F143" s="192">
        <v>23967.780731072333</v>
      </c>
      <c r="G143" s="106">
        <v>0</v>
      </c>
      <c r="H143" s="143" t="str">
        <f t="shared" si="1"/>
        <v>(20000, 30000]</v>
      </c>
      <c r="I143" s="172">
        <v>0</v>
      </c>
      <c r="J143" s="180">
        <v>0</v>
      </c>
      <c r="K143" s="180">
        <v>0</v>
      </c>
      <c r="L143" s="193">
        <v>0</v>
      </c>
      <c r="M143" s="180">
        <v>0</v>
      </c>
      <c r="N143" s="180">
        <v>0</v>
      </c>
      <c r="O143" s="106">
        <v>0</v>
      </c>
      <c r="P143" s="180">
        <v>0</v>
      </c>
      <c r="Q143" s="180">
        <v>0</v>
      </c>
      <c r="R143" s="180">
        <v>0</v>
      </c>
      <c r="S143" s="190">
        <v>0</v>
      </c>
      <c r="T143" s="92"/>
      <c r="U143" s="180">
        <v>0.5714717606485421</v>
      </c>
    </row>
    <row r="144" spans="1:21">
      <c r="A144" s="152">
        <v>30000</v>
      </c>
      <c r="B144" s="152">
        <v>40000</v>
      </c>
      <c r="C144" s="191">
        <v>3788</v>
      </c>
      <c r="D144" s="191">
        <v>12848313455</v>
      </c>
      <c r="E144" s="180">
        <v>2.8361075726318315E-4</v>
      </c>
      <c r="F144" s="192">
        <v>33918.462130411826</v>
      </c>
      <c r="G144" s="106">
        <v>0</v>
      </c>
      <c r="H144" s="143" t="str">
        <f t="shared" si="1"/>
        <v>(30000, 40000]</v>
      </c>
      <c r="I144" s="172">
        <v>0</v>
      </c>
      <c r="J144" s="180">
        <v>0</v>
      </c>
      <c r="K144" s="180">
        <v>0</v>
      </c>
      <c r="L144" s="193">
        <v>0</v>
      </c>
      <c r="M144" s="180">
        <v>0</v>
      </c>
      <c r="N144" s="180">
        <v>0</v>
      </c>
      <c r="O144" s="106">
        <v>0</v>
      </c>
      <c r="P144" s="180">
        <v>0</v>
      </c>
      <c r="Q144" s="180">
        <v>0</v>
      </c>
      <c r="R144" s="180">
        <v>0</v>
      </c>
      <c r="S144" s="190">
        <v>0</v>
      </c>
      <c r="T144" s="92"/>
      <c r="U144" s="180">
        <v>0.5848011246175473</v>
      </c>
    </row>
    <row r="145" spans="1:21">
      <c r="A145" s="152">
        <v>40000</v>
      </c>
      <c r="B145" s="152">
        <v>50000</v>
      </c>
      <c r="C145" s="191">
        <v>1035</v>
      </c>
      <c r="D145" s="191">
        <v>4548080825</v>
      </c>
      <c r="E145" s="180">
        <v>7.7491323592237215E-5</v>
      </c>
      <c r="F145" s="192">
        <v>43942.809903381647</v>
      </c>
      <c r="G145" s="106">
        <v>0</v>
      </c>
      <c r="H145" s="143" t="str">
        <f t="shared" si="1"/>
        <v>(40000, 50000]</v>
      </c>
      <c r="I145" s="172">
        <v>0</v>
      </c>
      <c r="J145" s="180">
        <v>0</v>
      </c>
      <c r="K145" s="180">
        <v>0</v>
      </c>
      <c r="L145" s="193">
        <v>0</v>
      </c>
      <c r="M145" s="180">
        <v>0</v>
      </c>
      <c r="N145" s="180">
        <v>0</v>
      </c>
      <c r="O145" s="106">
        <v>0</v>
      </c>
      <c r="P145" s="180">
        <v>0</v>
      </c>
      <c r="Q145" s="180">
        <v>0</v>
      </c>
      <c r="R145" s="180">
        <v>0</v>
      </c>
      <c r="S145" s="190">
        <v>0</v>
      </c>
      <c r="T145" s="92"/>
      <c r="U145" s="180">
        <v>0.59034690799396683</v>
      </c>
    </row>
    <row r="146" spans="1:21">
      <c r="A146" s="152">
        <v>50000</v>
      </c>
      <c r="B146" s="152">
        <v>60000</v>
      </c>
      <c r="C146" s="191">
        <v>329</v>
      </c>
      <c r="D146" s="191">
        <v>1790316875</v>
      </c>
      <c r="E146" s="180">
        <v>2.4632507692604873E-5</v>
      </c>
      <c r="F146" s="192">
        <v>54416.926291793316</v>
      </c>
      <c r="G146" s="106">
        <v>0</v>
      </c>
      <c r="H146" s="143" t="str">
        <f t="shared" si="1"/>
        <v>(50000, 60000]</v>
      </c>
      <c r="I146" s="172">
        <v>0</v>
      </c>
      <c r="J146" s="180">
        <v>0</v>
      </c>
      <c r="K146" s="180">
        <v>0</v>
      </c>
      <c r="L146" s="193">
        <v>0</v>
      </c>
      <c r="M146" s="180">
        <v>0</v>
      </c>
      <c r="N146" s="180">
        <v>0</v>
      </c>
      <c r="O146" s="106">
        <v>0</v>
      </c>
      <c r="P146" s="180">
        <v>0</v>
      </c>
      <c r="Q146" s="180">
        <v>0</v>
      </c>
      <c r="R146" s="180">
        <v>0</v>
      </c>
      <c r="S146" s="190">
        <v>0</v>
      </c>
      <c r="T146" s="92"/>
      <c r="U146" s="180">
        <v>0.56178435114503822</v>
      </c>
    </row>
    <row r="147" spans="1:21">
      <c r="A147" s="152">
        <v>60000</v>
      </c>
      <c r="B147" s="152">
        <v>70000</v>
      </c>
      <c r="C147" s="191">
        <v>215</v>
      </c>
      <c r="D147" s="191">
        <v>1386330070</v>
      </c>
      <c r="E147" s="180">
        <v>1.6097231470851209E-5</v>
      </c>
      <c r="F147" s="192">
        <v>64480.468372093019</v>
      </c>
      <c r="G147" s="106">
        <v>0</v>
      </c>
      <c r="H147" s="143" t="str">
        <f t="shared" si="1"/>
        <v>(60000, 70000]</v>
      </c>
      <c r="I147" s="172">
        <v>0</v>
      </c>
      <c r="J147" s="180">
        <v>0</v>
      </c>
      <c r="K147" s="180">
        <v>0</v>
      </c>
      <c r="L147" s="193">
        <v>0</v>
      </c>
      <c r="M147" s="180">
        <v>0</v>
      </c>
      <c r="N147" s="180">
        <v>0</v>
      </c>
      <c r="O147" s="106">
        <v>0</v>
      </c>
      <c r="P147" s="180">
        <v>0</v>
      </c>
      <c r="Q147" s="180">
        <v>0</v>
      </c>
      <c r="R147" s="180">
        <v>0</v>
      </c>
      <c r="S147" s="190">
        <v>0</v>
      </c>
      <c r="T147" s="92"/>
      <c r="U147" s="180">
        <v>0.55228758169934644</v>
      </c>
    </row>
    <row r="148" spans="1:21">
      <c r="A148" s="152">
        <v>70000</v>
      </c>
      <c r="B148" s="152">
        <v>80000</v>
      </c>
      <c r="C148" s="191">
        <v>83</v>
      </c>
      <c r="D148" s="191">
        <v>616536055</v>
      </c>
      <c r="E148" s="180">
        <v>6.2142800561890709E-6</v>
      </c>
      <c r="F148" s="192">
        <v>74281.452409638558</v>
      </c>
      <c r="G148" s="106">
        <v>0</v>
      </c>
      <c r="H148" s="143" t="str">
        <f t="shared" si="1"/>
        <v>(70000, 80000]</v>
      </c>
      <c r="I148" s="172">
        <v>0</v>
      </c>
      <c r="J148" s="180">
        <v>0</v>
      </c>
      <c r="K148" s="180">
        <v>0</v>
      </c>
      <c r="L148" s="193">
        <v>0</v>
      </c>
      <c r="M148" s="180">
        <v>0</v>
      </c>
      <c r="N148" s="180">
        <v>0</v>
      </c>
      <c r="O148" s="106">
        <v>0</v>
      </c>
      <c r="P148" s="180">
        <v>0</v>
      </c>
      <c r="Q148" s="180">
        <v>0</v>
      </c>
      <c r="R148" s="180">
        <v>0</v>
      </c>
      <c r="S148" s="190">
        <v>0</v>
      </c>
      <c r="T148" s="92"/>
      <c r="U148" s="180">
        <v>0.58650190114068446</v>
      </c>
    </row>
    <row r="149" spans="1:21">
      <c r="A149" s="152">
        <v>80000</v>
      </c>
      <c r="B149" s="152">
        <v>90000</v>
      </c>
      <c r="C149" s="191">
        <v>26</v>
      </c>
      <c r="D149" s="191">
        <v>216739195</v>
      </c>
      <c r="E149" s="180">
        <v>1.9466419453122389E-6</v>
      </c>
      <c r="F149" s="192">
        <v>83361.228846153856</v>
      </c>
      <c r="G149" s="106">
        <v>0</v>
      </c>
      <c r="H149" s="143" t="str">
        <f t="shared" si="1"/>
        <v>(80000, 90000]</v>
      </c>
      <c r="I149" s="172">
        <v>0</v>
      </c>
      <c r="J149" s="180">
        <v>0</v>
      </c>
      <c r="K149" s="180">
        <v>0</v>
      </c>
      <c r="L149" s="193">
        <v>0</v>
      </c>
      <c r="M149" s="180">
        <v>0</v>
      </c>
      <c r="N149" s="180">
        <v>0</v>
      </c>
      <c r="O149" s="106">
        <v>0</v>
      </c>
      <c r="P149" s="180">
        <v>0</v>
      </c>
      <c r="Q149" s="180">
        <v>0</v>
      </c>
      <c r="R149" s="180">
        <v>0</v>
      </c>
      <c r="S149" s="190">
        <v>0</v>
      </c>
      <c r="T149" s="92"/>
      <c r="U149" s="180">
        <v>0.63975155279503104</v>
      </c>
    </row>
    <row r="150" spans="1:21">
      <c r="A150" s="152">
        <v>90000</v>
      </c>
      <c r="B150" s="152">
        <v>100000</v>
      </c>
      <c r="C150" s="191">
        <v>15</v>
      </c>
      <c r="D150" s="191">
        <v>138944095</v>
      </c>
      <c r="E150" s="180">
        <v>1.1230626607570611E-6</v>
      </c>
      <c r="F150" s="192">
        <v>92629.396666666667</v>
      </c>
      <c r="G150" s="106">
        <v>0</v>
      </c>
      <c r="H150" s="143" t="str">
        <f t="shared" si="1"/>
        <v>(90000, 100000]</v>
      </c>
      <c r="I150" s="172">
        <v>0</v>
      </c>
      <c r="J150" s="180">
        <v>0</v>
      </c>
      <c r="K150" s="180">
        <v>0</v>
      </c>
      <c r="L150" s="193">
        <v>0</v>
      </c>
      <c r="M150" s="180">
        <v>0</v>
      </c>
      <c r="N150" s="180">
        <v>0</v>
      </c>
      <c r="O150" s="106">
        <v>0</v>
      </c>
      <c r="P150" s="180">
        <v>0</v>
      </c>
      <c r="Q150" s="180">
        <v>0</v>
      </c>
      <c r="R150" s="180">
        <v>0</v>
      </c>
      <c r="S150" s="190">
        <v>0</v>
      </c>
      <c r="T150" s="92"/>
      <c r="U150" s="180">
        <v>0.63</v>
      </c>
    </row>
    <row r="151" spans="1:21">
      <c r="A151" s="152">
        <v>100000</v>
      </c>
      <c r="B151" s="152">
        <v>9999999</v>
      </c>
      <c r="C151" s="191">
        <v>66</v>
      </c>
      <c r="D151" s="191">
        <v>817933950</v>
      </c>
      <c r="E151" s="180">
        <v>4.9414757073310689E-6</v>
      </c>
      <c r="F151" s="192">
        <v>123929.38636363637</v>
      </c>
      <c r="G151" s="106">
        <v>0</v>
      </c>
      <c r="H151" s="143" t="str">
        <f t="shared" si="1"/>
        <v>(100000, 9999999]</v>
      </c>
      <c r="I151" s="172">
        <v>0</v>
      </c>
      <c r="J151" s="180">
        <v>0</v>
      </c>
      <c r="K151" s="180">
        <v>0</v>
      </c>
      <c r="L151" s="193">
        <v>0</v>
      </c>
      <c r="M151" s="180">
        <v>0</v>
      </c>
      <c r="N151" s="180">
        <v>0</v>
      </c>
      <c r="O151" s="106">
        <v>0</v>
      </c>
      <c r="P151" s="180">
        <v>0</v>
      </c>
      <c r="Q151" s="180">
        <v>0</v>
      </c>
      <c r="R151" s="180">
        <v>0</v>
      </c>
      <c r="S151" s="190">
        <v>0</v>
      </c>
      <c r="T151" s="92"/>
      <c r="U151" s="180">
        <v>0.50990099009900991</v>
      </c>
    </row>
    <row r="152" spans="1:21">
      <c r="A152" s="60"/>
      <c r="B152" s="48"/>
      <c r="C152" s="1"/>
      <c r="D152" s="1"/>
      <c r="E152" s="1"/>
      <c r="F152" s="1"/>
      <c r="H152" s="12"/>
      <c r="I152" s="48"/>
      <c r="J152" s="48"/>
      <c r="K152" s="48">
        <f>1/K80</f>
        <v>238.00003498600557</v>
      </c>
      <c r="L152" s="61"/>
      <c r="M152" s="48"/>
      <c r="N152" s="48"/>
    </row>
    <row r="153" spans="1:21">
      <c r="A153" s="48"/>
      <c r="D153" s="102"/>
      <c r="E153" s="1"/>
      <c r="F153" s="1"/>
      <c r="H153" s="12"/>
      <c r="I153" s="48"/>
      <c r="J153" s="48"/>
      <c r="K153" s="48"/>
      <c r="L153" s="48"/>
      <c r="M153" s="48"/>
      <c r="N153" s="48"/>
    </row>
    <row r="154" spans="1:21" s="150" customFormat="1">
      <c r="A154" s="214" t="s">
        <v>303</v>
      </c>
      <c r="B154" s="214"/>
      <c r="C154" s="214"/>
      <c r="D154" s="214"/>
      <c r="E154" s="145"/>
      <c r="F154" s="145"/>
      <c r="G154" s="146"/>
      <c r="H154" s="147"/>
      <c r="I154" s="148"/>
      <c r="J154" s="149"/>
      <c r="K154" s="149"/>
      <c r="L154" s="149"/>
      <c r="M154" s="149"/>
      <c r="N154" s="149"/>
      <c r="O154" s="146"/>
    </row>
    <row r="155" spans="1:21">
      <c r="A155" s="48"/>
      <c r="B155" s="48"/>
      <c r="C155" s="1"/>
      <c r="D155" s="1"/>
      <c r="E155" s="1"/>
      <c r="F155" s="1"/>
      <c r="H155" s="12"/>
      <c r="I155" s="48"/>
      <c r="J155" s="48"/>
      <c r="K155" s="48"/>
      <c r="L155" s="48"/>
      <c r="M155" s="48"/>
      <c r="N155" s="48"/>
    </row>
    <row r="156" spans="1:21">
      <c r="A156" s="63" t="s">
        <v>69</v>
      </c>
      <c r="B156" s="170">
        <v>1000000000</v>
      </c>
      <c r="C156" s="1"/>
      <c r="D156" s="1"/>
      <c r="E156" s="1"/>
      <c r="F156" s="1"/>
      <c r="H156" s="63" t="s">
        <v>70</v>
      </c>
      <c r="I156" s="48"/>
      <c r="J156" s="48"/>
      <c r="K156" s="48"/>
      <c r="L156" s="48"/>
      <c r="M156" s="48"/>
      <c r="N156" s="48"/>
    </row>
    <row r="157" spans="1:21">
      <c r="A157" s="117" t="s">
        <v>52</v>
      </c>
      <c r="B157" s="117" t="s">
        <v>53</v>
      </c>
      <c r="C157" s="117" t="s">
        <v>65</v>
      </c>
      <c r="D157" s="117" t="s">
        <v>66</v>
      </c>
      <c r="E157" s="117" t="s">
        <v>67</v>
      </c>
      <c r="F157" s="117" t="s">
        <v>77</v>
      </c>
      <c r="H157" s="117" t="s">
        <v>55</v>
      </c>
      <c r="I157" s="117" t="s">
        <v>57</v>
      </c>
      <c r="J157" s="117" t="s">
        <v>58</v>
      </c>
      <c r="K157" s="117" t="s">
        <v>59</v>
      </c>
      <c r="L157" s="117" t="s">
        <v>60</v>
      </c>
      <c r="M157" s="117" t="s">
        <v>61</v>
      </c>
      <c r="N157" s="117" t="s">
        <v>54</v>
      </c>
      <c r="P157" s="157" t="s">
        <v>301</v>
      </c>
      <c r="Q157" s="157" t="s">
        <v>302</v>
      </c>
      <c r="R157" s="157" t="s">
        <v>281</v>
      </c>
      <c r="S157" s="157" t="s">
        <v>74</v>
      </c>
    </row>
    <row r="158" spans="1:21">
      <c r="A158" s="59">
        <v>-1</v>
      </c>
      <c r="B158" s="59">
        <v>0</v>
      </c>
      <c r="C158" s="87" cm="1">
        <f t="array" ref="C158:D221">C16:D79</f>
        <v>738977283</v>
      </c>
      <c r="D158" s="87">
        <v>0</v>
      </c>
      <c r="E158" s="62" cm="1">
        <f t="array" ref="E158:E221">_xlfn.LET(_xlpm.x, C158:C221, _xlpm.x/SUM(_xlpm.x))</f>
        <v>0.74898553783658517</v>
      </c>
      <c r="F158" s="83" cm="1">
        <f t="array" ref="F158:F222">_xlfn.LET(_xlpm.x, D158:D222/C158:C222/B3, IF(ISERR(_xlpm.x), 0, _xlpm.x))</f>
        <v>0</v>
      </c>
      <c r="G158" s="47">
        <v>9.9999999999999995E-7</v>
      </c>
      <c r="H158" s="143" t="str">
        <f t="shared" ref="H158:H189" si="2">"("&amp;$A158&amp;", "&amp;$B158&amp;"]"</f>
        <v>(-1, 0]</v>
      </c>
      <c r="I158" s="172">
        <v>0.94782427960149385</v>
      </c>
      <c r="J158" s="180" cm="1">
        <f t="array" ref="J158:J222">E158:E222*I158:I222</f>
        <v>0.70990667783189876</v>
      </c>
      <c r="K158" s="180" cm="1">
        <f t="array" ref="K158:K221">J158:J221/SUM(_xlfn.ANCHORARRAY(J158))</f>
        <v>0.70990668367594245</v>
      </c>
      <c r="L158" s="189" cm="1">
        <f t="array" ref="L158:L222">INT(K158:K222*$B$2)</f>
        <v>709906683</v>
      </c>
      <c r="M158" s="180" cm="1">
        <f t="array" ref="M158:M222">_xlfn.LET(_xlpm.x, L158:L222, _xlpm.x/SUM(_xlpm.x))</f>
        <v>0.70990669080897362</v>
      </c>
      <c r="N158" s="180" cm="1">
        <f t="array" ref="N158:N222">M158:M222*F158:F222</f>
        <v>0</v>
      </c>
      <c r="O158" s="106"/>
      <c r="P158" s="180" cm="1">
        <f t="array" ref="P158:P221">M158:M221</f>
        <v>0.70990669080897362</v>
      </c>
      <c r="Q158" s="180">
        <v>0.71373492687405671</v>
      </c>
      <c r="R158" s="180"/>
      <c r="S158" s="190" cm="1">
        <f t="array" ref="S158:S221">_xlfn.LET(_xlpm.x, Q158:Q221/M158:M221, IF(ISERR(_xlpm.x), 0, ROUND(_xlpm.x,2)))</f>
        <v>1.01</v>
      </c>
    </row>
    <row r="159" spans="1:21">
      <c r="A159" s="152">
        <v>0</v>
      </c>
      <c r="B159" s="152">
        <v>1</v>
      </c>
      <c r="C159" s="87">
        <v>134671370</v>
      </c>
      <c r="D159" s="87">
        <v>5869389535</v>
      </c>
      <c r="E159" s="180">
        <v>0.13649527639219697</v>
      </c>
      <c r="F159" s="192">
        <v>0.43583053584440407</v>
      </c>
      <c r="G159" s="47">
        <v>-99505</v>
      </c>
      <c r="H159" s="143" t="str">
        <f t="shared" si="2"/>
        <v>(0, 1]</v>
      </c>
      <c r="I159" s="172">
        <v>1.1408287355285196</v>
      </c>
      <c r="J159" s="180">
        <v>0.15571773357212587</v>
      </c>
      <c r="K159" s="180">
        <v>0.15571773485401441</v>
      </c>
      <c r="L159" s="189">
        <v>155717734</v>
      </c>
      <c r="M159" s="180">
        <v>0.1557177357128951</v>
      </c>
      <c r="N159" s="180">
        <v>6.7866544196228368E-2</v>
      </c>
      <c r="O159" s="106"/>
      <c r="P159" s="180">
        <v>0.1557177357128951</v>
      </c>
      <c r="Q159" s="180">
        <v>0.15823094111577102</v>
      </c>
      <c r="R159" s="180"/>
      <c r="S159" s="190">
        <v>1.02</v>
      </c>
    </row>
    <row r="160" spans="1:21">
      <c r="A160" s="152">
        <v>1</v>
      </c>
      <c r="B160" s="152">
        <v>2</v>
      </c>
      <c r="C160" s="87">
        <v>34304589</v>
      </c>
      <c r="D160" s="87">
        <v>5136293060</v>
      </c>
      <c r="E160" s="180">
        <v>3.4769189301896312E-2</v>
      </c>
      <c r="F160" s="192">
        <v>1.4972612148188105</v>
      </c>
      <c r="G160" s="81">
        <f>1+G159*G158</f>
        <v>0.90049500000000005</v>
      </c>
      <c r="H160" s="143" t="str">
        <f t="shared" si="2"/>
        <v>(1, 2]</v>
      </c>
      <c r="I160" s="172">
        <v>1.4018743879079292</v>
      </c>
      <c r="J160" s="180">
        <v>4.8742035970650813E-2</v>
      </c>
      <c r="K160" s="180">
        <v>4.8742036371901568E-2</v>
      </c>
      <c r="L160" s="189">
        <v>48742036</v>
      </c>
      <c r="M160" s="180">
        <v>4.8742036536162402E-2</v>
      </c>
      <c r="N160" s="180">
        <v>7.2979560836877358E-2</v>
      </c>
      <c r="O160" s="106"/>
      <c r="P160" s="180">
        <v>4.8742036536162402E-2</v>
      </c>
      <c r="Q160" s="180">
        <v>4.4404777632051251E-2</v>
      </c>
      <c r="R160" s="180"/>
      <c r="S160" s="190">
        <v>0.91</v>
      </c>
    </row>
    <row r="161" spans="1:19">
      <c r="A161" s="152">
        <v>2</v>
      </c>
      <c r="B161" s="152">
        <v>3</v>
      </c>
      <c r="C161" s="87">
        <v>16020309</v>
      </c>
      <c r="D161" s="87">
        <v>4033651395</v>
      </c>
      <c r="E161" s="180">
        <v>1.6237278233995841E-2</v>
      </c>
      <c r="F161" s="192">
        <v>2.5178362009122295</v>
      </c>
      <c r="G161" s="178"/>
      <c r="H161" s="143" t="str">
        <f t="shared" si="2"/>
        <v>(2, 3]</v>
      </c>
      <c r="I161" s="172">
        <v>1.2937051653091691</v>
      </c>
      <c r="J161" s="180">
        <v>2.1006250721882565E-2</v>
      </c>
      <c r="K161" s="180">
        <v>2.1006250894808742E-2</v>
      </c>
      <c r="L161" s="189">
        <v>21006250</v>
      </c>
      <c r="M161" s="180">
        <v>2.1006250231068752E-2</v>
      </c>
      <c r="N161" s="180">
        <v>5.2890297277205789E-2</v>
      </c>
      <c r="O161" s="106"/>
      <c r="P161" s="180">
        <v>2.1006250231068752E-2</v>
      </c>
      <c r="Q161" s="180">
        <v>2.1056148286285013E-2</v>
      </c>
      <c r="R161" s="180"/>
      <c r="S161" s="190">
        <v>1</v>
      </c>
    </row>
    <row r="162" spans="1:19">
      <c r="A162" s="152">
        <v>3</v>
      </c>
      <c r="B162" s="152">
        <v>4</v>
      </c>
      <c r="C162" s="87">
        <v>7967455</v>
      </c>
      <c r="D162" s="87">
        <v>2842347285</v>
      </c>
      <c r="E162" s="180">
        <v>8.0753613211731017E-3</v>
      </c>
      <c r="F162" s="192">
        <v>3.5674469262769604</v>
      </c>
      <c r="G162" s="178"/>
      <c r="H162" s="143" t="str">
        <f t="shared" si="2"/>
        <v>(3, 4]</v>
      </c>
      <c r="I162" s="172">
        <v>1.1430510991528324</v>
      </c>
      <c r="J162" s="180">
        <v>9.2305506342231832E-3</v>
      </c>
      <c r="K162" s="180">
        <v>9.2305507102102714E-3</v>
      </c>
      <c r="L162" s="189">
        <v>9230550</v>
      </c>
      <c r="M162" s="180">
        <v>9.230550101536051E-3</v>
      </c>
      <c r="N162" s="180">
        <v>3.2929497587570272E-2</v>
      </c>
      <c r="O162" s="106"/>
      <c r="P162" s="180">
        <v>9.230550101536051E-3</v>
      </c>
      <c r="Q162" s="180">
        <v>8.5679609024493231E-3</v>
      </c>
      <c r="R162" s="180"/>
      <c r="S162" s="190">
        <v>0.93</v>
      </c>
    </row>
    <row r="163" spans="1:19">
      <c r="A163" s="152">
        <v>4</v>
      </c>
      <c r="B163" s="152">
        <v>5</v>
      </c>
      <c r="C163" s="87">
        <v>5578706</v>
      </c>
      <c r="D163" s="87">
        <v>2564213210</v>
      </c>
      <c r="E163" s="180">
        <v>5.6542605706083448E-3</v>
      </c>
      <c r="F163" s="192">
        <v>4.5964300861167446</v>
      </c>
      <c r="G163" s="178"/>
      <c r="H163" s="143" t="str">
        <f t="shared" si="2"/>
        <v>(4, 5]</v>
      </c>
      <c r="I163" s="172">
        <v>1.0832300775052655</v>
      </c>
      <c r="J163" s="180">
        <v>6.1248651161350436E-3</v>
      </c>
      <c r="K163" s="180">
        <v>6.124865166555726E-3</v>
      </c>
      <c r="L163" s="189">
        <v>6124865</v>
      </c>
      <c r="M163" s="180">
        <v>6.1248650673735158E-3</v>
      </c>
      <c r="N163" s="180">
        <v>2.8152514069081092E-2</v>
      </c>
      <c r="O163" s="106"/>
      <c r="P163" s="180">
        <v>6.1248650673735158E-3</v>
      </c>
      <c r="Q163" s="180">
        <v>6.7212946403497013E-3</v>
      </c>
      <c r="R163" s="180"/>
      <c r="S163" s="190">
        <v>1.1000000000000001</v>
      </c>
    </row>
    <row r="164" spans="1:19">
      <c r="A164" s="152">
        <v>5</v>
      </c>
      <c r="B164" s="152">
        <v>6</v>
      </c>
      <c r="C164" s="87">
        <v>4158567</v>
      </c>
      <c r="D164" s="87">
        <v>2322704910</v>
      </c>
      <c r="E164" s="180">
        <v>4.214888079481699E-3</v>
      </c>
      <c r="F164" s="192">
        <v>5.5853492561259683</v>
      </c>
      <c r="G164" s="178">
        <v>1.34</v>
      </c>
      <c r="H164" s="143" t="str">
        <f t="shared" si="2"/>
        <v>(5, 6]</v>
      </c>
      <c r="I164" s="172">
        <v>1.2484656053386864</v>
      </c>
      <c r="J164" s="180">
        <v>5.262142797584933E-3</v>
      </c>
      <c r="K164" s="180">
        <v>5.2621428409035742E-3</v>
      </c>
      <c r="L164" s="189">
        <v>5262142</v>
      </c>
      <c r="M164" s="180">
        <v>5.2621420578835626E-3</v>
      </c>
      <c r="N164" s="180">
        <v>2.939090122862913E-2</v>
      </c>
      <c r="O164" s="106"/>
      <c r="P164" s="180">
        <v>5.2621420578835626E-3</v>
      </c>
      <c r="Q164" s="180">
        <v>4.9964773187698283E-3</v>
      </c>
      <c r="R164" s="180"/>
      <c r="S164" s="190">
        <v>0.95</v>
      </c>
    </row>
    <row r="165" spans="1:19">
      <c r="A165" s="152">
        <v>6</v>
      </c>
      <c r="B165" s="152">
        <v>7</v>
      </c>
      <c r="C165" s="87">
        <v>2772263</v>
      </c>
      <c r="D165" s="87">
        <v>1818622450</v>
      </c>
      <c r="E165" s="180">
        <v>2.8098088288317042E-3</v>
      </c>
      <c r="F165" s="192">
        <v>6.5600646475460671</v>
      </c>
      <c r="G165" s="178">
        <v>1.23</v>
      </c>
      <c r="H165" s="143" t="str">
        <f t="shared" si="2"/>
        <v>(6, 7]</v>
      </c>
      <c r="I165" s="172">
        <v>0.87497475620796916</v>
      </c>
      <c r="J165" s="180">
        <v>2.4585117949980197E-3</v>
      </c>
      <c r="K165" s="180">
        <v>2.4585118152368073E-3</v>
      </c>
      <c r="L165" s="189">
        <v>2458511</v>
      </c>
      <c r="M165" s="180">
        <v>2.4585110270436213E-3</v>
      </c>
      <c r="N165" s="180">
        <v>1.6127991274111034E-2</v>
      </c>
      <c r="O165" s="106"/>
      <c r="P165" s="180">
        <v>2.4585110270436213E-3</v>
      </c>
      <c r="Q165" s="180">
        <v>3.0574184649998222E-3</v>
      </c>
      <c r="R165" s="180"/>
      <c r="S165" s="190">
        <v>1.24</v>
      </c>
    </row>
    <row r="166" spans="1:19">
      <c r="A166" s="152">
        <v>7</v>
      </c>
      <c r="B166" s="152">
        <v>8</v>
      </c>
      <c r="C166" s="87">
        <v>2871865</v>
      </c>
      <c r="D166" s="87">
        <v>2188753410</v>
      </c>
      <c r="E166" s="180">
        <v>2.9107597771974602E-3</v>
      </c>
      <c r="F166" s="192">
        <v>7.6213659416441928</v>
      </c>
      <c r="G166" s="178">
        <v>1.01</v>
      </c>
      <c r="H166" s="143" t="str">
        <f t="shared" si="2"/>
        <v>(7, 8]</v>
      </c>
      <c r="I166" s="172">
        <v>1.0372496340339241</v>
      </c>
      <c r="J166" s="180">
        <v>3.0191845136587321E-3</v>
      </c>
      <c r="K166" s="180">
        <v>3.01918453851305E-3</v>
      </c>
      <c r="L166" s="189">
        <v>3019184</v>
      </c>
      <c r="M166" s="180">
        <v>3.0191840332110245E-3</v>
      </c>
      <c r="N166" s="180">
        <v>2.3010306362270451E-2</v>
      </c>
      <c r="O166" s="106"/>
      <c r="P166" s="180">
        <v>3.0191840332110245E-3</v>
      </c>
      <c r="Q166" s="180">
        <v>2.6007625876551671E-3</v>
      </c>
      <c r="R166" s="180"/>
      <c r="S166" s="190">
        <v>0.86</v>
      </c>
    </row>
    <row r="167" spans="1:19">
      <c r="A167" s="152">
        <v>8</v>
      </c>
      <c r="B167" s="152">
        <v>9</v>
      </c>
      <c r="C167" s="87">
        <v>2105410</v>
      </c>
      <c r="D167" s="87">
        <v>1810360075</v>
      </c>
      <c r="E167" s="180">
        <v>2.1339243810239356E-3</v>
      </c>
      <c r="F167" s="192">
        <v>8.5986106031604308</v>
      </c>
      <c r="G167" s="178">
        <v>1.24</v>
      </c>
      <c r="H167" s="143" t="str">
        <f t="shared" si="2"/>
        <v>(8, 9]</v>
      </c>
      <c r="I167" s="172">
        <v>1.2329261260180051</v>
      </c>
      <c r="J167" s="180">
        <v>2.6309711203112104E-3</v>
      </c>
      <c r="K167" s="180">
        <v>2.6309711419697053E-3</v>
      </c>
      <c r="L167" s="189">
        <v>2630971</v>
      </c>
      <c r="M167" s="180">
        <v>2.6309710289406812E-3</v>
      </c>
      <c r="N167" s="180">
        <v>2.262269538605725E-2</v>
      </c>
      <c r="O167" s="106"/>
      <c r="P167" s="180">
        <v>2.6309710289406812E-3</v>
      </c>
      <c r="Q167" s="180">
        <v>2.3408505695017233E-3</v>
      </c>
      <c r="R167" s="180"/>
      <c r="S167" s="190">
        <v>0.89</v>
      </c>
    </row>
    <row r="168" spans="1:19">
      <c r="A168" s="152">
        <v>9</v>
      </c>
      <c r="B168" s="152">
        <v>10</v>
      </c>
      <c r="C168" s="87">
        <v>1954254</v>
      </c>
      <c r="D168" s="87">
        <v>1885134195</v>
      </c>
      <c r="E168" s="180">
        <v>1.980721216919056E-3</v>
      </c>
      <c r="F168" s="192">
        <v>9.6463110475915617</v>
      </c>
      <c r="G168" s="178">
        <v>1.2</v>
      </c>
      <c r="H168" s="143" t="str">
        <f t="shared" si="2"/>
        <v>(9, 10]</v>
      </c>
      <c r="I168" s="172">
        <v>1.110522274345062</v>
      </c>
      <c r="J168" s="180">
        <v>2.1996350306564688E-3</v>
      </c>
      <c r="K168" s="180">
        <v>2.1996350487641491E-3</v>
      </c>
      <c r="L168" s="189">
        <v>2199635</v>
      </c>
      <c r="M168" s="180">
        <v>2.1996350241959852E-3</v>
      </c>
      <c r="N168" s="180">
        <v>2.1218363634571063E-2</v>
      </c>
      <c r="O168" s="106"/>
      <c r="P168" s="180">
        <v>2.1996350241959852E-3</v>
      </c>
      <c r="Q168" s="180">
        <v>2.1027016819961052E-3</v>
      </c>
      <c r="R168" s="180"/>
      <c r="S168" s="190">
        <v>0.96</v>
      </c>
    </row>
    <row r="169" spans="1:19">
      <c r="A169" s="152">
        <v>10</v>
      </c>
      <c r="B169" s="152">
        <v>15</v>
      </c>
      <c r="C169" s="87">
        <v>6734651</v>
      </c>
      <c r="D169" s="87">
        <v>8382998890</v>
      </c>
      <c r="E169" s="180">
        <v>6.8258609803255555E-3</v>
      </c>
      <c r="F169" s="192">
        <v>12.447562449783961</v>
      </c>
      <c r="G169" s="178">
        <v>0.46</v>
      </c>
      <c r="H169" s="143" t="str">
        <f t="shared" si="2"/>
        <v>(10, 15]</v>
      </c>
      <c r="I169" s="172">
        <v>0.71398591509212372</v>
      </c>
      <c r="J169" s="180">
        <v>4.8735685983293626E-3</v>
      </c>
      <c r="K169" s="180">
        <v>4.8735686384492102E-3</v>
      </c>
      <c r="L169" s="189">
        <v>4873568</v>
      </c>
      <c r="M169" s="180">
        <v>4.873568053609249E-3</v>
      </c>
      <c r="N169" s="180">
        <v>6.0664042700573191E-2</v>
      </c>
      <c r="O169" s="106"/>
      <c r="P169" s="180">
        <v>4.873568053609249E-3</v>
      </c>
      <c r="Q169" s="180">
        <v>2.7777186019530011E-3</v>
      </c>
      <c r="R169" s="180"/>
      <c r="S169" s="190">
        <v>0.56999999999999995</v>
      </c>
    </row>
    <row r="170" spans="1:19">
      <c r="A170" s="152">
        <v>15</v>
      </c>
      <c r="B170" s="152">
        <v>20</v>
      </c>
      <c r="C170" s="87">
        <v>4528931</v>
      </c>
      <c r="D170" s="87">
        <v>7919233365</v>
      </c>
      <c r="E170" s="180">
        <v>4.5902680622183396E-3</v>
      </c>
      <c r="F170" s="192">
        <v>17.485877715955485</v>
      </c>
      <c r="G170" s="178">
        <v>0.89</v>
      </c>
      <c r="H170" s="181" t="str">
        <f t="shared" si="2"/>
        <v>(15, 20]</v>
      </c>
      <c r="I170" s="172">
        <v>0.49793824763692518</v>
      </c>
      <c r="J170" s="180">
        <v>2.2856700350847442E-3</v>
      </c>
      <c r="K170" s="180">
        <v>2.2856700539006761E-3</v>
      </c>
      <c r="L170" s="189">
        <v>2285670</v>
      </c>
      <c r="M170" s="180">
        <v>2.2856700251423705E-3</v>
      </c>
      <c r="N170" s="180">
        <v>3.9966946558664389E-2</v>
      </c>
      <c r="O170" s="106"/>
      <c r="P170" s="180">
        <v>2.2856700251423705E-3</v>
      </c>
      <c r="Q170" s="180">
        <v>3.6141071713737959E-3</v>
      </c>
      <c r="R170" s="180"/>
      <c r="S170" s="190">
        <v>1.58</v>
      </c>
    </row>
    <row r="171" spans="1:19">
      <c r="A171" s="152">
        <v>20</v>
      </c>
      <c r="B171" s="152">
        <v>25</v>
      </c>
      <c r="C171" s="87">
        <v>3129796</v>
      </c>
      <c r="D171" s="87">
        <v>7054318865</v>
      </c>
      <c r="E171" s="180">
        <v>3.1721840363782778E-3</v>
      </c>
      <c r="F171" s="192">
        <v>22.539228962526632</v>
      </c>
      <c r="G171" s="178">
        <v>0.54</v>
      </c>
      <c r="H171" s="143" t="str">
        <f t="shared" si="2"/>
        <v>(20, 25]</v>
      </c>
      <c r="I171" s="172">
        <v>0.55735961135937861</v>
      </c>
      <c r="J171" s="180">
        <v>1.7680472616762219E-3</v>
      </c>
      <c r="K171" s="180">
        <v>1.7680472762310159E-3</v>
      </c>
      <c r="L171" s="189">
        <v>1768047</v>
      </c>
      <c r="M171" s="180">
        <v>1.7680470194485173E-3</v>
      </c>
      <c r="N171" s="180">
        <v>3.9850416587862911E-2</v>
      </c>
      <c r="O171" s="106"/>
      <c r="P171" s="180">
        <v>1.7680470194485173E-3</v>
      </c>
      <c r="Q171" s="180">
        <v>1.5153920478740172E-3</v>
      </c>
      <c r="R171" s="180"/>
      <c r="S171" s="190">
        <v>0.86</v>
      </c>
    </row>
    <row r="172" spans="1:19">
      <c r="A172" s="152">
        <v>25</v>
      </c>
      <c r="B172" s="152">
        <v>30</v>
      </c>
      <c r="C172" s="87">
        <v>2506990</v>
      </c>
      <c r="D172" s="87">
        <v>6905395465</v>
      </c>
      <c r="E172" s="180">
        <v>2.540943134108414E-3</v>
      </c>
      <c r="F172" s="192">
        <v>27.544567249969088</v>
      </c>
      <c r="G172" s="178">
        <v>0.27</v>
      </c>
      <c r="H172" s="143" t="str">
        <f t="shared" si="2"/>
        <v>(25, 30]</v>
      </c>
      <c r="I172" s="172">
        <v>0.33940457297791421</v>
      </c>
      <c r="J172" s="180">
        <v>8.6240771939322927E-4</v>
      </c>
      <c r="K172" s="180">
        <v>8.6240772649268127E-4</v>
      </c>
      <c r="L172" s="189">
        <v>862407</v>
      </c>
      <c r="M172" s="180">
        <v>8.6240700948647707E-4</v>
      </c>
      <c r="N172" s="180">
        <v>2.3754627869644995E-2</v>
      </c>
      <c r="O172" s="106"/>
      <c r="P172" s="180">
        <v>8.6240700948647707E-4</v>
      </c>
      <c r="Q172" s="180">
        <v>6.0691954335539858E-4</v>
      </c>
      <c r="R172" s="180"/>
      <c r="S172" s="190">
        <v>0.7</v>
      </c>
    </row>
    <row r="173" spans="1:19">
      <c r="A173" s="152">
        <v>30</v>
      </c>
      <c r="B173" s="152">
        <v>35</v>
      </c>
      <c r="C173" s="87">
        <v>1878754</v>
      </c>
      <c r="D173" s="87">
        <v>6111962030</v>
      </c>
      <c r="E173" s="180">
        <v>1.9041986912507506E-3</v>
      </c>
      <c r="F173" s="192">
        <v>32.531997430211725</v>
      </c>
      <c r="G173" s="178">
        <v>0.3</v>
      </c>
      <c r="H173" s="143" t="str">
        <f t="shared" si="2"/>
        <v>(30, 35]</v>
      </c>
      <c r="I173" s="172">
        <v>0.2490778003282127</v>
      </c>
      <c r="J173" s="180">
        <v>4.7429362140459839E-4</v>
      </c>
      <c r="K173" s="180">
        <v>4.7429362530904487E-4</v>
      </c>
      <c r="L173" s="189">
        <v>474293</v>
      </c>
      <c r="M173" s="180">
        <v>4.7429300521722306E-4</v>
      </c>
      <c r="N173" s="180">
        <v>1.5429698826894097E-2</v>
      </c>
      <c r="O173" s="106"/>
      <c r="P173" s="180">
        <v>4.7429300521722306E-4</v>
      </c>
      <c r="Q173" s="180">
        <v>5.0536626410719525E-4</v>
      </c>
      <c r="R173" s="180"/>
      <c r="S173" s="190">
        <v>1.07</v>
      </c>
    </row>
    <row r="174" spans="1:19">
      <c r="A174" s="152">
        <v>35</v>
      </c>
      <c r="B174" s="152">
        <v>40</v>
      </c>
      <c r="C174" s="87">
        <v>1621830</v>
      </c>
      <c r="D174" s="87">
        <v>6089148510</v>
      </c>
      <c r="E174" s="180">
        <v>1.6437950702599729E-3</v>
      </c>
      <c r="F174" s="192">
        <v>37.544924622186052</v>
      </c>
      <c r="G174" s="178">
        <v>0.6</v>
      </c>
      <c r="H174" s="181" t="str">
        <f t="shared" si="2"/>
        <v>(35, 40]</v>
      </c>
      <c r="I174" s="172">
        <v>0.41966257228669868</v>
      </c>
      <c r="J174" s="180">
        <v>6.8983926749749478E-4</v>
      </c>
      <c r="K174" s="180">
        <v>6.8983927317634096E-4</v>
      </c>
      <c r="L174" s="189">
        <v>689839</v>
      </c>
      <c r="M174" s="180">
        <v>6.8983900758822912E-4</v>
      </c>
      <c r="N174" s="180">
        <v>2.5899953541343695E-2</v>
      </c>
      <c r="O174" s="106"/>
      <c r="P174" s="180">
        <v>6.8983900758822912E-4</v>
      </c>
      <c r="Q174" s="180">
        <v>8.725125073299621E-4</v>
      </c>
      <c r="R174" s="180"/>
      <c r="S174" s="190">
        <v>1.26</v>
      </c>
    </row>
    <row r="175" spans="1:19">
      <c r="A175" s="152">
        <v>40</v>
      </c>
      <c r="B175" s="152">
        <v>45</v>
      </c>
      <c r="C175" s="87">
        <v>1336896</v>
      </c>
      <c r="D175" s="87">
        <v>5698648415</v>
      </c>
      <c r="E175" s="180">
        <v>1.3550020990179467E-3</v>
      </c>
      <c r="F175" s="192">
        <v>42.625966529932022</v>
      </c>
      <c r="G175" s="178">
        <v>0.16</v>
      </c>
      <c r="H175" s="143" t="str">
        <f t="shared" si="2"/>
        <v>(40, 45]</v>
      </c>
      <c r="I175" s="172">
        <v>0.25453615325342638</v>
      </c>
      <c r="J175" s="180">
        <v>3.4489702193434653E-4</v>
      </c>
      <c r="K175" s="180">
        <v>3.4489702477358345E-4</v>
      </c>
      <c r="L175" s="189">
        <v>344897</v>
      </c>
      <c r="M175" s="180">
        <v>3.4489700379386706E-4</v>
      </c>
      <c r="N175" s="180">
        <v>1.4701568139991215E-2</v>
      </c>
      <c r="O175" s="106"/>
      <c r="P175" s="180">
        <v>3.4489700379386706E-4</v>
      </c>
      <c r="Q175" s="180">
        <v>1.9179264950407317E-4</v>
      </c>
      <c r="R175" s="180"/>
      <c r="S175" s="190">
        <v>0.56000000000000005</v>
      </c>
    </row>
    <row r="176" spans="1:19">
      <c r="A176" s="152">
        <v>45</v>
      </c>
      <c r="B176" s="152">
        <v>50</v>
      </c>
      <c r="C176" s="87">
        <v>1129963</v>
      </c>
      <c r="D176" s="87">
        <v>5386108480</v>
      </c>
      <c r="E176" s="180">
        <v>1.1452665254534505E-3</v>
      </c>
      <c r="F176" s="192">
        <v>47.666237567070787</v>
      </c>
      <c r="G176" s="178">
        <v>0.19</v>
      </c>
      <c r="H176" s="143" t="str">
        <f t="shared" si="2"/>
        <v>(45, 50]</v>
      </c>
      <c r="I176" s="172">
        <v>0.11292374135660574</v>
      </c>
      <c r="J176" s="180">
        <v>1.2932778090468398E-4</v>
      </c>
      <c r="K176" s="180">
        <v>1.2932778196932701E-4</v>
      </c>
      <c r="L176" s="189">
        <v>129327</v>
      </c>
      <c r="M176" s="180">
        <v>1.29327001422597E-4</v>
      </c>
      <c r="N176" s="180">
        <v>6.1645315736464108E-3</v>
      </c>
      <c r="O176" s="106"/>
      <c r="P176" s="180">
        <v>1.29327001422597E-4</v>
      </c>
      <c r="Q176" s="180">
        <v>1.9250039359018132E-4</v>
      </c>
      <c r="R176" s="180"/>
      <c r="S176" s="190">
        <v>1.49</v>
      </c>
    </row>
    <row r="177" spans="1:19">
      <c r="A177" s="152">
        <v>50</v>
      </c>
      <c r="B177" s="152">
        <v>60</v>
      </c>
      <c r="C177" s="87">
        <v>1876167</v>
      </c>
      <c r="D177" s="87">
        <v>10300394235</v>
      </c>
      <c r="E177" s="180">
        <v>1.9015766545103015E-3</v>
      </c>
      <c r="F177" s="192">
        <v>54.901265372432199</v>
      </c>
      <c r="G177" s="178">
        <v>0.34</v>
      </c>
      <c r="H177" s="181" t="str">
        <f t="shared" si="2"/>
        <v>(50, 60]</v>
      </c>
      <c r="I177" s="172">
        <v>0.50657709005352092</v>
      </c>
      <c r="J177" s="180">
        <v>9.6329516815553808E-4</v>
      </c>
      <c r="K177" s="180">
        <v>9.6329517608550867E-4</v>
      </c>
      <c r="L177" s="189">
        <v>963295</v>
      </c>
      <c r="M177" s="180">
        <v>9.632950105962451E-4</v>
      </c>
      <c r="N177" s="180">
        <v>5.2886115008684342E-2</v>
      </c>
      <c r="O177" s="106"/>
      <c r="P177" s="180">
        <v>9.632950105962451E-4</v>
      </c>
      <c r="Q177" s="180">
        <v>5.7196018434498247E-4</v>
      </c>
      <c r="R177" s="180"/>
      <c r="S177" s="190">
        <v>0.59</v>
      </c>
    </row>
    <row r="178" spans="1:19">
      <c r="A178" s="152">
        <v>60</v>
      </c>
      <c r="B178" s="152">
        <v>70</v>
      </c>
      <c r="C178" s="87">
        <v>1368900</v>
      </c>
      <c r="D178" s="87">
        <v>8898541035</v>
      </c>
      <c r="E178" s="180">
        <v>1.3874395415542176E-3</v>
      </c>
      <c r="F178" s="192">
        <v>65.005048104317339</v>
      </c>
      <c r="G178" s="178">
        <v>0.11</v>
      </c>
      <c r="H178" s="143" t="str">
        <f t="shared" si="2"/>
        <v>(60, 70]</v>
      </c>
      <c r="I178" s="172">
        <v>0.12425720161888115</v>
      </c>
      <c r="J178" s="180">
        <v>1.7239935484891046E-4</v>
      </c>
      <c r="K178" s="180">
        <v>1.7239935626812427E-4</v>
      </c>
      <c r="L178" s="189">
        <v>172399</v>
      </c>
      <c r="M178" s="180">
        <v>1.7239900189638903E-4</v>
      </c>
      <c r="N178" s="180">
        <v>1.1206805411411065E-2</v>
      </c>
      <c r="O178" s="106"/>
      <c r="P178" s="180">
        <v>1.7239900189638903E-4</v>
      </c>
      <c r="Q178" s="180">
        <v>1.3501418008760794E-4</v>
      </c>
      <c r="R178" s="180"/>
      <c r="S178" s="190">
        <v>0.78</v>
      </c>
    </row>
    <row r="179" spans="1:19">
      <c r="A179" s="152">
        <v>70</v>
      </c>
      <c r="B179" s="152">
        <v>80</v>
      </c>
      <c r="C179" s="87">
        <v>1107148</v>
      </c>
      <c r="D179" s="87">
        <v>8303629765</v>
      </c>
      <c r="E179" s="180">
        <v>1.1221425330942135E-3</v>
      </c>
      <c r="F179" s="192">
        <v>75.00017852175138</v>
      </c>
      <c r="G179" s="178">
        <v>0.12</v>
      </c>
      <c r="H179" s="143" t="str">
        <f t="shared" si="2"/>
        <v>(70, 80]</v>
      </c>
      <c r="I179" s="172">
        <v>0.11521133598042928</v>
      </c>
      <c r="J179" s="180">
        <v>1.2928354039824742E-4</v>
      </c>
      <c r="K179" s="180">
        <v>1.2928354146252627E-4</v>
      </c>
      <c r="L179" s="189">
        <v>129283</v>
      </c>
      <c r="M179" s="180">
        <v>1.2928300142211303E-4</v>
      </c>
      <c r="N179" s="180">
        <v>9.6962481864863153E-3</v>
      </c>
      <c r="O179" s="106"/>
      <c r="P179" s="180">
        <v>1.2928300142211303E-4</v>
      </c>
      <c r="Q179" s="180">
        <v>1.1912392586052417E-4</v>
      </c>
      <c r="R179" s="180"/>
      <c r="S179" s="190">
        <v>0.92</v>
      </c>
    </row>
    <row r="180" spans="1:19">
      <c r="A180" s="152">
        <v>80</v>
      </c>
      <c r="B180" s="152">
        <v>90</v>
      </c>
      <c r="C180" s="87">
        <v>880621</v>
      </c>
      <c r="D180" s="87">
        <v>7488356915</v>
      </c>
      <c r="E180" s="180">
        <v>8.9254759041786601E-4</v>
      </c>
      <c r="F180" s="192">
        <v>85.034957319891305</v>
      </c>
      <c r="G180" s="178">
        <v>0</v>
      </c>
      <c r="H180" s="143" t="str">
        <f t="shared" si="2"/>
        <v>(80, 90]</v>
      </c>
      <c r="I180" s="172">
        <v>0</v>
      </c>
      <c r="J180" s="180">
        <v>0</v>
      </c>
      <c r="K180" s="180">
        <v>0</v>
      </c>
      <c r="L180" s="189">
        <v>0</v>
      </c>
      <c r="M180" s="180">
        <v>0</v>
      </c>
      <c r="N180" s="180">
        <v>0</v>
      </c>
      <c r="O180" s="106"/>
      <c r="P180" s="180">
        <v>0</v>
      </c>
      <c r="Q180" s="180">
        <v>0</v>
      </c>
      <c r="R180" s="180"/>
      <c r="S180" s="190">
        <v>0</v>
      </c>
    </row>
    <row r="181" spans="1:19">
      <c r="A181" s="152">
        <v>90</v>
      </c>
      <c r="B181" s="152">
        <v>100</v>
      </c>
      <c r="C181" s="87">
        <v>740089</v>
      </c>
      <c r="D181" s="87">
        <v>7048903000</v>
      </c>
      <c r="E181" s="180">
        <v>7.5011231124941149E-4</v>
      </c>
      <c r="F181" s="192">
        <v>95.24399092541573</v>
      </c>
      <c r="G181" s="178">
        <v>0</v>
      </c>
      <c r="H181" s="143" t="str">
        <f t="shared" si="2"/>
        <v>(90, 100]</v>
      </c>
      <c r="I181" s="172">
        <v>0</v>
      </c>
      <c r="J181" s="180">
        <v>0</v>
      </c>
      <c r="K181" s="180">
        <v>0</v>
      </c>
      <c r="L181" s="189">
        <v>0</v>
      </c>
      <c r="M181" s="180">
        <v>0</v>
      </c>
      <c r="N181" s="180">
        <v>0</v>
      </c>
      <c r="O181" s="106"/>
      <c r="P181" s="180">
        <v>0</v>
      </c>
      <c r="Q181" s="180">
        <v>0</v>
      </c>
      <c r="R181" s="180"/>
      <c r="S181" s="190">
        <v>0</v>
      </c>
    </row>
    <row r="182" spans="1:19">
      <c r="A182" s="152">
        <v>100</v>
      </c>
      <c r="B182" s="152">
        <v>120</v>
      </c>
      <c r="C182" s="87">
        <v>1141398</v>
      </c>
      <c r="D182" s="87">
        <v>12514373105</v>
      </c>
      <c r="E182" s="180">
        <v>1.1568563940761933E-3</v>
      </c>
      <c r="F182" s="192">
        <v>109.64074849439021</v>
      </c>
      <c r="G182" s="178">
        <v>0.11</v>
      </c>
      <c r="H182" s="143" t="str">
        <f t="shared" si="2"/>
        <v>(100, 120]</v>
      </c>
      <c r="I182" s="172">
        <v>0</v>
      </c>
      <c r="J182" s="180">
        <v>0</v>
      </c>
      <c r="K182" s="180">
        <v>0</v>
      </c>
      <c r="L182" s="189">
        <v>0</v>
      </c>
      <c r="M182" s="180">
        <v>0</v>
      </c>
      <c r="N182" s="180">
        <v>0</v>
      </c>
      <c r="O182" s="106"/>
      <c r="P182" s="180">
        <v>0</v>
      </c>
      <c r="Q182" s="180">
        <v>1.1257529378694429E-4</v>
      </c>
      <c r="R182" s="180"/>
      <c r="S182" s="190">
        <v>0</v>
      </c>
    </row>
    <row r="183" spans="1:19">
      <c r="A183" s="152">
        <v>120</v>
      </c>
      <c r="B183" s="152">
        <v>140</v>
      </c>
      <c r="C183" s="87">
        <v>816317</v>
      </c>
      <c r="D183" s="87">
        <v>10590153750</v>
      </c>
      <c r="E183" s="180">
        <v>8.2737269650296906E-4</v>
      </c>
      <c r="F183" s="192">
        <v>129.73089804573468</v>
      </c>
      <c r="G183" s="178">
        <v>0</v>
      </c>
      <c r="H183" s="143" t="str">
        <f t="shared" si="2"/>
        <v>(120, 140]</v>
      </c>
      <c r="I183" s="172">
        <v>0</v>
      </c>
      <c r="J183" s="180">
        <v>0</v>
      </c>
      <c r="K183" s="180">
        <v>0</v>
      </c>
      <c r="L183" s="189">
        <v>0</v>
      </c>
      <c r="M183" s="180">
        <v>0</v>
      </c>
      <c r="N183" s="180">
        <v>0</v>
      </c>
      <c r="O183" s="106"/>
      <c r="P183" s="180">
        <v>0</v>
      </c>
      <c r="Q183" s="180">
        <v>0</v>
      </c>
      <c r="R183" s="180"/>
      <c r="S183" s="190">
        <v>0</v>
      </c>
    </row>
    <row r="184" spans="1:19">
      <c r="A184" s="152">
        <v>140</v>
      </c>
      <c r="B184" s="152">
        <v>160</v>
      </c>
      <c r="C184" s="87">
        <v>633041</v>
      </c>
      <c r="D184" s="87">
        <v>9490295895</v>
      </c>
      <c r="E184" s="180">
        <v>6.4161451882900394E-4</v>
      </c>
      <c r="F184" s="192">
        <v>149.91597534756832</v>
      </c>
      <c r="G184" s="178">
        <v>0</v>
      </c>
      <c r="H184" s="143" t="str">
        <f t="shared" si="2"/>
        <v>(140, 160]</v>
      </c>
      <c r="I184" s="172">
        <v>0</v>
      </c>
      <c r="J184" s="180">
        <v>0</v>
      </c>
      <c r="K184" s="180">
        <v>0</v>
      </c>
      <c r="L184" s="189">
        <v>0</v>
      </c>
      <c r="M184" s="180">
        <v>0</v>
      </c>
      <c r="N184" s="180">
        <v>0</v>
      </c>
      <c r="O184" s="106"/>
      <c r="P184" s="180">
        <v>0</v>
      </c>
      <c r="Q184" s="180">
        <v>0</v>
      </c>
      <c r="R184" s="180"/>
      <c r="S184" s="190">
        <v>0</v>
      </c>
    </row>
    <row r="185" spans="1:19">
      <c r="A185" s="152">
        <v>160</v>
      </c>
      <c r="B185" s="152">
        <v>180</v>
      </c>
      <c r="C185" s="87">
        <v>482659</v>
      </c>
      <c r="D185" s="87">
        <v>8201830650</v>
      </c>
      <c r="E185" s="180">
        <v>4.8919583730514806E-4</v>
      </c>
      <c r="F185" s="192">
        <v>169.93012976034839</v>
      </c>
      <c r="G185" s="178">
        <v>0</v>
      </c>
      <c r="H185" s="143" t="str">
        <f t="shared" si="2"/>
        <v>(160, 180]</v>
      </c>
      <c r="I185" s="172">
        <v>0</v>
      </c>
      <c r="J185" s="180">
        <v>0</v>
      </c>
      <c r="K185" s="180">
        <v>0</v>
      </c>
      <c r="L185" s="189">
        <v>0</v>
      </c>
      <c r="M185" s="180">
        <v>0</v>
      </c>
      <c r="N185" s="180">
        <v>0</v>
      </c>
      <c r="O185" s="106"/>
      <c r="P185" s="180">
        <v>0</v>
      </c>
      <c r="Q185" s="180">
        <v>0</v>
      </c>
      <c r="R185" s="180"/>
      <c r="S185" s="190">
        <v>0</v>
      </c>
    </row>
    <row r="186" spans="1:19">
      <c r="A186" s="152">
        <v>180</v>
      </c>
      <c r="B186" s="152">
        <v>200</v>
      </c>
      <c r="C186" s="87">
        <v>388393</v>
      </c>
      <c r="D186" s="87">
        <v>7389979140</v>
      </c>
      <c r="E186" s="180">
        <v>3.9365315644887663E-4</v>
      </c>
      <c r="F186" s="192">
        <v>190.27065729814905</v>
      </c>
      <c r="G186" s="178">
        <v>0</v>
      </c>
      <c r="H186" s="143" t="str">
        <f t="shared" si="2"/>
        <v>(180, 200]</v>
      </c>
      <c r="I186" s="172">
        <v>0</v>
      </c>
      <c r="J186" s="180">
        <v>0</v>
      </c>
      <c r="K186" s="180">
        <v>0</v>
      </c>
      <c r="L186" s="189">
        <v>0</v>
      </c>
      <c r="M186" s="180">
        <v>0</v>
      </c>
      <c r="N186" s="180">
        <v>0</v>
      </c>
      <c r="O186" s="106"/>
      <c r="P186" s="180">
        <v>0</v>
      </c>
      <c r="Q186" s="180">
        <v>0</v>
      </c>
      <c r="R186" s="180"/>
      <c r="S186" s="190">
        <v>0</v>
      </c>
    </row>
    <row r="187" spans="1:19">
      <c r="A187" s="152">
        <v>200</v>
      </c>
      <c r="B187" s="152">
        <v>250</v>
      </c>
      <c r="C187" s="87">
        <v>687424</v>
      </c>
      <c r="D187" s="87">
        <v>15371333635</v>
      </c>
      <c r="E187" s="180">
        <v>6.9673404880806963E-4</v>
      </c>
      <c r="F187" s="192">
        <v>223.60775351166092</v>
      </c>
      <c r="G187" s="178">
        <v>0</v>
      </c>
      <c r="H187" s="143" t="str">
        <f t="shared" si="2"/>
        <v>(200, 250]</v>
      </c>
      <c r="I187" s="172">
        <v>0</v>
      </c>
      <c r="J187" s="180">
        <v>0</v>
      </c>
      <c r="K187" s="180">
        <v>0</v>
      </c>
      <c r="L187" s="189">
        <v>0</v>
      </c>
      <c r="M187" s="180">
        <v>0</v>
      </c>
      <c r="N187" s="180">
        <v>0</v>
      </c>
      <c r="O187" s="106"/>
      <c r="P187" s="180">
        <v>0</v>
      </c>
      <c r="Q187" s="180">
        <v>0</v>
      </c>
      <c r="R187" s="180"/>
      <c r="S187" s="190">
        <v>0</v>
      </c>
    </row>
    <row r="188" spans="1:19">
      <c r="A188" s="152">
        <v>250</v>
      </c>
      <c r="B188" s="152">
        <v>300</v>
      </c>
      <c r="C188" s="87">
        <v>439263</v>
      </c>
      <c r="D188" s="87">
        <v>12028209705</v>
      </c>
      <c r="E188" s="180">
        <v>4.452121085117469E-4</v>
      </c>
      <c r="F188" s="192">
        <v>273.82706271641365</v>
      </c>
      <c r="G188" s="178">
        <v>0</v>
      </c>
      <c r="H188" s="143" t="str">
        <f t="shared" si="2"/>
        <v>(250, 300]</v>
      </c>
      <c r="I188" s="172">
        <v>0</v>
      </c>
      <c r="J188" s="180">
        <v>0</v>
      </c>
      <c r="K188" s="180">
        <v>0</v>
      </c>
      <c r="L188" s="189">
        <v>0</v>
      </c>
      <c r="M188" s="180">
        <v>0</v>
      </c>
      <c r="N188" s="180">
        <v>0</v>
      </c>
      <c r="O188" s="106"/>
      <c r="P188" s="180">
        <v>0</v>
      </c>
      <c r="Q188" s="180">
        <v>0</v>
      </c>
      <c r="R188" s="180"/>
      <c r="S188" s="190">
        <v>0</v>
      </c>
    </row>
    <row r="189" spans="1:19">
      <c r="A189" s="152">
        <v>300</v>
      </c>
      <c r="B189" s="152">
        <v>350</v>
      </c>
      <c r="C189" s="87">
        <v>298334</v>
      </c>
      <c r="D189" s="87">
        <v>9668805040</v>
      </c>
      <c r="E189" s="180">
        <v>3.0237445261891734E-4</v>
      </c>
      <c r="F189" s="192">
        <v>324.09329945631407</v>
      </c>
      <c r="G189" s="178">
        <v>0</v>
      </c>
      <c r="H189" s="143" t="str">
        <f t="shared" si="2"/>
        <v>(300, 350]</v>
      </c>
      <c r="I189" s="172">
        <v>0</v>
      </c>
      <c r="J189" s="180">
        <v>0</v>
      </c>
      <c r="K189" s="180">
        <v>0</v>
      </c>
      <c r="L189" s="189">
        <v>0</v>
      </c>
      <c r="M189" s="180">
        <v>0</v>
      </c>
      <c r="N189" s="180">
        <v>0</v>
      </c>
      <c r="O189" s="106"/>
      <c r="P189" s="180">
        <v>0</v>
      </c>
      <c r="Q189" s="180">
        <v>0</v>
      </c>
      <c r="R189" s="180"/>
      <c r="S189" s="190">
        <v>0</v>
      </c>
    </row>
    <row r="190" spans="1:19">
      <c r="A190" s="152">
        <v>350</v>
      </c>
      <c r="B190" s="152">
        <v>400</v>
      </c>
      <c r="C190" s="87">
        <v>211467</v>
      </c>
      <c r="D190" s="87">
        <v>7917340960</v>
      </c>
      <c r="E190" s="180">
        <v>2.1433097927813993E-4</v>
      </c>
      <c r="F190" s="192">
        <v>374.4007793178132</v>
      </c>
      <c r="G190" s="178">
        <v>0</v>
      </c>
      <c r="H190" s="143" t="str">
        <f t="shared" ref="H190:H221" si="3">"("&amp;$A190&amp;", "&amp;$B190&amp;"]"</f>
        <v>(350, 400]</v>
      </c>
      <c r="I190" s="172">
        <v>0</v>
      </c>
      <c r="J190" s="180">
        <v>0</v>
      </c>
      <c r="K190" s="180">
        <v>0</v>
      </c>
      <c r="L190" s="189">
        <v>0</v>
      </c>
      <c r="M190" s="180">
        <v>0</v>
      </c>
      <c r="N190" s="180">
        <v>0</v>
      </c>
      <c r="O190" s="106"/>
      <c r="P190" s="180">
        <v>0</v>
      </c>
      <c r="Q190" s="180">
        <v>0</v>
      </c>
      <c r="R190" s="180"/>
      <c r="S190" s="190">
        <v>0</v>
      </c>
    </row>
    <row r="191" spans="1:19">
      <c r="A191" s="152">
        <v>400</v>
      </c>
      <c r="B191" s="152">
        <v>450</v>
      </c>
      <c r="C191" s="87">
        <v>160769</v>
      </c>
      <c r="D191" s="87">
        <v>6824830435</v>
      </c>
      <c r="E191" s="180">
        <v>1.6294635667771936E-4</v>
      </c>
      <c r="F191" s="192">
        <v>424.51159334199997</v>
      </c>
      <c r="G191" s="178">
        <v>0</v>
      </c>
      <c r="H191" s="143" t="str">
        <f t="shared" si="3"/>
        <v>(400, 450]</v>
      </c>
      <c r="I191" s="172">
        <v>0</v>
      </c>
      <c r="J191" s="180">
        <v>0</v>
      </c>
      <c r="K191" s="180">
        <v>0</v>
      </c>
      <c r="L191" s="189">
        <v>0</v>
      </c>
      <c r="M191" s="180">
        <v>0</v>
      </c>
      <c r="N191" s="180">
        <v>0</v>
      </c>
      <c r="O191" s="106"/>
      <c r="P191" s="180">
        <v>0</v>
      </c>
      <c r="Q191" s="180">
        <v>0</v>
      </c>
      <c r="R191" s="180"/>
      <c r="S191" s="190">
        <v>0</v>
      </c>
    </row>
    <row r="192" spans="1:19">
      <c r="A192" s="152">
        <v>450</v>
      </c>
      <c r="B192" s="152">
        <v>500</v>
      </c>
      <c r="C192" s="87">
        <v>129237</v>
      </c>
      <c r="D192" s="87">
        <v>6165238720</v>
      </c>
      <c r="E192" s="180">
        <v>1.309873066197987E-4</v>
      </c>
      <c r="F192" s="192">
        <v>477.04904323065375</v>
      </c>
      <c r="G192" s="178">
        <v>0</v>
      </c>
      <c r="H192" s="143" t="str">
        <f t="shared" si="3"/>
        <v>(450, 500]</v>
      </c>
      <c r="I192" s="172">
        <v>0</v>
      </c>
      <c r="J192" s="180">
        <v>0</v>
      </c>
      <c r="K192" s="180">
        <v>0</v>
      </c>
      <c r="L192" s="189">
        <v>0</v>
      </c>
      <c r="M192" s="180">
        <v>0</v>
      </c>
      <c r="N192" s="180">
        <v>0</v>
      </c>
      <c r="O192" s="106"/>
      <c r="P192" s="180">
        <v>0</v>
      </c>
      <c r="Q192" s="180">
        <v>0</v>
      </c>
      <c r="R192" s="180"/>
      <c r="S192" s="190">
        <v>0</v>
      </c>
    </row>
    <row r="193" spans="1:19">
      <c r="A193" s="152">
        <v>500</v>
      </c>
      <c r="B193" s="152">
        <v>550</v>
      </c>
      <c r="C193" s="87">
        <v>94393</v>
      </c>
      <c r="D193" s="87">
        <v>4953718110</v>
      </c>
      <c r="E193" s="180">
        <v>9.5671400866335934E-5</v>
      </c>
      <c r="F193" s="192">
        <v>524.79718941023168</v>
      </c>
      <c r="G193" s="178">
        <v>0</v>
      </c>
      <c r="H193" s="143" t="str">
        <f t="shared" si="3"/>
        <v>(500, 550]</v>
      </c>
      <c r="I193" s="172">
        <v>0</v>
      </c>
      <c r="J193" s="180">
        <v>0</v>
      </c>
      <c r="K193" s="180">
        <v>0</v>
      </c>
      <c r="L193" s="189">
        <v>0</v>
      </c>
      <c r="M193" s="180">
        <v>0</v>
      </c>
      <c r="N193" s="180">
        <v>0</v>
      </c>
      <c r="O193" s="106"/>
      <c r="P193" s="180">
        <v>0</v>
      </c>
      <c r="Q193" s="180">
        <v>0</v>
      </c>
      <c r="R193" s="180"/>
      <c r="S193" s="190">
        <v>0</v>
      </c>
    </row>
    <row r="194" spans="1:19">
      <c r="A194" s="152">
        <v>550</v>
      </c>
      <c r="B194" s="152">
        <v>600</v>
      </c>
      <c r="C194" s="87">
        <v>80326</v>
      </c>
      <c r="D194" s="87">
        <v>4635061450</v>
      </c>
      <c r="E194" s="180">
        <v>8.1413886050759064E-5</v>
      </c>
      <c r="F194" s="192">
        <v>577.03127878893508</v>
      </c>
      <c r="G194" s="178">
        <v>0</v>
      </c>
      <c r="H194" s="143" t="str">
        <f t="shared" si="3"/>
        <v>(550, 600]</v>
      </c>
      <c r="I194" s="172">
        <v>0</v>
      </c>
      <c r="J194" s="180">
        <v>0</v>
      </c>
      <c r="K194" s="180">
        <v>0</v>
      </c>
      <c r="L194" s="189">
        <v>0</v>
      </c>
      <c r="M194" s="180">
        <v>0</v>
      </c>
      <c r="N194" s="180">
        <v>0</v>
      </c>
      <c r="O194" s="106"/>
      <c r="P194" s="180">
        <v>0</v>
      </c>
      <c r="Q194" s="180">
        <v>0</v>
      </c>
      <c r="R194" s="180"/>
      <c r="S194" s="190">
        <v>0</v>
      </c>
    </row>
    <row r="195" spans="1:19">
      <c r="A195" s="152">
        <v>600</v>
      </c>
      <c r="B195" s="152">
        <v>650</v>
      </c>
      <c r="C195" s="87">
        <v>60220</v>
      </c>
      <c r="D195" s="87">
        <v>3762531690</v>
      </c>
      <c r="E195" s="180">
        <v>6.1035582725104092E-5</v>
      </c>
      <c r="F195" s="192">
        <v>624.79769013616738</v>
      </c>
      <c r="G195" s="178">
        <v>0</v>
      </c>
      <c r="H195" s="143" t="str">
        <f t="shared" si="3"/>
        <v>(600, 650]</v>
      </c>
      <c r="I195" s="172">
        <v>0</v>
      </c>
      <c r="J195" s="180">
        <v>0</v>
      </c>
      <c r="K195" s="180">
        <v>0</v>
      </c>
      <c r="L195" s="189">
        <v>0</v>
      </c>
      <c r="M195" s="180">
        <v>0</v>
      </c>
      <c r="N195" s="180">
        <v>0</v>
      </c>
      <c r="O195" s="106"/>
      <c r="P195" s="180">
        <v>0</v>
      </c>
      <c r="Q195" s="180">
        <v>0</v>
      </c>
      <c r="R195" s="180"/>
      <c r="S195" s="190">
        <v>0</v>
      </c>
    </row>
    <row r="196" spans="1:19">
      <c r="A196" s="152">
        <v>650</v>
      </c>
      <c r="B196" s="152">
        <v>700</v>
      </c>
      <c r="C196" s="87">
        <v>53095</v>
      </c>
      <c r="D196" s="87">
        <v>3597267525</v>
      </c>
      <c r="E196" s="180">
        <v>5.3814086097465986E-5</v>
      </c>
      <c r="F196" s="192">
        <v>677.51530746774642</v>
      </c>
      <c r="G196" s="178">
        <v>0</v>
      </c>
      <c r="H196" s="143" t="str">
        <f t="shared" si="3"/>
        <v>(650, 700]</v>
      </c>
      <c r="I196" s="172">
        <v>0</v>
      </c>
      <c r="J196" s="180">
        <v>0</v>
      </c>
      <c r="K196" s="180">
        <v>0</v>
      </c>
      <c r="L196" s="189">
        <v>0</v>
      </c>
      <c r="M196" s="180">
        <v>0</v>
      </c>
      <c r="N196" s="180">
        <v>0</v>
      </c>
      <c r="O196" s="106"/>
      <c r="P196" s="180">
        <v>0</v>
      </c>
      <c r="Q196" s="180">
        <v>0</v>
      </c>
      <c r="R196" s="180"/>
      <c r="S196" s="190">
        <v>0</v>
      </c>
    </row>
    <row r="197" spans="1:19">
      <c r="A197" s="152">
        <v>700</v>
      </c>
      <c r="B197" s="152">
        <v>750</v>
      </c>
      <c r="C197" s="87">
        <v>46405</v>
      </c>
      <c r="D197" s="87">
        <v>3371782130</v>
      </c>
      <c r="E197" s="180">
        <v>4.703348084288368E-5</v>
      </c>
      <c r="F197" s="192">
        <v>726.59888589591628</v>
      </c>
      <c r="G197" s="178">
        <v>0</v>
      </c>
      <c r="H197" s="143" t="str">
        <f t="shared" si="3"/>
        <v>(700, 750]</v>
      </c>
      <c r="I197" s="172">
        <v>0</v>
      </c>
      <c r="J197" s="180">
        <v>0</v>
      </c>
      <c r="K197" s="180">
        <v>0</v>
      </c>
      <c r="L197" s="189">
        <v>0</v>
      </c>
      <c r="M197" s="180">
        <v>0</v>
      </c>
      <c r="N197" s="180">
        <v>0</v>
      </c>
      <c r="O197" s="106"/>
      <c r="P197" s="180">
        <v>0</v>
      </c>
      <c r="Q197" s="180">
        <v>0</v>
      </c>
      <c r="R197" s="180"/>
      <c r="S197" s="190">
        <v>0</v>
      </c>
    </row>
    <row r="198" spans="1:19">
      <c r="A198" s="152">
        <v>750</v>
      </c>
      <c r="B198" s="152">
        <v>800</v>
      </c>
      <c r="C198" s="87">
        <v>37597</v>
      </c>
      <c r="D198" s="87">
        <v>2923058065</v>
      </c>
      <c r="E198" s="180">
        <v>3.810619069604348E-5</v>
      </c>
      <c r="F198" s="192">
        <v>777.4710921084129</v>
      </c>
      <c r="G198" s="178">
        <v>0</v>
      </c>
      <c r="H198" s="143" t="str">
        <f t="shared" si="3"/>
        <v>(750, 800]</v>
      </c>
      <c r="I198" s="172">
        <v>0</v>
      </c>
      <c r="J198" s="180">
        <v>0</v>
      </c>
      <c r="K198" s="180">
        <v>0</v>
      </c>
      <c r="L198" s="189">
        <v>0</v>
      </c>
      <c r="M198" s="180">
        <v>0</v>
      </c>
      <c r="N198" s="180">
        <v>0</v>
      </c>
      <c r="O198" s="106"/>
      <c r="P198" s="180">
        <v>0</v>
      </c>
      <c r="Q198" s="180">
        <v>0</v>
      </c>
      <c r="R198" s="180"/>
      <c r="S198" s="190">
        <v>0</v>
      </c>
    </row>
    <row r="199" spans="1:19">
      <c r="A199" s="152">
        <v>800</v>
      </c>
      <c r="B199" s="152">
        <v>850</v>
      </c>
      <c r="C199" s="87">
        <v>33614</v>
      </c>
      <c r="D199" s="87">
        <v>2776922115</v>
      </c>
      <c r="E199" s="180">
        <v>3.4069247388270488E-5</v>
      </c>
      <c r="F199" s="192">
        <v>826.12069822097942</v>
      </c>
      <c r="G199" s="178">
        <v>0</v>
      </c>
      <c r="H199" s="143" t="str">
        <f t="shared" si="3"/>
        <v>(800, 850]</v>
      </c>
      <c r="I199" s="172">
        <v>0</v>
      </c>
      <c r="J199" s="180">
        <v>0</v>
      </c>
      <c r="K199" s="180">
        <v>0</v>
      </c>
      <c r="L199" s="189">
        <v>0</v>
      </c>
      <c r="M199" s="180">
        <v>0</v>
      </c>
      <c r="N199" s="180">
        <v>0</v>
      </c>
      <c r="O199" s="106"/>
      <c r="P199" s="180">
        <v>0</v>
      </c>
      <c r="Q199" s="180">
        <v>0</v>
      </c>
      <c r="R199" s="180"/>
      <c r="S199" s="190">
        <v>0</v>
      </c>
    </row>
    <row r="200" spans="1:19">
      <c r="A200" s="152">
        <v>850</v>
      </c>
      <c r="B200" s="152">
        <v>900</v>
      </c>
      <c r="C200" s="87">
        <v>26774</v>
      </c>
      <c r="D200" s="87">
        <v>2345628000</v>
      </c>
      <c r="E200" s="180">
        <v>2.713661062573791E-5</v>
      </c>
      <c r="F200" s="192">
        <v>876.08426085007841</v>
      </c>
      <c r="G200" s="178">
        <v>0</v>
      </c>
      <c r="H200" s="143" t="str">
        <f t="shared" si="3"/>
        <v>(850, 900]</v>
      </c>
      <c r="I200" s="172">
        <v>0</v>
      </c>
      <c r="J200" s="180">
        <v>0</v>
      </c>
      <c r="K200" s="180">
        <v>0</v>
      </c>
      <c r="L200" s="193">
        <v>0</v>
      </c>
      <c r="M200" s="180">
        <v>0</v>
      </c>
      <c r="N200" s="180">
        <v>0</v>
      </c>
      <c r="O200" s="106"/>
      <c r="P200" s="180">
        <v>0</v>
      </c>
      <c r="Q200" s="180">
        <v>0</v>
      </c>
      <c r="R200" s="180"/>
      <c r="S200" s="190">
        <v>0</v>
      </c>
    </row>
    <row r="201" spans="1:19">
      <c r="A201" s="152">
        <v>900</v>
      </c>
      <c r="B201" s="152">
        <v>950</v>
      </c>
      <c r="C201" s="87">
        <v>24569</v>
      </c>
      <c r="D201" s="87">
        <v>2274867630</v>
      </c>
      <c r="E201" s="180">
        <v>2.4901747458868855E-5</v>
      </c>
      <c r="F201" s="192">
        <v>925.90973584598487</v>
      </c>
      <c r="G201" s="178">
        <v>0</v>
      </c>
      <c r="H201" s="143" t="str">
        <f t="shared" si="3"/>
        <v>(900, 950]</v>
      </c>
      <c r="I201" s="172">
        <v>0</v>
      </c>
      <c r="J201" s="180">
        <v>0</v>
      </c>
      <c r="K201" s="180">
        <v>0</v>
      </c>
      <c r="L201" s="193">
        <v>0</v>
      </c>
      <c r="M201" s="180">
        <v>0</v>
      </c>
      <c r="N201" s="180">
        <v>0</v>
      </c>
      <c r="O201" s="106"/>
      <c r="P201" s="180">
        <v>0</v>
      </c>
      <c r="Q201" s="180">
        <v>0</v>
      </c>
      <c r="R201" s="180"/>
      <c r="S201" s="190">
        <v>0</v>
      </c>
    </row>
    <row r="202" spans="1:19">
      <c r="A202" s="152">
        <v>950</v>
      </c>
      <c r="B202" s="152">
        <v>1000</v>
      </c>
      <c r="C202" s="87">
        <v>27962</v>
      </c>
      <c r="D202" s="87">
        <v>2747461710</v>
      </c>
      <c r="E202" s="180">
        <v>2.8340700168704095E-5</v>
      </c>
      <c r="F202" s="192">
        <v>982.56981260281816</v>
      </c>
      <c r="G202" s="178">
        <v>0</v>
      </c>
      <c r="H202" s="143" t="str">
        <f t="shared" si="3"/>
        <v>(950, 1000]</v>
      </c>
      <c r="I202" s="172">
        <v>0</v>
      </c>
      <c r="J202" s="180">
        <v>0</v>
      </c>
      <c r="K202" s="180">
        <v>0</v>
      </c>
      <c r="L202" s="193">
        <v>0</v>
      </c>
      <c r="M202" s="180">
        <v>0</v>
      </c>
      <c r="N202" s="180">
        <v>0</v>
      </c>
      <c r="O202" s="106"/>
      <c r="P202" s="180">
        <v>0</v>
      </c>
      <c r="Q202" s="180">
        <v>0</v>
      </c>
      <c r="R202" s="180"/>
      <c r="S202" s="190">
        <v>0</v>
      </c>
    </row>
    <row r="203" spans="1:19">
      <c r="A203" s="152">
        <v>1000</v>
      </c>
      <c r="B203" s="152">
        <v>2000</v>
      </c>
      <c r="C203" s="87">
        <v>233082</v>
      </c>
      <c r="D203" s="87">
        <v>32853564355</v>
      </c>
      <c r="E203" s="180">
        <v>2.3623871957377467E-4</v>
      </c>
      <c r="F203" s="192">
        <v>1409.5281641224976</v>
      </c>
      <c r="G203" s="178">
        <v>0</v>
      </c>
      <c r="H203" s="143" t="str">
        <f t="shared" si="3"/>
        <v>(1000, 2000]</v>
      </c>
      <c r="I203" s="172">
        <v>0</v>
      </c>
      <c r="J203" s="180">
        <v>0</v>
      </c>
      <c r="K203" s="180">
        <v>0</v>
      </c>
      <c r="L203" s="193">
        <v>0</v>
      </c>
      <c r="M203" s="180">
        <v>0</v>
      </c>
      <c r="N203" s="180">
        <v>0</v>
      </c>
      <c r="O203" s="106"/>
      <c r="P203" s="180">
        <v>0</v>
      </c>
      <c r="Q203" s="180">
        <v>0</v>
      </c>
      <c r="R203" s="180"/>
      <c r="S203" s="190">
        <v>0</v>
      </c>
    </row>
    <row r="204" spans="1:19">
      <c r="A204" s="152">
        <v>2000</v>
      </c>
      <c r="B204" s="152">
        <v>3000</v>
      </c>
      <c r="C204" s="87">
        <v>99782</v>
      </c>
      <c r="D204" s="87">
        <v>24536958475</v>
      </c>
      <c r="E204" s="180">
        <v>1.0113338617529619E-4</v>
      </c>
      <c r="F204" s="192">
        <v>2459.0565908680924</v>
      </c>
      <c r="G204" s="178">
        <v>0</v>
      </c>
      <c r="H204" s="143" t="str">
        <f t="shared" si="3"/>
        <v>(2000, 3000]</v>
      </c>
      <c r="I204" s="172">
        <v>0</v>
      </c>
      <c r="J204" s="180">
        <v>0</v>
      </c>
      <c r="K204" s="180">
        <v>0</v>
      </c>
      <c r="L204" s="193">
        <v>0</v>
      </c>
      <c r="M204" s="180">
        <v>0</v>
      </c>
      <c r="N204" s="180">
        <v>0</v>
      </c>
      <c r="O204" s="106"/>
      <c r="P204" s="180">
        <v>0</v>
      </c>
      <c r="Q204" s="180">
        <v>0</v>
      </c>
      <c r="R204" s="180"/>
      <c r="S204" s="190">
        <v>0</v>
      </c>
    </row>
    <row r="205" spans="1:19">
      <c r="A205" s="152">
        <v>3000</v>
      </c>
      <c r="B205" s="152">
        <v>4000</v>
      </c>
      <c r="C205" s="87">
        <v>57998</v>
      </c>
      <c r="D205" s="87">
        <v>20106047060</v>
      </c>
      <c r="E205" s="180">
        <v>5.8783489320667335E-5</v>
      </c>
      <c r="F205" s="192">
        <v>3466.6793785992618</v>
      </c>
      <c r="G205" s="178">
        <v>0</v>
      </c>
      <c r="H205" s="143" t="str">
        <f t="shared" si="3"/>
        <v>(3000, 4000]</v>
      </c>
      <c r="I205" s="172">
        <v>0</v>
      </c>
      <c r="J205" s="180">
        <v>0</v>
      </c>
      <c r="K205" s="180">
        <v>0</v>
      </c>
      <c r="L205" s="193">
        <v>0</v>
      </c>
      <c r="M205" s="180">
        <v>0</v>
      </c>
      <c r="N205" s="180">
        <v>0</v>
      </c>
      <c r="O205" s="106"/>
      <c r="P205" s="180">
        <v>0</v>
      </c>
      <c r="Q205" s="180">
        <v>0</v>
      </c>
      <c r="R205" s="180"/>
      <c r="S205" s="190">
        <v>0</v>
      </c>
    </row>
    <row r="206" spans="1:19">
      <c r="A206" s="152">
        <v>4000</v>
      </c>
      <c r="B206" s="152">
        <v>5000</v>
      </c>
      <c r="C206" s="87">
        <v>38503</v>
      </c>
      <c r="D206" s="87">
        <v>17231506030</v>
      </c>
      <c r="E206" s="180">
        <v>3.9024461004063148E-5</v>
      </c>
      <c r="F206" s="192">
        <v>4475.3671220424385</v>
      </c>
      <c r="G206" s="178">
        <v>0</v>
      </c>
      <c r="H206" s="143" t="str">
        <f t="shared" si="3"/>
        <v>(4000, 5000]</v>
      </c>
      <c r="I206" s="172">
        <v>0</v>
      </c>
      <c r="J206" s="180">
        <v>0</v>
      </c>
      <c r="K206" s="180">
        <v>0</v>
      </c>
      <c r="L206" s="193">
        <v>0</v>
      </c>
      <c r="M206" s="180">
        <v>0</v>
      </c>
      <c r="N206" s="180">
        <v>0</v>
      </c>
      <c r="O206" s="106"/>
      <c r="P206" s="180">
        <v>0</v>
      </c>
      <c r="Q206" s="180">
        <v>0</v>
      </c>
      <c r="R206" s="180"/>
      <c r="S206" s="190">
        <v>0</v>
      </c>
    </row>
    <row r="207" spans="1:19">
      <c r="A207" s="152">
        <v>5000</v>
      </c>
      <c r="B207" s="152">
        <v>6000</v>
      </c>
      <c r="C207" s="87">
        <v>26773</v>
      </c>
      <c r="D207" s="87">
        <v>14661579840</v>
      </c>
      <c r="E207" s="180">
        <v>2.7135597082351575E-5</v>
      </c>
      <c r="F207" s="192">
        <v>5476.2558697194936</v>
      </c>
      <c r="G207" s="178">
        <v>0</v>
      </c>
      <c r="H207" s="143" t="str">
        <f t="shared" si="3"/>
        <v>(5000, 6000]</v>
      </c>
      <c r="I207" s="172">
        <v>0</v>
      </c>
      <c r="J207" s="180">
        <v>0</v>
      </c>
      <c r="K207" s="180">
        <v>0</v>
      </c>
      <c r="L207" s="193">
        <v>0</v>
      </c>
      <c r="M207" s="180">
        <v>0</v>
      </c>
      <c r="N207" s="180">
        <v>0</v>
      </c>
      <c r="O207" s="106"/>
      <c r="P207" s="180">
        <v>0</v>
      </c>
      <c r="Q207" s="180">
        <v>0</v>
      </c>
      <c r="R207" s="180"/>
      <c r="S207" s="190">
        <v>0</v>
      </c>
    </row>
    <row r="208" spans="1:19">
      <c r="A208" s="152">
        <v>6000</v>
      </c>
      <c r="B208" s="152">
        <v>7000</v>
      </c>
      <c r="C208" s="87">
        <v>18992</v>
      </c>
      <c r="D208" s="87">
        <v>12301404390</v>
      </c>
      <c r="E208" s="180">
        <v>1.9249215993277597E-5</v>
      </c>
      <c r="F208" s="192">
        <v>6477.1505844566136</v>
      </c>
      <c r="G208" s="178">
        <v>0</v>
      </c>
      <c r="H208" s="143" t="str">
        <f t="shared" si="3"/>
        <v>(6000, 7000]</v>
      </c>
      <c r="I208" s="172">
        <v>0</v>
      </c>
      <c r="J208" s="180">
        <v>0</v>
      </c>
      <c r="K208" s="180">
        <v>0</v>
      </c>
      <c r="L208" s="193">
        <v>0</v>
      </c>
      <c r="M208" s="180">
        <v>0</v>
      </c>
      <c r="N208" s="180">
        <v>0</v>
      </c>
      <c r="O208" s="106"/>
      <c r="P208" s="180">
        <v>0</v>
      </c>
      <c r="Q208" s="180">
        <v>0</v>
      </c>
      <c r="R208" s="180"/>
      <c r="S208" s="190">
        <v>0</v>
      </c>
    </row>
    <row r="209" spans="1:20">
      <c r="A209" s="152">
        <v>7000</v>
      </c>
      <c r="B209" s="152">
        <v>8000</v>
      </c>
      <c r="C209" s="87">
        <v>13726</v>
      </c>
      <c r="D209" s="87">
        <v>10266031555</v>
      </c>
      <c r="E209" s="180">
        <v>1.3911896520836579E-5</v>
      </c>
      <c r="F209" s="192">
        <v>7479.2594747195099</v>
      </c>
      <c r="G209" s="178">
        <v>0</v>
      </c>
      <c r="H209" s="143" t="str">
        <f t="shared" si="3"/>
        <v>(7000, 8000]</v>
      </c>
      <c r="I209" s="172">
        <v>0</v>
      </c>
      <c r="J209" s="180">
        <v>0</v>
      </c>
      <c r="K209" s="180">
        <v>0</v>
      </c>
      <c r="L209" s="193">
        <v>0</v>
      </c>
      <c r="M209" s="180">
        <v>0</v>
      </c>
      <c r="N209" s="180">
        <v>0</v>
      </c>
      <c r="O209" s="106"/>
      <c r="P209" s="180">
        <v>0</v>
      </c>
      <c r="Q209" s="180">
        <v>0</v>
      </c>
      <c r="R209" s="180"/>
      <c r="S209" s="190">
        <v>0</v>
      </c>
    </row>
    <row r="210" spans="1:20">
      <c r="A210" s="152">
        <v>8000</v>
      </c>
      <c r="B210" s="152">
        <v>9000</v>
      </c>
      <c r="C210" s="87">
        <v>10373</v>
      </c>
      <c r="D210" s="87">
        <v>8803774195</v>
      </c>
      <c r="E210" s="180">
        <v>1.0513485546454745E-5</v>
      </c>
      <c r="F210" s="192">
        <v>8487.2015762074625</v>
      </c>
      <c r="G210" s="178">
        <v>0</v>
      </c>
      <c r="H210" s="143" t="str">
        <f t="shared" si="3"/>
        <v>(8000, 9000]</v>
      </c>
      <c r="I210" s="172">
        <v>0</v>
      </c>
      <c r="J210" s="180">
        <v>0</v>
      </c>
      <c r="K210" s="180">
        <v>0</v>
      </c>
      <c r="L210" s="193">
        <v>0</v>
      </c>
      <c r="M210" s="180">
        <v>0</v>
      </c>
      <c r="N210" s="180">
        <v>0</v>
      </c>
      <c r="O210" s="106"/>
      <c r="P210" s="180">
        <v>0</v>
      </c>
      <c r="Q210" s="180">
        <v>0</v>
      </c>
      <c r="R210" s="180"/>
      <c r="S210" s="190">
        <v>0</v>
      </c>
    </row>
    <row r="211" spans="1:20">
      <c r="A211" s="152">
        <v>9000</v>
      </c>
      <c r="B211" s="152">
        <v>10000</v>
      </c>
      <c r="C211" s="87">
        <v>7646</v>
      </c>
      <c r="D211" s="87">
        <v>7255896185</v>
      </c>
      <c r="E211" s="180">
        <v>7.7495527319187284E-6</v>
      </c>
      <c r="F211" s="192">
        <v>9489.7935979597169</v>
      </c>
      <c r="G211" s="178">
        <v>0</v>
      </c>
      <c r="H211" s="143" t="str">
        <f t="shared" si="3"/>
        <v>(9000, 10000]</v>
      </c>
      <c r="I211" s="172">
        <v>0</v>
      </c>
      <c r="J211" s="180">
        <v>0</v>
      </c>
      <c r="K211" s="180">
        <v>0</v>
      </c>
      <c r="L211" s="193">
        <v>0</v>
      </c>
      <c r="M211" s="180">
        <v>0</v>
      </c>
      <c r="N211" s="180">
        <v>0</v>
      </c>
      <c r="O211" s="106"/>
      <c r="P211" s="180">
        <v>0</v>
      </c>
      <c r="Q211" s="180">
        <v>0</v>
      </c>
      <c r="R211" s="180"/>
      <c r="S211" s="190">
        <v>0</v>
      </c>
    </row>
    <row r="212" spans="1:20">
      <c r="A212" s="152">
        <v>10000</v>
      </c>
      <c r="B212" s="152">
        <v>20000</v>
      </c>
      <c r="C212" s="87">
        <v>27261</v>
      </c>
      <c r="D212" s="87">
        <v>36767192000</v>
      </c>
      <c r="E212" s="180">
        <v>2.7630206254883139E-5</v>
      </c>
      <c r="F212" s="192">
        <v>13487.103187704046</v>
      </c>
      <c r="G212" s="178">
        <v>0</v>
      </c>
      <c r="H212" s="143" t="str">
        <f t="shared" si="3"/>
        <v>(10000, 20000]</v>
      </c>
      <c r="I212" s="172">
        <v>0</v>
      </c>
      <c r="J212" s="180">
        <v>0</v>
      </c>
      <c r="K212" s="180">
        <v>0</v>
      </c>
      <c r="L212" s="193">
        <v>0</v>
      </c>
      <c r="M212" s="180">
        <v>0</v>
      </c>
      <c r="N212" s="180">
        <v>0</v>
      </c>
      <c r="O212" s="106"/>
      <c r="P212" s="180">
        <v>0</v>
      </c>
      <c r="Q212" s="180">
        <v>0</v>
      </c>
      <c r="R212" s="180"/>
      <c r="S212" s="190">
        <v>0</v>
      </c>
    </row>
    <row r="213" spans="1:20">
      <c r="A213" s="152">
        <v>20000</v>
      </c>
      <c r="B213" s="152">
        <v>30000</v>
      </c>
      <c r="C213" s="87">
        <v>4794</v>
      </c>
      <c r="D213" s="87">
        <v>11474887465</v>
      </c>
      <c r="E213" s="180">
        <v>4.8589269940908168E-6</v>
      </c>
      <c r="F213" s="192">
        <v>23935.93547142261</v>
      </c>
      <c r="G213" s="178">
        <v>0</v>
      </c>
      <c r="H213" s="143" t="str">
        <f t="shared" si="3"/>
        <v>(20000, 30000]</v>
      </c>
      <c r="I213" s="172">
        <v>0</v>
      </c>
      <c r="J213" s="180">
        <v>0</v>
      </c>
      <c r="K213" s="180">
        <v>0</v>
      </c>
      <c r="L213" s="193">
        <v>0</v>
      </c>
      <c r="M213" s="180">
        <v>0</v>
      </c>
      <c r="N213" s="180">
        <v>0</v>
      </c>
      <c r="O213" s="106"/>
      <c r="P213" s="180">
        <v>0</v>
      </c>
      <c r="Q213" s="180">
        <v>0</v>
      </c>
      <c r="R213" s="180"/>
      <c r="S213" s="190">
        <v>0</v>
      </c>
    </row>
    <row r="214" spans="1:20">
      <c r="A214" s="152">
        <v>30000</v>
      </c>
      <c r="B214" s="152">
        <v>40000</v>
      </c>
      <c r="C214" s="87">
        <v>1168</v>
      </c>
      <c r="D214" s="87">
        <v>3941775520</v>
      </c>
      <c r="E214" s="180">
        <v>1.1838186752394815E-6</v>
      </c>
      <c r="F214" s="192">
        <v>33748.07808219178</v>
      </c>
      <c r="G214" s="178">
        <v>0</v>
      </c>
      <c r="H214" s="143" t="str">
        <f t="shared" si="3"/>
        <v>(30000, 40000]</v>
      </c>
      <c r="I214" s="172">
        <v>0</v>
      </c>
      <c r="J214" s="180">
        <v>0</v>
      </c>
      <c r="K214" s="180">
        <v>0</v>
      </c>
      <c r="L214" s="193">
        <v>0</v>
      </c>
      <c r="M214" s="180">
        <v>0</v>
      </c>
      <c r="N214" s="180">
        <v>0</v>
      </c>
      <c r="O214" s="106"/>
      <c r="P214" s="180">
        <v>0</v>
      </c>
      <c r="Q214" s="180">
        <v>0</v>
      </c>
      <c r="R214" s="180"/>
      <c r="S214" s="190">
        <v>0</v>
      </c>
    </row>
    <row r="215" spans="1:20">
      <c r="A215" s="152">
        <v>40000</v>
      </c>
      <c r="B215" s="152">
        <v>50000</v>
      </c>
      <c r="C215" s="87">
        <v>348</v>
      </c>
      <c r="D215" s="87">
        <v>1549257685</v>
      </c>
      <c r="E215" s="180">
        <v>3.5271309844464005E-7</v>
      </c>
      <c r="F215" s="192">
        <v>44518.898994252879</v>
      </c>
      <c r="G215" s="178">
        <v>0</v>
      </c>
      <c r="H215" s="143" t="str">
        <f t="shared" si="3"/>
        <v>(40000, 50000]</v>
      </c>
      <c r="I215" s="172">
        <v>0</v>
      </c>
      <c r="J215" s="180">
        <v>0</v>
      </c>
      <c r="K215" s="180">
        <v>0</v>
      </c>
      <c r="L215" s="193">
        <v>0</v>
      </c>
      <c r="M215" s="180">
        <v>0</v>
      </c>
      <c r="N215" s="180">
        <v>0</v>
      </c>
      <c r="O215" s="106"/>
      <c r="P215" s="180">
        <v>0</v>
      </c>
      <c r="Q215" s="180">
        <v>0</v>
      </c>
      <c r="R215" s="180"/>
      <c r="S215" s="190">
        <v>0</v>
      </c>
    </row>
    <row r="216" spans="1:20">
      <c r="A216" s="152">
        <v>50000</v>
      </c>
      <c r="B216" s="152">
        <v>60000</v>
      </c>
      <c r="C216" s="87">
        <v>658</v>
      </c>
      <c r="D216" s="87">
        <v>3583737515</v>
      </c>
      <c r="E216" s="180">
        <v>6.6691154820854352E-7</v>
      </c>
      <c r="F216" s="192">
        <v>54464.095972644376</v>
      </c>
      <c r="G216" s="178">
        <v>0</v>
      </c>
      <c r="H216" s="143" t="str">
        <f t="shared" si="3"/>
        <v>(50000, 60000]</v>
      </c>
      <c r="I216" s="172">
        <v>0</v>
      </c>
      <c r="J216" s="180">
        <v>0</v>
      </c>
      <c r="K216" s="180">
        <v>0</v>
      </c>
      <c r="L216" s="193">
        <v>0</v>
      </c>
      <c r="M216" s="180">
        <v>0</v>
      </c>
      <c r="N216" s="180">
        <v>0</v>
      </c>
      <c r="O216" s="106"/>
      <c r="P216" s="180">
        <v>0</v>
      </c>
      <c r="Q216" s="180">
        <v>0</v>
      </c>
      <c r="R216" s="180"/>
      <c r="S216" s="190">
        <v>0</v>
      </c>
    </row>
    <row r="217" spans="1:20">
      <c r="A217" s="152">
        <v>60000</v>
      </c>
      <c r="B217" s="152">
        <v>70000</v>
      </c>
      <c r="C217" s="87">
        <v>192</v>
      </c>
      <c r="D217" s="87">
        <v>1228675605</v>
      </c>
      <c r="E217" s="180">
        <v>1.9460033017635312E-7</v>
      </c>
      <c r="F217" s="192">
        <v>63993.521093750001</v>
      </c>
      <c r="G217" s="178">
        <v>0</v>
      </c>
      <c r="H217" s="143" t="str">
        <f t="shared" si="3"/>
        <v>(60000, 70000]</v>
      </c>
      <c r="I217" s="172">
        <v>0</v>
      </c>
      <c r="J217" s="180">
        <v>0</v>
      </c>
      <c r="K217" s="180">
        <v>0</v>
      </c>
      <c r="L217" s="193">
        <v>0</v>
      </c>
      <c r="M217" s="180">
        <v>0</v>
      </c>
      <c r="N217" s="180">
        <v>0</v>
      </c>
      <c r="O217" s="106"/>
      <c r="P217" s="180">
        <v>0</v>
      </c>
      <c r="Q217" s="180">
        <v>0</v>
      </c>
      <c r="R217" s="180"/>
      <c r="S217" s="190">
        <v>0</v>
      </c>
    </row>
    <row r="218" spans="1:20">
      <c r="A218" s="152">
        <v>70000</v>
      </c>
      <c r="B218" s="152">
        <v>80000</v>
      </c>
      <c r="C218" s="87">
        <v>46</v>
      </c>
      <c r="D218" s="87">
        <v>339933765</v>
      </c>
      <c r="E218" s="180">
        <v>4.6622995771417934E-8</v>
      </c>
      <c r="F218" s="192">
        <v>73898.644565217386</v>
      </c>
      <c r="G218" s="178">
        <v>0</v>
      </c>
      <c r="H218" s="143" t="str">
        <f t="shared" si="3"/>
        <v>(70000, 80000]</v>
      </c>
      <c r="I218" s="172">
        <v>0</v>
      </c>
      <c r="J218" s="180">
        <v>0</v>
      </c>
      <c r="K218" s="180">
        <v>0</v>
      </c>
      <c r="L218" s="193">
        <v>0</v>
      </c>
      <c r="M218" s="180">
        <v>0</v>
      </c>
      <c r="N218" s="180">
        <v>0</v>
      </c>
      <c r="O218" s="106"/>
      <c r="P218" s="180">
        <v>0</v>
      </c>
      <c r="Q218" s="180">
        <v>0</v>
      </c>
      <c r="R218" s="180"/>
      <c r="S218" s="190">
        <v>0</v>
      </c>
    </row>
    <row r="219" spans="1:20">
      <c r="A219" s="152">
        <v>80000</v>
      </c>
      <c r="B219" s="152">
        <v>90000</v>
      </c>
      <c r="C219" s="87">
        <v>18</v>
      </c>
      <c r="D219" s="87">
        <v>149870980</v>
      </c>
      <c r="E219" s="180">
        <v>1.8243780954033104E-8</v>
      </c>
      <c r="F219" s="192">
        <v>83261.655555555553</v>
      </c>
      <c r="G219" s="178">
        <v>0</v>
      </c>
      <c r="H219" s="143" t="str">
        <f t="shared" si="3"/>
        <v>(80000, 90000]</v>
      </c>
      <c r="I219" s="172">
        <v>0</v>
      </c>
      <c r="J219" s="180">
        <v>0</v>
      </c>
      <c r="K219" s="180">
        <v>0</v>
      </c>
      <c r="L219" s="193">
        <v>0</v>
      </c>
      <c r="M219" s="180">
        <v>0</v>
      </c>
      <c r="N219" s="180">
        <v>0</v>
      </c>
      <c r="O219" s="106"/>
      <c r="P219" s="180">
        <v>0</v>
      </c>
      <c r="Q219" s="180">
        <v>0</v>
      </c>
      <c r="R219" s="180"/>
      <c r="S219" s="190">
        <v>0</v>
      </c>
    </row>
    <row r="220" spans="1:20">
      <c r="A220" s="152">
        <v>90000</v>
      </c>
      <c r="B220" s="152">
        <v>100000</v>
      </c>
      <c r="C220" s="87">
        <v>6</v>
      </c>
      <c r="D220" s="87">
        <v>57272250</v>
      </c>
      <c r="E220" s="180">
        <v>6.081260318011035E-9</v>
      </c>
      <c r="F220" s="192">
        <v>95453.75</v>
      </c>
      <c r="G220" s="178">
        <v>0</v>
      </c>
      <c r="H220" s="143" t="str">
        <f t="shared" si="3"/>
        <v>(90000, 100000]</v>
      </c>
      <c r="I220" s="172">
        <v>0</v>
      </c>
      <c r="J220" s="180">
        <v>0</v>
      </c>
      <c r="K220" s="180">
        <v>0</v>
      </c>
      <c r="L220" s="193">
        <v>0</v>
      </c>
      <c r="M220" s="180">
        <v>0</v>
      </c>
      <c r="N220" s="180">
        <v>0</v>
      </c>
      <c r="O220" s="106"/>
      <c r="P220" s="180">
        <v>0</v>
      </c>
      <c r="Q220" s="180">
        <v>0</v>
      </c>
      <c r="R220" s="180"/>
      <c r="S220" s="190">
        <v>0</v>
      </c>
    </row>
    <row r="221" spans="1:20">
      <c r="A221" s="152">
        <v>100000</v>
      </c>
      <c r="B221" s="152">
        <v>9999999</v>
      </c>
      <c r="C221" s="87">
        <v>156</v>
      </c>
      <c r="D221" s="87">
        <v>1792140330</v>
      </c>
      <c r="E221" s="180">
        <v>1.5811276826828693E-7</v>
      </c>
      <c r="F221" s="192">
        <v>114880.79038461538</v>
      </c>
      <c r="G221" s="178">
        <v>0</v>
      </c>
      <c r="H221" s="143" t="str">
        <f t="shared" si="3"/>
        <v>(100000, 9999999]</v>
      </c>
      <c r="I221" s="172">
        <v>0</v>
      </c>
      <c r="J221" s="180">
        <v>0</v>
      </c>
      <c r="K221" s="180">
        <v>0</v>
      </c>
      <c r="L221" s="193">
        <v>0</v>
      </c>
      <c r="M221" s="180">
        <v>0</v>
      </c>
      <c r="N221" s="180">
        <v>0</v>
      </c>
      <c r="O221" s="106"/>
      <c r="P221" s="180">
        <v>0</v>
      </c>
      <c r="Q221" s="180">
        <v>0</v>
      </c>
      <c r="R221" s="180"/>
      <c r="S221" s="190">
        <v>0</v>
      </c>
    </row>
    <row r="222" spans="1:20">
      <c r="A222" s="216" t="s">
        <v>72</v>
      </c>
      <c r="B222" s="217"/>
      <c r="C222" s="194">
        <f>E222*B156</f>
        <v>13362000</v>
      </c>
      <c r="D222" s="87" cm="1">
        <f t="array" ref="D222:E222">D80:E80</f>
        <v>360008300</v>
      </c>
      <c r="E222" s="151">
        <v>1.3362000000000001E-2</v>
      </c>
      <c r="F222" s="192">
        <v>0.26942695704235892</v>
      </c>
      <c r="G222" s="178"/>
      <c r="H222" s="143" t="s">
        <v>72</v>
      </c>
      <c r="I222" s="198">
        <v>1.5722499097528546</v>
      </c>
      <c r="J222" s="180">
        <v>2.1008403294117645E-2</v>
      </c>
      <c r="K222" s="180">
        <f>J222</f>
        <v>2.1008403294117645E-2</v>
      </c>
      <c r="L222" s="193">
        <v>21008403</v>
      </c>
      <c r="M222" s="196">
        <v>2.1008403231092435E-2</v>
      </c>
      <c r="N222" s="180">
        <v>5.6602301548720957E-3</v>
      </c>
      <c r="P222" s="47"/>
      <c r="Q222" s="47"/>
      <c r="R222" s="47"/>
      <c r="S222" s="47"/>
      <c r="T222" s="47"/>
    </row>
    <row r="223" spans="1:20">
      <c r="G223" s="22"/>
    </row>
    <row r="224" spans="1:20">
      <c r="G224" s="22"/>
    </row>
    <row r="225" spans="1:22" s="150" customFormat="1">
      <c r="A225" s="214" t="s">
        <v>300</v>
      </c>
      <c r="B225" s="214"/>
      <c r="C225" s="214"/>
      <c r="D225" s="214"/>
      <c r="E225" s="214"/>
      <c r="F225" s="214"/>
      <c r="G225" s="214"/>
      <c r="H225" s="214"/>
      <c r="I225" s="148"/>
      <c r="J225" s="149"/>
      <c r="K225" s="149"/>
      <c r="L225" s="149"/>
      <c r="M225" s="149"/>
      <c r="N225" s="149"/>
      <c r="O225" s="146"/>
    </row>
    <row r="226" spans="1:22">
      <c r="A226" s="48"/>
      <c r="B226" s="48"/>
      <c r="C226" s="1"/>
      <c r="D226" s="1"/>
      <c r="E226" s="48"/>
      <c r="F226" s="48"/>
      <c r="G226" s="1"/>
      <c r="H226" s="1"/>
      <c r="I226" s="48"/>
      <c r="J226" s="48"/>
      <c r="K226" s="48"/>
      <c r="L226" s="48"/>
      <c r="M226" s="48"/>
      <c r="N226" s="48"/>
      <c r="Q226" s="48"/>
    </row>
    <row r="227" spans="1:22">
      <c r="A227" s="63" t="s">
        <v>69</v>
      </c>
      <c r="B227" s="170">
        <f>B86</f>
        <v>1000000000</v>
      </c>
      <c r="C227" s="1"/>
      <c r="D227" s="1"/>
      <c r="E227" s="63" t="s">
        <v>69</v>
      </c>
      <c r="F227" s="170">
        <f>F86</f>
        <v>0</v>
      </c>
      <c r="G227" s="1"/>
      <c r="H227" s="1"/>
      <c r="I227" s="48"/>
      <c r="J227" s="48"/>
      <c r="K227" s="48"/>
      <c r="M227" s="48"/>
      <c r="N227" s="48"/>
      <c r="Q227" s="48"/>
    </row>
    <row r="228" spans="1:22">
      <c r="A228" s="18" t="s">
        <v>52</v>
      </c>
      <c r="B228" s="18" t="s">
        <v>53</v>
      </c>
      <c r="C228" s="18" t="s">
        <v>65</v>
      </c>
      <c r="D228" s="18" t="s">
        <v>66</v>
      </c>
      <c r="E228" s="18" t="s">
        <v>67</v>
      </c>
      <c r="F228" s="18" t="s">
        <v>77</v>
      </c>
      <c r="H228" s="18" t="s">
        <v>55</v>
      </c>
      <c r="I228" s="18" t="s">
        <v>57</v>
      </c>
      <c r="J228" s="18" t="s">
        <v>58</v>
      </c>
      <c r="K228" s="18" t="s">
        <v>59</v>
      </c>
      <c r="L228" s="18" t="s">
        <v>60</v>
      </c>
      <c r="M228" s="18" t="s">
        <v>61</v>
      </c>
      <c r="N228" s="18" t="s">
        <v>54</v>
      </c>
      <c r="P228" s="77" t="s">
        <v>301</v>
      </c>
      <c r="Q228" s="18" t="s">
        <v>302</v>
      </c>
      <c r="R228" s="77" t="s">
        <v>281</v>
      </c>
      <c r="S228" s="77" t="s">
        <v>74</v>
      </c>
      <c r="U228" s="117" t="s">
        <v>299</v>
      </c>
    </row>
    <row r="229" spans="1:22">
      <c r="A229" s="59">
        <v>-1</v>
      </c>
      <c r="B229" s="59">
        <v>0</v>
      </c>
      <c r="C229" s="87" cm="1">
        <f t="array" ref="C229:D292">C88:D151</f>
        <v>0</v>
      </c>
      <c r="D229" s="87">
        <v>0</v>
      </c>
      <c r="E229" s="55" cm="1">
        <f t="array" ref="E229:E292">_xlfn.LET(_xlpm.x, C229:C292, _xlpm.x/SUM(_xlpm.x))</f>
        <v>0</v>
      </c>
      <c r="F229" s="83" cm="1">
        <f t="array" ref="F229:F292">_xlfn.LET(_xlpm.x, D229:D292/C229:C292/B3, IF(ISERR(_xlpm.x), 0, _xlpm.x))</f>
        <v>0</v>
      </c>
      <c r="G229" s="47">
        <v>9.9999999999999995E-7</v>
      </c>
      <c r="H229" s="57" t="str">
        <f t="shared" ref="H229:H260" si="4">"("&amp;$A229&amp;", "&amp;$B229&amp;"]"</f>
        <v>(-1, 0]</v>
      </c>
      <c r="I229" s="172">
        <v>0</v>
      </c>
      <c r="J229" s="55" cm="1">
        <f t="array" ref="J229:J292">_xlfn.ANCHORARRAY(E229)*I229:I292</f>
        <v>0</v>
      </c>
      <c r="K229" s="55" cm="1">
        <f t="array" ref="K229:K292">J229:J292/SUM(_xlfn.ANCHORARRAY(J229))</f>
        <v>0</v>
      </c>
      <c r="L229" s="104" cm="1">
        <f t="array" ref="L229:L292">INT(_xlfn.ANCHORARRAY(K229)*$B$2)</f>
        <v>0</v>
      </c>
      <c r="M229" s="55" cm="1">
        <f t="array" ref="M229:M292">_xlfn.LET(_xlpm.x, L229:L292, _xlpm.x/SUM(_xlpm.x))</f>
        <v>0</v>
      </c>
      <c r="N229" s="56" cm="1">
        <f t="array" ref="N229:N292">M229:M292*_xlfn.ANCHORARRAY(F229)</f>
        <v>0</v>
      </c>
      <c r="O229" s="106"/>
      <c r="P229" s="55" cm="1">
        <f t="array" ref="P229:P292">_xlfn.ANCHORARRAY(M229)</f>
        <v>0</v>
      </c>
      <c r="Q229" s="55">
        <v>0</v>
      </c>
      <c r="R229" s="55">
        <v>0</v>
      </c>
      <c r="S229" s="74" cm="1">
        <f t="array" ref="S229:S292">_xlfn.LET(_xlpm.x, Q229:Q292/M229:M292, IF(ISERR(_xlpm.x), 0, ROUND(_xlpm.x,2)))</f>
        <v>0</v>
      </c>
      <c r="T229" s="92"/>
      <c r="U229" s="180">
        <v>0</v>
      </c>
      <c r="V229" s="92">
        <f>SUMPRODUCT(U229:U292,M229:M292)</f>
        <v>0.34714143799670671</v>
      </c>
    </row>
    <row r="230" spans="1:22">
      <c r="A230" s="54">
        <v>0</v>
      </c>
      <c r="B230" s="54">
        <v>1</v>
      </c>
      <c r="C230" s="85">
        <v>7042</v>
      </c>
      <c r="D230" s="85">
        <v>397470</v>
      </c>
      <c r="E230" s="55">
        <v>5.2724048380341487E-4</v>
      </c>
      <c r="F230" s="84">
        <v>0.56442771939789838</v>
      </c>
      <c r="G230" s="47">
        <v>-395804</v>
      </c>
      <c r="H230" s="57" t="str">
        <f t="shared" si="4"/>
        <v>(0, 1]</v>
      </c>
      <c r="I230" s="172">
        <v>0</v>
      </c>
      <c r="J230" s="55">
        <v>0</v>
      </c>
      <c r="K230" s="55">
        <v>0</v>
      </c>
      <c r="L230" s="104">
        <v>0</v>
      </c>
      <c r="M230" s="55">
        <v>0</v>
      </c>
      <c r="N230" s="55">
        <v>0</v>
      </c>
      <c r="O230" s="106"/>
      <c r="P230" s="55">
        <v>0</v>
      </c>
      <c r="Q230" s="55">
        <v>0</v>
      </c>
      <c r="R230" s="55">
        <v>0</v>
      </c>
      <c r="S230" s="74">
        <v>0</v>
      </c>
      <c r="T230" s="92"/>
      <c r="U230" s="180">
        <v>0.1058891505320077</v>
      </c>
      <c r="V230" s="202">
        <f>V229*12</f>
        <v>4.165697255960481</v>
      </c>
    </row>
    <row r="231" spans="1:22">
      <c r="A231" s="54">
        <v>1</v>
      </c>
      <c r="B231" s="54">
        <v>2</v>
      </c>
      <c r="C231" s="85">
        <v>6961</v>
      </c>
      <c r="D231" s="85">
        <v>1078515</v>
      </c>
      <c r="E231" s="55">
        <v>5.2117594543532684E-4</v>
      </c>
      <c r="F231" s="84">
        <v>1.5493679069099267</v>
      </c>
      <c r="G231" s="81">
        <f>1+G230*G229</f>
        <v>0.60419599999999996</v>
      </c>
      <c r="H231" s="57" t="str">
        <f t="shared" si="4"/>
        <v>(1, 2]</v>
      </c>
      <c r="I231" s="172">
        <v>0</v>
      </c>
      <c r="J231" s="55">
        <v>0</v>
      </c>
      <c r="K231" s="55">
        <v>0</v>
      </c>
      <c r="L231" s="104">
        <v>0</v>
      </c>
      <c r="M231" s="55">
        <v>0</v>
      </c>
      <c r="N231" s="55">
        <v>0</v>
      </c>
      <c r="O231" s="106"/>
      <c r="P231" s="55">
        <v>0</v>
      </c>
      <c r="Q231" s="55">
        <v>0</v>
      </c>
      <c r="R231" s="55">
        <v>0</v>
      </c>
      <c r="S231" s="74">
        <v>0</v>
      </c>
      <c r="T231" s="92"/>
      <c r="U231" s="180">
        <v>0.15170441803094861</v>
      </c>
    </row>
    <row r="232" spans="1:22">
      <c r="A232" s="54">
        <v>2</v>
      </c>
      <c r="B232" s="54">
        <v>3</v>
      </c>
      <c r="C232" s="85">
        <v>7196</v>
      </c>
      <c r="D232" s="85">
        <v>1845290</v>
      </c>
      <c r="E232" s="55">
        <v>5.3877059378718744E-4</v>
      </c>
      <c r="F232" s="84">
        <v>2.5643274041133965</v>
      </c>
      <c r="G232" s="106"/>
      <c r="H232" s="57" t="str">
        <f t="shared" si="4"/>
        <v>(2, 3]</v>
      </c>
      <c r="I232" s="172">
        <v>0</v>
      </c>
      <c r="J232" s="55">
        <v>0</v>
      </c>
      <c r="K232" s="55">
        <v>0</v>
      </c>
      <c r="L232" s="104">
        <v>0</v>
      </c>
      <c r="M232" s="55">
        <v>0</v>
      </c>
      <c r="N232" s="55">
        <v>0</v>
      </c>
      <c r="O232" s="106"/>
      <c r="P232" s="55">
        <v>0</v>
      </c>
      <c r="Q232" s="55">
        <v>0</v>
      </c>
      <c r="R232" s="55">
        <v>0</v>
      </c>
      <c r="S232" s="74">
        <v>0</v>
      </c>
      <c r="T232" s="92"/>
      <c r="U232" s="180">
        <v>0.17677620747899339</v>
      </c>
    </row>
    <row r="233" spans="1:22">
      <c r="A233" s="54">
        <v>3</v>
      </c>
      <c r="B233" s="54">
        <v>4</v>
      </c>
      <c r="C233" s="85">
        <v>7104</v>
      </c>
      <c r="D233" s="85">
        <v>2524955</v>
      </c>
      <c r="E233" s="55">
        <v>5.3188247613454413E-4</v>
      </c>
      <c r="F233" s="84">
        <v>3.5542722409909908</v>
      </c>
      <c r="G233" s="106"/>
      <c r="H233" s="57" t="str">
        <f t="shared" si="4"/>
        <v>(3, 4]</v>
      </c>
      <c r="I233" s="172">
        <v>0</v>
      </c>
      <c r="J233" s="55">
        <v>0</v>
      </c>
      <c r="K233" s="55">
        <v>0</v>
      </c>
      <c r="L233" s="104">
        <v>0</v>
      </c>
      <c r="M233" s="55">
        <v>0</v>
      </c>
      <c r="N233" s="55">
        <v>0</v>
      </c>
      <c r="O233" s="106"/>
      <c r="P233" s="55">
        <v>0</v>
      </c>
      <c r="Q233" s="55">
        <v>0</v>
      </c>
      <c r="R233" s="55">
        <v>3.614457831325301E-2</v>
      </c>
      <c r="S233" s="74">
        <v>0</v>
      </c>
      <c r="T233" s="92"/>
      <c r="U233" s="180">
        <v>0.1955627891039918</v>
      </c>
    </row>
    <row r="234" spans="1:22">
      <c r="A234" s="54">
        <v>4</v>
      </c>
      <c r="B234" s="54">
        <v>5</v>
      </c>
      <c r="C234" s="85">
        <v>7483</v>
      </c>
      <c r="D234" s="85">
        <v>3409320</v>
      </c>
      <c r="E234" s="55">
        <v>5.6025852602967251E-4</v>
      </c>
      <c r="F234" s="84">
        <v>4.5560871308298809</v>
      </c>
      <c r="G234" s="106"/>
      <c r="H234" s="57" t="str">
        <f t="shared" si="4"/>
        <v>(4, 5]</v>
      </c>
      <c r="I234" s="172">
        <v>0</v>
      </c>
      <c r="J234" s="55">
        <v>0</v>
      </c>
      <c r="K234" s="55">
        <v>0</v>
      </c>
      <c r="L234" s="104">
        <v>0</v>
      </c>
      <c r="M234" s="55">
        <v>0</v>
      </c>
      <c r="N234" s="55">
        <v>0</v>
      </c>
      <c r="O234" s="106"/>
      <c r="P234" s="55">
        <v>0</v>
      </c>
      <c r="Q234" s="55">
        <v>0</v>
      </c>
      <c r="R234" s="55">
        <v>0</v>
      </c>
      <c r="S234" s="74">
        <v>0</v>
      </c>
      <c r="T234" s="92"/>
      <c r="U234" s="180">
        <v>0.2078578548036045</v>
      </c>
    </row>
    <row r="235" spans="1:22">
      <c r="A235" s="54">
        <v>5</v>
      </c>
      <c r="B235" s="54">
        <v>6</v>
      </c>
      <c r="C235" s="85">
        <v>8182</v>
      </c>
      <c r="D235" s="85">
        <v>4541655</v>
      </c>
      <c r="E235" s="55">
        <v>6.1259324602095158E-4</v>
      </c>
      <c r="F235" s="84">
        <v>5.550788315815204</v>
      </c>
      <c r="G235" s="106"/>
      <c r="H235" s="57" t="str">
        <f t="shared" si="4"/>
        <v>(5, 6]</v>
      </c>
      <c r="I235" s="172">
        <v>0</v>
      </c>
      <c r="J235" s="55">
        <v>0</v>
      </c>
      <c r="K235" s="55">
        <v>0</v>
      </c>
      <c r="L235" s="104">
        <v>0</v>
      </c>
      <c r="M235" s="55">
        <v>0</v>
      </c>
      <c r="N235" s="55">
        <v>0</v>
      </c>
      <c r="O235" s="106"/>
      <c r="P235" s="55">
        <v>0</v>
      </c>
      <c r="Q235" s="55">
        <v>0</v>
      </c>
      <c r="R235" s="55">
        <v>0</v>
      </c>
      <c r="S235" s="74">
        <v>0</v>
      </c>
      <c r="T235" s="92"/>
      <c r="U235" s="180">
        <v>0.21803709019489351</v>
      </c>
    </row>
    <row r="236" spans="1:22">
      <c r="A236" s="54">
        <v>6</v>
      </c>
      <c r="B236" s="54">
        <v>7</v>
      </c>
      <c r="C236" s="85">
        <v>8390</v>
      </c>
      <c r="D236" s="85">
        <v>5496365</v>
      </c>
      <c r="E236" s="55">
        <v>6.2816638158344951E-4</v>
      </c>
      <c r="F236" s="84">
        <v>6.5510905840286053</v>
      </c>
      <c r="G236" s="106"/>
      <c r="H236" s="57" t="str">
        <f t="shared" si="4"/>
        <v>(6, 7]</v>
      </c>
      <c r="I236" s="172">
        <v>0</v>
      </c>
      <c r="J236" s="55">
        <v>0</v>
      </c>
      <c r="K236" s="55">
        <v>0</v>
      </c>
      <c r="L236" s="104">
        <v>0</v>
      </c>
      <c r="M236" s="55">
        <v>0</v>
      </c>
      <c r="N236" s="55">
        <v>0</v>
      </c>
      <c r="O236" s="106"/>
      <c r="P236" s="55">
        <v>0</v>
      </c>
      <c r="Q236" s="55">
        <v>0</v>
      </c>
      <c r="R236" s="55">
        <v>1.2048192771084338E-2</v>
      </c>
      <c r="S236" s="74">
        <v>0</v>
      </c>
      <c r="T236" s="92"/>
      <c r="U236" s="180">
        <v>0.22959410003327049</v>
      </c>
    </row>
    <row r="237" spans="1:22">
      <c r="A237" s="54">
        <v>7</v>
      </c>
      <c r="B237" s="54">
        <v>8</v>
      </c>
      <c r="C237" s="85">
        <v>8747</v>
      </c>
      <c r="D237" s="85">
        <v>6605700</v>
      </c>
      <c r="E237" s="55">
        <v>6.5489527290946755E-4</v>
      </c>
      <c r="F237" s="84">
        <v>7.5519606722304786</v>
      </c>
      <c r="G237" s="106"/>
      <c r="H237" s="57" t="str">
        <f t="shared" si="4"/>
        <v>(7, 8]</v>
      </c>
      <c r="I237" s="172">
        <v>0</v>
      </c>
      <c r="J237" s="55">
        <v>0</v>
      </c>
      <c r="K237" s="55">
        <v>0</v>
      </c>
      <c r="L237" s="104">
        <v>0</v>
      </c>
      <c r="M237" s="55">
        <v>0</v>
      </c>
      <c r="N237" s="55">
        <v>0</v>
      </c>
      <c r="O237" s="106"/>
      <c r="P237" s="55">
        <v>0</v>
      </c>
      <c r="Q237" s="55">
        <v>0</v>
      </c>
      <c r="R237" s="55">
        <v>3.614457831325301E-2</v>
      </c>
      <c r="S237" s="74">
        <v>0</v>
      </c>
      <c r="T237" s="92"/>
      <c r="U237" s="180">
        <v>0.23616206872221829</v>
      </c>
    </row>
    <row r="238" spans="1:22">
      <c r="A238" s="54">
        <v>8</v>
      </c>
      <c r="B238" s="54">
        <v>9</v>
      </c>
      <c r="C238" s="85">
        <v>8856</v>
      </c>
      <c r="D238" s="85">
        <v>7570485</v>
      </c>
      <c r="E238" s="55">
        <v>6.6305619491096885E-4</v>
      </c>
      <c r="F238" s="84">
        <v>8.5484247967479678</v>
      </c>
      <c r="G238" s="106"/>
      <c r="H238" s="57" t="str">
        <f t="shared" si="4"/>
        <v>(8, 9]</v>
      </c>
      <c r="I238" s="172">
        <v>0</v>
      </c>
      <c r="J238" s="55">
        <v>0</v>
      </c>
      <c r="K238" s="55">
        <v>0</v>
      </c>
      <c r="L238" s="104">
        <v>0</v>
      </c>
      <c r="M238" s="55">
        <v>0</v>
      </c>
      <c r="N238" s="55">
        <v>0</v>
      </c>
      <c r="O238" s="106"/>
      <c r="P238" s="55">
        <v>0</v>
      </c>
      <c r="Q238" s="55">
        <v>0</v>
      </c>
      <c r="R238" s="55">
        <v>2.4096385542168676E-2</v>
      </c>
      <c r="S238" s="74">
        <v>0</v>
      </c>
      <c r="T238" s="92"/>
      <c r="U238" s="180">
        <v>0.2460493890985542</v>
      </c>
    </row>
    <row r="239" spans="1:22">
      <c r="A239" s="54">
        <v>9</v>
      </c>
      <c r="B239" s="54">
        <v>10</v>
      </c>
      <c r="C239" s="85">
        <v>9108</v>
      </c>
      <c r="D239" s="85">
        <v>8694310</v>
      </c>
      <c r="E239" s="55">
        <v>6.8192364761168744E-4</v>
      </c>
      <c r="F239" s="84">
        <v>9.5457949055775142</v>
      </c>
      <c r="G239" s="106"/>
      <c r="H239" s="57" t="str">
        <f t="shared" si="4"/>
        <v>(9, 10]</v>
      </c>
      <c r="I239" s="172">
        <v>0</v>
      </c>
      <c r="J239" s="55">
        <v>0</v>
      </c>
      <c r="K239" s="55">
        <v>0</v>
      </c>
      <c r="L239" s="104">
        <v>0</v>
      </c>
      <c r="M239" s="55">
        <v>0</v>
      </c>
      <c r="N239" s="55">
        <v>0</v>
      </c>
      <c r="O239" s="106"/>
      <c r="P239" s="55">
        <v>0</v>
      </c>
      <c r="Q239" s="55">
        <v>0</v>
      </c>
      <c r="R239" s="55">
        <v>1.2048192771084338E-2</v>
      </c>
      <c r="S239" s="74">
        <v>0</v>
      </c>
      <c r="T239" s="92"/>
      <c r="U239" s="180">
        <v>0.24911116572458419</v>
      </c>
    </row>
    <row r="240" spans="1:22">
      <c r="A240" s="54">
        <v>10</v>
      </c>
      <c r="B240" s="54">
        <v>15</v>
      </c>
      <c r="C240" s="85">
        <v>51671</v>
      </c>
      <c r="D240" s="85">
        <v>65170480</v>
      </c>
      <c r="E240" s="55">
        <v>3.8686513829318736E-3</v>
      </c>
      <c r="F240" s="84">
        <v>12.612583460742004</v>
      </c>
      <c r="G240" s="106"/>
      <c r="H240" s="57" t="str">
        <f t="shared" si="4"/>
        <v>(10, 15]</v>
      </c>
      <c r="I240" s="172">
        <v>22.685781661154103</v>
      </c>
      <c r="J240" s="55">
        <v>8.7763380596314361E-2</v>
      </c>
      <c r="K240" s="55">
        <v>8.7763498298655193E-2</v>
      </c>
      <c r="L240" s="104">
        <v>87763498</v>
      </c>
      <c r="M240" s="55">
        <v>8.7763499930797004E-2</v>
      </c>
      <c r="N240" s="55">
        <v>1.1069244676840022</v>
      </c>
      <c r="O240" s="106"/>
      <c r="P240" s="55">
        <v>8.7763499930797004E-2</v>
      </c>
      <c r="Q240" s="55">
        <v>1.1909520250099925E-2</v>
      </c>
      <c r="R240" s="55">
        <v>7.2289156626506021E-2</v>
      </c>
      <c r="S240" s="74">
        <v>0.14000000000000001</v>
      </c>
      <c r="T240" s="92"/>
      <c r="U240" s="180">
        <v>0.26623994018568342</v>
      </c>
    </row>
    <row r="241" spans="1:21">
      <c r="A241" s="54">
        <v>15</v>
      </c>
      <c r="B241" s="54">
        <v>20</v>
      </c>
      <c r="C241" s="85">
        <v>60539</v>
      </c>
      <c r="D241" s="85">
        <v>106561110</v>
      </c>
      <c r="E241" s="55">
        <v>4.5326060279714479E-3</v>
      </c>
      <c r="F241" s="84">
        <v>17.602059829201011</v>
      </c>
      <c r="G241" s="106"/>
      <c r="H241" s="101" t="str">
        <f t="shared" si="4"/>
        <v>(15, 20]</v>
      </c>
      <c r="I241" s="172">
        <v>18.962877487388059</v>
      </c>
      <c r="J241" s="55">
        <v>8.5951252807019179E-2</v>
      </c>
      <c r="K241" s="55">
        <v>8.5951368079056151E-2</v>
      </c>
      <c r="L241" s="104">
        <v>85951368</v>
      </c>
      <c r="M241" s="55">
        <v>8.5951369890930135E-2</v>
      </c>
      <c r="N241" s="55">
        <v>1.5129211552219386</v>
      </c>
      <c r="O241" s="106"/>
      <c r="P241" s="55">
        <v>8.5951369890930135E-2</v>
      </c>
      <c r="Q241" s="55">
        <v>4.1860452879069511E-2</v>
      </c>
      <c r="R241" s="55">
        <v>7.2289156626506021E-2</v>
      </c>
      <c r="S241" s="74">
        <v>0.49</v>
      </c>
      <c r="T241" s="92"/>
      <c r="U241" s="180">
        <v>0.28653505966539411</v>
      </c>
    </row>
    <row r="242" spans="1:21">
      <c r="A242" s="54">
        <v>20</v>
      </c>
      <c r="B242" s="54">
        <v>25</v>
      </c>
      <c r="C242" s="85">
        <v>68801</v>
      </c>
      <c r="D242" s="85">
        <v>155359970</v>
      </c>
      <c r="E242" s="55">
        <v>5.151188941516437E-3</v>
      </c>
      <c r="F242" s="84">
        <v>22.581062775250363</v>
      </c>
      <c r="G242" s="106"/>
      <c r="H242" s="57" t="str">
        <f t="shared" si="4"/>
        <v>(20, 25]</v>
      </c>
      <c r="I242" s="172">
        <v>16.334993688236562</v>
      </c>
      <c r="J242" s="55">
        <v>8.4144638846584976E-2</v>
      </c>
      <c r="K242" s="55">
        <v>8.4144751695712866E-2</v>
      </c>
      <c r="L242" s="104">
        <v>84144751</v>
      </c>
      <c r="M242" s="55">
        <v>8.4144752851184557E-2</v>
      </c>
      <c r="N242" s="55">
        <v>1.9000779463405255</v>
      </c>
      <c r="O242" s="106"/>
      <c r="P242" s="55">
        <v>8.4144752851184557E-2</v>
      </c>
      <c r="Q242" s="55">
        <v>0.11100440633109253</v>
      </c>
      <c r="R242" s="55">
        <v>7.2289156626506021E-2</v>
      </c>
      <c r="S242" s="74">
        <v>1.32</v>
      </c>
      <c r="T242" s="92"/>
      <c r="U242" s="180">
        <v>0.30237898056905232</v>
      </c>
    </row>
    <row r="243" spans="1:21">
      <c r="A243" s="54">
        <v>25</v>
      </c>
      <c r="B243" s="54">
        <v>30</v>
      </c>
      <c r="C243" s="85">
        <v>76304</v>
      </c>
      <c r="D243" s="85">
        <v>210369015</v>
      </c>
      <c r="E243" s="55">
        <v>5.7129448844271194E-3</v>
      </c>
      <c r="F243" s="84">
        <v>27.56985413608723</v>
      </c>
      <c r="G243" s="106"/>
      <c r="H243" s="57" t="str">
        <f t="shared" si="4"/>
        <v>(25, 30]</v>
      </c>
      <c r="I243" s="172">
        <v>16.098638362471171</v>
      </c>
      <c r="J243" s="55">
        <v>9.1970633679121852E-2</v>
      </c>
      <c r="K243" s="55">
        <v>9.1970757023947428E-2</v>
      </c>
      <c r="L243" s="104">
        <v>91970757</v>
      </c>
      <c r="M243" s="55">
        <v>9.1970759023356705E-2</v>
      </c>
      <c r="N243" s="55">
        <v>2.5356204110591727</v>
      </c>
      <c r="O243" s="106"/>
      <c r="P243" s="55">
        <v>9.1970759023356705E-2</v>
      </c>
      <c r="Q243" s="55">
        <v>0.11136164533859455</v>
      </c>
      <c r="R243" s="55">
        <v>8.4337349397590355E-2</v>
      </c>
      <c r="S243" s="74">
        <v>1.21</v>
      </c>
      <c r="T243" s="92"/>
      <c r="U243" s="180">
        <v>0.3162044578648337</v>
      </c>
    </row>
    <row r="244" spans="1:21">
      <c r="A244" s="54">
        <v>30</v>
      </c>
      <c r="B244" s="54">
        <v>35</v>
      </c>
      <c r="C244" s="85">
        <v>83241</v>
      </c>
      <c r="D244" s="85">
        <v>271107480</v>
      </c>
      <c r="E244" s="55">
        <v>6.2323239296052345E-3</v>
      </c>
      <c r="F244" s="84">
        <v>32.568984034310013</v>
      </c>
      <c r="G244" s="106"/>
      <c r="H244" s="57" t="str">
        <f t="shared" si="4"/>
        <v>(30, 35]</v>
      </c>
      <c r="I244" s="172">
        <v>8.2860031194401635</v>
      </c>
      <c r="J244" s="55">
        <v>5.1641055522070552E-2</v>
      </c>
      <c r="K244" s="55">
        <v>5.1641124779579516E-2</v>
      </c>
      <c r="L244" s="104">
        <v>51641124</v>
      </c>
      <c r="M244" s="55">
        <v>5.1641125136104755E-2</v>
      </c>
      <c r="N244" s="55">
        <v>1.6818989800716013</v>
      </c>
      <c r="O244" s="106"/>
      <c r="P244" s="55">
        <v>5.1641125136104755E-2</v>
      </c>
      <c r="Q244" s="55">
        <v>8.0581251692206285E-2</v>
      </c>
      <c r="R244" s="55">
        <v>3.614457831325301E-2</v>
      </c>
      <c r="S244" s="74">
        <v>1.56</v>
      </c>
      <c r="T244" s="92"/>
      <c r="U244" s="180">
        <v>0.32743314564967207</v>
      </c>
    </row>
    <row r="245" spans="1:21">
      <c r="A245" s="54">
        <v>35</v>
      </c>
      <c r="B245" s="54">
        <v>40</v>
      </c>
      <c r="C245" s="85">
        <v>89448</v>
      </c>
      <c r="D245" s="85">
        <v>335898775</v>
      </c>
      <c r="E245" s="55">
        <v>6.6970472586265067E-3</v>
      </c>
      <c r="F245" s="84">
        <v>37.552407544047938</v>
      </c>
      <c r="G245" s="106"/>
      <c r="H245" s="101" t="str">
        <f t="shared" si="4"/>
        <v>(35, 40]</v>
      </c>
      <c r="I245" s="172">
        <v>6.0075078337339134</v>
      </c>
      <c r="J245" s="55">
        <v>4.023256386908497E-2</v>
      </c>
      <c r="K245" s="55">
        <v>4.0232617826292554E-2</v>
      </c>
      <c r="L245" s="104">
        <v>40232617</v>
      </c>
      <c r="M245" s="55">
        <v>4.0232617885117596E-2</v>
      </c>
      <c r="N245" s="55">
        <v>1.510831663385888</v>
      </c>
      <c r="O245" s="106" cm="1">
        <f t="array" ref="O245:O247">I245:I247*1.5</f>
        <v>9.0112617506008696</v>
      </c>
      <c r="P245" s="55">
        <v>4.0232617885117596E-2</v>
      </c>
      <c r="Q245" s="55">
        <v>7.9361967666601321E-2</v>
      </c>
      <c r="R245" s="55">
        <v>2.4096385542168676E-2</v>
      </c>
      <c r="S245" s="74">
        <v>1.97</v>
      </c>
      <c r="T245" s="92"/>
      <c r="U245" s="180">
        <v>0.33705596911860491</v>
      </c>
    </row>
    <row r="246" spans="1:21">
      <c r="A246" s="54">
        <v>40</v>
      </c>
      <c r="B246" s="54">
        <v>45</v>
      </c>
      <c r="C246" s="85">
        <v>95401</v>
      </c>
      <c r="D246" s="85">
        <v>405939470</v>
      </c>
      <c r="E246" s="55">
        <v>7.1427533932589583E-3</v>
      </c>
      <c r="F246" s="84">
        <v>42.55086110208488</v>
      </c>
      <c r="G246" s="106"/>
      <c r="H246" s="57" t="str">
        <f t="shared" si="4"/>
        <v>(40, 45]</v>
      </c>
      <c r="I246" s="172">
        <v>6.7294465601980429</v>
      </c>
      <c r="J246" s="55">
        <v>4.8066777252609397E-2</v>
      </c>
      <c r="K246" s="55">
        <v>4.8066841716536843E-2</v>
      </c>
      <c r="L246" s="104">
        <v>48066841</v>
      </c>
      <c r="M246" s="55">
        <v>4.8066842057470527E-2</v>
      </c>
      <c r="N246" s="55">
        <v>2.0452855200032802</v>
      </c>
      <c r="O246" s="106">
        <v>10.094169840297065</v>
      </c>
      <c r="P246" s="55">
        <v>4.8066842057470527E-2</v>
      </c>
      <c r="Q246" s="55">
        <v>8.031688068665449E-2</v>
      </c>
      <c r="R246" s="55">
        <v>3.614457831325301E-2</v>
      </c>
      <c r="S246" s="74">
        <v>1.67</v>
      </c>
      <c r="T246" s="92"/>
      <c r="U246" s="180">
        <v>0.34630663093382918</v>
      </c>
    </row>
    <row r="247" spans="1:21">
      <c r="A247" s="54">
        <v>45</v>
      </c>
      <c r="B247" s="54">
        <v>50</v>
      </c>
      <c r="C247" s="85">
        <v>100624</v>
      </c>
      <c r="D247" s="85">
        <v>478490985</v>
      </c>
      <c r="E247" s="55">
        <v>7.5338038117345671E-3</v>
      </c>
      <c r="F247" s="84">
        <v>47.552371700588331</v>
      </c>
      <c r="G247" s="106"/>
      <c r="H247" s="57" t="str">
        <f t="shared" si="4"/>
        <v>(45, 50]</v>
      </c>
      <c r="I247" s="172">
        <v>4.8669957470624743</v>
      </c>
      <c r="J247" s="55">
        <v>3.6666991110915197E-2</v>
      </c>
      <c r="K247" s="55">
        <v>3.6667040286216507E-2</v>
      </c>
      <c r="L247" s="104">
        <v>36667040</v>
      </c>
      <c r="M247" s="55">
        <v>3.6667040806674898E-2</v>
      </c>
      <c r="N247" s="55">
        <v>1.7436047535996451</v>
      </c>
      <c r="O247" s="106">
        <v>7.300493620593711</v>
      </c>
      <c r="P247" s="55">
        <v>3.6667040806674898E-2</v>
      </c>
      <c r="Q247" s="55">
        <v>8.1174019704654418E-2</v>
      </c>
      <c r="R247" s="55">
        <v>2.4096385542168676E-2</v>
      </c>
      <c r="S247" s="74">
        <v>2.21</v>
      </c>
      <c r="T247" s="92"/>
      <c r="U247" s="180">
        <v>0.35514780883072311</v>
      </c>
    </row>
    <row r="248" spans="1:21">
      <c r="A248" s="54">
        <v>50</v>
      </c>
      <c r="B248" s="54">
        <v>60</v>
      </c>
      <c r="C248" s="85">
        <v>214959</v>
      </c>
      <c r="D248" s="85">
        <v>1184621845</v>
      </c>
      <c r="E248" s="55">
        <v>1.6094161766245139E-2</v>
      </c>
      <c r="F248" s="84">
        <v>55.10919966133077</v>
      </c>
      <c r="G248" s="106">
        <v>30</v>
      </c>
      <c r="H248" s="101" t="str">
        <f t="shared" si="4"/>
        <v>(50, 60]</v>
      </c>
      <c r="I248" s="172">
        <v>13.715333361373443</v>
      </c>
      <c r="J248" s="55">
        <v>0.2207367937959229</v>
      </c>
      <c r="K248" s="55">
        <v>0.22073708983325829</v>
      </c>
      <c r="L248" s="104">
        <v>220737089</v>
      </c>
      <c r="M248" s="55">
        <v>0.22073709385621607</v>
      </c>
      <c r="N248" s="55">
        <v>12.16464457798412</v>
      </c>
      <c r="O248" s="106" cm="1">
        <f t="array" ref="O248:O250">G248:G250*1.5</f>
        <v>45</v>
      </c>
      <c r="P248" s="55">
        <v>0.22073709385621607</v>
      </c>
      <c r="Q248" s="55">
        <v>5.3738888128516647E-2</v>
      </c>
      <c r="R248" s="55">
        <v>2.4096385542168676E-2</v>
      </c>
      <c r="S248" s="74">
        <v>0.24</v>
      </c>
      <c r="T248" s="92"/>
      <c r="U248" s="180">
        <v>0.36609409525769698</v>
      </c>
    </row>
    <row r="249" spans="1:21">
      <c r="A249" s="54">
        <v>60</v>
      </c>
      <c r="B249" s="54">
        <v>70</v>
      </c>
      <c r="C249" s="85">
        <v>229908</v>
      </c>
      <c r="D249" s="85">
        <v>1496133495</v>
      </c>
      <c r="E249" s="55">
        <v>1.7213406013955625E-2</v>
      </c>
      <c r="F249" s="84">
        <v>65.075312516310873</v>
      </c>
      <c r="G249" s="106">
        <v>40.094999999999999</v>
      </c>
      <c r="H249" s="57" t="str">
        <f t="shared" si="4"/>
        <v>(60, 70]</v>
      </c>
      <c r="I249" s="172">
        <v>4.2530134170585825</v>
      </c>
      <c r="J249" s="55">
        <v>7.3208846730630162E-2</v>
      </c>
      <c r="K249" s="55">
        <v>7.3208944913409485E-2</v>
      </c>
      <c r="L249" s="104">
        <v>73208944</v>
      </c>
      <c r="M249" s="55">
        <v>7.3208945610596807E-2</v>
      </c>
      <c r="N249" s="55">
        <v>4.7640950145991923</v>
      </c>
      <c r="O249" s="106">
        <v>60.142499999999998</v>
      </c>
      <c r="P249" s="55">
        <v>7.3208945610596807E-2</v>
      </c>
      <c r="Q249" s="55">
        <v>7.6816778613152351E-2</v>
      </c>
      <c r="R249" s="55">
        <v>6.0240963855421686E-2</v>
      </c>
      <c r="S249" s="74">
        <v>1.05</v>
      </c>
      <c r="T249" s="92"/>
      <c r="U249" s="180">
        <v>0.37920328529188319</v>
      </c>
    </row>
    <row r="250" spans="1:21">
      <c r="A250" s="54">
        <v>70</v>
      </c>
      <c r="B250" s="54">
        <v>80</v>
      </c>
      <c r="C250" s="85">
        <v>241897</v>
      </c>
      <c r="D250" s="85">
        <v>1815887605</v>
      </c>
      <c r="E250" s="55">
        <v>1.811103256327672E-2</v>
      </c>
      <c r="F250" s="84">
        <v>75.068628589854356</v>
      </c>
      <c r="G250" s="106">
        <v>34.222500000000004</v>
      </c>
      <c r="H250" s="57" t="str">
        <f t="shared" si="4"/>
        <v>(70, 80]</v>
      </c>
      <c r="I250" s="172">
        <v>3.1442095445612068</v>
      </c>
      <c r="J250" s="55">
        <v>5.6944881447313481E-2</v>
      </c>
      <c r="K250" s="55">
        <v>5.6944957817956901E-2</v>
      </c>
      <c r="L250" s="104">
        <v>56944957</v>
      </c>
      <c r="M250" s="55">
        <v>5.6944958252789078E-2</v>
      </c>
      <c r="N250" s="55">
        <v>4.2747799211433852</v>
      </c>
      <c r="O250" s="106">
        <v>51.333750000000009</v>
      </c>
      <c r="P250" s="55">
        <v>5.6944958252789078E-2</v>
      </c>
      <c r="Q250" s="55">
        <v>6.898489444868279E-2</v>
      </c>
      <c r="R250" s="55">
        <v>4.8192771084337352E-2</v>
      </c>
      <c r="S250" s="74">
        <v>1.21</v>
      </c>
      <c r="T250" s="92"/>
      <c r="U250" s="180">
        <v>0.39031090064681029</v>
      </c>
    </row>
    <row r="251" spans="1:21">
      <c r="A251" s="54">
        <v>80</v>
      </c>
      <c r="B251" s="54">
        <v>90</v>
      </c>
      <c r="C251" s="85">
        <v>251871</v>
      </c>
      <c r="D251" s="85">
        <v>2142451880</v>
      </c>
      <c r="E251" s="55">
        <v>1.8857794361836114E-2</v>
      </c>
      <c r="F251" s="84">
        <v>85.061475120200413</v>
      </c>
      <c r="G251" s="106">
        <v>7.5</v>
      </c>
      <c r="H251" s="57" t="str">
        <f t="shared" si="4"/>
        <v>(80, 90]</v>
      </c>
      <c r="I251" s="172">
        <v>1.5318125820953823</v>
      </c>
      <c r="J251" s="55">
        <v>2.8886606674027919E-2</v>
      </c>
      <c r="K251" s="55">
        <v>2.8886645414801133E-2</v>
      </c>
      <c r="L251" s="104">
        <v>28886645</v>
      </c>
      <c r="M251" s="55">
        <v>2.8886645635506206E-2</v>
      </c>
      <c r="N251" s="55">
        <v>2.4571406890306569</v>
      </c>
      <c r="O251" s="106" cm="1">
        <f t="array" ref="O251:O253">G251:G253*1.5</f>
        <v>11.25</v>
      </c>
      <c r="P251" s="55">
        <v>2.8886645635506206E-2</v>
      </c>
      <c r="Q251" s="55">
        <v>3.1483369661150763E-2</v>
      </c>
      <c r="R251" s="55">
        <v>2.4096385542168676E-2</v>
      </c>
      <c r="S251" s="74">
        <v>1.0900000000000001</v>
      </c>
      <c r="T251" s="92"/>
      <c r="U251" s="180">
        <v>0.40047450541398422</v>
      </c>
    </row>
    <row r="252" spans="1:21">
      <c r="A252" s="54">
        <v>90</v>
      </c>
      <c r="B252" s="54">
        <v>100</v>
      </c>
      <c r="C252" s="85">
        <v>258300</v>
      </c>
      <c r="D252" s="85">
        <v>2455049550</v>
      </c>
      <c r="E252" s="55">
        <v>1.9339139018236591E-2</v>
      </c>
      <c r="F252" s="84">
        <v>95.046440185830434</v>
      </c>
      <c r="G252" s="106">
        <v>7.5</v>
      </c>
      <c r="H252" s="57" t="str">
        <f t="shared" si="4"/>
        <v>(90, 100]</v>
      </c>
      <c r="I252" s="172">
        <v>0.6574532127978433</v>
      </c>
      <c r="J252" s="103">
        <v>1.2714579080283776E-2</v>
      </c>
      <c r="K252" s="103">
        <v>1.271459613222173E-2</v>
      </c>
      <c r="L252" s="104">
        <v>12714596</v>
      </c>
      <c r="M252" s="103">
        <v>1.2714596279721118E-2</v>
      </c>
      <c r="N252" s="103">
        <v>1.2084771147874953</v>
      </c>
      <c r="O252" s="106">
        <v>11.25</v>
      </c>
      <c r="P252" s="55">
        <v>1.2714596279721118E-2</v>
      </c>
      <c r="Q252" s="103">
        <v>3.2286981678026613E-2</v>
      </c>
      <c r="R252" s="55">
        <v>1.2048192771084338E-2</v>
      </c>
      <c r="S252" s="74">
        <v>2.54</v>
      </c>
      <c r="T252" s="92"/>
      <c r="U252" s="200">
        <v>0.40980344805207769</v>
      </c>
    </row>
    <row r="253" spans="1:21">
      <c r="A253" s="54">
        <v>100</v>
      </c>
      <c r="B253" s="54">
        <v>120</v>
      </c>
      <c r="C253" s="85">
        <v>527850</v>
      </c>
      <c r="D253" s="85">
        <v>5809282525</v>
      </c>
      <c r="E253" s="55">
        <v>3.9520575032040976E-2</v>
      </c>
      <c r="F253" s="84">
        <v>110.05555602917495</v>
      </c>
      <c r="G253" s="106">
        <v>7.5</v>
      </c>
      <c r="H253" s="57" t="str">
        <f t="shared" si="4"/>
        <v>(100, 120]</v>
      </c>
      <c r="I253" s="172">
        <v>0.67408735183982249</v>
      </c>
      <c r="J253" s="103">
        <v>2.6640319766535511E-2</v>
      </c>
      <c r="K253" s="103">
        <v>2.6640355494739868E-2</v>
      </c>
      <c r="L253" s="104">
        <v>26640355</v>
      </c>
      <c r="M253" s="103">
        <v>2.6640355586087822E-2</v>
      </c>
      <c r="N253" s="103">
        <v>2.9319191468418322</v>
      </c>
      <c r="O253" s="106">
        <v>11.25</v>
      </c>
      <c r="P253" s="55">
        <v>2.6640355586087822E-2</v>
      </c>
      <c r="Q253" s="103">
        <v>6.5980192385584044E-2</v>
      </c>
      <c r="R253" s="55">
        <v>6.0240963855421686E-2</v>
      </c>
      <c r="S253" s="74">
        <v>2.48</v>
      </c>
      <c r="T253" s="92"/>
      <c r="U253" s="200">
        <v>0.421465812891617</v>
      </c>
    </row>
    <row r="254" spans="1:21">
      <c r="A254" s="54">
        <v>120</v>
      </c>
      <c r="B254" s="54">
        <v>140</v>
      </c>
      <c r="C254" s="85">
        <v>535919</v>
      </c>
      <c r="D254" s="85">
        <v>6967737790</v>
      </c>
      <c r="E254" s="55">
        <v>4.0124707872684226E-2</v>
      </c>
      <c r="F254" s="84">
        <v>130.01475577465996</v>
      </c>
      <c r="G254" s="106">
        <v>3</v>
      </c>
      <c r="H254" s="57" t="str">
        <f t="shared" si="4"/>
        <v>(120, 140]</v>
      </c>
      <c r="I254" s="172">
        <v>0.69025184950863738</v>
      </c>
      <c r="J254" s="103">
        <v>2.7696153820114072E-2</v>
      </c>
      <c r="K254" s="103">
        <v>2.7696190964332019E-2</v>
      </c>
      <c r="L254" s="104">
        <v>27696190</v>
      </c>
      <c r="M254" s="103">
        <v>2.7696190609316194E-2</v>
      </c>
      <c r="N254" s="103">
        <v>3.6009134579586757</v>
      </c>
      <c r="O254" s="106"/>
      <c r="P254" s="55">
        <v>2.7696190609316194E-2</v>
      </c>
      <c r="Q254" s="103">
        <v>4.0193279844058877E-2</v>
      </c>
      <c r="R254" s="55">
        <v>7.2289156626506021E-2</v>
      </c>
      <c r="S254" s="74">
        <v>1.45</v>
      </c>
      <c r="T254" s="92"/>
      <c r="U254" s="200">
        <v>0.43566693356949571</v>
      </c>
    </row>
    <row r="255" spans="1:21">
      <c r="A255" s="54">
        <v>140</v>
      </c>
      <c r="B255" s="54">
        <v>160</v>
      </c>
      <c r="C255" s="85">
        <v>529244</v>
      </c>
      <c r="D255" s="85">
        <v>7938511790</v>
      </c>
      <c r="E255" s="55">
        <v>3.9624944988647333E-2</v>
      </c>
      <c r="F255" s="84">
        <v>149.99719959035909</v>
      </c>
      <c r="G255" s="106">
        <v>1.2000000000000002</v>
      </c>
      <c r="H255" s="57" t="str">
        <f t="shared" si="4"/>
        <v>(140, 160]</v>
      </c>
      <c r="I255" s="172">
        <v>8.7561791101026784E-2</v>
      </c>
      <c r="J255" s="103">
        <v>3.4696311554856161E-3</v>
      </c>
      <c r="K255" s="103">
        <v>3.4696358087214652E-3</v>
      </c>
      <c r="L255" s="104">
        <v>3469635</v>
      </c>
      <c r="M255" s="103">
        <v>3.4696350763319716E-3</v>
      </c>
      <c r="N255" s="103">
        <v>0.52043554505027756</v>
      </c>
      <c r="O255" s="106"/>
      <c r="P255" s="55">
        <v>3.4696350763319716E-3</v>
      </c>
      <c r="Q255" s="103">
        <v>1.5877065333418372E-2</v>
      </c>
      <c r="R255" s="55">
        <v>2.4096385542168676E-2</v>
      </c>
      <c r="S255" s="74">
        <v>4.58</v>
      </c>
      <c r="T255" s="92"/>
      <c r="U255" s="200">
        <v>0.44717023498564051</v>
      </c>
    </row>
    <row r="256" spans="1:21">
      <c r="A256" s="54">
        <v>160</v>
      </c>
      <c r="B256" s="54">
        <v>180</v>
      </c>
      <c r="C256" s="85">
        <v>519627</v>
      </c>
      <c r="D256" s="85">
        <v>8832072340</v>
      </c>
      <c r="E256" s="55">
        <v>3.8904912081413959E-2</v>
      </c>
      <c r="F256" s="84">
        <v>169.96946540499243</v>
      </c>
      <c r="G256" s="106">
        <v>0.22499999999999998</v>
      </c>
      <c r="H256" s="57" t="str">
        <f t="shared" si="4"/>
        <v>(160, 180]</v>
      </c>
      <c r="I256" s="172">
        <v>7.8521881649517178E-2</v>
      </c>
      <c r="J256" s="103">
        <v>3.0548869020416581E-3</v>
      </c>
      <c r="K256" s="103">
        <v>3.0548909990504207E-3</v>
      </c>
      <c r="L256" s="104">
        <v>3054890</v>
      </c>
      <c r="M256" s="103">
        <v>3.0548900672075813E-3</v>
      </c>
      <c r="N256" s="103">
        <v>0.51923803159429405</v>
      </c>
      <c r="O256" s="106"/>
      <c r="P256" s="55">
        <v>3.0548900672075813E-3</v>
      </c>
      <c r="Q256" s="103">
        <v>2.9228540613799353E-3</v>
      </c>
      <c r="R256" s="55">
        <v>3.614457831325301E-2</v>
      </c>
      <c r="S256" s="74">
        <v>0.96</v>
      </c>
      <c r="T256" s="92"/>
      <c r="U256" s="200">
        <v>0.45747273730325311</v>
      </c>
    </row>
    <row r="257" spans="1:21">
      <c r="A257" s="54">
        <v>180</v>
      </c>
      <c r="B257" s="54">
        <v>200</v>
      </c>
      <c r="C257" s="85">
        <v>500559</v>
      </c>
      <c r="D257" s="85">
        <v>9508456100</v>
      </c>
      <c r="E257" s="55">
        <v>3.7477274827059578E-2</v>
      </c>
      <c r="F257" s="84">
        <v>189.95675035310524</v>
      </c>
      <c r="G257" s="106">
        <v>0.19500000000000001</v>
      </c>
      <c r="H257" s="57" t="str">
        <f t="shared" si="4"/>
        <v>(180, 200]</v>
      </c>
      <c r="I257" s="172">
        <v>7.2768279080277901E-2</v>
      </c>
      <c r="J257" s="103">
        <v>2.727156793783745E-3</v>
      </c>
      <c r="K257" s="103">
        <v>2.7271604512629382E-3</v>
      </c>
      <c r="L257" s="104">
        <v>2727160</v>
      </c>
      <c r="M257" s="103">
        <v>2.7271600599975214E-3</v>
      </c>
      <c r="N257" s="103">
        <v>0.51804246268990872</v>
      </c>
      <c r="O257" s="106"/>
      <c r="P257" s="55">
        <v>2.7271600599975214E-3</v>
      </c>
      <c r="Q257" s="103">
        <v>2.440185051243886E-3</v>
      </c>
      <c r="R257" s="55">
        <v>0</v>
      </c>
      <c r="S257" s="74">
        <v>0.89</v>
      </c>
      <c r="T257" s="92"/>
      <c r="U257" s="200">
        <v>0.46688540167069742</v>
      </c>
    </row>
    <row r="258" spans="1:21">
      <c r="A258" s="54">
        <v>200</v>
      </c>
      <c r="B258" s="54">
        <v>250</v>
      </c>
      <c r="C258" s="85">
        <v>1165700</v>
      </c>
      <c r="D258" s="85">
        <v>26176231540</v>
      </c>
      <c r="E258" s="55">
        <v>8.727694290963374E-2</v>
      </c>
      <c r="F258" s="84">
        <v>224.55375774212919</v>
      </c>
      <c r="G258" s="106">
        <v>0.3</v>
      </c>
      <c r="H258" s="57" t="str">
        <f t="shared" si="4"/>
        <v>(200, 250]</v>
      </c>
      <c r="I258" s="172">
        <v>2.6330926571078789E-2</v>
      </c>
      <c r="J258" s="103">
        <v>2.2980827751018017E-3</v>
      </c>
      <c r="K258" s="103">
        <v>2.2980858571357917E-3</v>
      </c>
      <c r="L258" s="104">
        <v>2298085</v>
      </c>
      <c r="M258" s="103">
        <v>2.2980850505578713E-3</v>
      </c>
      <c r="N258" s="103">
        <v>0.51604363371378092</v>
      </c>
      <c r="O258" s="106"/>
      <c r="P258" s="55">
        <v>2.2980850505578713E-3</v>
      </c>
      <c r="Q258" s="103">
        <v>8.7426091835947923E-3</v>
      </c>
      <c r="R258" s="55">
        <v>6.0240963855421686E-2</v>
      </c>
      <c r="S258" s="74">
        <v>3.8</v>
      </c>
      <c r="T258" s="92"/>
      <c r="U258" s="200">
        <v>0.48025330649648901</v>
      </c>
    </row>
    <row r="259" spans="1:21">
      <c r="A259" s="54">
        <v>250</v>
      </c>
      <c r="B259" s="54">
        <v>300</v>
      </c>
      <c r="C259" s="85">
        <v>1026762</v>
      </c>
      <c r="D259" s="85">
        <v>28180089350</v>
      </c>
      <c r="E259" s="55">
        <v>7.6874537578949437E-2</v>
      </c>
      <c r="F259" s="84">
        <v>274.45590458158756</v>
      </c>
      <c r="G259" s="106">
        <v>5.3999999999999992E-2</v>
      </c>
      <c r="H259" s="57" t="str">
        <f t="shared" si="4"/>
        <v>(250, 300]</v>
      </c>
      <c r="I259" s="172">
        <v>2.4315158037339472E-2</v>
      </c>
      <c r="J259" s="103">
        <v>1.8692165302795476E-3</v>
      </c>
      <c r="K259" s="103">
        <v>1.8692190371469865E-3</v>
      </c>
      <c r="L259" s="104">
        <v>1869219</v>
      </c>
      <c r="M259" s="103">
        <v>1.869219041122819E-3</v>
      </c>
      <c r="N259" s="103">
        <v>0.513018202792491</v>
      </c>
      <c r="O259" s="106"/>
      <c r="P259" s="55">
        <v>1.869219041122819E-3</v>
      </c>
      <c r="Q259" s="103">
        <v>1.3861060291082267E-3</v>
      </c>
      <c r="R259" s="55">
        <v>2.4096385542168676E-2</v>
      </c>
      <c r="S259" s="74">
        <v>0.74</v>
      </c>
      <c r="T259" s="92"/>
      <c r="U259" s="200">
        <v>0.49682640747581852</v>
      </c>
    </row>
    <row r="260" spans="1:21">
      <c r="A260" s="54">
        <v>300</v>
      </c>
      <c r="B260" s="54">
        <v>350</v>
      </c>
      <c r="C260" s="85">
        <v>890637</v>
      </c>
      <c r="D260" s="85">
        <v>28893976955</v>
      </c>
      <c r="E260" s="55">
        <v>6.66827439325791E-2</v>
      </c>
      <c r="F260" s="84">
        <v>324.41922977599182</v>
      </c>
      <c r="G260" s="106">
        <v>4.8000000000000001E-2</v>
      </c>
      <c r="H260" s="57" t="str">
        <f t="shared" si="4"/>
        <v>(300, 350]</v>
      </c>
      <c r="I260" s="172">
        <v>2.3578133463240464E-2</v>
      </c>
      <c r="J260" s="103">
        <v>1.5722546361374382E-3</v>
      </c>
      <c r="K260" s="103">
        <v>1.572256744739566E-3</v>
      </c>
      <c r="L260" s="104">
        <v>1572256</v>
      </c>
      <c r="M260" s="103">
        <v>1.5722560345896328E-3</v>
      </c>
      <c r="N260" s="103">
        <v>0.51007009175222384</v>
      </c>
      <c r="O260" s="106"/>
      <c r="P260" s="55">
        <v>1.5722560345896328E-3</v>
      </c>
      <c r="Q260" s="103">
        <v>1.0687470224436874E-3</v>
      </c>
      <c r="R260" s="55">
        <v>1.2048192771084338E-2</v>
      </c>
      <c r="S260" s="74">
        <v>0.68</v>
      </c>
      <c r="T260" s="92"/>
      <c r="U260" s="200">
        <v>0.5100563402168331</v>
      </c>
    </row>
    <row r="261" spans="1:21">
      <c r="A261" s="54">
        <v>350</v>
      </c>
      <c r="B261" s="54">
        <v>400</v>
      </c>
      <c r="C261" s="85">
        <v>765141</v>
      </c>
      <c r="D261" s="85">
        <v>28648734925</v>
      </c>
      <c r="E261" s="55">
        <v>5.7286752487621231E-2</v>
      </c>
      <c r="F261" s="84">
        <v>374.42425546402558</v>
      </c>
      <c r="G261" s="106">
        <v>5.0000000000000001E-3</v>
      </c>
      <c r="H261" s="57" t="str">
        <f t="shared" ref="H261:H292" si="5">"("&amp;$A261&amp;", "&amp;$B261&amp;"]"</f>
        <v>(350, 400]</v>
      </c>
      <c r="I261" s="172">
        <v>2.364320487269304E-2</v>
      </c>
      <c r="J261" s="103">
        <v>1.3544424255560864E-3</v>
      </c>
      <c r="K261" s="103">
        <v>1.3544442420431329E-3</v>
      </c>
      <c r="L261" s="104">
        <v>1354444</v>
      </c>
      <c r="M261" s="103">
        <v>1.3544440297977686E-3</v>
      </c>
      <c r="N261" s="103">
        <v>0.507136697424724</v>
      </c>
      <c r="O261" s="106"/>
      <c r="P261" s="55">
        <v>1.3544440297977686E-3</v>
      </c>
      <c r="Q261" s="103">
        <v>9.5641002008461039E-5</v>
      </c>
      <c r="R261" s="55">
        <v>0</v>
      </c>
      <c r="S261" s="74">
        <v>7.0000000000000007E-2</v>
      </c>
      <c r="T261" s="92"/>
      <c r="U261" s="200">
        <v>0.52143714187281465</v>
      </c>
    </row>
    <row r="262" spans="1:21">
      <c r="A262" s="54">
        <v>400</v>
      </c>
      <c r="B262" s="54">
        <v>450</v>
      </c>
      <c r="C262" s="85">
        <v>655533</v>
      </c>
      <c r="D262" s="85">
        <v>27818394850</v>
      </c>
      <c r="E262" s="55">
        <v>4.908030901293723E-2</v>
      </c>
      <c r="F262" s="84">
        <v>424.36299698108252</v>
      </c>
      <c r="G262" s="106">
        <v>3.3333333333333335E-3</v>
      </c>
      <c r="H262" s="57" t="str">
        <f t="shared" si="5"/>
        <v>(400, 450]</v>
      </c>
      <c r="I262" s="172">
        <v>2.4209078979262354E-2</v>
      </c>
      <c r="J262" s="103">
        <v>1.1881890772207993E-3</v>
      </c>
      <c r="K262" s="103">
        <v>1.1881906707400414E-3</v>
      </c>
      <c r="L262" s="104">
        <v>1188190</v>
      </c>
      <c r="M262" s="103">
        <v>1.1881900261401805E-3</v>
      </c>
      <c r="N262" s="103">
        <v>0.50422388047587774</v>
      </c>
      <c r="O262" s="106"/>
      <c r="P262" s="55">
        <v>1.1881900261401805E-3</v>
      </c>
      <c r="Q262" s="103">
        <v>5.4626001147146026E-5</v>
      </c>
      <c r="R262" s="55">
        <v>0</v>
      </c>
      <c r="S262" s="74">
        <v>0.05</v>
      </c>
      <c r="T262" s="92"/>
      <c r="U262" s="200">
        <v>0.53100027358521928</v>
      </c>
    </row>
    <row r="263" spans="1:21">
      <c r="A263" s="54">
        <v>450</v>
      </c>
      <c r="B263" s="54">
        <v>500</v>
      </c>
      <c r="C263" s="85">
        <v>560281</v>
      </c>
      <c r="D263" s="85">
        <v>26577237665</v>
      </c>
      <c r="E263" s="55">
        <v>4.1948711375441795E-2</v>
      </c>
      <c r="F263" s="84">
        <v>474.35550491628311</v>
      </c>
      <c r="G263" s="106">
        <v>3.3333333333333335E-3</v>
      </c>
      <c r="H263" s="57" t="str">
        <f t="shared" si="5"/>
        <v>(450, 500]</v>
      </c>
      <c r="I263" s="172">
        <v>2.519395375070594E-2</v>
      </c>
      <c r="J263" s="103">
        <v>1.0568538942945928E-3</v>
      </c>
      <c r="K263" s="103">
        <v>1.0568553116759246E-3</v>
      </c>
      <c r="L263" s="104">
        <v>1056855</v>
      </c>
      <c r="M263" s="103">
        <v>1.0568550232508106E-3</v>
      </c>
      <c r="N263" s="103">
        <v>0.50132499817744836</v>
      </c>
      <c r="O263" s="106"/>
      <c r="P263" s="55">
        <v>1.0568550232508106E-3</v>
      </c>
      <c r="Q263" s="103">
        <v>4.6689000980469022E-5</v>
      </c>
      <c r="R263" s="55">
        <v>0</v>
      </c>
      <c r="S263" s="74">
        <v>0.04</v>
      </c>
      <c r="T263" s="92"/>
      <c r="U263" s="200">
        <v>0.53927150015387737</v>
      </c>
    </row>
    <row r="264" spans="1:21">
      <c r="A264" s="54">
        <v>500</v>
      </c>
      <c r="B264" s="54">
        <v>550</v>
      </c>
      <c r="C264" s="85">
        <v>478425</v>
      </c>
      <c r="D264" s="85">
        <v>25087256455</v>
      </c>
      <c r="E264" s="55">
        <v>3.5820083564846464E-2</v>
      </c>
      <c r="F264" s="84">
        <v>524.37177101949101</v>
      </c>
      <c r="G264" s="106">
        <v>3.3333333333333335E-3</v>
      </c>
      <c r="H264" s="57" t="str">
        <f t="shared" si="5"/>
        <v>(500, 550]</v>
      </c>
      <c r="I264" s="172">
        <v>2.653672550706063E-2</v>
      </c>
      <c r="J264" s="103">
        <v>9.5054772520030448E-4</v>
      </c>
      <c r="K264" s="103">
        <v>9.5054900001095529E-4</v>
      </c>
      <c r="L264" s="104">
        <v>950549</v>
      </c>
      <c r="M264" s="103">
        <v>9.5054902091207846E-4</v>
      </c>
      <c r="N264" s="103">
        <v>0.49844107353650979</v>
      </c>
      <c r="O264" s="106"/>
      <c r="P264" s="55">
        <v>9.5054902091207846E-4</v>
      </c>
      <c r="Q264" s="103">
        <v>3.9868000837228018E-5</v>
      </c>
      <c r="R264" s="55">
        <v>0</v>
      </c>
      <c r="S264" s="74">
        <v>0.04</v>
      </c>
      <c r="T264" s="92"/>
      <c r="U264" s="200">
        <v>0.54676261482494559</v>
      </c>
    </row>
    <row r="265" spans="1:21">
      <c r="A265" s="54">
        <v>550</v>
      </c>
      <c r="B265" s="54">
        <v>600</v>
      </c>
      <c r="C265" s="85">
        <v>409136</v>
      </c>
      <c r="D265" s="85">
        <v>23501071195</v>
      </c>
      <c r="E265" s="55">
        <v>3.0632357651433396E-2</v>
      </c>
      <c r="F265" s="84">
        <v>574.40731676019709</v>
      </c>
      <c r="G265" s="106">
        <v>3.3333333333333335E-3</v>
      </c>
      <c r="H265" s="57" t="str">
        <f t="shared" si="5"/>
        <v>(550, 600]</v>
      </c>
      <c r="I265" s="172">
        <v>2.8164806570154712E-2</v>
      </c>
      <c r="J265" s="55">
        <v>8.6275442804042025E-4</v>
      </c>
      <c r="K265" s="55">
        <v>8.6275558510860804E-4</v>
      </c>
      <c r="L265" s="104">
        <v>862755</v>
      </c>
      <c r="M265" s="55">
        <v>8.6275501898061037E-4</v>
      </c>
      <c r="N265" s="55">
        <v>0.49557279547404531</v>
      </c>
      <c r="O265" s="106"/>
      <c r="P265" s="55">
        <v>8.6275501898061037E-4</v>
      </c>
      <c r="Q265" s="55">
        <v>3.4094000715974015E-5</v>
      </c>
      <c r="R265" s="55">
        <v>0</v>
      </c>
      <c r="S265" s="74">
        <v>0.04</v>
      </c>
      <c r="T265" s="92"/>
      <c r="U265" s="180">
        <v>0.55355376742561602</v>
      </c>
    </row>
    <row r="266" spans="1:21">
      <c r="A266" s="54">
        <v>600</v>
      </c>
      <c r="B266" s="54">
        <v>650</v>
      </c>
      <c r="C266" s="85">
        <v>348904</v>
      </c>
      <c r="D266" s="85">
        <v>21784236745</v>
      </c>
      <c r="E266" s="55">
        <v>2.612273697258544E-2</v>
      </c>
      <c r="F266" s="84">
        <v>624.36190886318298</v>
      </c>
      <c r="G266" s="106">
        <v>3.3333333333333335E-3</v>
      </c>
      <c r="H266" s="57" t="str">
        <f t="shared" si="5"/>
        <v>(600, 650]</v>
      </c>
      <c r="I266" s="172">
        <v>3.0209928293305485E-2</v>
      </c>
      <c r="J266" s="55">
        <v>7.8916601076668615E-4</v>
      </c>
      <c r="K266" s="55">
        <v>7.8916706914304016E-4</v>
      </c>
      <c r="L266" s="104">
        <v>789167</v>
      </c>
      <c r="M266" s="55">
        <v>7.891670173616744E-4</v>
      </c>
      <c r="N266" s="55">
        <v>0.49272582537179971</v>
      </c>
      <c r="O266" s="106"/>
      <c r="P266" s="55">
        <v>7.891670173616744E-4</v>
      </c>
      <c r="Q266" s="55">
        <v>2.9074000610554013E-5</v>
      </c>
      <c r="R266" s="55">
        <v>0</v>
      </c>
      <c r="S266" s="74">
        <v>0.04</v>
      </c>
      <c r="T266" s="92"/>
      <c r="U266" s="180">
        <v>0.55890973295901325</v>
      </c>
    </row>
    <row r="267" spans="1:21">
      <c r="A267" s="54">
        <v>650</v>
      </c>
      <c r="B267" s="54">
        <v>700</v>
      </c>
      <c r="C267" s="85">
        <v>299066</v>
      </c>
      <c r="D267" s="85">
        <v>20167888070</v>
      </c>
      <c r="E267" s="55">
        <v>2.2391323846798081E-2</v>
      </c>
      <c r="F267" s="84">
        <v>674.36245076337673</v>
      </c>
      <c r="G267" s="106">
        <v>3.3333333333333335E-3</v>
      </c>
      <c r="H267" s="57" t="str">
        <f t="shared" si="5"/>
        <v>(650, 700]</v>
      </c>
      <c r="I267" s="172">
        <v>3.2443435033758149E-2</v>
      </c>
      <c r="J267" s="55">
        <v>7.2645146054343317E-4</v>
      </c>
      <c r="K267" s="55">
        <v>7.2645243481125226E-4</v>
      </c>
      <c r="L267" s="104">
        <v>726452</v>
      </c>
      <c r="M267" s="55">
        <v>7.2645201598194433E-4</v>
      </c>
      <c r="N267" s="55">
        <v>0.48989196185957967</v>
      </c>
      <c r="O267" s="106"/>
      <c r="P267" s="55">
        <v>7.2645201598194433E-4</v>
      </c>
      <c r="Q267" s="55">
        <v>2.4921000523341011E-5</v>
      </c>
      <c r="R267" s="55">
        <v>0</v>
      </c>
      <c r="S267" s="74">
        <v>0.03</v>
      </c>
      <c r="T267" s="92"/>
      <c r="U267" s="180">
        <v>0.56408631602044401</v>
      </c>
    </row>
    <row r="268" spans="1:21">
      <c r="A268" s="54">
        <v>700</v>
      </c>
      <c r="B268" s="54">
        <v>750</v>
      </c>
      <c r="C268" s="85">
        <v>257143</v>
      </c>
      <c r="D268" s="85">
        <v>18626033505</v>
      </c>
      <c r="E268" s="55">
        <v>1.9252513451670197E-2</v>
      </c>
      <c r="F268" s="84">
        <v>724.3453450025861</v>
      </c>
      <c r="G268" s="106">
        <v>3.3333333333333335E-3</v>
      </c>
      <c r="H268" s="57" t="str">
        <f t="shared" si="5"/>
        <v>(700, 750]</v>
      </c>
      <c r="I268" s="172">
        <v>3.4927168580485175E-2</v>
      </c>
      <c r="J268" s="55">
        <v>6.7243578292454354E-4</v>
      </c>
      <c r="K268" s="55">
        <v>6.724366847501703E-4</v>
      </c>
      <c r="L268" s="104">
        <v>672436</v>
      </c>
      <c r="M268" s="55">
        <v>6.7243601479359235E-4</v>
      </c>
      <c r="N268" s="55">
        <v>0.48707589712782873</v>
      </c>
      <c r="O268" s="106"/>
      <c r="P268" s="55">
        <v>6.7243601479359235E-4</v>
      </c>
      <c r="Q268" s="55">
        <v>2.142800044998801E-5</v>
      </c>
      <c r="R268" s="55">
        <v>0</v>
      </c>
      <c r="S268" s="74">
        <v>0.03</v>
      </c>
      <c r="T268" s="92"/>
      <c r="U268" s="180">
        <v>0.56856346140145408</v>
      </c>
    </row>
    <row r="269" spans="1:21">
      <c r="A269" s="54">
        <v>750</v>
      </c>
      <c r="B269" s="54">
        <v>800</v>
      </c>
      <c r="C269" s="85">
        <v>221618</v>
      </c>
      <c r="D269" s="85">
        <v>17161453475</v>
      </c>
      <c r="E269" s="55">
        <v>1.6592726716777223E-2</v>
      </c>
      <c r="F269" s="84">
        <v>774.37092090895135</v>
      </c>
      <c r="G269" s="106">
        <v>3.3333333333333335E-3</v>
      </c>
      <c r="H269" s="57" t="str">
        <f t="shared" si="5"/>
        <v>(750, 800]</v>
      </c>
      <c r="I269" s="172">
        <v>3.7689773330173766E-2</v>
      </c>
      <c r="J269" s="55">
        <v>6.2537610888485184E-4</v>
      </c>
      <c r="K269" s="55">
        <v>6.253769475972102E-4</v>
      </c>
      <c r="L269" s="104">
        <v>625376</v>
      </c>
      <c r="M269" s="55">
        <v>6.2537601375827227E-4</v>
      </c>
      <c r="N269" s="55">
        <v>0.48427299968836235</v>
      </c>
      <c r="O269" s="106"/>
      <c r="P269" s="55">
        <v>6.2537601375827227E-4</v>
      </c>
      <c r="Q269" s="55">
        <v>1.8467000387807009E-5</v>
      </c>
      <c r="R269" s="55">
        <v>0</v>
      </c>
      <c r="S269" s="74">
        <v>0.03</v>
      </c>
      <c r="T269" s="92"/>
      <c r="U269" s="180">
        <v>0.57334680236536373</v>
      </c>
    </row>
    <row r="270" spans="1:21">
      <c r="A270" s="54">
        <v>800</v>
      </c>
      <c r="B270" s="54">
        <v>850</v>
      </c>
      <c r="C270" s="85">
        <v>190331</v>
      </c>
      <c r="D270" s="85">
        <v>15690756525</v>
      </c>
      <c r="E270" s="55">
        <v>1.4250242618970146E-2</v>
      </c>
      <c r="F270" s="84">
        <v>824.39311121152105</v>
      </c>
      <c r="G270" s="106">
        <v>3.3333333333333335E-3</v>
      </c>
      <c r="H270" s="57" t="str">
        <f t="shared" si="5"/>
        <v>(800, 850]</v>
      </c>
      <c r="I270" s="172">
        <v>4.0985352321730201E-2</v>
      </c>
      <c r="J270" s="55">
        <v>5.8405121440862674E-4</v>
      </c>
      <c r="K270" s="55">
        <v>5.8405199769881715E-4</v>
      </c>
      <c r="L270" s="104">
        <v>584051</v>
      </c>
      <c r="M270" s="55">
        <v>5.840510128491223E-4</v>
      </c>
      <c r="N270" s="55">
        <v>0.48148763158892799</v>
      </c>
      <c r="O270" s="106"/>
      <c r="P270" s="55">
        <v>5.840510128491223E-4</v>
      </c>
      <c r="Q270" s="55">
        <v>1.5860000333060006E-5</v>
      </c>
      <c r="R270" s="55">
        <v>0</v>
      </c>
      <c r="S270" s="74">
        <v>0.03</v>
      </c>
      <c r="T270" s="92"/>
      <c r="U270" s="180">
        <v>0.57698274648178982</v>
      </c>
    </row>
    <row r="271" spans="1:21">
      <c r="A271" s="54">
        <v>850</v>
      </c>
      <c r="B271" s="54">
        <v>900</v>
      </c>
      <c r="C271" s="85">
        <v>165233</v>
      </c>
      <c r="D271" s="85">
        <v>14447963260</v>
      </c>
      <c r="E271" s="55">
        <v>1.2371134174991432E-2</v>
      </c>
      <c r="F271" s="84">
        <v>874.39937905866259</v>
      </c>
      <c r="G271" s="106">
        <v>3.3333333333333335E-3</v>
      </c>
      <c r="H271" s="57" t="str">
        <f t="shared" si="5"/>
        <v>(850, 900]</v>
      </c>
      <c r="I271" s="172">
        <v>4.4254787166549521E-2</v>
      </c>
      <c r="J271" s="55">
        <v>5.4748190992307303E-4</v>
      </c>
      <c r="K271" s="55">
        <v>5.474826441689729E-4</v>
      </c>
      <c r="L271" s="75">
        <v>547482</v>
      </c>
      <c r="M271" s="55">
        <v>5.4748201204460431E-4</v>
      </c>
      <c r="N271" s="55">
        <v>0.47871793137758922</v>
      </c>
      <c r="O271" s="106"/>
      <c r="P271" s="55">
        <v>5.4748201204460431E-4</v>
      </c>
      <c r="Q271" s="55">
        <v>1.3769000289149006E-5</v>
      </c>
      <c r="R271" s="55">
        <v>0</v>
      </c>
      <c r="S271" s="74">
        <v>0.03</v>
      </c>
      <c r="T271" s="92"/>
      <c r="U271" s="180">
        <v>0.58038352925724046</v>
      </c>
    </row>
    <row r="272" spans="1:21">
      <c r="A272" s="54">
        <v>900</v>
      </c>
      <c r="B272" s="54">
        <v>950</v>
      </c>
      <c r="C272" s="85">
        <v>142742</v>
      </c>
      <c r="D272" s="85">
        <v>13196035120</v>
      </c>
      <c r="E272" s="55">
        <v>1.0687214021452294E-2</v>
      </c>
      <c r="F272" s="84">
        <v>924.46757926889074</v>
      </c>
      <c r="G272" s="106">
        <v>3.3333333333333335E-3</v>
      </c>
      <c r="H272" s="57" t="str">
        <f t="shared" si="5"/>
        <v>(900, 950]</v>
      </c>
      <c r="I272" s="172">
        <v>4.8174318951331327E-2</v>
      </c>
      <c r="J272" s="55">
        <v>5.1484925697058311E-4</v>
      </c>
      <c r="K272" s="55">
        <v>5.1484994745176456E-4</v>
      </c>
      <c r="L272" s="75">
        <v>514849</v>
      </c>
      <c r="M272" s="55">
        <v>5.1484901132667826E-4</v>
      </c>
      <c r="N272" s="55">
        <v>0.47596121919015594</v>
      </c>
      <c r="O272" s="106"/>
      <c r="P272" s="55">
        <v>5.1484901132667826E-4</v>
      </c>
      <c r="Q272" s="55">
        <v>1.1894000249774005E-5</v>
      </c>
      <c r="R272" s="55">
        <v>0</v>
      </c>
      <c r="S272" s="74">
        <v>0.02</v>
      </c>
      <c r="T272" s="92"/>
      <c r="U272" s="180">
        <v>0.58365360408592371</v>
      </c>
    </row>
    <row r="273" spans="1:21">
      <c r="A273" s="54">
        <v>950</v>
      </c>
      <c r="B273" s="54">
        <v>1000</v>
      </c>
      <c r="C273" s="85">
        <v>124020</v>
      </c>
      <c r="D273" s="85">
        <v>12085225970</v>
      </c>
      <c r="E273" s="55">
        <v>9.2854820791393802E-3</v>
      </c>
      <c r="F273" s="84">
        <v>974.45782696339302</v>
      </c>
      <c r="G273" s="106">
        <v>3.3333333333333335E-3</v>
      </c>
      <c r="H273" s="57" t="str">
        <f t="shared" si="5"/>
        <v>(950, 1000]</v>
      </c>
      <c r="I273" s="172">
        <v>5.2299858644121469E-2</v>
      </c>
      <c r="J273" s="55">
        <v>4.8562940018151272E-4</v>
      </c>
      <c r="K273" s="55">
        <v>4.856300514749883E-4</v>
      </c>
      <c r="L273" s="75">
        <v>485630</v>
      </c>
      <c r="M273" s="55">
        <v>4.8563001068386023E-4</v>
      </c>
      <c r="N273" s="55">
        <v>0.47322596491920377</v>
      </c>
      <c r="O273" s="106"/>
      <c r="P273" s="55">
        <v>4.8563001068386023E-4</v>
      </c>
      <c r="Q273" s="55">
        <v>1.0334000217014005E-5</v>
      </c>
      <c r="R273" s="55">
        <v>0</v>
      </c>
      <c r="S273" s="74">
        <v>0.02</v>
      </c>
      <c r="T273" s="92"/>
      <c r="U273" s="180">
        <v>0.58652278290282522</v>
      </c>
    </row>
    <row r="274" spans="1:21">
      <c r="A274" s="54">
        <v>1000</v>
      </c>
      <c r="B274" s="54">
        <v>2000</v>
      </c>
      <c r="C274" s="85">
        <v>850635</v>
      </c>
      <c r="D274" s="85">
        <v>112397654425</v>
      </c>
      <c r="E274" s="55">
        <v>6.368776042887217E-2</v>
      </c>
      <c r="F274" s="84">
        <v>1321.3382287937834</v>
      </c>
      <c r="G274" s="106">
        <v>3.3333333333333335E-3</v>
      </c>
      <c r="H274" s="57" t="str">
        <f t="shared" si="5"/>
        <v>(1000, 2000]</v>
      </c>
      <c r="I274" s="172">
        <v>1.6208004065960877E-2</v>
      </c>
      <c r="J274" s="55">
        <v>1.0322514799831024E-3</v>
      </c>
      <c r="K274" s="55">
        <v>1.0322528643693315E-3</v>
      </c>
      <c r="L274" s="75">
        <v>1032252</v>
      </c>
      <c r="M274" s="55">
        <v>1.0322520227095445E-3</v>
      </c>
      <c r="N274" s="55">
        <v>1.3639540593558299</v>
      </c>
      <c r="O274" s="106"/>
      <c r="P274" s="55">
        <v>1.0322520227095445E-3</v>
      </c>
      <c r="Q274" s="55">
        <v>7.0885001488585036E-5</v>
      </c>
      <c r="R274" s="55">
        <v>0</v>
      </c>
      <c r="S274" s="74">
        <v>7.0000000000000007E-2</v>
      </c>
      <c r="T274" s="92"/>
      <c r="U274" s="180">
        <v>0.59752520032021483</v>
      </c>
    </row>
    <row r="275" spans="1:21">
      <c r="A275" s="54">
        <v>2000</v>
      </c>
      <c r="B275" s="54">
        <v>3000</v>
      </c>
      <c r="C275" s="85">
        <v>119341</v>
      </c>
      <c r="D275" s="85">
        <v>28404013705</v>
      </c>
      <c r="E275" s="55">
        <v>8.9351613998272274E-3</v>
      </c>
      <c r="F275" s="84">
        <v>2380.071702516319</v>
      </c>
      <c r="G275" s="106">
        <v>3.3333333333333335E-3</v>
      </c>
      <c r="H275" s="57" t="str">
        <f t="shared" si="5"/>
        <v>(2000, 3000]</v>
      </c>
      <c r="I275" s="172">
        <v>1.8921924837924466E-2</v>
      </c>
      <c r="J275" s="55">
        <v>1.6907045242225475E-4</v>
      </c>
      <c r="K275" s="55">
        <v>1.6907067916816952E-4</v>
      </c>
      <c r="L275" s="75">
        <v>169070</v>
      </c>
      <c r="M275" s="55">
        <v>1.6907000371954009E-4</v>
      </c>
      <c r="N275" s="55">
        <v>0.40239873159720618</v>
      </c>
      <c r="O275" s="106"/>
      <c r="P275" s="55">
        <v>1.6907000371954009E-4</v>
      </c>
      <c r="Q275" s="55">
        <v>9.9440002088240046E-6</v>
      </c>
      <c r="R275" s="55">
        <v>0</v>
      </c>
      <c r="S275" s="74">
        <v>0.06</v>
      </c>
      <c r="T275" s="92"/>
      <c r="U275" s="180">
        <v>0.60105240338188048</v>
      </c>
    </row>
    <row r="276" spans="1:21">
      <c r="A276" s="54">
        <v>3000</v>
      </c>
      <c r="B276" s="54">
        <v>4000</v>
      </c>
      <c r="C276" s="85">
        <v>35102</v>
      </c>
      <c r="D276" s="85">
        <v>12029474040</v>
      </c>
      <c r="E276" s="55">
        <v>2.6281163678596236E-3</v>
      </c>
      <c r="F276" s="84">
        <v>3427.0053102387333</v>
      </c>
      <c r="G276" s="106">
        <v>3.3333333333333335E-3</v>
      </c>
      <c r="H276" s="57" t="str">
        <f t="shared" si="5"/>
        <v>(3000, 4000]</v>
      </c>
      <c r="I276" s="172">
        <v>3.9596328356850376E-2</v>
      </c>
      <c r="J276" s="55">
        <v>1.0406375866178263E-4</v>
      </c>
      <c r="K276" s="55">
        <v>1.0406389822509375E-4</v>
      </c>
      <c r="L276" s="75">
        <v>104063</v>
      </c>
      <c r="M276" s="55">
        <v>1.0406300228938606E-4</v>
      </c>
      <c r="N276" s="55">
        <v>0.35662446144511145</v>
      </c>
      <c r="O276" s="106"/>
      <c r="P276" s="55">
        <v>1.0406300228938606E-4</v>
      </c>
      <c r="Q276" s="55">
        <v>2.9250000614250014E-6</v>
      </c>
      <c r="R276" s="55">
        <v>0</v>
      </c>
      <c r="S276" s="74">
        <v>0.03</v>
      </c>
      <c r="T276" s="92"/>
      <c r="U276" s="180">
        <v>0.57457059818472023</v>
      </c>
    </row>
    <row r="277" spans="1:21">
      <c r="A277" s="54">
        <v>4000</v>
      </c>
      <c r="B277" s="54">
        <v>5000</v>
      </c>
      <c r="C277" s="85">
        <v>17552</v>
      </c>
      <c r="D277" s="85">
        <v>7832008840</v>
      </c>
      <c r="E277" s="55">
        <v>1.3141330547738624E-3</v>
      </c>
      <c r="F277" s="84">
        <v>4462.1745897903374</v>
      </c>
      <c r="G277" s="106">
        <v>3.3333333333333335E-3</v>
      </c>
      <c r="H277" s="57" t="str">
        <f t="shared" si="5"/>
        <v>(4000, 5000]</v>
      </c>
      <c r="I277" s="172">
        <v>5.397257402808351E-2</v>
      </c>
      <c r="J277" s="55">
        <v>7.0927143581533809E-5</v>
      </c>
      <c r="K277" s="55">
        <v>7.0927238704246399E-5</v>
      </c>
      <c r="L277" s="75">
        <v>70927</v>
      </c>
      <c r="M277" s="55">
        <v>7.0927001560394033E-5</v>
      </c>
      <c r="N277" s="55">
        <v>0.31648866409280985</v>
      </c>
      <c r="O277" s="106"/>
      <c r="P277" s="55">
        <v>7.0927001560394033E-5</v>
      </c>
      <c r="Q277" s="55">
        <v>1.4620000307020006E-6</v>
      </c>
      <c r="R277" s="55">
        <v>0</v>
      </c>
      <c r="S277" s="74">
        <v>0.02</v>
      </c>
      <c r="T277" s="92"/>
      <c r="U277" s="180">
        <v>0.53973922050151191</v>
      </c>
    </row>
    <row r="278" spans="1:21">
      <c r="A278" s="54">
        <v>5000</v>
      </c>
      <c r="B278" s="54">
        <v>6000</v>
      </c>
      <c r="C278" s="85">
        <v>12722</v>
      </c>
      <c r="D278" s="85">
        <v>6971945490</v>
      </c>
      <c r="E278" s="55">
        <v>9.5250687801008867E-4</v>
      </c>
      <c r="F278" s="84">
        <v>5480.2275506995757</v>
      </c>
      <c r="G278" s="106">
        <v>0</v>
      </c>
      <c r="H278" s="57" t="str">
        <f t="shared" si="5"/>
        <v>(5000, 6000]</v>
      </c>
      <c r="I278" s="172">
        <v>0</v>
      </c>
      <c r="J278" s="55">
        <v>0</v>
      </c>
      <c r="K278" s="55">
        <v>0</v>
      </c>
      <c r="L278" s="75">
        <v>0</v>
      </c>
      <c r="M278" s="55">
        <v>0</v>
      </c>
      <c r="N278" s="55">
        <v>0</v>
      </c>
      <c r="O278" s="106"/>
      <c r="P278" s="55">
        <v>0</v>
      </c>
      <c r="Q278" s="55">
        <v>0</v>
      </c>
      <c r="R278" s="55">
        <v>0</v>
      </c>
      <c r="S278" s="74">
        <v>0</v>
      </c>
      <c r="T278" s="92"/>
      <c r="U278" s="180">
        <v>0.50866411935067779</v>
      </c>
    </row>
    <row r="279" spans="1:21">
      <c r="A279" s="54">
        <v>6000</v>
      </c>
      <c r="B279" s="54">
        <v>7000</v>
      </c>
      <c r="C279" s="85">
        <v>10710</v>
      </c>
      <c r="D279" s="85">
        <v>6952573520</v>
      </c>
      <c r="E279" s="55">
        <v>8.0186673978054155E-4</v>
      </c>
      <c r="F279" s="84">
        <v>6491.665284780579</v>
      </c>
      <c r="G279" s="106">
        <v>0</v>
      </c>
      <c r="H279" s="57" t="str">
        <f t="shared" si="5"/>
        <v>(6000, 7000]</v>
      </c>
      <c r="I279" s="172">
        <v>0</v>
      </c>
      <c r="J279" s="55">
        <v>0</v>
      </c>
      <c r="K279" s="55">
        <v>0</v>
      </c>
      <c r="L279" s="75">
        <v>0</v>
      </c>
      <c r="M279" s="55">
        <v>0</v>
      </c>
      <c r="N279" s="55">
        <v>0</v>
      </c>
      <c r="O279" s="106"/>
      <c r="P279" s="55">
        <v>0</v>
      </c>
      <c r="Q279" s="55">
        <v>0</v>
      </c>
      <c r="R279" s="55">
        <v>0</v>
      </c>
      <c r="S279" s="74">
        <v>0</v>
      </c>
      <c r="T279" s="92"/>
      <c r="U279" s="180">
        <v>0.50214690771258086</v>
      </c>
    </row>
    <row r="280" spans="1:21">
      <c r="A280" s="54">
        <v>7000</v>
      </c>
      <c r="B280" s="54">
        <v>8000</v>
      </c>
      <c r="C280" s="85">
        <v>9675</v>
      </c>
      <c r="D280" s="85">
        <v>7245136075</v>
      </c>
      <c r="E280" s="55">
        <v>7.2437541618830439E-4</v>
      </c>
      <c r="F280" s="84">
        <v>7488.5127390180878</v>
      </c>
      <c r="G280" s="106">
        <v>0</v>
      </c>
      <c r="H280" s="57" t="str">
        <f t="shared" si="5"/>
        <v>(7000, 8000]</v>
      </c>
      <c r="I280" s="172">
        <v>0</v>
      </c>
      <c r="J280" s="55">
        <v>0</v>
      </c>
      <c r="K280" s="55">
        <v>0</v>
      </c>
      <c r="L280" s="75">
        <v>0</v>
      </c>
      <c r="M280" s="55">
        <v>0</v>
      </c>
      <c r="N280" s="55">
        <v>0</v>
      </c>
      <c r="O280" s="106"/>
      <c r="P280" s="55">
        <v>0</v>
      </c>
      <c r="Q280" s="55">
        <v>0</v>
      </c>
      <c r="R280" s="55">
        <v>0</v>
      </c>
      <c r="S280" s="74">
        <v>0</v>
      </c>
      <c r="T280" s="92"/>
      <c r="U280" s="180">
        <v>0.49964756230594948</v>
      </c>
    </row>
    <row r="281" spans="1:21">
      <c r="A281" s="54">
        <v>8000</v>
      </c>
      <c r="B281" s="54">
        <v>9000</v>
      </c>
      <c r="C281" s="85">
        <v>8807</v>
      </c>
      <c r="D281" s="85">
        <v>7479169640</v>
      </c>
      <c r="E281" s="55">
        <v>6.5938752355249573E-4</v>
      </c>
      <c r="F281" s="84">
        <v>8492.3011695242421</v>
      </c>
      <c r="G281" s="106">
        <v>0</v>
      </c>
      <c r="H281" s="57" t="str">
        <f t="shared" si="5"/>
        <v>(8000, 9000]</v>
      </c>
      <c r="I281" s="172">
        <v>0</v>
      </c>
      <c r="J281" s="55">
        <v>0</v>
      </c>
      <c r="K281" s="55">
        <v>0</v>
      </c>
      <c r="L281" s="75">
        <v>0</v>
      </c>
      <c r="M281" s="55">
        <v>0</v>
      </c>
      <c r="N281" s="55">
        <v>0</v>
      </c>
      <c r="O281" s="106"/>
      <c r="P281" s="55">
        <v>0</v>
      </c>
      <c r="Q281" s="55">
        <v>0</v>
      </c>
      <c r="R281" s="55">
        <v>0</v>
      </c>
      <c r="S281" s="74">
        <v>0</v>
      </c>
      <c r="T281" s="92"/>
      <c r="U281" s="180">
        <v>0.504346464813894</v>
      </c>
    </row>
    <row r="282" spans="1:21">
      <c r="A282" s="54">
        <v>9000</v>
      </c>
      <c r="B282" s="54">
        <v>10000</v>
      </c>
      <c r="C282" s="85">
        <v>7932</v>
      </c>
      <c r="D282" s="85">
        <v>7529399725</v>
      </c>
      <c r="E282" s="55">
        <v>5.9387553500833386E-4</v>
      </c>
      <c r="F282" s="84">
        <v>9492.4353567826529</v>
      </c>
      <c r="G282" s="106">
        <v>0</v>
      </c>
      <c r="H282" s="57" t="str">
        <f t="shared" si="5"/>
        <v>(9000, 10000]</v>
      </c>
      <c r="I282" s="172">
        <v>0</v>
      </c>
      <c r="J282" s="55">
        <v>0</v>
      </c>
      <c r="K282" s="55">
        <v>0</v>
      </c>
      <c r="L282" s="75">
        <v>0</v>
      </c>
      <c r="M282" s="55">
        <v>0</v>
      </c>
      <c r="N282" s="55">
        <v>0</v>
      </c>
      <c r="O282" s="106"/>
      <c r="P282" s="55">
        <v>0</v>
      </c>
      <c r="Q282" s="55">
        <v>0</v>
      </c>
      <c r="R282" s="55">
        <v>0</v>
      </c>
      <c r="S282" s="74">
        <v>0</v>
      </c>
      <c r="T282" s="92"/>
      <c r="U282" s="180">
        <v>0.51076910465807324</v>
      </c>
    </row>
    <row r="283" spans="1:21">
      <c r="A283" s="54">
        <v>10000</v>
      </c>
      <c r="B283" s="54">
        <v>20000</v>
      </c>
      <c r="C283" s="85">
        <v>48185</v>
      </c>
      <c r="D283" s="85">
        <v>67839372830</v>
      </c>
      <c r="E283" s="55">
        <v>3.6076516205719323E-3</v>
      </c>
      <c r="F283" s="84">
        <v>14078.940091314726</v>
      </c>
      <c r="G283" s="106">
        <v>5.0000000000000001E-3</v>
      </c>
      <c r="H283" s="57" t="str">
        <f t="shared" si="5"/>
        <v>(10000, 20000]</v>
      </c>
      <c r="I283" s="172">
        <v>2.0549512320656E-3</v>
      </c>
      <c r="J283" s="55">
        <v>7.4135481425577506E-6</v>
      </c>
      <c r="K283" s="55">
        <v>7.4135580851096932E-6</v>
      </c>
      <c r="L283" s="75">
        <v>7413</v>
      </c>
      <c r="M283" s="55">
        <v>7.4130001630860033E-6</v>
      </c>
      <c r="N283" s="55">
        <v>0.10436718519299414</v>
      </c>
      <c r="O283" s="106"/>
      <c r="P283" s="55">
        <v>7.4130001630860033E-6</v>
      </c>
      <c r="Q283" s="55">
        <v>6.0230001264830023E-6</v>
      </c>
      <c r="R283" s="55">
        <v>0</v>
      </c>
      <c r="S283" s="74">
        <v>0.81</v>
      </c>
      <c r="T283" s="92"/>
      <c r="U283" s="180">
        <v>0.53459566114129264</v>
      </c>
    </row>
    <row r="284" spans="1:21">
      <c r="A284" s="54">
        <v>20000</v>
      </c>
      <c r="B284" s="54">
        <v>30000</v>
      </c>
      <c r="C284" s="85">
        <v>14212</v>
      </c>
      <c r="D284" s="85">
        <v>34063009975</v>
      </c>
      <c r="E284" s="55">
        <v>1.06406443564529E-3</v>
      </c>
      <c r="F284" s="84">
        <v>23967.780731072333</v>
      </c>
      <c r="G284" s="106">
        <v>0</v>
      </c>
      <c r="H284" s="57" t="str">
        <f t="shared" si="5"/>
        <v>(20000, 30000]</v>
      </c>
      <c r="I284" s="172">
        <v>0</v>
      </c>
      <c r="J284" s="55">
        <v>0</v>
      </c>
      <c r="K284" s="55">
        <v>0</v>
      </c>
      <c r="L284" s="75">
        <v>0</v>
      </c>
      <c r="M284" s="55">
        <v>0</v>
      </c>
      <c r="N284" s="55">
        <v>0</v>
      </c>
      <c r="O284" s="106"/>
      <c r="P284" s="55">
        <v>0</v>
      </c>
      <c r="Q284" s="55">
        <v>0</v>
      </c>
      <c r="R284" s="55">
        <v>0</v>
      </c>
      <c r="S284" s="74">
        <v>0</v>
      </c>
      <c r="T284" s="92"/>
      <c r="U284" s="180">
        <v>0.56948653378291858</v>
      </c>
    </row>
    <row r="285" spans="1:21">
      <c r="A285" s="54">
        <v>30000</v>
      </c>
      <c r="B285" s="54">
        <v>40000</v>
      </c>
      <c r="C285" s="85">
        <v>3788</v>
      </c>
      <c r="D285" s="85">
        <v>12848313455</v>
      </c>
      <c r="E285" s="55">
        <v>2.8361075726318315E-4</v>
      </c>
      <c r="F285" s="84">
        <v>33918.462130411826</v>
      </c>
      <c r="G285" s="106">
        <v>0</v>
      </c>
      <c r="H285" s="57" t="str">
        <f t="shared" si="5"/>
        <v>(30000, 40000]</v>
      </c>
      <c r="I285" s="172">
        <v>0</v>
      </c>
      <c r="J285" s="55">
        <v>0</v>
      </c>
      <c r="K285" s="55">
        <v>0</v>
      </c>
      <c r="L285" s="75">
        <v>0</v>
      </c>
      <c r="M285" s="55">
        <v>0</v>
      </c>
      <c r="N285" s="55">
        <v>0</v>
      </c>
      <c r="O285" s="106"/>
      <c r="P285" s="55">
        <v>0</v>
      </c>
      <c r="Q285" s="55">
        <v>0</v>
      </c>
      <c r="R285" s="55">
        <v>0</v>
      </c>
      <c r="S285" s="74">
        <v>0</v>
      </c>
      <c r="T285" s="92"/>
      <c r="U285" s="180">
        <v>0.58357223210073661</v>
      </c>
    </row>
    <row r="286" spans="1:21">
      <c r="A286" s="54">
        <v>40000</v>
      </c>
      <c r="B286" s="54">
        <v>50000</v>
      </c>
      <c r="C286" s="85">
        <v>1035</v>
      </c>
      <c r="D286" s="85">
        <v>4548080825</v>
      </c>
      <c r="E286" s="55">
        <v>7.7491323592237215E-5</v>
      </c>
      <c r="F286" s="84">
        <v>43942.809903381647</v>
      </c>
      <c r="G286" s="106">
        <v>0</v>
      </c>
      <c r="H286" s="57" t="str">
        <f t="shared" si="5"/>
        <v>(40000, 50000]</v>
      </c>
      <c r="I286" s="172">
        <v>0</v>
      </c>
      <c r="J286" s="55">
        <v>0</v>
      </c>
      <c r="K286" s="55">
        <v>0</v>
      </c>
      <c r="L286" s="75">
        <v>0</v>
      </c>
      <c r="M286" s="55">
        <v>0</v>
      </c>
      <c r="N286" s="55">
        <v>0</v>
      </c>
      <c r="O286" s="106"/>
      <c r="P286" s="55">
        <v>0</v>
      </c>
      <c r="Q286" s="55">
        <v>0</v>
      </c>
      <c r="R286" s="55">
        <v>0</v>
      </c>
      <c r="S286" s="74">
        <v>0</v>
      </c>
      <c r="T286" s="92"/>
      <c r="U286" s="180">
        <v>0.59727533460803062</v>
      </c>
    </row>
    <row r="287" spans="1:21">
      <c r="A287" s="54">
        <v>50000</v>
      </c>
      <c r="B287" s="54">
        <v>60000</v>
      </c>
      <c r="C287" s="85">
        <v>329</v>
      </c>
      <c r="D287" s="85">
        <v>1790316875</v>
      </c>
      <c r="E287" s="55">
        <v>2.4632507692604873E-5</v>
      </c>
      <c r="F287" s="84">
        <v>54416.926291793316</v>
      </c>
      <c r="G287" s="106">
        <v>0</v>
      </c>
      <c r="H287" s="57" t="str">
        <f t="shared" si="5"/>
        <v>(50000, 60000]</v>
      </c>
      <c r="I287" s="172">
        <v>0</v>
      </c>
      <c r="J287" s="55">
        <v>0</v>
      </c>
      <c r="K287" s="55">
        <v>0</v>
      </c>
      <c r="L287" s="75">
        <v>0</v>
      </c>
      <c r="M287" s="55">
        <v>0</v>
      </c>
      <c r="N287" s="55">
        <v>0</v>
      </c>
      <c r="O287" s="106"/>
      <c r="P287" s="55">
        <v>0</v>
      </c>
      <c r="Q287" s="55">
        <v>0</v>
      </c>
      <c r="R287" s="55">
        <v>0</v>
      </c>
      <c r="S287" s="74">
        <v>0</v>
      </c>
      <c r="T287" s="92"/>
      <c r="U287" s="180">
        <v>0.58342077649527802</v>
      </c>
    </row>
    <row r="288" spans="1:21">
      <c r="A288" s="54">
        <v>60000</v>
      </c>
      <c r="B288" s="54">
        <v>70000</v>
      </c>
      <c r="C288" s="85">
        <v>215</v>
      </c>
      <c r="D288" s="85">
        <v>1386330070</v>
      </c>
      <c r="E288" s="55">
        <v>1.6097231470851209E-5</v>
      </c>
      <c r="F288" s="84">
        <v>64480.468372093019</v>
      </c>
      <c r="G288" s="106">
        <v>0</v>
      </c>
      <c r="H288" s="57" t="str">
        <f t="shared" si="5"/>
        <v>(60000, 70000]</v>
      </c>
      <c r="I288" s="172">
        <v>0</v>
      </c>
      <c r="J288" s="55">
        <v>0</v>
      </c>
      <c r="K288" s="55">
        <v>0</v>
      </c>
      <c r="L288" s="75">
        <v>0</v>
      </c>
      <c r="M288" s="55">
        <v>0</v>
      </c>
      <c r="N288" s="55">
        <v>0</v>
      </c>
      <c r="O288" s="106"/>
      <c r="P288" s="55">
        <v>0</v>
      </c>
      <c r="Q288" s="55">
        <v>0</v>
      </c>
      <c r="R288" s="55">
        <v>0</v>
      </c>
      <c r="S288" s="74">
        <v>0</v>
      </c>
      <c r="T288" s="92"/>
      <c r="U288" s="180">
        <v>0.56822880771881457</v>
      </c>
    </row>
    <row r="289" spans="1:22">
      <c r="A289" s="54">
        <v>70000</v>
      </c>
      <c r="B289" s="54">
        <v>80000</v>
      </c>
      <c r="C289" s="85">
        <v>83</v>
      </c>
      <c r="D289" s="85">
        <v>616536055</v>
      </c>
      <c r="E289" s="55">
        <v>6.2142800561890709E-6</v>
      </c>
      <c r="F289" s="84">
        <v>74281.452409638558</v>
      </c>
      <c r="G289" s="106">
        <v>0</v>
      </c>
      <c r="H289" s="57" t="str">
        <f t="shared" si="5"/>
        <v>(70000, 80000]</v>
      </c>
      <c r="I289" s="172">
        <v>0</v>
      </c>
      <c r="J289" s="55">
        <v>0</v>
      </c>
      <c r="K289" s="55">
        <v>0</v>
      </c>
      <c r="L289" s="75">
        <v>0</v>
      </c>
      <c r="M289" s="55">
        <v>0</v>
      </c>
      <c r="N289" s="55">
        <v>0</v>
      </c>
      <c r="O289" s="106"/>
      <c r="P289" s="55">
        <v>0</v>
      </c>
      <c r="Q289" s="55">
        <v>0</v>
      </c>
      <c r="R289" s="55">
        <v>0</v>
      </c>
      <c r="S289" s="74">
        <v>0</v>
      </c>
      <c r="T289" s="92"/>
      <c r="U289" s="180">
        <v>0.57094017094017091</v>
      </c>
    </row>
    <row r="290" spans="1:22">
      <c r="A290" s="54">
        <v>80000</v>
      </c>
      <c r="B290" s="54">
        <v>90000</v>
      </c>
      <c r="C290" s="85">
        <v>26</v>
      </c>
      <c r="D290" s="85">
        <v>216739195</v>
      </c>
      <c r="E290" s="55">
        <v>1.9466419453122389E-6</v>
      </c>
      <c r="F290" s="84">
        <v>83361.228846153856</v>
      </c>
      <c r="G290" s="106">
        <v>0</v>
      </c>
      <c r="H290" s="57" t="str">
        <f t="shared" si="5"/>
        <v>(80000, 90000]</v>
      </c>
      <c r="I290" s="172">
        <v>0</v>
      </c>
      <c r="J290" s="55">
        <v>0</v>
      </c>
      <c r="K290" s="55">
        <v>0</v>
      </c>
      <c r="L290" s="75">
        <v>0</v>
      </c>
      <c r="M290" s="55">
        <v>0</v>
      </c>
      <c r="N290" s="55">
        <v>0</v>
      </c>
      <c r="O290" s="106"/>
      <c r="P290" s="55">
        <v>0</v>
      </c>
      <c r="Q290" s="55">
        <v>0</v>
      </c>
      <c r="R290" s="55">
        <v>0</v>
      </c>
      <c r="S290" s="74">
        <v>0</v>
      </c>
      <c r="T290" s="92"/>
      <c r="U290" s="180">
        <v>0.57268722466960353</v>
      </c>
    </row>
    <row r="291" spans="1:22">
      <c r="A291" s="54">
        <v>90000</v>
      </c>
      <c r="B291" s="54">
        <v>100000</v>
      </c>
      <c r="C291" s="85">
        <v>15</v>
      </c>
      <c r="D291" s="85">
        <v>138944095</v>
      </c>
      <c r="E291" s="55">
        <v>1.1230626607570611E-6</v>
      </c>
      <c r="F291" s="84">
        <v>92629.396666666667</v>
      </c>
      <c r="G291" s="106">
        <v>0</v>
      </c>
      <c r="H291" s="57" t="str">
        <f t="shared" si="5"/>
        <v>(90000, 100000]</v>
      </c>
      <c r="I291" s="172">
        <v>0</v>
      </c>
      <c r="J291" s="55">
        <v>0</v>
      </c>
      <c r="K291" s="55">
        <v>0</v>
      </c>
      <c r="L291" s="75">
        <v>0</v>
      </c>
      <c r="M291" s="55">
        <v>0</v>
      </c>
      <c r="N291" s="55">
        <v>0</v>
      </c>
      <c r="O291" s="106"/>
      <c r="P291" s="55">
        <v>0</v>
      </c>
      <c r="Q291" s="55">
        <v>0</v>
      </c>
      <c r="R291" s="55">
        <v>0</v>
      </c>
      <c r="S291" s="74">
        <v>0</v>
      </c>
      <c r="T291" s="92"/>
      <c r="U291" s="180">
        <v>0.55882352941176472</v>
      </c>
    </row>
    <row r="292" spans="1:22">
      <c r="A292" s="54">
        <v>100000</v>
      </c>
      <c r="B292" s="54">
        <v>9999999</v>
      </c>
      <c r="C292" s="85">
        <v>66</v>
      </c>
      <c r="D292" s="85">
        <v>817933950</v>
      </c>
      <c r="E292" s="55">
        <v>4.9414757073310689E-6</v>
      </c>
      <c r="F292" s="84">
        <v>123929.38636363637</v>
      </c>
      <c r="G292" s="106">
        <v>0</v>
      </c>
      <c r="H292" s="57" t="str">
        <f t="shared" si="5"/>
        <v>(100000, 9999999]</v>
      </c>
      <c r="I292" s="172">
        <v>0</v>
      </c>
      <c r="J292" s="55">
        <v>0</v>
      </c>
      <c r="K292" s="55">
        <v>0</v>
      </c>
      <c r="L292" s="75">
        <v>0</v>
      </c>
      <c r="M292" s="55">
        <v>0</v>
      </c>
      <c r="N292" s="55">
        <v>0</v>
      </c>
      <c r="O292" s="106"/>
      <c r="P292" s="55">
        <v>0</v>
      </c>
      <c r="Q292" s="55">
        <v>0</v>
      </c>
      <c r="R292" s="55">
        <v>0</v>
      </c>
      <c r="S292" s="74">
        <v>0</v>
      </c>
      <c r="T292" s="92"/>
      <c r="U292" s="180">
        <v>0.53078817733990147</v>
      </c>
    </row>
    <row r="295" spans="1:22" s="141" customFormat="1">
      <c r="A295" s="218" t="s">
        <v>49</v>
      </c>
      <c r="B295" s="218"/>
      <c r="C295" s="218"/>
      <c r="D295" s="218"/>
      <c r="E295" s="136"/>
      <c r="F295" s="136"/>
      <c r="G295" s="137"/>
      <c r="H295" s="138"/>
      <c r="I295" s="139"/>
      <c r="J295" s="140"/>
      <c r="K295" s="140"/>
      <c r="L295" s="140"/>
      <c r="M295" s="140"/>
      <c r="N295" s="140"/>
      <c r="O295" s="137"/>
    </row>
    <row r="296" spans="1:22">
      <c r="A296" s="48"/>
      <c r="B296" s="48"/>
      <c r="C296" s="1"/>
      <c r="D296" s="1"/>
      <c r="E296" s="1"/>
      <c r="F296" s="1"/>
      <c r="H296" s="12"/>
      <c r="I296" s="48"/>
      <c r="J296" s="48"/>
      <c r="K296" s="48"/>
      <c r="L296" s="48"/>
      <c r="M296" s="48"/>
      <c r="N296" s="48"/>
    </row>
    <row r="297" spans="1:22">
      <c r="A297" s="63" t="s">
        <v>69</v>
      </c>
      <c r="B297" s="170">
        <v>1000000000</v>
      </c>
      <c r="C297" s="1"/>
      <c r="D297" s="1"/>
      <c r="E297" s="1"/>
      <c r="F297" s="1"/>
      <c r="H297" s="63" t="s">
        <v>70</v>
      </c>
      <c r="I297" s="48"/>
      <c r="J297" s="48"/>
      <c r="K297" s="48"/>
      <c r="M297" s="48"/>
      <c r="N297" s="48"/>
    </row>
    <row r="298" spans="1:22">
      <c r="A298" s="117" t="s">
        <v>52</v>
      </c>
      <c r="B298" s="117" t="s">
        <v>53</v>
      </c>
      <c r="C298" s="117" t="s">
        <v>65</v>
      </c>
      <c r="D298" s="117" t="s">
        <v>66</v>
      </c>
      <c r="E298" s="117" t="s">
        <v>67</v>
      </c>
      <c r="F298" s="117" t="s">
        <v>77</v>
      </c>
      <c r="H298" s="117" t="s">
        <v>55</v>
      </c>
      <c r="I298" s="117" t="s">
        <v>57</v>
      </c>
      <c r="J298" s="117" t="s">
        <v>58</v>
      </c>
      <c r="K298" s="117" t="s">
        <v>59</v>
      </c>
      <c r="L298" s="117" t="s">
        <v>60</v>
      </c>
      <c r="M298" s="117" t="s">
        <v>61</v>
      </c>
      <c r="N298" s="117" t="s">
        <v>54</v>
      </c>
      <c r="P298" s="157" t="s">
        <v>301</v>
      </c>
      <c r="Q298" s="157" t="s">
        <v>302</v>
      </c>
      <c r="R298" s="157" t="s">
        <v>281</v>
      </c>
      <c r="S298" s="157" t="s">
        <v>74</v>
      </c>
      <c r="U298" s="117" t="s">
        <v>299</v>
      </c>
    </row>
    <row r="299" spans="1:22">
      <c r="A299" s="59">
        <v>-1</v>
      </c>
      <c r="B299" s="59">
        <v>0</v>
      </c>
      <c r="C299" s="64">
        <v>0</v>
      </c>
      <c r="D299" s="64">
        <v>0</v>
      </c>
      <c r="E299" s="180" cm="1">
        <f t="array" ref="E299:E362">_xlfn.LET(_xlpm.x, C299:C362, _xlpm.x/SUM(_xlpm.x))</f>
        <v>0</v>
      </c>
      <c r="F299" s="83" cm="1">
        <f t="array" ref="F299:F362">_xlfn.LET(_xlpm.x, D299:D362/C299:C362/B3, IF(ISERR(_xlpm.x), 0, _xlpm.x))</f>
        <v>0</v>
      </c>
      <c r="G299" s="47">
        <v>9.9999999999999995E-7</v>
      </c>
      <c r="H299" s="143" t="str">
        <f>"("&amp;$A299&amp;", "&amp;$B299&amp;"]"</f>
        <v>(-1, 0]</v>
      </c>
      <c r="I299" s="172">
        <v>0</v>
      </c>
      <c r="J299" s="180" cm="1">
        <f t="array" ref="J299:J362">_xlfn.ANCHORARRAY(E299)*I299:I362</f>
        <v>0</v>
      </c>
      <c r="K299" s="180" cm="1">
        <f t="array" ref="K299:K362">J299:J362/SUM(_xlfn.ANCHORARRAY(J299))</f>
        <v>0</v>
      </c>
      <c r="L299" s="189" cm="1">
        <f t="array" ref="L299:L362">INT(_xlfn.ANCHORARRAY(K299)*$B$2)</f>
        <v>0</v>
      </c>
      <c r="M299" s="180" cm="1">
        <f t="array" ref="M299:M362">_xlfn.LET(_xlpm.x, L299:L362, _xlpm.x/SUM(_xlpm.x))</f>
        <v>0</v>
      </c>
      <c r="N299" s="199" cm="1">
        <f t="array" ref="N299:N362">M299:M362*_xlfn.ANCHORARRAY(F299)</f>
        <v>0</v>
      </c>
      <c r="O299" s="106"/>
      <c r="P299" s="180" cm="1">
        <f t="array" ref="P299:P362">_xlfn.ANCHORARRAY(M299)</f>
        <v>0</v>
      </c>
      <c r="Q299" s="180">
        <v>0</v>
      </c>
      <c r="R299" s="180">
        <v>0</v>
      </c>
      <c r="S299" s="190" cm="1">
        <f t="array" ref="S299:S362">_xlfn.LET(_xlpm.x, Q299:Q362/M299:M362, IF(ISERR(_xlpm.x), 0, ROUND(_xlpm.x,2)))</f>
        <v>0</v>
      </c>
      <c r="U299" s="180">
        <v>0</v>
      </c>
      <c r="V299" s="92">
        <f>SUMPRODUCT(U299:U362,M299:M362)</f>
        <v>0.35095505168271107</v>
      </c>
    </row>
    <row r="300" spans="1:22">
      <c r="A300" s="152">
        <v>0</v>
      </c>
      <c r="B300" s="152">
        <v>1</v>
      </c>
      <c r="C300" s="191">
        <v>475017</v>
      </c>
      <c r="D300" s="191">
        <v>26811240</v>
      </c>
      <c r="E300" s="180">
        <v>4.7508510059866019E-4</v>
      </c>
      <c r="F300" s="192">
        <v>0.56442695735100012</v>
      </c>
      <c r="G300" s="47">
        <v>242839</v>
      </c>
      <c r="H300" s="143" t="str">
        <f t="shared" ref="H300:H362" si="6">"("&amp;$A300&amp;", "&amp;$B300&amp;"]"</f>
        <v>(0, 1]</v>
      </c>
      <c r="I300" s="172">
        <v>0</v>
      </c>
      <c r="J300" s="180">
        <v>0</v>
      </c>
      <c r="K300" s="180">
        <v>0</v>
      </c>
      <c r="L300" s="189">
        <v>0</v>
      </c>
      <c r="M300" s="180">
        <v>0</v>
      </c>
      <c r="N300" s="180">
        <v>0</v>
      </c>
      <c r="O300" s="106"/>
      <c r="P300" s="180">
        <v>0</v>
      </c>
      <c r="Q300" s="180">
        <v>0</v>
      </c>
      <c r="R300" s="180">
        <v>0</v>
      </c>
      <c r="S300" s="190">
        <v>0</v>
      </c>
      <c r="U300" s="180">
        <v>0.1058891505320077</v>
      </c>
      <c r="V300" s="202">
        <f>V299*12</f>
        <v>4.2114606201925326</v>
      </c>
    </row>
    <row r="301" spans="1:22">
      <c r="A301" s="152">
        <v>1</v>
      </c>
      <c r="B301" s="152">
        <v>2</v>
      </c>
      <c r="C301" s="191">
        <v>464202</v>
      </c>
      <c r="D301" s="191">
        <v>72048480</v>
      </c>
      <c r="E301" s="180">
        <v>4.642685501110471E-4</v>
      </c>
      <c r="F301" s="192">
        <v>1.5520932697403285</v>
      </c>
      <c r="G301" s="81">
        <f>1+G300*G299</f>
        <v>1.242839</v>
      </c>
      <c r="H301" s="143" t="str">
        <f t="shared" si="6"/>
        <v>(1, 2]</v>
      </c>
      <c r="I301" s="172">
        <v>0</v>
      </c>
      <c r="J301" s="180">
        <v>0</v>
      </c>
      <c r="K301" s="180">
        <v>0</v>
      </c>
      <c r="L301" s="189">
        <v>0</v>
      </c>
      <c r="M301" s="180">
        <v>0</v>
      </c>
      <c r="N301" s="180">
        <v>0</v>
      </c>
      <c r="O301" s="106"/>
      <c r="P301" s="180">
        <v>0</v>
      </c>
      <c r="Q301" s="180">
        <v>0</v>
      </c>
      <c r="R301" s="180">
        <v>0</v>
      </c>
      <c r="S301" s="190">
        <v>0</v>
      </c>
      <c r="U301" s="180">
        <v>0.15170441803094861</v>
      </c>
    </row>
    <row r="302" spans="1:22" ht="16.2" customHeight="1">
      <c r="A302" s="152">
        <v>2</v>
      </c>
      <c r="B302" s="152">
        <v>3</v>
      </c>
      <c r="C302" s="191">
        <v>482666</v>
      </c>
      <c r="D302" s="191">
        <v>123747330</v>
      </c>
      <c r="E302" s="180">
        <v>4.8273519719410662E-4</v>
      </c>
      <c r="F302" s="192">
        <v>2.563829438990938</v>
      </c>
      <c r="G302" s="106"/>
      <c r="H302" s="143" t="str">
        <f t="shared" si="6"/>
        <v>(2, 3]</v>
      </c>
      <c r="I302" s="172">
        <v>0</v>
      </c>
      <c r="J302" s="180">
        <v>0</v>
      </c>
      <c r="K302" s="180">
        <v>0</v>
      </c>
      <c r="L302" s="189">
        <v>0</v>
      </c>
      <c r="M302" s="180">
        <v>0</v>
      </c>
      <c r="N302" s="180">
        <v>0</v>
      </c>
      <c r="O302" s="106"/>
      <c r="P302" s="180">
        <v>0</v>
      </c>
      <c r="Q302" s="180">
        <v>0</v>
      </c>
      <c r="R302" s="180">
        <v>0</v>
      </c>
      <c r="S302" s="190">
        <v>0</v>
      </c>
      <c r="U302" s="180">
        <v>0.17677620747899339</v>
      </c>
    </row>
    <row r="303" spans="1:22">
      <c r="A303" s="152">
        <v>3</v>
      </c>
      <c r="B303" s="152">
        <v>4</v>
      </c>
      <c r="C303" s="191">
        <v>481888</v>
      </c>
      <c r="D303" s="191">
        <v>171259550</v>
      </c>
      <c r="E303" s="180">
        <v>4.8195708565648633E-4</v>
      </c>
      <c r="F303" s="192">
        <v>3.5539285062089117</v>
      </c>
      <c r="G303" s="106"/>
      <c r="H303" s="143" t="str">
        <f t="shared" si="6"/>
        <v>(3, 4]</v>
      </c>
      <c r="I303" s="172">
        <v>0</v>
      </c>
      <c r="J303" s="180">
        <v>0</v>
      </c>
      <c r="K303" s="180">
        <v>0</v>
      </c>
      <c r="L303" s="189">
        <v>0</v>
      </c>
      <c r="M303" s="180">
        <v>0</v>
      </c>
      <c r="N303" s="180">
        <v>0</v>
      </c>
      <c r="O303" s="106"/>
      <c r="P303" s="180">
        <v>0</v>
      </c>
      <c r="Q303" s="180">
        <v>0</v>
      </c>
      <c r="R303" s="180">
        <v>3.614457831325301E-2</v>
      </c>
      <c r="S303" s="190">
        <v>0</v>
      </c>
      <c r="U303" s="180">
        <v>0.1955627891039918</v>
      </c>
    </row>
    <row r="304" spans="1:22">
      <c r="A304" s="152">
        <v>4</v>
      </c>
      <c r="B304" s="152">
        <v>5</v>
      </c>
      <c r="C304" s="191">
        <v>512172</v>
      </c>
      <c r="D304" s="191">
        <v>233140790</v>
      </c>
      <c r="E304" s="180">
        <v>5.1224542730853213E-4</v>
      </c>
      <c r="F304" s="192">
        <v>4.5520018665604525</v>
      </c>
      <c r="G304" s="106"/>
      <c r="H304" s="143" t="str">
        <f t="shared" si="6"/>
        <v>(4, 5]</v>
      </c>
      <c r="I304" s="172">
        <v>0</v>
      </c>
      <c r="J304" s="180">
        <v>0</v>
      </c>
      <c r="K304" s="180">
        <v>0</v>
      </c>
      <c r="L304" s="189">
        <v>0</v>
      </c>
      <c r="M304" s="180">
        <v>0</v>
      </c>
      <c r="N304" s="180">
        <v>0</v>
      </c>
      <c r="O304" s="106"/>
      <c r="P304" s="180">
        <v>0</v>
      </c>
      <c r="Q304" s="180">
        <v>0</v>
      </c>
      <c r="R304" s="180">
        <v>0</v>
      </c>
      <c r="S304" s="190">
        <v>0</v>
      </c>
      <c r="U304" s="180">
        <v>0.2078578548036045</v>
      </c>
    </row>
    <row r="305" spans="1:21">
      <c r="A305" s="152">
        <v>5</v>
      </c>
      <c r="B305" s="152">
        <v>6</v>
      </c>
      <c r="C305" s="191">
        <v>546528</v>
      </c>
      <c r="D305" s="191">
        <v>303496465</v>
      </c>
      <c r="E305" s="180">
        <v>5.466063527410273E-4</v>
      </c>
      <c r="F305" s="192">
        <v>5.5531732134492655</v>
      </c>
      <c r="G305" s="106"/>
      <c r="H305" s="143" t="str">
        <f t="shared" si="6"/>
        <v>(5, 6]</v>
      </c>
      <c r="I305" s="172">
        <v>0</v>
      </c>
      <c r="J305" s="180">
        <v>0</v>
      </c>
      <c r="K305" s="180">
        <v>0</v>
      </c>
      <c r="L305" s="189">
        <v>0</v>
      </c>
      <c r="M305" s="180">
        <v>0</v>
      </c>
      <c r="N305" s="180">
        <v>0</v>
      </c>
      <c r="O305" s="106"/>
      <c r="P305" s="180">
        <v>0</v>
      </c>
      <c r="Q305" s="180">
        <v>0</v>
      </c>
      <c r="R305" s="180">
        <v>0</v>
      </c>
      <c r="S305" s="190">
        <v>0</v>
      </c>
      <c r="U305" s="180">
        <v>0.21803709019489351</v>
      </c>
    </row>
    <row r="306" spans="1:21">
      <c r="A306" s="152">
        <v>6</v>
      </c>
      <c r="B306" s="152">
        <v>7</v>
      </c>
      <c r="C306" s="191">
        <v>558333</v>
      </c>
      <c r="D306" s="191">
        <v>365785705</v>
      </c>
      <c r="E306" s="180">
        <v>5.5841304515954538E-4</v>
      </c>
      <c r="F306" s="192">
        <v>6.551389672471446</v>
      </c>
      <c r="G306" s="106"/>
      <c r="H306" s="143" t="str">
        <f t="shared" si="6"/>
        <v>(6, 7]</v>
      </c>
      <c r="I306" s="172">
        <v>0</v>
      </c>
      <c r="J306" s="180">
        <v>0</v>
      </c>
      <c r="K306" s="180">
        <v>0</v>
      </c>
      <c r="L306" s="189">
        <v>0</v>
      </c>
      <c r="M306" s="180">
        <v>0</v>
      </c>
      <c r="N306" s="180">
        <v>0</v>
      </c>
      <c r="O306" s="106"/>
      <c r="P306" s="180">
        <v>0</v>
      </c>
      <c r="Q306" s="180">
        <v>0</v>
      </c>
      <c r="R306" s="180">
        <v>1.2048192771084338E-2</v>
      </c>
      <c r="S306" s="190">
        <v>0</v>
      </c>
      <c r="U306" s="180">
        <v>0.22959410003327049</v>
      </c>
    </row>
    <row r="307" spans="1:21">
      <c r="A307" s="152">
        <v>7</v>
      </c>
      <c r="B307" s="152">
        <v>8</v>
      </c>
      <c r="C307" s="191">
        <v>582019</v>
      </c>
      <c r="D307" s="191">
        <v>439353295</v>
      </c>
      <c r="E307" s="180">
        <v>5.8210244089228723E-4</v>
      </c>
      <c r="F307" s="192">
        <v>7.5487792494746735</v>
      </c>
      <c r="G307" s="106"/>
      <c r="H307" s="143" t="str">
        <f t="shared" si="6"/>
        <v>(7, 8]</v>
      </c>
      <c r="I307" s="172">
        <v>0</v>
      </c>
      <c r="J307" s="180">
        <v>0</v>
      </c>
      <c r="K307" s="180">
        <v>0</v>
      </c>
      <c r="L307" s="189">
        <v>0</v>
      </c>
      <c r="M307" s="180">
        <v>0</v>
      </c>
      <c r="N307" s="180">
        <v>0</v>
      </c>
      <c r="O307" s="106"/>
      <c r="P307" s="180">
        <v>0</v>
      </c>
      <c r="Q307" s="180">
        <v>0</v>
      </c>
      <c r="R307" s="180">
        <v>3.614457831325301E-2</v>
      </c>
      <c r="S307" s="190">
        <v>0</v>
      </c>
      <c r="U307" s="180">
        <v>0.23616206872221829</v>
      </c>
    </row>
    <row r="308" spans="1:21">
      <c r="A308" s="152">
        <v>8</v>
      </c>
      <c r="B308" s="152">
        <v>9</v>
      </c>
      <c r="C308" s="191">
        <v>605777</v>
      </c>
      <c r="D308" s="191">
        <v>517830840</v>
      </c>
      <c r="E308" s="180">
        <v>6.0586384694727685E-4</v>
      </c>
      <c r="F308" s="192">
        <v>8.5482089943989283</v>
      </c>
      <c r="G308" s="106"/>
      <c r="H308" s="143" t="str">
        <f t="shared" si="6"/>
        <v>(8, 9]</v>
      </c>
      <c r="I308" s="172">
        <v>0</v>
      </c>
      <c r="J308" s="180">
        <v>0</v>
      </c>
      <c r="K308" s="180">
        <v>0</v>
      </c>
      <c r="L308" s="189">
        <v>0</v>
      </c>
      <c r="M308" s="180">
        <v>0</v>
      </c>
      <c r="N308" s="180">
        <v>0</v>
      </c>
      <c r="O308" s="106"/>
      <c r="P308" s="180">
        <v>0</v>
      </c>
      <c r="Q308" s="180">
        <v>0</v>
      </c>
      <c r="R308" s="180">
        <v>2.4096385542168676E-2</v>
      </c>
      <c r="S308" s="190">
        <v>0</v>
      </c>
      <c r="U308" s="180">
        <v>0.2460493890985542</v>
      </c>
    </row>
    <row r="309" spans="1:21">
      <c r="A309" s="152">
        <v>9</v>
      </c>
      <c r="B309" s="152">
        <v>10</v>
      </c>
      <c r="C309" s="191">
        <v>627876</v>
      </c>
      <c r="D309" s="191">
        <v>599383120</v>
      </c>
      <c r="E309" s="180">
        <v>6.2796601516047713E-4</v>
      </c>
      <c r="F309" s="192">
        <v>9.5462021163414423</v>
      </c>
      <c r="G309" s="106"/>
      <c r="H309" s="143" t="str">
        <f t="shared" si="6"/>
        <v>(9, 10]</v>
      </c>
      <c r="I309" s="172">
        <v>0</v>
      </c>
      <c r="J309" s="180">
        <v>0</v>
      </c>
      <c r="K309" s="180">
        <v>0</v>
      </c>
      <c r="L309" s="189">
        <v>0</v>
      </c>
      <c r="M309" s="180">
        <v>0</v>
      </c>
      <c r="N309" s="180">
        <v>0</v>
      </c>
      <c r="O309" s="106"/>
      <c r="P309" s="180">
        <v>0</v>
      </c>
      <c r="Q309" s="180">
        <v>0</v>
      </c>
      <c r="R309" s="180">
        <v>1.2048192771084338E-2</v>
      </c>
      <c r="S309" s="190">
        <v>0</v>
      </c>
      <c r="U309" s="180">
        <v>0.24911116572458419</v>
      </c>
    </row>
    <row r="310" spans="1:21">
      <c r="A310" s="152">
        <v>10</v>
      </c>
      <c r="B310" s="152">
        <v>15</v>
      </c>
      <c r="C310" s="191">
        <v>3534093</v>
      </c>
      <c r="D310" s="191">
        <v>4457259810</v>
      </c>
      <c r="E310" s="180">
        <v>3.534599663654187E-3</v>
      </c>
      <c r="F310" s="192">
        <v>12.612174637169989</v>
      </c>
      <c r="G310" s="106"/>
      <c r="H310" s="143" t="str">
        <f t="shared" si="6"/>
        <v>(10, 15]</v>
      </c>
      <c r="I310" s="172">
        <v>24.472698177302675</v>
      </c>
      <c r="J310" s="180">
        <v>8.6501190746204465E-2</v>
      </c>
      <c r="K310" s="180">
        <v>8.6501305720619176E-2</v>
      </c>
      <c r="L310" s="189">
        <v>86501305</v>
      </c>
      <c r="M310" s="180">
        <v>8.6501306816527443E-2</v>
      </c>
      <c r="N310" s="180">
        <v>1.0909695879134669</v>
      </c>
      <c r="O310" s="106"/>
      <c r="P310" s="180">
        <v>8.6501306816527443E-2</v>
      </c>
      <c r="Q310" s="180">
        <v>1.1910025238200506E-2</v>
      </c>
      <c r="R310" s="180">
        <v>7.2289156626506021E-2</v>
      </c>
      <c r="S310" s="190">
        <v>0.14000000000000001</v>
      </c>
      <c r="T310" s="92"/>
      <c r="U310" s="180">
        <v>0.26623994018568342</v>
      </c>
    </row>
    <row r="311" spans="1:21">
      <c r="A311" s="152">
        <v>15</v>
      </c>
      <c r="B311" s="152">
        <v>20</v>
      </c>
      <c r="C311" s="191">
        <v>4155171</v>
      </c>
      <c r="D311" s="191">
        <v>7312728025</v>
      </c>
      <c r="E311" s="180">
        <v>4.1557667042224503E-3</v>
      </c>
      <c r="F311" s="192">
        <v>17.599102479777606</v>
      </c>
      <c r="G311" s="106"/>
      <c r="H311" s="181" t="str">
        <f t="shared" si="6"/>
        <v>(15, 20]</v>
      </c>
      <c r="I311" s="172">
        <v>20.418191454397764</v>
      </c>
      <c r="J311" s="180">
        <v>8.4853240206625588E-2</v>
      </c>
      <c r="K311" s="180">
        <v>8.4853352990640979E-2</v>
      </c>
      <c r="L311" s="189">
        <v>84853352</v>
      </c>
      <c r="M311" s="180">
        <v>8.4853353781920424E-2</v>
      </c>
      <c r="N311" s="180">
        <v>1.4933428689608423</v>
      </c>
      <c r="O311" s="106"/>
      <c r="P311" s="180">
        <v>8.4853353781920424E-2</v>
      </c>
      <c r="Q311" s="180">
        <v>4.186222683724454E-2</v>
      </c>
      <c r="R311" s="180">
        <v>7.2289156626506021E-2</v>
      </c>
      <c r="S311" s="190">
        <v>0.49</v>
      </c>
      <c r="T311" s="92"/>
      <c r="U311" s="180">
        <v>0.28653505966539411</v>
      </c>
    </row>
    <row r="312" spans="1:21">
      <c r="A312" s="152">
        <v>20</v>
      </c>
      <c r="B312" s="152">
        <v>25</v>
      </c>
      <c r="C312" s="191">
        <v>4742372</v>
      </c>
      <c r="D312" s="191">
        <v>10711393055</v>
      </c>
      <c r="E312" s="180">
        <v>4.7430518880298379E-3</v>
      </c>
      <c r="F312" s="192">
        <v>22.586572826846986</v>
      </c>
      <c r="G312" s="106"/>
      <c r="H312" s="143" t="str">
        <f t="shared" si="6"/>
        <v>(20, 25]</v>
      </c>
      <c r="I312" s="172">
        <v>17.542367169228232</v>
      </c>
      <c r="J312" s="180">
        <v>8.3204357722520605E-2</v>
      </c>
      <c r="K312" s="180">
        <v>8.3204468314897972E-2</v>
      </c>
      <c r="L312" s="189">
        <v>83204468</v>
      </c>
      <c r="M312" s="180">
        <v>8.3204469747293869E-2</v>
      </c>
      <c r="N312" s="180">
        <v>1.8793038154664399</v>
      </c>
      <c r="O312" s="106"/>
      <c r="P312" s="180">
        <v>8.3204469747293869E-2</v>
      </c>
      <c r="Q312" s="180">
        <v>0.11100911122018223</v>
      </c>
      <c r="R312" s="180">
        <v>7.2289156626506021E-2</v>
      </c>
      <c r="S312" s="190">
        <v>1.33</v>
      </c>
      <c r="T312" s="92"/>
      <c r="U312" s="180">
        <v>0.30237898056905232</v>
      </c>
    </row>
    <row r="313" spans="1:21">
      <c r="A313" s="152">
        <v>25</v>
      </c>
      <c r="B313" s="152">
        <v>30</v>
      </c>
      <c r="C313" s="191">
        <v>5298996</v>
      </c>
      <c r="D313" s="191">
        <v>14612769155</v>
      </c>
      <c r="E313" s="180">
        <v>5.2997556881793665E-3</v>
      </c>
      <c r="F313" s="192">
        <v>27.57648647970295</v>
      </c>
      <c r="G313" s="106"/>
      <c r="H313" s="143" t="str">
        <f t="shared" si="6"/>
        <v>(25, 30]</v>
      </c>
      <c r="I313" s="172">
        <v>17.189782261667894</v>
      </c>
      <c r="J313" s="180">
        <v>9.1101646319839191E-2</v>
      </c>
      <c r="K313" s="180">
        <v>9.1101767409021595E-2</v>
      </c>
      <c r="L313" s="189">
        <v>91101767</v>
      </c>
      <c r="M313" s="180">
        <v>9.1101768913137149E-2</v>
      </c>
      <c r="N313" s="180">
        <v>2.5122666987101492</v>
      </c>
      <c r="O313" s="106"/>
      <c r="P313" s="180">
        <v>9.1101768913137149E-2</v>
      </c>
      <c r="Q313" s="180">
        <v>0.1113663652273273</v>
      </c>
      <c r="R313" s="180">
        <v>8.4337349397590355E-2</v>
      </c>
      <c r="S313" s="190">
        <v>1.22</v>
      </c>
      <c r="T313" s="92"/>
      <c r="U313" s="180">
        <v>0.3162044578648337</v>
      </c>
    </row>
    <row r="314" spans="1:21">
      <c r="A314" s="152">
        <v>30</v>
      </c>
      <c r="B314" s="152">
        <v>35</v>
      </c>
      <c r="C314" s="191">
        <v>5795685</v>
      </c>
      <c r="D314" s="191">
        <v>18876219015</v>
      </c>
      <c r="E314" s="180">
        <v>5.7965158957745642E-3</v>
      </c>
      <c r="F314" s="192">
        <v>32.569435735378995</v>
      </c>
      <c r="G314" s="106"/>
      <c r="H314" s="143" t="str">
        <f t="shared" si="6"/>
        <v>(30, 35]</v>
      </c>
      <c r="I314" s="172">
        <v>8.8320673947342296</v>
      </c>
      <c r="J314" s="180">
        <v>5.1195219046129205E-2</v>
      </c>
      <c r="K314" s="180">
        <v>5.1195287093057748E-2</v>
      </c>
      <c r="L314" s="189">
        <v>51195287</v>
      </c>
      <c r="M314" s="180">
        <v>5.1195288075101049E-2</v>
      </c>
      <c r="N314" s="180">
        <v>1.6674016449162183</v>
      </c>
      <c r="O314" s="106"/>
      <c r="P314" s="180">
        <v>5.1195288075101049E-2</v>
      </c>
      <c r="Q314" s="180">
        <v>8.0584666611693334E-2</v>
      </c>
      <c r="R314" s="180">
        <v>3.614457831325301E-2</v>
      </c>
      <c r="S314" s="190">
        <v>1.57</v>
      </c>
      <c r="T314" s="92"/>
      <c r="U314" s="180">
        <v>0.32743314564967207</v>
      </c>
    </row>
    <row r="315" spans="1:21">
      <c r="A315" s="152">
        <v>35</v>
      </c>
      <c r="B315" s="152">
        <v>40</v>
      </c>
      <c r="C315" s="191">
        <v>6258003</v>
      </c>
      <c r="D315" s="191">
        <v>23506653795</v>
      </c>
      <c r="E315" s="180">
        <v>6.2589001757867978E-3</v>
      </c>
      <c r="F315" s="192">
        <v>37.562547980561845</v>
      </c>
      <c r="G315" s="106"/>
      <c r="H315" s="181" t="str">
        <f t="shared" si="6"/>
        <v>(35, 40]</v>
      </c>
      <c r="I315" s="172">
        <v>6.3796646390193787</v>
      </c>
      <c r="J315" s="180">
        <v>3.992968413061921E-2</v>
      </c>
      <c r="K315" s="180">
        <v>3.9929737203785287E-2</v>
      </c>
      <c r="L315" s="189">
        <v>39929737</v>
      </c>
      <c r="M315" s="180">
        <v>3.9929737838524493E-2</v>
      </c>
      <c r="N315" s="180">
        <v>1.4998626934108321</v>
      </c>
      <c r="O315" s="106"/>
      <c r="P315" s="180">
        <v>3.9929737838524493E-2</v>
      </c>
      <c r="Q315" s="180">
        <v>7.9365330587306618E-2</v>
      </c>
      <c r="R315" s="180">
        <v>2.4096385542168676E-2</v>
      </c>
      <c r="S315" s="190">
        <v>1.99</v>
      </c>
      <c r="T315" s="92"/>
      <c r="U315" s="180">
        <v>0.33705596911860491</v>
      </c>
    </row>
    <row r="316" spans="1:21">
      <c r="A316" s="152">
        <v>40</v>
      </c>
      <c r="B316" s="152">
        <v>45</v>
      </c>
      <c r="C316" s="191">
        <v>6667790</v>
      </c>
      <c r="D316" s="191">
        <v>28377119165</v>
      </c>
      <c r="E316" s="180">
        <v>6.6687459247158328E-3</v>
      </c>
      <c r="F316" s="192">
        <v>42.558507638962837</v>
      </c>
      <c r="G316" s="106"/>
      <c r="H316" s="143" t="str">
        <f t="shared" si="6"/>
        <v>(40, 45]</v>
      </c>
      <c r="I316" s="172">
        <v>7.1681341227631536</v>
      </c>
      <c r="J316" s="180">
        <v>4.7802465218993284E-2</v>
      </c>
      <c r="K316" s="180">
        <v>4.780252875638985E-2</v>
      </c>
      <c r="L316" s="189">
        <v>47802528</v>
      </c>
      <c r="M316" s="180">
        <v>4.7802529003853109E-2</v>
      </c>
      <c r="N316" s="180">
        <v>2.0344042957722253</v>
      </c>
      <c r="O316" s="106"/>
      <c r="P316" s="180">
        <v>4.7802529003853109E-2</v>
      </c>
      <c r="Q316" s="180">
        <v>8.0320283606405668E-2</v>
      </c>
      <c r="R316" s="180">
        <v>3.614457831325301E-2</v>
      </c>
      <c r="S316" s="190">
        <v>1.68</v>
      </c>
      <c r="T316" s="92"/>
      <c r="U316" s="180">
        <v>0.34630663093382918</v>
      </c>
    </row>
    <row r="317" spans="1:21">
      <c r="A317" s="152">
        <v>45</v>
      </c>
      <c r="B317" s="152">
        <v>50</v>
      </c>
      <c r="C317" s="191">
        <v>7047147</v>
      </c>
      <c r="D317" s="191">
        <v>33511998745</v>
      </c>
      <c r="E317" s="180">
        <v>7.0481573110615968E-3</v>
      </c>
      <c r="F317" s="192">
        <v>47.553994183745566</v>
      </c>
      <c r="G317" s="106"/>
      <c r="H317" s="143" t="str">
        <f t="shared" si="6"/>
        <v>(45, 50]</v>
      </c>
      <c r="I317" s="172">
        <v>5.179046072356992</v>
      </c>
      <c r="J317" s="180">
        <v>3.6502731439207778E-2</v>
      </c>
      <c r="K317" s="180">
        <v>3.650277995738592E-2</v>
      </c>
      <c r="L317" s="189">
        <v>36502779</v>
      </c>
      <c r="M317" s="180">
        <v>3.6502779766558378E-2</v>
      </c>
      <c r="N317" s="180">
        <v>1.7358529767094624</v>
      </c>
      <c r="O317" s="106">
        <v>1.5</v>
      </c>
      <c r="P317" s="180">
        <v>3.6502779766558378E-2</v>
      </c>
      <c r="Q317" s="180">
        <v>8.1177459623549192E-2</v>
      </c>
      <c r="R317" s="180">
        <v>2.4096385542168676E-2</v>
      </c>
      <c r="S317" s="190">
        <v>2.2200000000000002</v>
      </c>
      <c r="T317" s="92"/>
      <c r="U317" s="180">
        <v>0.35514780883072311</v>
      </c>
    </row>
    <row r="318" spans="1:21">
      <c r="A318" s="152">
        <v>50</v>
      </c>
      <c r="B318" s="152">
        <v>60</v>
      </c>
      <c r="C318" s="191">
        <v>15099345</v>
      </c>
      <c r="D318" s="191">
        <v>83199511155</v>
      </c>
      <c r="E318" s="180">
        <v>1.5101509710807986E-2</v>
      </c>
      <c r="F318" s="192">
        <v>55.101404170180892</v>
      </c>
      <c r="G318" s="106">
        <v>3.34</v>
      </c>
      <c r="H318" s="181" t="str">
        <f t="shared" si="6"/>
        <v>(50, 60]</v>
      </c>
      <c r="I318" s="172">
        <v>11.375068948493098</v>
      </c>
      <c r="J318" s="180">
        <v>0.1717807141867789</v>
      </c>
      <c r="K318" s="180">
        <v>0.17178094251181006</v>
      </c>
      <c r="L318" s="189">
        <v>171780942</v>
      </c>
      <c r="M318" s="180">
        <v>0.17178094560739987</v>
      </c>
      <c r="N318" s="180">
        <v>9.4653713126492001</v>
      </c>
      <c r="O318" s="106" cm="1">
        <f t="array" ref="O318:O362">G318:G362*O317</f>
        <v>5.01</v>
      </c>
      <c r="P318" s="180">
        <v>0.17178094560739987</v>
      </c>
      <c r="Q318" s="180">
        <v>5.3735220074704403E-2</v>
      </c>
      <c r="R318" s="180">
        <v>2.4096385542168676E-2</v>
      </c>
      <c r="S318" s="190">
        <v>0.31</v>
      </c>
      <c r="T318" s="92"/>
      <c r="U318" s="180">
        <v>0.36609409525769698</v>
      </c>
    </row>
    <row r="319" spans="1:21">
      <c r="A319" s="152">
        <v>60</v>
      </c>
      <c r="B319" s="152">
        <v>70</v>
      </c>
      <c r="C319" s="191">
        <v>16242504</v>
      </c>
      <c r="D319" s="191">
        <v>105711953105</v>
      </c>
      <c r="E319" s="180">
        <v>1.6244832599284113E-2</v>
      </c>
      <c r="F319" s="192">
        <v>65.083532135808625</v>
      </c>
      <c r="G319" s="106">
        <v>4.46</v>
      </c>
      <c r="H319" s="143" t="str">
        <f t="shared" si="6"/>
        <v>(60, 70]</v>
      </c>
      <c r="I319" s="172">
        <v>4.5748759909211483</v>
      </c>
      <c r="J319" s="180">
        <v>7.4318094634998083E-2</v>
      </c>
      <c r="K319" s="180">
        <v>7.4318193416059469E-2</v>
      </c>
      <c r="L319" s="189">
        <v>74318193</v>
      </c>
      <c r="M319" s="180">
        <v>7.4318194560682088E-2</v>
      </c>
      <c r="N319" s="180">
        <v>4.83689060396543</v>
      </c>
      <c r="O319" s="106">
        <v>6.6899999999999995</v>
      </c>
      <c r="P319" s="180">
        <v>7.4318194560682088E-2</v>
      </c>
      <c r="Q319" s="180">
        <v>7.6811535536230713E-2</v>
      </c>
      <c r="R319" s="180">
        <v>6.0240963855421686E-2</v>
      </c>
      <c r="S319" s="190">
        <v>1.03</v>
      </c>
      <c r="T319" s="92"/>
      <c r="U319" s="180">
        <v>0.37920328529188319</v>
      </c>
    </row>
    <row r="320" spans="1:21">
      <c r="A320" s="152">
        <v>70</v>
      </c>
      <c r="B320" s="152">
        <v>80</v>
      </c>
      <c r="C320" s="191">
        <v>17150600</v>
      </c>
      <c r="D320" s="191">
        <v>128751694875</v>
      </c>
      <c r="E320" s="180">
        <v>1.7153058788058916E-2</v>
      </c>
      <c r="F320" s="192">
        <v>75.071248163329571</v>
      </c>
      <c r="G320" s="106">
        <v>3.81</v>
      </c>
      <c r="H320" s="143" t="str">
        <f t="shared" si="6"/>
        <v>(70, 80]</v>
      </c>
      <c r="I320" s="172">
        <v>3.379676534178055</v>
      </c>
      <c r="J320" s="180">
        <v>5.7971790275379381E-2</v>
      </c>
      <c r="K320" s="180">
        <v>5.7971867329493887E-2</v>
      </c>
      <c r="L320" s="189">
        <v>57971867</v>
      </c>
      <c r="M320" s="180">
        <v>5.7971868217409232E-2</v>
      </c>
      <c r="N320" s="180">
        <v>4.3520205054409669</v>
      </c>
      <c r="O320" s="106">
        <v>5.7149999999999999</v>
      </c>
      <c r="P320" s="180">
        <v>5.7971868217409232E-2</v>
      </c>
      <c r="Q320" s="180">
        <v>6.8980185379603709E-2</v>
      </c>
      <c r="R320" s="180">
        <v>4.8192771084337352E-2</v>
      </c>
      <c r="S320" s="190">
        <v>1.19</v>
      </c>
      <c r="T320" s="92"/>
      <c r="U320" s="180">
        <v>0.39031090064681029</v>
      </c>
    </row>
    <row r="321" spans="1:21">
      <c r="A321" s="152">
        <v>80</v>
      </c>
      <c r="B321" s="152">
        <v>90</v>
      </c>
      <c r="C321" s="191">
        <v>17876778</v>
      </c>
      <c r="D321" s="191">
        <v>152060815890</v>
      </c>
      <c r="E321" s="180">
        <v>1.7879340896241432E-2</v>
      </c>
      <c r="F321" s="192">
        <v>85.060527064776437</v>
      </c>
      <c r="G321" s="106">
        <v>1.67</v>
      </c>
      <c r="H321" s="143" t="str">
        <f t="shared" si="6"/>
        <v>(80, 90]</v>
      </c>
      <c r="I321" s="172">
        <v>1.6468885972181537</v>
      </c>
      <c r="J321" s="180">
        <v>2.9445282647796219E-2</v>
      </c>
      <c r="K321" s="180">
        <v>2.9445321785455586E-2</v>
      </c>
      <c r="L321" s="189">
        <v>29445321</v>
      </c>
      <c r="M321" s="180">
        <v>2.9445321618351755E-2</v>
      </c>
      <c r="N321" s="180">
        <v>2.504634576448856</v>
      </c>
      <c r="O321" s="106">
        <v>2.5049999999999999</v>
      </c>
      <c r="P321" s="180">
        <v>2.9445321618351755E-2</v>
      </c>
      <c r="Q321" s="180">
        <v>3.1481220629624412E-2</v>
      </c>
      <c r="R321" s="180">
        <v>2.4096385542168676E-2</v>
      </c>
      <c r="S321" s="190">
        <v>1.07</v>
      </c>
      <c r="T321" s="92"/>
      <c r="U321" s="180">
        <v>0.40047450541398422</v>
      </c>
    </row>
    <row r="322" spans="1:21">
      <c r="A322" s="152">
        <v>90</v>
      </c>
      <c r="B322" s="152">
        <v>100</v>
      </c>
      <c r="C322" s="191">
        <v>18420935</v>
      </c>
      <c r="D322" s="191">
        <v>175092955500</v>
      </c>
      <c r="E322" s="180">
        <v>1.8423575909065109E-2</v>
      </c>
      <c r="F322" s="192">
        <v>95.051068526109006</v>
      </c>
      <c r="G322" s="106">
        <v>1.67</v>
      </c>
      <c r="H322" s="143" t="str">
        <f t="shared" si="6"/>
        <v>(90, 100]</v>
      </c>
      <c r="I322" s="172">
        <v>0.70213808374869924</v>
      </c>
      <c r="J322" s="180">
        <v>1.2935894284589675E-2</v>
      </c>
      <c r="K322" s="180">
        <v>1.29359114785365E-2</v>
      </c>
      <c r="L322" s="189">
        <v>12935911</v>
      </c>
      <c r="M322" s="180">
        <v>1.2935911271654136E-2</v>
      </c>
      <c r="N322" s="180">
        <v>1.2295721887296631</v>
      </c>
      <c r="O322" s="106">
        <v>2.5049999999999999</v>
      </c>
      <c r="P322" s="180">
        <v>1.2935911271654136E-2</v>
      </c>
      <c r="Q322" s="180">
        <v>3.2284777645695553E-2</v>
      </c>
      <c r="R322" s="180">
        <v>1.2048192771084338E-2</v>
      </c>
      <c r="S322" s="190">
        <v>2.5</v>
      </c>
      <c r="T322" s="92"/>
      <c r="U322" s="200">
        <v>0.40980344805207769</v>
      </c>
    </row>
    <row r="323" spans="1:21">
      <c r="A323" s="152">
        <v>100</v>
      </c>
      <c r="B323" s="152">
        <v>120</v>
      </c>
      <c r="C323" s="191">
        <v>37925521</v>
      </c>
      <c r="D323" s="191">
        <v>417468975170</v>
      </c>
      <c r="E323" s="180">
        <v>3.7930958175268675E-2</v>
      </c>
      <c r="F323" s="192">
        <v>110.07600269222407</v>
      </c>
      <c r="G323" s="106">
        <v>1.67</v>
      </c>
      <c r="H323" s="142" t="str">
        <f t="shared" si="6"/>
        <v>(100, 120]</v>
      </c>
      <c r="I323" s="172">
        <v>1.3161733924153576</v>
      </c>
      <c r="J323" s="180">
        <v>4.9923717899108412E-2</v>
      </c>
      <c r="K323" s="180">
        <v>4.9923784256001261E-2</v>
      </c>
      <c r="L323" s="189">
        <v>49923784</v>
      </c>
      <c r="M323" s="180">
        <v>4.9923785048399484E-2</v>
      </c>
      <c r="N323" s="180">
        <v>5.4954106973936367</v>
      </c>
      <c r="O323" s="106">
        <v>2.5049999999999999</v>
      </c>
      <c r="P323" s="180">
        <v>4.9923785048399484E-2</v>
      </c>
      <c r="Q323" s="180">
        <v>6.5975688319513767E-2</v>
      </c>
      <c r="R323" s="180">
        <v>6.0240963855421686E-2</v>
      </c>
      <c r="S323" s="190">
        <v>1.32</v>
      </c>
      <c r="T323" s="92"/>
      <c r="U323" s="200">
        <v>0.421465812891617</v>
      </c>
    </row>
    <row r="324" spans="1:21">
      <c r="A324" s="152">
        <v>120</v>
      </c>
      <c r="B324" s="152">
        <v>140</v>
      </c>
      <c r="C324" s="191">
        <v>38519225</v>
      </c>
      <c r="D324" s="191">
        <v>500891893830</v>
      </c>
      <c r="E324" s="180">
        <v>3.8524747291375734E-2</v>
      </c>
      <c r="F324" s="192">
        <v>130.0368566164039</v>
      </c>
      <c r="G324" s="106">
        <v>1</v>
      </c>
      <c r="H324" s="143" t="str">
        <f t="shared" si="6"/>
        <v>(120, 140]</v>
      </c>
      <c r="I324" s="172">
        <v>1.3562558896461518</v>
      </c>
      <c r="J324" s="180">
        <v>5.2249415411057973E-2</v>
      </c>
      <c r="K324" s="180">
        <v>5.224948485918815E-2</v>
      </c>
      <c r="L324" s="189">
        <v>52249484</v>
      </c>
      <c r="M324" s="180">
        <v>5.2249485097239187E-2</v>
      </c>
      <c r="N324" s="180">
        <v>6.794358801870624</v>
      </c>
      <c r="O324" s="106">
        <v>1.5</v>
      </c>
      <c r="P324" s="180">
        <v>5.2249485097239187E-2</v>
      </c>
      <c r="Q324" s="180">
        <v>4.0190536803810739E-2</v>
      </c>
      <c r="R324" s="180">
        <v>7.2289156626506021E-2</v>
      </c>
      <c r="S324" s="190">
        <v>0.77</v>
      </c>
      <c r="T324" s="92"/>
      <c r="U324" s="200">
        <v>0.43566693356949571</v>
      </c>
    </row>
    <row r="325" spans="1:21">
      <c r="A325" s="152">
        <v>140</v>
      </c>
      <c r="B325" s="152">
        <v>160</v>
      </c>
      <c r="C325" s="191">
        <v>38387829</v>
      </c>
      <c r="D325" s="191">
        <v>575861465600</v>
      </c>
      <c r="E325" s="180">
        <v>3.8393332453847268E-2</v>
      </c>
      <c r="F325" s="192">
        <v>150.01146993751587</v>
      </c>
      <c r="G325" s="106">
        <v>0.4</v>
      </c>
      <c r="H325" s="142" t="str">
        <f t="shared" si="6"/>
        <v>(140, 160]</v>
      </c>
      <c r="I325" s="172">
        <v>8.1109085080136339E-2</v>
      </c>
      <c r="J325" s="180">
        <v>3.1140480685090577E-3</v>
      </c>
      <c r="K325" s="180">
        <v>3.1140522075949009E-3</v>
      </c>
      <c r="L325" s="189">
        <v>3114052</v>
      </c>
      <c r="M325" s="180">
        <v>3.1140520653950934E-3</v>
      </c>
      <c r="N325" s="180">
        <v>0.46714352779187523</v>
      </c>
      <c r="O325" s="106">
        <v>0.60000000000000009</v>
      </c>
      <c r="P325" s="180">
        <v>3.1140520653950934E-3</v>
      </c>
      <c r="Q325" s="180">
        <v>1.5875981317519626E-2</v>
      </c>
      <c r="R325" s="180">
        <v>2.4096385542168676E-2</v>
      </c>
      <c r="S325" s="190">
        <v>5.0999999999999996</v>
      </c>
      <c r="T325" s="92"/>
      <c r="U325" s="200">
        <v>0.44717023498564051</v>
      </c>
    </row>
    <row r="326" spans="1:21">
      <c r="A326" s="152">
        <v>160</v>
      </c>
      <c r="B326" s="152">
        <v>180</v>
      </c>
      <c r="C326" s="191">
        <v>37738556</v>
      </c>
      <c r="D326" s="191">
        <v>641518632270</v>
      </c>
      <c r="E326" s="180">
        <v>3.7743966371115503E-2</v>
      </c>
      <c r="F326" s="192">
        <v>169.99024347142483</v>
      </c>
      <c r="G326" s="106">
        <v>0.08</v>
      </c>
      <c r="H326" s="143" t="str">
        <f t="shared" si="6"/>
        <v>(160, 180]</v>
      </c>
      <c r="I326" s="172">
        <v>7.27595513787542E-2</v>
      </c>
      <c r="J326" s="180">
        <v>2.7462340604171493E-3</v>
      </c>
      <c r="K326" s="180">
        <v>2.7462377106172334E-3</v>
      </c>
      <c r="L326" s="189">
        <v>2746237</v>
      </c>
      <c r="M326" s="180">
        <v>2.7462370576709781E-3</v>
      </c>
      <c r="N326" s="180">
        <v>0.46683350606373891</v>
      </c>
      <c r="O326" s="106">
        <v>0.12</v>
      </c>
      <c r="P326" s="180">
        <v>2.7462370576709781E-3</v>
      </c>
      <c r="Q326" s="180">
        <v>2.922655058453101E-3</v>
      </c>
      <c r="R326" s="180">
        <v>3.614457831325301E-2</v>
      </c>
      <c r="S326" s="190">
        <v>1.06</v>
      </c>
      <c r="T326" s="92"/>
      <c r="U326" s="200">
        <v>0.45747273730325311</v>
      </c>
    </row>
    <row r="327" spans="1:21">
      <c r="A327" s="152">
        <v>180</v>
      </c>
      <c r="B327" s="152">
        <v>200</v>
      </c>
      <c r="C327" s="191">
        <v>36701506</v>
      </c>
      <c r="D327" s="191">
        <v>697243084735</v>
      </c>
      <c r="E327" s="180">
        <v>3.6706767694908458E-2</v>
      </c>
      <c r="F327" s="192">
        <v>189.97669597945111</v>
      </c>
      <c r="G327" s="106">
        <v>7.0000000000000007E-2</v>
      </c>
      <c r="H327" s="143" t="str">
        <f t="shared" si="6"/>
        <v>(180, 200]</v>
      </c>
      <c r="I327" s="172">
        <v>6.6898400710023426E-2</v>
      </c>
      <c r="J327" s="180">
        <v>2.4556240540237291E-3</v>
      </c>
      <c r="K327" s="180">
        <v>2.4556273179549642E-3</v>
      </c>
      <c r="L327" s="189">
        <v>2455627</v>
      </c>
      <c r="M327" s="180">
        <v>2.4556270515681683E-3</v>
      </c>
      <c r="N327" s="180">
        <v>0.46651191381468182</v>
      </c>
      <c r="O327" s="106">
        <v>0.10500000000000001</v>
      </c>
      <c r="P327" s="180">
        <v>2.4556270515681683E-3</v>
      </c>
      <c r="Q327" s="180">
        <v>2.4400190488003811E-3</v>
      </c>
      <c r="R327" s="180">
        <v>0</v>
      </c>
      <c r="S327" s="190">
        <v>0.99</v>
      </c>
      <c r="T327" s="92"/>
      <c r="U327" s="200">
        <v>0.46688540167069742</v>
      </c>
    </row>
    <row r="328" spans="1:21">
      <c r="A328" s="152">
        <v>200</v>
      </c>
      <c r="B328" s="152">
        <v>250</v>
      </c>
      <c r="C328" s="191">
        <v>85893140</v>
      </c>
      <c r="D328" s="191">
        <v>1929063661945</v>
      </c>
      <c r="E328" s="180">
        <v>8.5905454031402678E-2</v>
      </c>
      <c r="F328" s="192">
        <v>224.5887927656388</v>
      </c>
      <c r="G328" s="106">
        <v>0.1</v>
      </c>
      <c r="H328" s="143" t="str">
        <f t="shared" si="6"/>
        <v>(200, 250]</v>
      </c>
      <c r="I328" s="172">
        <v>6.6014913589652405E-2</v>
      </c>
      <c r="J328" s="180">
        <v>5.6710411247629048E-3</v>
      </c>
      <c r="K328" s="180">
        <v>5.6710486625161831E-3</v>
      </c>
      <c r="L328" s="189">
        <v>5671048</v>
      </c>
      <c r="M328" s="180">
        <v>5.6710481190920103E-3</v>
      </c>
      <c r="N328" s="180">
        <v>1.2736538507827213</v>
      </c>
      <c r="O328" s="106">
        <v>0.15000000000000002</v>
      </c>
      <c r="P328" s="180">
        <v>5.6710481190920103E-3</v>
      </c>
      <c r="Q328" s="180">
        <v>8.7420121748402434E-3</v>
      </c>
      <c r="R328" s="180">
        <v>6.0240963855421686E-2</v>
      </c>
      <c r="S328" s="190">
        <v>1.54</v>
      </c>
      <c r="T328" s="92"/>
      <c r="U328" s="200">
        <v>0.48025330649648901</v>
      </c>
    </row>
    <row r="329" spans="1:21">
      <c r="A329" s="152">
        <v>250</v>
      </c>
      <c r="B329" s="152">
        <v>300</v>
      </c>
      <c r="C329" s="191">
        <v>76343718</v>
      </c>
      <c r="D329" s="191">
        <v>2095583397335</v>
      </c>
      <c r="E329" s="180">
        <v>7.6354662982810614E-2</v>
      </c>
      <c r="F329" s="192">
        <v>274.49323300379478</v>
      </c>
      <c r="G329" s="106">
        <v>0.02</v>
      </c>
      <c r="H329" s="143" t="str">
        <f t="shared" si="6"/>
        <v>(250, 300]</v>
      </c>
      <c r="I329" s="172">
        <v>3.867461330594188E-2</v>
      </c>
      <c r="J329" s="180">
        <v>2.9529870649657153E-3</v>
      </c>
      <c r="K329" s="180">
        <v>2.9529909899747991E-3</v>
      </c>
      <c r="L329" s="189">
        <v>2952990</v>
      </c>
      <c r="M329" s="180">
        <v>2.9529900620127911E-3</v>
      </c>
      <c r="N329" s="180">
        <v>0.81057578914996753</v>
      </c>
      <c r="O329" s="106">
        <v>0.03</v>
      </c>
      <c r="P329" s="180">
        <v>2.9529900620127911E-3</v>
      </c>
      <c r="Q329" s="180">
        <v>1.3860110277202206E-3</v>
      </c>
      <c r="R329" s="180">
        <v>2.4096385542168676E-2</v>
      </c>
      <c r="S329" s="190">
        <v>0.47</v>
      </c>
      <c r="T329" s="92"/>
      <c r="U329" s="200">
        <v>0.49682640747581852</v>
      </c>
    </row>
    <row r="330" spans="1:21">
      <c r="A330" s="152">
        <v>300</v>
      </c>
      <c r="B330" s="152">
        <v>350</v>
      </c>
      <c r="C330" s="191">
        <v>66736286</v>
      </c>
      <c r="D330" s="191">
        <v>2165207879260</v>
      </c>
      <c r="E330" s="180">
        <v>6.6745853617640974E-2</v>
      </c>
      <c r="F330" s="192">
        <v>324.44236996646771</v>
      </c>
      <c r="G330" s="106">
        <v>0.02</v>
      </c>
      <c r="H330" s="143" t="str">
        <f t="shared" si="6"/>
        <v>(300, 350]</v>
      </c>
      <c r="I330" s="172">
        <v>3.0467691017761516E-2</v>
      </c>
      <c r="J330" s="180">
        <v>2.0335920447390248E-3</v>
      </c>
      <c r="K330" s="180">
        <v>2.0335947477197942E-3</v>
      </c>
      <c r="L330" s="189">
        <v>2033594</v>
      </c>
      <c r="M330" s="180">
        <v>2.0335940427054747E-3</v>
      </c>
      <c r="N330" s="180">
        <v>0.6597840707650543</v>
      </c>
      <c r="O330" s="106">
        <v>0.03</v>
      </c>
      <c r="P330" s="180">
        <v>2.0335940427054747E-3</v>
      </c>
      <c r="Q330" s="180">
        <v>1.0686740213734804E-3</v>
      </c>
      <c r="R330" s="180">
        <v>1.2048192771084338E-2</v>
      </c>
      <c r="S330" s="190">
        <v>0.53</v>
      </c>
      <c r="T330" s="92"/>
      <c r="U330" s="200">
        <v>0.5100563402168331</v>
      </c>
    </row>
    <row r="331" spans="1:21">
      <c r="A331" s="152">
        <v>350</v>
      </c>
      <c r="B331" s="152">
        <v>400</v>
      </c>
      <c r="C331" s="191">
        <v>57800515</v>
      </c>
      <c r="D331" s="191">
        <v>2164118048245</v>
      </c>
      <c r="E331" s="180">
        <v>5.7808801544848645E-2</v>
      </c>
      <c r="F331" s="192">
        <v>374.41155121974259</v>
      </c>
      <c r="G331" s="106">
        <v>0.02</v>
      </c>
      <c r="H331" s="143" t="str">
        <f t="shared" si="6"/>
        <v>(350, 400]</v>
      </c>
      <c r="I331" s="172">
        <v>2.1438638998665809E-2</v>
      </c>
      <c r="J331" s="180">
        <v>1.2393420272655245E-3</v>
      </c>
      <c r="K331" s="180">
        <v>1.2393436745564228E-3</v>
      </c>
      <c r="L331" s="189">
        <v>1239343</v>
      </c>
      <c r="M331" s="180">
        <v>1.2393430260262035E-3</v>
      </c>
      <c r="N331" s="180">
        <v>0.46402434486784067</v>
      </c>
      <c r="O331" s="106">
        <v>0.03</v>
      </c>
      <c r="P331" s="180">
        <v>1.2393430260262035E-3</v>
      </c>
      <c r="Q331" s="180">
        <v>9.5634001912680043E-5</v>
      </c>
      <c r="R331" s="180">
        <v>0</v>
      </c>
      <c r="S331" s="190">
        <v>0.08</v>
      </c>
      <c r="T331" s="92"/>
      <c r="U331" s="200">
        <v>0.52143714187281465</v>
      </c>
    </row>
    <row r="332" spans="1:21">
      <c r="A332" s="152">
        <v>400</v>
      </c>
      <c r="B332" s="152">
        <v>450</v>
      </c>
      <c r="C332" s="191">
        <v>49783639</v>
      </c>
      <c r="D332" s="191">
        <v>2112811722645</v>
      </c>
      <c r="E332" s="180">
        <v>4.9790776209024903E-2</v>
      </c>
      <c r="F332" s="192">
        <v>424.39881155433415</v>
      </c>
      <c r="G332" s="106">
        <v>0.02</v>
      </c>
      <c r="H332" s="143" t="str">
        <f t="shared" si="6"/>
        <v>(400, 450]</v>
      </c>
      <c r="I332" s="172">
        <v>2.1938160181423458E-2</v>
      </c>
      <c r="J332" s="180">
        <v>1.0923180240309965E-3</v>
      </c>
      <c r="K332" s="180">
        <v>1.0923194759026344E-3</v>
      </c>
      <c r="L332" s="189">
        <v>1092319</v>
      </c>
      <c r="M332" s="180">
        <v>1.0923190229386996E-3</v>
      </c>
      <c r="N332" s="180">
        <v>0.46357889517337553</v>
      </c>
      <c r="O332" s="106">
        <v>0.03</v>
      </c>
      <c r="P332" s="180">
        <v>1.0923190229386996E-3</v>
      </c>
      <c r="Q332" s="180">
        <v>5.4623001092460021E-5</v>
      </c>
      <c r="R332" s="180">
        <v>0</v>
      </c>
      <c r="S332" s="190">
        <v>0.05</v>
      </c>
      <c r="T332" s="92"/>
      <c r="U332" s="200">
        <v>0.53100027358521928</v>
      </c>
    </row>
    <row r="333" spans="1:21">
      <c r="A333" s="152">
        <v>450</v>
      </c>
      <c r="B333" s="152">
        <v>500</v>
      </c>
      <c r="C333" s="191">
        <v>42785547</v>
      </c>
      <c r="D333" s="191">
        <v>2029710543070</v>
      </c>
      <c r="E333" s="180">
        <v>4.2791680930711333E-2</v>
      </c>
      <c r="F333" s="192">
        <v>474.39163114357291</v>
      </c>
      <c r="G333" s="106">
        <v>0.02</v>
      </c>
      <c r="H333" s="143" t="str">
        <f t="shared" si="6"/>
        <v>(450, 500]</v>
      </c>
      <c r="I333" s="172">
        <v>2.2814458330316631E-2</v>
      </c>
      <c r="J333" s="180">
        <v>9.762690214779185E-4</v>
      </c>
      <c r="K333" s="180">
        <v>9.7627031910120401E-4</v>
      </c>
      <c r="L333" s="189">
        <v>976270</v>
      </c>
      <c r="M333" s="180">
        <v>9.7627002050167046E-4</v>
      </c>
      <c r="N333" s="180">
        <v>0.46313432746235683</v>
      </c>
      <c r="O333" s="106">
        <v>0.03</v>
      </c>
      <c r="P333" s="180">
        <v>9.7627002050167046E-4</v>
      </c>
      <c r="Q333" s="180">
        <v>4.668600093372002E-5</v>
      </c>
      <c r="R333" s="180">
        <v>0</v>
      </c>
      <c r="S333" s="190">
        <v>0.05</v>
      </c>
      <c r="T333" s="92"/>
      <c r="U333" s="200">
        <v>0.53927150015387737</v>
      </c>
    </row>
    <row r="334" spans="1:21">
      <c r="A334" s="152">
        <v>500</v>
      </c>
      <c r="B334" s="152">
        <v>550</v>
      </c>
      <c r="C334" s="191">
        <v>36733223</v>
      </c>
      <c r="D334" s="191">
        <v>1926251660655</v>
      </c>
      <c r="E334" s="180">
        <v>3.6738489242001904E-2</v>
      </c>
      <c r="F334" s="192">
        <v>524.38950446983642</v>
      </c>
      <c r="G334" s="106">
        <v>0.02</v>
      </c>
      <c r="H334" s="143" t="str">
        <f t="shared" si="6"/>
        <v>(500, 550]</v>
      </c>
      <c r="I334" s="172">
        <v>2.4019197240277002E-2</v>
      </c>
      <c r="J334" s="180">
        <v>8.8242901941343842E-4</v>
      </c>
      <c r="K334" s="180">
        <v>8.8243019230781303E-4</v>
      </c>
      <c r="L334" s="189">
        <v>882430</v>
      </c>
      <c r="M334" s="180">
        <v>8.8243001853103035E-4</v>
      </c>
      <c r="N334" s="180">
        <v>0.46273704014679556</v>
      </c>
      <c r="O334" s="106">
        <v>0.03</v>
      </c>
      <c r="P334" s="180">
        <v>8.8243001853103035E-4</v>
      </c>
      <c r="Q334" s="180">
        <v>3.9865000797300016E-5</v>
      </c>
      <c r="R334" s="180">
        <v>0</v>
      </c>
      <c r="S334" s="190">
        <v>0.05</v>
      </c>
      <c r="T334" s="92"/>
      <c r="U334" s="200">
        <v>0.54676261482494559</v>
      </c>
    </row>
    <row r="335" spans="1:21">
      <c r="A335" s="152">
        <v>550</v>
      </c>
      <c r="B335" s="152">
        <v>600</v>
      </c>
      <c r="C335" s="191">
        <v>31556975</v>
      </c>
      <c r="D335" s="191">
        <v>1812603870800</v>
      </c>
      <c r="E335" s="180">
        <v>3.1561499151534375E-2</v>
      </c>
      <c r="F335" s="192">
        <v>574.39088214253741</v>
      </c>
      <c r="G335" s="106">
        <v>0.02</v>
      </c>
      <c r="H335" s="143" t="str">
        <f t="shared" si="6"/>
        <v>(550, 600]</v>
      </c>
      <c r="I335" s="172">
        <v>2.5506298476041755E-2</v>
      </c>
      <c r="J335" s="180">
        <v>8.0501701771037439E-4</v>
      </c>
      <c r="K335" s="180">
        <v>8.0501808771137257E-4</v>
      </c>
      <c r="L335" s="189">
        <v>805018</v>
      </c>
      <c r="M335" s="180">
        <v>8.0501801690537837E-4</v>
      </c>
      <c r="N335" s="180">
        <v>0.46239500887091639</v>
      </c>
      <c r="O335" s="106">
        <v>0.03</v>
      </c>
      <c r="P335" s="180">
        <v>8.0501801690537837E-4</v>
      </c>
      <c r="Q335" s="180">
        <v>3.4091000681820014E-5</v>
      </c>
      <c r="R335" s="180">
        <v>0</v>
      </c>
      <c r="S335" s="190">
        <v>0.04</v>
      </c>
      <c r="T335" s="92"/>
      <c r="U335" s="180">
        <v>0.55355376742561602</v>
      </c>
    </row>
    <row r="336" spans="1:21">
      <c r="A336" s="152">
        <v>600</v>
      </c>
      <c r="B336" s="152">
        <v>650</v>
      </c>
      <c r="C336" s="191">
        <v>27133343</v>
      </c>
      <c r="D336" s="191">
        <v>1694190228285</v>
      </c>
      <c r="E336" s="180">
        <v>2.7137232959521349E-2</v>
      </c>
      <c r="F336" s="192">
        <v>624.39421057884397</v>
      </c>
      <c r="G336" s="106">
        <v>0.02</v>
      </c>
      <c r="H336" s="143" t="str">
        <f t="shared" si="6"/>
        <v>(600, 650]</v>
      </c>
      <c r="I336" s="172">
        <v>2.7277247366715114E-2</v>
      </c>
      <c r="J336" s="180">
        <v>7.4022901628503833E-4</v>
      </c>
      <c r="K336" s="180">
        <v>7.4023000017204796E-4</v>
      </c>
      <c r="L336" s="189">
        <v>740230</v>
      </c>
      <c r="M336" s="180">
        <v>7.4023001554483032E-4</v>
      </c>
      <c r="N336" s="180">
        <v>0.46219533620287973</v>
      </c>
      <c r="O336" s="106">
        <v>0.03</v>
      </c>
      <c r="P336" s="180">
        <v>7.4023001554483032E-4</v>
      </c>
      <c r="Q336" s="180">
        <v>2.9072000581440012E-5</v>
      </c>
      <c r="R336" s="180">
        <v>0</v>
      </c>
      <c r="S336" s="190">
        <v>0.04</v>
      </c>
      <c r="T336" s="92"/>
      <c r="U336" s="180">
        <v>0.55890973295901325</v>
      </c>
    </row>
    <row r="337" spans="1:21">
      <c r="A337" s="152">
        <v>650</v>
      </c>
      <c r="B337" s="152">
        <v>700</v>
      </c>
      <c r="C337" s="191">
        <v>23345695</v>
      </c>
      <c r="D337" s="191">
        <v>1574448569740</v>
      </c>
      <c r="E337" s="180">
        <v>2.3349041945068573E-2</v>
      </c>
      <c r="F337" s="192">
        <v>674.40638187897173</v>
      </c>
      <c r="G337" s="106">
        <v>0.02</v>
      </c>
      <c r="H337" s="143" t="str">
        <f t="shared" si="6"/>
        <v>(650, 700]</v>
      </c>
      <c r="I337" s="172">
        <v>2.9341204520669954E-2</v>
      </c>
      <c r="J337" s="180">
        <v>6.8508901507195838E-4</v>
      </c>
      <c r="K337" s="180">
        <v>6.8508992566877042E-4</v>
      </c>
      <c r="L337" s="189">
        <v>685089</v>
      </c>
      <c r="M337" s="180">
        <v>6.8508901438686935E-4</v>
      </c>
      <c r="N337" s="180">
        <v>0.46202840345767937</v>
      </c>
      <c r="O337" s="106">
        <v>0.03</v>
      </c>
      <c r="P337" s="180">
        <v>6.8508901438686935E-4</v>
      </c>
      <c r="Q337" s="180">
        <v>2.4920000498400009E-5</v>
      </c>
      <c r="R337" s="180">
        <v>0</v>
      </c>
      <c r="S337" s="190">
        <v>0.04</v>
      </c>
      <c r="T337" s="92"/>
      <c r="U337" s="180">
        <v>0.56408631602044401</v>
      </c>
    </row>
    <row r="338" spans="1:21">
      <c r="A338" s="152">
        <v>700</v>
      </c>
      <c r="B338" s="152">
        <v>750</v>
      </c>
      <c r="C338" s="191">
        <v>20134473</v>
      </c>
      <c r="D338" s="191">
        <v>1458575660310</v>
      </c>
      <c r="E338" s="180">
        <v>2.0137359569670155E-2</v>
      </c>
      <c r="F338" s="192">
        <v>724.41710309974337</v>
      </c>
      <c r="G338" s="106">
        <v>0.02</v>
      </c>
      <c r="H338" s="143" t="str">
        <f t="shared" si="6"/>
        <v>(700, 750]</v>
      </c>
      <c r="I338" s="172">
        <v>3.1666168139999659E-2</v>
      </c>
      <c r="J338" s="180">
        <v>6.3767301402880628E-4</v>
      </c>
      <c r="K338" s="180">
        <v>6.3767386160189666E-4</v>
      </c>
      <c r="L338" s="189">
        <v>637673</v>
      </c>
      <c r="M338" s="180">
        <v>6.3767301339113331E-4</v>
      </c>
      <c r="N338" s="180">
        <v>0.46194123708568868</v>
      </c>
      <c r="O338" s="106">
        <v>0.03</v>
      </c>
      <c r="P338" s="180">
        <v>6.3767301339113331E-4</v>
      </c>
      <c r="Q338" s="180">
        <v>2.142600042852001E-5</v>
      </c>
      <c r="R338" s="180">
        <v>0</v>
      </c>
      <c r="S338" s="190">
        <v>0.03</v>
      </c>
      <c r="T338" s="92"/>
      <c r="U338" s="180">
        <v>0.56856346140145408</v>
      </c>
    </row>
    <row r="339" spans="1:21">
      <c r="A339" s="152">
        <v>750</v>
      </c>
      <c r="B339" s="152">
        <v>800</v>
      </c>
      <c r="C339" s="191">
        <v>17398065</v>
      </c>
      <c r="D339" s="191">
        <v>1347344791065</v>
      </c>
      <c r="E339" s="180">
        <v>1.7400559265767394E-2</v>
      </c>
      <c r="F339" s="192">
        <v>774.42220790932788</v>
      </c>
      <c r="G339" s="106">
        <v>0.02</v>
      </c>
      <c r="H339" s="143" t="str">
        <f t="shared" si="6"/>
        <v>(750, 800]</v>
      </c>
      <c r="I339" s="172">
        <v>3.4276255378454294E-2</v>
      </c>
      <c r="J339" s="180">
        <v>5.9642601312137231E-4</v>
      </c>
      <c r="K339" s="180">
        <v>5.9642680587036431E-4</v>
      </c>
      <c r="L339" s="189">
        <v>596426</v>
      </c>
      <c r="M339" s="180">
        <v>5.964260125249463E-4</v>
      </c>
      <c r="N339" s="180">
        <v>0.46188554947412536</v>
      </c>
      <c r="O339" s="106">
        <v>0.03</v>
      </c>
      <c r="P339" s="180">
        <v>5.964260125249463E-4</v>
      </c>
      <c r="Q339" s="180">
        <v>1.8466000369320008E-5</v>
      </c>
      <c r="R339" s="180">
        <v>0</v>
      </c>
      <c r="S339" s="190">
        <v>0.03</v>
      </c>
      <c r="T339" s="92"/>
      <c r="U339" s="180">
        <v>0.57334680236536373</v>
      </c>
    </row>
    <row r="340" spans="1:21">
      <c r="A340" s="152">
        <v>800</v>
      </c>
      <c r="B340" s="152">
        <v>850</v>
      </c>
      <c r="C340" s="191">
        <v>15066611</v>
      </c>
      <c r="D340" s="191">
        <v>1242131164110</v>
      </c>
      <c r="E340" s="180">
        <v>1.5068771017912791E-2</v>
      </c>
      <c r="F340" s="192">
        <v>824.42638501120121</v>
      </c>
      <c r="G340" s="106">
        <v>0.02</v>
      </c>
      <c r="H340" s="143" t="str">
        <f t="shared" si="6"/>
        <v>(800, 850]</v>
      </c>
      <c r="I340" s="172">
        <v>3.7181068825054779E-2</v>
      </c>
      <c r="J340" s="180">
        <v>5.6027301232600623E-4</v>
      </c>
      <c r="K340" s="180">
        <v>5.6027375702167009E-4</v>
      </c>
      <c r="L340" s="189">
        <v>560273</v>
      </c>
      <c r="M340" s="180">
        <v>5.6027301176573327E-4</v>
      </c>
      <c r="N340" s="180">
        <v>0.46190385370936166</v>
      </c>
      <c r="O340" s="106">
        <v>0.03</v>
      </c>
      <c r="P340" s="180">
        <v>5.6027301176573327E-4</v>
      </c>
      <c r="Q340" s="180">
        <v>1.5859000317180007E-5</v>
      </c>
      <c r="R340" s="180">
        <v>0</v>
      </c>
      <c r="S340" s="190">
        <v>0.03</v>
      </c>
      <c r="T340" s="92"/>
      <c r="U340" s="180">
        <v>0.57698274648178982</v>
      </c>
    </row>
    <row r="341" spans="1:21">
      <c r="A341" s="152">
        <v>850</v>
      </c>
      <c r="B341" s="152">
        <v>900</v>
      </c>
      <c r="C341" s="191">
        <v>13070386</v>
      </c>
      <c r="D341" s="191">
        <v>1142930191570</v>
      </c>
      <c r="E341" s="180">
        <v>1.3072259830013073E-2</v>
      </c>
      <c r="F341" s="192">
        <v>874.44256930897075</v>
      </c>
      <c r="G341" s="106">
        <v>0.02</v>
      </c>
      <c r="H341" s="143" t="str">
        <f t="shared" si="6"/>
        <v>(850, 900]</v>
      </c>
      <c r="I341" s="172">
        <v>4.0417649166568925E-2</v>
      </c>
      <c r="J341" s="180">
        <v>5.2835001162370029E-4</v>
      </c>
      <c r="K341" s="180">
        <v>5.2835071388840696E-4</v>
      </c>
      <c r="L341" s="193">
        <v>528350</v>
      </c>
      <c r="M341" s="180">
        <v>5.2835001109535025E-4</v>
      </c>
      <c r="N341" s="180">
        <v>0.46201174119664129</v>
      </c>
      <c r="O341" s="106">
        <v>0.03</v>
      </c>
      <c r="P341" s="180">
        <v>5.2835001109535025E-4</v>
      </c>
      <c r="Q341" s="180">
        <v>1.3768000275360006E-5</v>
      </c>
      <c r="R341" s="180">
        <v>0</v>
      </c>
      <c r="S341" s="190">
        <v>0.03</v>
      </c>
      <c r="T341" s="92"/>
      <c r="U341" s="180">
        <v>0.58038352925724046</v>
      </c>
    </row>
    <row r="342" spans="1:21">
      <c r="A342" s="152">
        <v>900</v>
      </c>
      <c r="B342" s="152">
        <v>950</v>
      </c>
      <c r="C342" s="191">
        <v>11366654</v>
      </c>
      <c r="D342" s="191">
        <v>1050785636815</v>
      </c>
      <c r="E342" s="180">
        <v>1.136828357524081E-2</v>
      </c>
      <c r="F342" s="192">
        <v>924.44587194701273</v>
      </c>
      <c r="G342" s="106">
        <v>0.02</v>
      </c>
      <c r="H342" s="143" t="str">
        <f t="shared" si="6"/>
        <v>(900, 950]</v>
      </c>
      <c r="I342" s="172">
        <v>4.3974537377560158E-2</v>
      </c>
      <c r="J342" s="180">
        <v>4.9991501099813022E-4</v>
      </c>
      <c r="K342" s="180">
        <v>4.9991567546800973E-4</v>
      </c>
      <c r="L342" s="193">
        <v>499915</v>
      </c>
      <c r="M342" s="180">
        <v>4.9991501049821523E-4</v>
      </c>
      <c r="N342" s="180">
        <v>0.46214436777942258</v>
      </c>
      <c r="O342" s="106">
        <v>0.03</v>
      </c>
      <c r="P342" s="180">
        <v>4.9991501049821523E-4</v>
      </c>
      <c r="Q342" s="180">
        <v>1.1894000237880004E-5</v>
      </c>
      <c r="R342" s="180">
        <v>0</v>
      </c>
      <c r="S342" s="190">
        <v>0.02</v>
      </c>
      <c r="T342" s="92"/>
      <c r="U342" s="180">
        <v>0.58365360408592371</v>
      </c>
    </row>
    <row r="343" spans="1:21">
      <c r="A343" s="152">
        <v>950</v>
      </c>
      <c r="B343" s="152">
        <v>1000</v>
      </c>
      <c r="C343" s="191">
        <v>9909068</v>
      </c>
      <c r="D343" s="191">
        <v>965596685575</v>
      </c>
      <c r="E343" s="180">
        <v>9.9104886090791797E-3</v>
      </c>
      <c r="F343" s="192">
        <v>974.45762363826759</v>
      </c>
      <c r="G343" s="106">
        <v>0.02</v>
      </c>
      <c r="H343" s="143" t="str">
        <f t="shared" si="6"/>
        <v>(950, 1000]</v>
      </c>
      <c r="I343" s="172">
        <v>4.7880990449331438E-2</v>
      </c>
      <c r="J343" s="180">
        <v>4.7452401043952824E-4</v>
      </c>
      <c r="K343" s="180">
        <v>4.7452464116056104E-4</v>
      </c>
      <c r="L343" s="193">
        <v>474524</v>
      </c>
      <c r="M343" s="180">
        <v>4.7452400996500423E-4</v>
      </c>
      <c r="N343" s="180">
        <v>0.46240353910979964</v>
      </c>
      <c r="O343" s="106">
        <v>0.03</v>
      </c>
      <c r="P343" s="180">
        <v>4.7452400996500423E-4</v>
      </c>
      <c r="Q343" s="180">
        <v>1.0334000206680005E-5</v>
      </c>
      <c r="R343" s="180">
        <v>0</v>
      </c>
      <c r="S343" s="190">
        <v>0.02</v>
      </c>
      <c r="T343" s="92"/>
      <c r="U343" s="180">
        <v>0.58652278290282522</v>
      </c>
    </row>
    <row r="344" spans="1:21">
      <c r="A344" s="152">
        <v>1000</v>
      </c>
      <c r="B344" s="152">
        <v>2000</v>
      </c>
      <c r="C344" s="191">
        <v>68967040</v>
      </c>
      <c r="D344" s="191">
        <v>9124668817425</v>
      </c>
      <c r="E344" s="180">
        <v>6.8976927428685331E-2</v>
      </c>
      <c r="F344" s="192">
        <v>1323.0477656319597</v>
      </c>
      <c r="G344" s="106">
        <v>0.02</v>
      </c>
      <c r="H344" s="143" t="str">
        <f t="shared" si="6"/>
        <v>(1000, 2000]</v>
      </c>
      <c r="I344" s="172">
        <v>6.8427375352691638E-3</v>
      </c>
      <c r="J344" s="180">
        <v>4.7199101038380222E-4</v>
      </c>
      <c r="K344" s="180">
        <v>4.7199163773805822E-4</v>
      </c>
      <c r="L344" s="193">
        <v>471991</v>
      </c>
      <c r="M344" s="180">
        <v>4.7199100991181123E-4</v>
      </c>
      <c r="N344" s="180">
        <v>0.62446665106219401</v>
      </c>
      <c r="O344" s="106">
        <v>0.03</v>
      </c>
      <c r="P344" s="180">
        <v>4.7199100991181123E-4</v>
      </c>
      <c r="Q344" s="180">
        <v>7.0880001417600032E-5</v>
      </c>
      <c r="R344" s="180">
        <v>0</v>
      </c>
      <c r="S344" s="190">
        <v>0.15</v>
      </c>
      <c r="T344" s="92"/>
      <c r="U344" s="180">
        <v>0.59752520032021483</v>
      </c>
    </row>
    <row r="345" spans="1:21">
      <c r="A345" s="152">
        <v>2000</v>
      </c>
      <c r="B345" s="152">
        <v>3000</v>
      </c>
      <c r="C345" s="191">
        <v>9747902</v>
      </c>
      <c r="D345" s="191">
        <v>2318917565600</v>
      </c>
      <c r="E345" s="180">
        <v>9.7492995035880423E-3</v>
      </c>
      <c r="F345" s="192">
        <v>2378.8888784478959</v>
      </c>
      <c r="G345" s="106">
        <v>0.02</v>
      </c>
      <c r="H345" s="143" t="str">
        <f t="shared" si="6"/>
        <v>(2000, 3000]</v>
      </c>
      <c r="I345" s="172">
        <v>2.1614886747350924E-2</v>
      </c>
      <c r="J345" s="180">
        <v>2.1073000463606013E-4</v>
      </c>
      <c r="K345" s="180">
        <v>2.107302847311517E-4</v>
      </c>
      <c r="L345" s="193">
        <v>210730</v>
      </c>
      <c r="M345" s="180">
        <v>2.1073000442533009E-4</v>
      </c>
      <c r="N345" s="180">
        <v>0.50130326388269364</v>
      </c>
      <c r="O345" s="106">
        <v>0.03</v>
      </c>
      <c r="P345" s="180">
        <v>2.1073000442533009E-4</v>
      </c>
      <c r="Q345" s="180">
        <v>9.9440001988800038E-6</v>
      </c>
      <c r="R345" s="180">
        <v>0</v>
      </c>
      <c r="S345" s="190">
        <v>0.05</v>
      </c>
      <c r="U345" s="180">
        <v>0.60105240338188048</v>
      </c>
    </row>
    <row r="346" spans="1:21">
      <c r="A346" s="152">
        <v>3000</v>
      </c>
      <c r="B346" s="152">
        <v>4000</v>
      </c>
      <c r="C346" s="191">
        <v>2825055</v>
      </c>
      <c r="D346" s="191">
        <v>967352929140</v>
      </c>
      <c r="E346" s="180">
        <v>2.8254600127400661E-3</v>
      </c>
      <c r="F346" s="192">
        <v>3424.1914905727499</v>
      </c>
      <c r="G346" s="106">
        <v>0.02</v>
      </c>
      <c r="H346" s="143" t="str">
        <f t="shared" si="6"/>
        <v>(3000, 4000]</v>
      </c>
      <c r="I346" s="172">
        <v>5.9764428784538207E-2</v>
      </c>
      <c r="J346" s="180">
        <v>1.6886200371496408E-4</v>
      </c>
      <c r="K346" s="180">
        <v>1.6886222816054543E-4</v>
      </c>
      <c r="L346" s="193">
        <v>168862</v>
      </c>
      <c r="M346" s="180">
        <v>1.6886200354610206E-4</v>
      </c>
      <c r="N346" s="180">
        <v>0.57821583562362822</v>
      </c>
      <c r="O346" s="106">
        <v>0.03</v>
      </c>
      <c r="P346" s="180">
        <v>1.6886200354610206E-4</v>
      </c>
      <c r="Q346" s="180">
        <v>2.9240000584800012E-6</v>
      </c>
      <c r="R346" s="180">
        <v>0</v>
      </c>
      <c r="S346" s="190">
        <v>0.02</v>
      </c>
      <c r="U346" s="180">
        <v>0.57457059818472023</v>
      </c>
    </row>
    <row r="347" spans="1:21">
      <c r="A347" s="152">
        <v>4000</v>
      </c>
      <c r="B347" s="152">
        <v>5000</v>
      </c>
      <c r="C347" s="191">
        <v>1379359</v>
      </c>
      <c r="D347" s="191">
        <v>614984101935</v>
      </c>
      <c r="E347" s="180">
        <v>1.3795567511829415E-3</v>
      </c>
      <c r="F347" s="192">
        <v>4458.4774662361278</v>
      </c>
      <c r="G347" s="106">
        <v>0.02</v>
      </c>
      <c r="H347" s="143" t="str">
        <f t="shared" si="6"/>
        <v>(4000, 5000]</v>
      </c>
      <c r="I347" s="172">
        <v>0.11470133674858182</v>
      </c>
      <c r="J347" s="180">
        <v>1.5823700348121408E-4</v>
      </c>
      <c r="K347" s="180">
        <v>1.5823721380440968E-4</v>
      </c>
      <c r="L347" s="193">
        <v>158237</v>
      </c>
      <c r="M347" s="180">
        <v>1.5823700332297708E-4</v>
      </c>
      <c r="N347" s="180">
        <v>0.70549611364022458</v>
      </c>
      <c r="O347" s="106">
        <v>0.03</v>
      </c>
      <c r="P347" s="180">
        <v>1.5823700332297708E-4</v>
      </c>
      <c r="Q347" s="180">
        <v>1.4620000292400006E-6</v>
      </c>
      <c r="R347" s="180">
        <v>0</v>
      </c>
      <c r="S347" s="190">
        <v>0.01</v>
      </c>
      <c r="U347" s="180">
        <v>0.53973922050151191</v>
      </c>
    </row>
    <row r="348" spans="1:21">
      <c r="A348" s="152">
        <v>5000</v>
      </c>
      <c r="B348" s="152">
        <v>6000</v>
      </c>
      <c r="C348" s="191">
        <v>956834</v>
      </c>
      <c r="D348" s="191">
        <v>524280523760</v>
      </c>
      <c r="E348" s="180">
        <v>9.5697117607626352E-4</v>
      </c>
      <c r="F348" s="192">
        <v>5479.3258157632363</v>
      </c>
      <c r="G348" s="106">
        <v>0</v>
      </c>
      <c r="H348" s="143" t="str">
        <f t="shared" si="6"/>
        <v>(5000, 6000]</v>
      </c>
      <c r="I348" s="172">
        <v>0</v>
      </c>
      <c r="J348" s="180">
        <v>0</v>
      </c>
      <c r="K348" s="180">
        <v>0</v>
      </c>
      <c r="L348" s="193">
        <v>0</v>
      </c>
      <c r="M348" s="180">
        <v>0</v>
      </c>
      <c r="N348" s="180">
        <v>0</v>
      </c>
      <c r="O348" s="106">
        <v>0</v>
      </c>
      <c r="P348" s="180">
        <v>0</v>
      </c>
      <c r="Q348" s="180">
        <v>1.0600000212000003E-6</v>
      </c>
      <c r="R348" s="180">
        <v>0</v>
      </c>
      <c r="S348" s="190">
        <v>0</v>
      </c>
      <c r="U348" s="180">
        <v>0.50866411935067779</v>
      </c>
    </row>
    <row r="349" spans="1:21">
      <c r="A349" s="152">
        <v>6000</v>
      </c>
      <c r="B349" s="152">
        <v>7000</v>
      </c>
      <c r="C349" s="191">
        <v>800358</v>
      </c>
      <c r="D349" s="191">
        <v>519372310845</v>
      </c>
      <c r="E349" s="180">
        <v>8.0047274296486757E-4</v>
      </c>
      <c r="F349" s="192">
        <v>6489.2499462115702</v>
      </c>
      <c r="G349" s="106">
        <v>0</v>
      </c>
      <c r="H349" s="143" t="str">
        <f t="shared" si="6"/>
        <v>(6000, 7000]</v>
      </c>
      <c r="I349" s="172">
        <v>0</v>
      </c>
      <c r="J349" s="180">
        <v>0</v>
      </c>
      <c r="K349" s="180">
        <v>0</v>
      </c>
      <c r="L349" s="193">
        <v>0</v>
      </c>
      <c r="M349" s="180">
        <v>0</v>
      </c>
      <c r="N349" s="180">
        <v>0</v>
      </c>
      <c r="O349" s="106">
        <v>0</v>
      </c>
      <c r="P349" s="180">
        <v>0</v>
      </c>
      <c r="Q349" s="180">
        <v>8.9200001784000041E-7</v>
      </c>
      <c r="R349" s="180">
        <v>0</v>
      </c>
      <c r="S349" s="190">
        <v>0</v>
      </c>
      <c r="U349" s="180">
        <v>0.50214690771258086</v>
      </c>
    </row>
    <row r="350" spans="1:21">
      <c r="A350" s="152">
        <v>7000</v>
      </c>
      <c r="B350" s="152">
        <v>8000</v>
      </c>
      <c r="C350" s="191">
        <v>720254</v>
      </c>
      <c r="D350" s="191">
        <v>539639295920</v>
      </c>
      <c r="E350" s="180">
        <v>7.203572588909185E-4</v>
      </c>
      <c r="F350" s="192">
        <v>7492.3470875552239</v>
      </c>
      <c r="G350" s="106">
        <v>0</v>
      </c>
      <c r="H350" s="143" t="str">
        <f t="shared" si="6"/>
        <v>(7000, 8000]</v>
      </c>
      <c r="I350" s="172">
        <v>0</v>
      </c>
      <c r="J350" s="180">
        <v>0</v>
      </c>
      <c r="K350" s="180">
        <v>0</v>
      </c>
      <c r="L350" s="193">
        <v>0</v>
      </c>
      <c r="M350" s="180">
        <v>0</v>
      </c>
      <c r="N350" s="180">
        <v>0</v>
      </c>
      <c r="O350" s="106">
        <v>0</v>
      </c>
      <c r="P350" s="180">
        <v>0</v>
      </c>
      <c r="Q350" s="180">
        <v>8.0600001612000037E-7</v>
      </c>
      <c r="R350" s="180">
        <v>0</v>
      </c>
      <c r="S350" s="190">
        <v>0</v>
      </c>
      <c r="U350" s="180">
        <v>0.49964756230594948</v>
      </c>
    </row>
    <row r="351" spans="1:21">
      <c r="A351" s="152">
        <v>8000</v>
      </c>
      <c r="B351" s="152">
        <v>9000</v>
      </c>
      <c r="C351" s="191">
        <v>661594</v>
      </c>
      <c r="D351" s="191">
        <v>561908743565</v>
      </c>
      <c r="E351" s="180">
        <v>6.6168884912638922E-4</v>
      </c>
      <c r="F351" s="192">
        <v>8493.2563409734666</v>
      </c>
      <c r="G351" s="106">
        <v>0</v>
      </c>
      <c r="H351" s="143" t="str">
        <f t="shared" si="6"/>
        <v>(8000, 9000]</v>
      </c>
      <c r="I351" s="172">
        <v>0</v>
      </c>
      <c r="J351" s="180">
        <v>0</v>
      </c>
      <c r="K351" s="180">
        <v>0</v>
      </c>
      <c r="L351" s="193">
        <v>0</v>
      </c>
      <c r="M351" s="180">
        <v>0</v>
      </c>
      <c r="N351" s="180">
        <v>0</v>
      </c>
      <c r="O351" s="106">
        <v>0</v>
      </c>
      <c r="P351" s="180">
        <v>0</v>
      </c>
      <c r="Q351" s="180">
        <v>7.330000146600003E-7</v>
      </c>
      <c r="R351" s="180">
        <v>0</v>
      </c>
      <c r="S351" s="190">
        <v>0</v>
      </c>
      <c r="U351" s="180">
        <v>0.504346464813894</v>
      </c>
    </row>
    <row r="352" spans="1:21">
      <c r="A352" s="152">
        <v>9000</v>
      </c>
      <c r="B352" s="152">
        <v>10000</v>
      </c>
      <c r="C352" s="191">
        <v>609134</v>
      </c>
      <c r="D352" s="191">
        <v>578240949400</v>
      </c>
      <c r="E352" s="180">
        <v>6.0922132822207264E-4</v>
      </c>
      <c r="F352" s="192">
        <v>9492.8365417133173</v>
      </c>
      <c r="G352" s="106">
        <v>0</v>
      </c>
      <c r="H352" s="143" t="str">
        <f t="shared" si="6"/>
        <v>(9000, 10000]</v>
      </c>
      <c r="I352" s="172">
        <v>0</v>
      </c>
      <c r="J352" s="180">
        <v>0</v>
      </c>
      <c r="K352" s="180">
        <v>0</v>
      </c>
      <c r="L352" s="193">
        <v>0</v>
      </c>
      <c r="M352" s="180">
        <v>0</v>
      </c>
      <c r="N352" s="180">
        <v>0</v>
      </c>
      <c r="O352" s="106">
        <v>0</v>
      </c>
      <c r="P352" s="180">
        <v>0</v>
      </c>
      <c r="Q352" s="180">
        <v>6.6000001320000023E-7</v>
      </c>
      <c r="R352" s="180">
        <v>0</v>
      </c>
      <c r="S352" s="190">
        <v>0</v>
      </c>
      <c r="U352" s="180">
        <v>0.51076910465807324</v>
      </c>
    </row>
    <row r="353" spans="1:21">
      <c r="A353" s="152">
        <v>10000</v>
      </c>
      <c r="B353" s="152">
        <v>20000</v>
      </c>
      <c r="C353" s="191">
        <v>3680184</v>
      </c>
      <c r="D353" s="191">
        <v>5195636560550</v>
      </c>
      <c r="E353" s="180">
        <v>3.6807116079247263E-3</v>
      </c>
      <c r="F353" s="192">
        <v>14117.871716604386</v>
      </c>
      <c r="G353" s="106">
        <v>0.02</v>
      </c>
      <c r="H353" s="143" t="str">
        <f t="shared" si="6"/>
        <v>(10000, 20000]</v>
      </c>
      <c r="I353" s="172">
        <v>0.15812866499821554</v>
      </c>
      <c r="J353" s="180">
        <v>5.8202601280457232E-4</v>
      </c>
      <c r="K353" s="180">
        <v>5.8202678641357806E-4</v>
      </c>
      <c r="L353" s="193">
        <v>582026</v>
      </c>
      <c r="M353" s="180">
        <v>5.8202601222254625E-4</v>
      </c>
      <c r="N353" s="180">
        <v>8.2169685762847244</v>
      </c>
      <c r="O353" s="106">
        <v>0.03</v>
      </c>
      <c r="P353" s="180">
        <v>5.8202601222254625E-4</v>
      </c>
      <c r="Q353" s="180">
        <v>4.0150000803000012E-6</v>
      </c>
      <c r="R353" s="180">
        <v>0</v>
      </c>
      <c r="S353" s="190">
        <v>0.01</v>
      </c>
      <c r="U353" s="180">
        <v>0.53459566114129264</v>
      </c>
    </row>
    <row r="354" spans="1:21">
      <c r="A354" s="152">
        <v>20000</v>
      </c>
      <c r="B354" s="152">
        <v>30000</v>
      </c>
      <c r="C354" s="191">
        <v>1105217</v>
      </c>
      <c r="D354" s="191">
        <v>2646644215870</v>
      </c>
      <c r="E354" s="180">
        <v>1.1053754489383527E-3</v>
      </c>
      <c r="F354" s="192">
        <v>23946.828684955082</v>
      </c>
      <c r="G354" s="106">
        <v>0</v>
      </c>
      <c r="H354" s="143" t="str">
        <f t="shared" si="6"/>
        <v>(20000, 30000]</v>
      </c>
      <c r="I354" s="172">
        <v>0</v>
      </c>
      <c r="J354" s="180">
        <v>0</v>
      </c>
      <c r="K354" s="180">
        <v>0</v>
      </c>
      <c r="L354" s="193">
        <v>0</v>
      </c>
      <c r="M354" s="180">
        <v>0</v>
      </c>
      <c r="N354" s="180">
        <v>0</v>
      </c>
      <c r="O354" s="106">
        <v>0</v>
      </c>
      <c r="P354" s="180">
        <v>0</v>
      </c>
      <c r="Q354" s="180">
        <v>0</v>
      </c>
      <c r="R354" s="180">
        <v>0</v>
      </c>
      <c r="S354" s="190">
        <v>0</v>
      </c>
      <c r="U354" s="180">
        <v>0.56948653378291858</v>
      </c>
    </row>
    <row r="355" spans="1:21">
      <c r="A355" s="152">
        <v>30000</v>
      </c>
      <c r="B355" s="152">
        <v>40000</v>
      </c>
      <c r="C355" s="191">
        <v>303551</v>
      </c>
      <c r="D355" s="191">
        <v>1030597173600</v>
      </c>
      <c r="E355" s="180">
        <v>3.0359451845265306E-4</v>
      </c>
      <c r="F355" s="192">
        <v>33951.368093005789</v>
      </c>
      <c r="G355" s="106">
        <v>0</v>
      </c>
      <c r="H355" s="143" t="str">
        <f t="shared" si="6"/>
        <v>(30000, 40000]</v>
      </c>
      <c r="I355" s="172">
        <v>0</v>
      </c>
      <c r="J355" s="180">
        <v>0</v>
      </c>
      <c r="K355" s="180">
        <v>0</v>
      </c>
      <c r="L355" s="193">
        <v>0</v>
      </c>
      <c r="M355" s="180">
        <v>0</v>
      </c>
      <c r="N355" s="180">
        <v>0</v>
      </c>
      <c r="O355" s="106">
        <v>0</v>
      </c>
      <c r="P355" s="180">
        <v>0</v>
      </c>
      <c r="Q355" s="180">
        <v>0</v>
      </c>
      <c r="R355" s="180">
        <v>0</v>
      </c>
      <c r="S355" s="190">
        <v>0</v>
      </c>
      <c r="U355" s="180">
        <v>0.58357223210073661</v>
      </c>
    </row>
    <row r="356" spans="1:21">
      <c r="A356" s="152">
        <v>40000</v>
      </c>
      <c r="B356" s="152">
        <v>50000</v>
      </c>
      <c r="C356" s="191">
        <v>84008</v>
      </c>
      <c r="D356" s="191">
        <v>369447177375</v>
      </c>
      <c r="E356" s="180">
        <v>8.4020043769154044E-5</v>
      </c>
      <c r="F356" s="192">
        <v>43977.618485739455</v>
      </c>
      <c r="G356" s="106">
        <v>0</v>
      </c>
      <c r="H356" s="143" t="str">
        <f t="shared" si="6"/>
        <v>(40000, 50000]</v>
      </c>
      <c r="I356" s="172">
        <v>0</v>
      </c>
      <c r="J356" s="180">
        <v>0</v>
      </c>
      <c r="K356" s="180">
        <v>0</v>
      </c>
      <c r="L356" s="193">
        <v>0</v>
      </c>
      <c r="M356" s="180">
        <v>0</v>
      </c>
      <c r="N356" s="180">
        <v>0</v>
      </c>
      <c r="O356" s="106">
        <v>0</v>
      </c>
      <c r="P356" s="180">
        <v>0</v>
      </c>
      <c r="Q356" s="180">
        <v>0</v>
      </c>
      <c r="R356" s="180">
        <v>0</v>
      </c>
      <c r="S356" s="190">
        <v>0</v>
      </c>
      <c r="U356" s="180">
        <v>0.59727533460803062</v>
      </c>
    </row>
    <row r="357" spans="1:21">
      <c r="A357" s="152">
        <v>50000</v>
      </c>
      <c r="B357" s="152">
        <v>60000</v>
      </c>
      <c r="C357" s="191">
        <v>29368</v>
      </c>
      <c r="D357" s="191">
        <v>159926171225</v>
      </c>
      <c r="E357" s="180">
        <v>2.9372210330117559E-5</v>
      </c>
      <c r="F357" s="192">
        <v>54455.92863831381</v>
      </c>
      <c r="G357" s="106">
        <v>0</v>
      </c>
      <c r="H357" s="143" t="str">
        <f t="shared" si="6"/>
        <v>(50000, 60000]</v>
      </c>
      <c r="I357" s="172">
        <v>0</v>
      </c>
      <c r="J357" s="180">
        <v>0</v>
      </c>
      <c r="K357" s="180">
        <v>0</v>
      </c>
      <c r="L357" s="193">
        <v>0</v>
      </c>
      <c r="M357" s="180">
        <v>0</v>
      </c>
      <c r="N357" s="180">
        <v>0</v>
      </c>
      <c r="O357" s="106">
        <v>0</v>
      </c>
      <c r="P357" s="180">
        <v>0</v>
      </c>
      <c r="Q357" s="180">
        <v>0</v>
      </c>
      <c r="R357" s="180">
        <v>0</v>
      </c>
      <c r="S357" s="190">
        <v>0</v>
      </c>
      <c r="U357" s="180">
        <v>0.58342077649527802</v>
      </c>
    </row>
    <row r="358" spans="1:21">
      <c r="A358" s="152">
        <v>60000</v>
      </c>
      <c r="B358" s="152">
        <v>70000</v>
      </c>
      <c r="C358" s="191">
        <v>16093</v>
      </c>
      <c r="D358" s="191">
        <v>103645439030</v>
      </c>
      <c r="E358" s="180">
        <v>1.6095307165710362E-5</v>
      </c>
      <c r="F358" s="192">
        <v>64404.050848194864</v>
      </c>
      <c r="G358" s="106">
        <v>0</v>
      </c>
      <c r="H358" s="143" t="str">
        <f t="shared" si="6"/>
        <v>(60000, 70000]</v>
      </c>
      <c r="I358" s="172">
        <v>0</v>
      </c>
      <c r="J358" s="180">
        <v>0</v>
      </c>
      <c r="K358" s="180">
        <v>0</v>
      </c>
      <c r="L358" s="193">
        <v>0</v>
      </c>
      <c r="M358" s="180">
        <v>0</v>
      </c>
      <c r="N358" s="180">
        <v>0</v>
      </c>
      <c r="O358" s="106">
        <v>0</v>
      </c>
      <c r="P358" s="180">
        <v>0</v>
      </c>
      <c r="Q358" s="180">
        <v>0</v>
      </c>
      <c r="R358" s="180">
        <v>0</v>
      </c>
      <c r="S358" s="190">
        <v>0</v>
      </c>
      <c r="U358" s="180">
        <v>0.56822880771881457</v>
      </c>
    </row>
    <row r="359" spans="1:21">
      <c r="A359" s="152">
        <v>70000</v>
      </c>
      <c r="B359" s="152">
        <v>80000</v>
      </c>
      <c r="C359" s="191">
        <v>6874</v>
      </c>
      <c r="D359" s="191">
        <v>51003502890</v>
      </c>
      <c r="E359" s="180">
        <v>6.8749854879197802E-6</v>
      </c>
      <c r="F359" s="192">
        <v>74197.70568810009</v>
      </c>
      <c r="G359" s="106">
        <v>0</v>
      </c>
      <c r="H359" s="143" t="str">
        <f t="shared" si="6"/>
        <v>(70000, 80000]</v>
      </c>
      <c r="I359" s="172">
        <v>0</v>
      </c>
      <c r="J359" s="180">
        <v>0</v>
      </c>
      <c r="K359" s="180">
        <v>0</v>
      </c>
      <c r="L359" s="193">
        <v>0</v>
      </c>
      <c r="M359" s="180">
        <v>0</v>
      </c>
      <c r="N359" s="180">
        <v>0</v>
      </c>
      <c r="O359" s="106">
        <v>0</v>
      </c>
      <c r="P359" s="180">
        <v>0</v>
      </c>
      <c r="Q359" s="180">
        <v>0</v>
      </c>
      <c r="R359" s="180">
        <v>0</v>
      </c>
      <c r="S359" s="190">
        <v>0</v>
      </c>
      <c r="U359" s="180">
        <v>0.57094017094017091</v>
      </c>
    </row>
    <row r="360" spans="1:21">
      <c r="A360" s="152">
        <v>80000</v>
      </c>
      <c r="B360" s="152">
        <v>90000</v>
      </c>
      <c r="C360" s="191">
        <v>2489</v>
      </c>
      <c r="D360" s="191">
        <v>20919457490</v>
      </c>
      <c r="E360" s="180">
        <v>2.4893568343660654E-6</v>
      </c>
      <c r="F360" s="192">
        <v>84047.639574126151</v>
      </c>
      <c r="G360" s="106">
        <v>0</v>
      </c>
      <c r="H360" s="143" t="str">
        <f t="shared" si="6"/>
        <v>(80000, 90000]</v>
      </c>
      <c r="I360" s="172">
        <v>0</v>
      </c>
      <c r="J360" s="180">
        <v>0</v>
      </c>
      <c r="K360" s="180">
        <v>0</v>
      </c>
      <c r="L360" s="193">
        <v>0</v>
      </c>
      <c r="M360" s="180">
        <v>0</v>
      </c>
      <c r="N360" s="180">
        <v>0</v>
      </c>
      <c r="O360" s="106">
        <v>0</v>
      </c>
      <c r="P360" s="180">
        <v>0</v>
      </c>
      <c r="Q360" s="180">
        <v>0</v>
      </c>
      <c r="R360" s="180">
        <v>0</v>
      </c>
      <c r="S360" s="190">
        <v>0</v>
      </c>
      <c r="U360" s="180">
        <v>0.57268722466960353</v>
      </c>
    </row>
    <row r="361" spans="1:21">
      <c r="A361" s="152">
        <v>90000</v>
      </c>
      <c r="B361" s="152">
        <v>100000</v>
      </c>
      <c r="C361" s="191">
        <v>891</v>
      </c>
      <c r="D361" s="191">
        <v>8388668565</v>
      </c>
      <c r="E361" s="180">
        <v>8.9112773781444924E-7</v>
      </c>
      <c r="F361" s="192">
        <v>94148.917676767669</v>
      </c>
      <c r="G361" s="106">
        <v>0</v>
      </c>
      <c r="H361" s="143" t="str">
        <f t="shared" si="6"/>
        <v>(90000, 100000]</v>
      </c>
      <c r="I361" s="172">
        <v>0</v>
      </c>
      <c r="J361" s="180">
        <v>0</v>
      </c>
      <c r="K361" s="180">
        <v>0</v>
      </c>
      <c r="L361" s="193">
        <v>0</v>
      </c>
      <c r="M361" s="180">
        <v>0</v>
      </c>
      <c r="N361" s="180">
        <v>0</v>
      </c>
      <c r="O361" s="106">
        <v>0</v>
      </c>
      <c r="P361" s="180">
        <v>0</v>
      </c>
      <c r="Q361" s="180">
        <v>0</v>
      </c>
      <c r="R361" s="180">
        <v>0</v>
      </c>
      <c r="S361" s="190">
        <v>0</v>
      </c>
      <c r="U361" s="180">
        <v>0.55882352941176472</v>
      </c>
    </row>
    <row r="362" spans="1:21">
      <c r="A362" s="152">
        <v>100000</v>
      </c>
      <c r="B362" s="152">
        <v>9999999</v>
      </c>
      <c r="C362" s="191">
        <v>4579</v>
      </c>
      <c r="D362" s="191">
        <v>57297742750</v>
      </c>
      <c r="E362" s="180">
        <v>4.5796564662765018E-6</v>
      </c>
      <c r="F362" s="192">
        <v>125131.56311421708</v>
      </c>
      <c r="G362" s="106">
        <v>0</v>
      </c>
      <c r="H362" s="143" t="str">
        <f t="shared" si="6"/>
        <v>(100000, 9999999]</v>
      </c>
      <c r="I362" s="172">
        <v>0</v>
      </c>
      <c r="J362" s="180">
        <v>0</v>
      </c>
      <c r="K362" s="180">
        <v>0</v>
      </c>
      <c r="L362" s="193">
        <v>0</v>
      </c>
      <c r="M362" s="180">
        <v>0</v>
      </c>
      <c r="N362" s="180">
        <v>0</v>
      </c>
      <c r="O362" s="106">
        <v>0</v>
      </c>
      <c r="P362" s="180">
        <v>0</v>
      </c>
      <c r="Q362" s="180">
        <v>0</v>
      </c>
      <c r="R362" s="180">
        <v>0</v>
      </c>
      <c r="S362" s="190">
        <v>0</v>
      </c>
      <c r="U362" s="180">
        <v>0.53078817733990147</v>
      </c>
    </row>
  </sheetData>
  <mergeCells count="9">
    <mergeCell ref="A295:D295"/>
    <mergeCell ref="A154:D154"/>
    <mergeCell ref="A222:B222"/>
    <mergeCell ref="E225:H225"/>
    <mergeCell ref="A225:D225"/>
    <mergeCell ref="A12:D12"/>
    <mergeCell ref="A81:B81"/>
    <mergeCell ref="A84:D84"/>
    <mergeCell ref="A80:B80"/>
  </mergeCells>
  <phoneticPr fontId="20" type="noConversion"/>
  <conditionalFormatting sqref="E16:E79">
    <cfRule type="cellIs" dxfId="183" priority="23" operator="lessThan">
      <formula>0.001</formula>
    </cfRule>
  </conditionalFormatting>
  <conditionalFormatting sqref="M229:M292">
    <cfRule type="dataBar" priority="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{F3BAAEDD-062D-4A1C-9C12-147401FA13FF}</x14:id>
        </ext>
      </extLst>
    </cfRule>
  </conditionalFormatting>
  <conditionalFormatting sqref="P231:P292">
    <cfRule type="dataBar" priority="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{D727D463-9766-4D16-862A-4BC268EACCBA}</x14:id>
        </ext>
      </extLst>
    </cfRule>
  </conditionalFormatting>
  <conditionalFormatting sqref="E229:E292">
    <cfRule type="cellIs" dxfId="182" priority="33" operator="lessThan">
      <formula>0.001</formula>
    </cfRule>
  </conditionalFormatting>
  <conditionalFormatting sqref="N229:N292">
    <cfRule type="dataBar" priority="3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{D18C98CE-347F-46E9-B397-2F5C703EECFF}</x14:id>
        </ext>
      </extLst>
    </cfRule>
  </conditionalFormatting>
  <conditionalFormatting sqref="R231:R292">
    <cfRule type="dataBar" priority="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{B1388BB4-7077-4F43-91F9-C4EEE77197CA}</x14:id>
        </ext>
      </extLst>
    </cfRule>
  </conditionalFormatting>
  <conditionalFormatting sqref="Q229:Q292">
    <cfRule type="dataBar" priority="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{BA76E1E4-E9BC-40B5-8956-B6CC487B1C30}</x14:id>
        </ext>
      </extLst>
    </cfRule>
  </conditionalFormatting>
  <conditionalFormatting sqref="M18:M79">
    <cfRule type="dataBar" priority="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{10A36B3C-626E-4374-AF86-464E54076FE7}</x14:id>
        </ext>
      </extLst>
    </cfRule>
  </conditionalFormatting>
  <conditionalFormatting sqref="M88:M151">
    <cfRule type="dataBar" priority="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{3F8BB2E0-8F4F-40C2-BFE0-D3A97C0CBCFE}</x14:id>
        </ext>
      </extLst>
    </cfRule>
  </conditionalFormatting>
  <conditionalFormatting sqref="P20:P79">
    <cfRule type="dataBar" priority="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{1FC8A0FD-0092-4EE5-8E09-39C06DB5DD6F}</x14:id>
        </ext>
      </extLst>
    </cfRule>
  </conditionalFormatting>
  <conditionalFormatting sqref="P90:P151">
    <cfRule type="dataBar" priority="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{FE5B7AF4-AFF4-4D9B-B061-EF949EA29028}</x14:id>
        </ext>
      </extLst>
    </cfRule>
  </conditionalFormatting>
  <conditionalFormatting sqref="E88:E151 E228:E292 E157:E222">
    <cfRule type="cellIs" dxfId="181" priority="22" operator="lessThan">
      <formula>0.001</formula>
    </cfRule>
  </conditionalFormatting>
  <conditionalFormatting sqref="M299:M362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{A930A477-AA53-416B-A43E-71108D978D20}</x14:id>
        </ext>
      </extLst>
    </cfRule>
  </conditionalFormatting>
  <conditionalFormatting sqref="N299:N362">
    <cfRule type="dataBar" priority="2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{859FBE60-B895-4144-8610-1F579398A161}</x14:id>
        </ext>
      </extLst>
    </cfRule>
  </conditionalFormatting>
  <conditionalFormatting sqref="P301:P362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{184B7956-3D0B-4E1D-AF70-EE6EC7571B68}</x14:id>
        </ext>
      </extLst>
    </cfRule>
  </conditionalFormatting>
  <conditionalFormatting sqref="N16:N80">
    <cfRule type="dataBar" priority="2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{17FC1A54-CCAD-4A7E-B439-F99AA87ABD1D}</x14:id>
        </ext>
      </extLst>
    </cfRule>
  </conditionalFormatting>
  <conditionalFormatting sqref="N88:N151">
    <cfRule type="dataBar" priority="2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{E36CD636-4AAA-4077-9614-F7F34E8C05B9}</x14:id>
        </ext>
      </extLst>
    </cfRule>
  </conditionalFormatting>
  <conditionalFormatting sqref="R90:R151">
    <cfRule type="dataBar" priority="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{80A87D3F-6C8E-4E14-8FC9-0EE41E5E59BA}</x14:id>
        </ext>
      </extLst>
    </cfRule>
  </conditionalFormatting>
  <conditionalFormatting sqref="R20:R79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{DFB2E2C1-F0BB-4637-B725-F19E87306A9A}</x14:id>
        </ext>
      </extLst>
    </cfRule>
  </conditionalFormatting>
  <conditionalFormatting sqref="R301:R362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{418B58B9-C45D-4EDB-8154-D476B8431703}</x14:id>
        </ext>
      </extLst>
    </cfRule>
  </conditionalFormatting>
  <conditionalFormatting sqref="M160:M221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{BD438671-E16E-4D18-8E06-BB2BDD1C1901}</x14:id>
        </ext>
      </extLst>
    </cfRule>
  </conditionalFormatting>
  <conditionalFormatting sqref="P162:P221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{8DD95C36-2CDA-429B-AE36-9F6D7F7127DD}</x14:id>
        </ext>
      </extLst>
    </cfRule>
  </conditionalFormatting>
  <conditionalFormatting sqref="E158:E221">
    <cfRule type="cellIs" dxfId="180" priority="11" operator="lessThan">
      <formula>0.001</formula>
    </cfRule>
  </conditionalFormatting>
  <conditionalFormatting sqref="N158:N222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{AD136739-1088-46FE-8A4D-498B6EE6BF6D}</x14:id>
        </ext>
      </extLst>
    </cfRule>
  </conditionalFormatting>
  <conditionalFormatting sqref="R162:R221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{57BB63C2-C39C-4342-B171-F55E94F30351}</x14:id>
        </ext>
      </extLst>
    </cfRule>
  </conditionalFormatting>
  <conditionalFormatting sqref="Q90:Q151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{50E2E0C5-4E5E-4311-ACA6-24B7E422633E}</x14:id>
        </ext>
      </extLst>
    </cfRule>
  </conditionalFormatting>
  <conditionalFormatting sqref="Q20:Q79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{93D633CC-604D-49F4-AC64-EF15D1401E22}</x14:id>
        </ext>
      </extLst>
    </cfRule>
  </conditionalFormatting>
  <conditionalFormatting sqref="Q301:Q362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{DCDC73B2-6447-4D07-81BB-0CF1607DBC2E}</x14:id>
        </ext>
      </extLst>
    </cfRule>
  </conditionalFormatting>
  <conditionalFormatting sqref="Q162:Q221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{20DDE9B6-AAD5-4050-9A73-DA0EE0F0E96E}</x14:id>
        </ext>
      </extLst>
    </cfRule>
  </conditionalFormatting>
  <conditionalFormatting sqref="U88:U151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{42D90FA1-C1BF-4044-812D-13B81D0BA8A1}</x14:id>
        </ext>
      </extLst>
    </cfRule>
  </conditionalFormatting>
  <conditionalFormatting sqref="U299:U362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{F7758529-90F6-47C7-82AE-CABCCEC430A7}</x14:id>
        </ext>
      </extLst>
    </cfRule>
  </conditionalFormatting>
  <conditionalFormatting sqref="U229:U292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{CD3BCA30-9D12-43DD-A3A6-F8B9C34D564D}</x14:id>
        </ext>
      </extLst>
    </cfRule>
  </conditionalFormatting>
  <conditionalFormatting sqref="E299:E362">
    <cfRule type="cellIs" dxfId="179" priority="1" operator="lessThan">
      <formula>0.001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BAAEDD-062D-4A1C-9C12-147401FA13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M229:M292</xm:sqref>
        </x14:conditionalFormatting>
        <x14:conditionalFormatting xmlns:xm="http://schemas.microsoft.com/office/excel/2006/main">
          <x14:cfRule type="dataBar" id="{D727D463-9766-4D16-862A-4BC268EACC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P231:P292</xm:sqref>
        </x14:conditionalFormatting>
        <x14:conditionalFormatting xmlns:xm="http://schemas.microsoft.com/office/excel/2006/main">
          <x14:cfRule type="dataBar" id="{D18C98CE-347F-46E9-B397-2F5C703EEC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N229:N292</xm:sqref>
        </x14:conditionalFormatting>
        <x14:conditionalFormatting xmlns:xm="http://schemas.microsoft.com/office/excel/2006/main">
          <x14:cfRule type="dataBar" id="{B1388BB4-7077-4F43-91F9-C4EEE77197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R231:R292</xm:sqref>
        </x14:conditionalFormatting>
        <x14:conditionalFormatting xmlns:xm="http://schemas.microsoft.com/office/excel/2006/main">
          <x14:cfRule type="dataBar" id="{BA76E1E4-E9BC-40B5-8956-B6CC487B1C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Q229:Q292</xm:sqref>
        </x14:conditionalFormatting>
        <x14:conditionalFormatting xmlns:xm="http://schemas.microsoft.com/office/excel/2006/main">
          <x14:cfRule type="dataBar" id="{10A36B3C-626E-4374-AF86-464E54076F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3F8BB2E0-8F4F-40C2-BFE0-D3A97C0CBC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M88:M151</xm:sqref>
        </x14:conditionalFormatting>
        <x14:conditionalFormatting xmlns:xm="http://schemas.microsoft.com/office/excel/2006/main">
          <x14:cfRule type="dataBar" id="{1FC8A0FD-0092-4EE5-8E09-39C06DB5DD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FE5B7AF4-AFF4-4D9B-B061-EF949EA290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P90:P151</xm:sqref>
        </x14:conditionalFormatting>
        <x14:conditionalFormatting xmlns:xm="http://schemas.microsoft.com/office/excel/2006/main">
          <x14:cfRule type="dataBar" id="{A930A477-AA53-416B-A43E-71108D978D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M299:M362</xm:sqref>
        </x14:conditionalFormatting>
        <x14:conditionalFormatting xmlns:xm="http://schemas.microsoft.com/office/excel/2006/main">
          <x14:cfRule type="dataBar" id="{859FBE60-B895-4144-8610-1F579398A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N299:N362</xm:sqref>
        </x14:conditionalFormatting>
        <x14:conditionalFormatting xmlns:xm="http://schemas.microsoft.com/office/excel/2006/main">
          <x14:cfRule type="dataBar" id="{184B7956-3D0B-4E1D-AF70-EE6EC7571B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P301:P362</xm:sqref>
        </x14:conditionalFormatting>
        <x14:conditionalFormatting xmlns:xm="http://schemas.microsoft.com/office/excel/2006/main">
          <x14:cfRule type="dataBar" id="{17FC1A54-CCAD-4A7E-B439-F99AA87ABD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36CD636-4AAA-4077-9614-F7F34E8C05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N88:N151</xm:sqref>
        </x14:conditionalFormatting>
        <x14:conditionalFormatting xmlns:xm="http://schemas.microsoft.com/office/excel/2006/main">
          <x14:cfRule type="dataBar" id="{80A87D3F-6C8E-4E14-8FC9-0EE41E5E59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R90:R151</xm:sqref>
        </x14:conditionalFormatting>
        <x14:conditionalFormatting xmlns:xm="http://schemas.microsoft.com/office/excel/2006/main">
          <x14:cfRule type="dataBar" id="{DFB2E2C1-F0BB-4637-B725-F19E87306A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418B58B9-C45D-4EDB-8154-D476B84317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R301:R362</xm:sqref>
        </x14:conditionalFormatting>
        <x14:conditionalFormatting xmlns:xm="http://schemas.microsoft.com/office/excel/2006/main">
          <x14:cfRule type="dataBar" id="{BD438671-E16E-4D18-8E06-BB2BDD1C1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M160:M221</xm:sqref>
        </x14:conditionalFormatting>
        <x14:conditionalFormatting xmlns:xm="http://schemas.microsoft.com/office/excel/2006/main">
          <x14:cfRule type="dataBar" id="{8DD95C36-2CDA-429B-AE36-9F6D7F7127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P162:P221</xm:sqref>
        </x14:conditionalFormatting>
        <x14:conditionalFormatting xmlns:xm="http://schemas.microsoft.com/office/excel/2006/main">
          <x14:cfRule type="dataBar" id="{AD136739-1088-46FE-8A4D-498B6EE6BF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N158:N222</xm:sqref>
        </x14:conditionalFormatting>
        <x14:conditionalFormatting xmlns:xm="http://schemas.microsoft.com/office/excel/2006/main">
          <x14:cfRule type="dataBar" id="{57BB63C2-C39C-4342-B171-F55E94F303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R162:R221</xm:sqref>
        </x14:conditionalFormatting>
        <x14:conditionalFormatting xmlns:xm="http://schemas.microsoft.com/office/excel/2006/main">
          <x14:cfRule type="dataBar" id="{50E2E0C5-4E5E-4311-ACA6-24B7E42263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Q90:Q151</xm:sqref>
        </x14:conditionalFormatting>
        <x14:conditionalFormatting xmlns:xm="http://schemas.microsoft.com/office/excel/2006/main">
          <x14:cfRule type="dataBar" id="{93D633CC-604D-49F4-AC64-EF15D1401E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DCDC73B2-6447-4D07-81BB-0CF1607DBC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Q301:Q362</xm:sqref>
        </x14:conditionalFormatting>
        <x14:conditionalFormatting xmlns:xm="http://schemas.microsoft.com/office/excel/2006/main">
          <x14:cfRule type="dataBar" id="{20DDE9B6-AAD5-4050-9A73-DA0EE0F0E9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Q162:Q221</xm:sqref>
        </x14:conditionalFormatting>
        <x14:conditionalFormatting xmlns:xm="http://schemas.microsoft.com/office/excel/2006/main">
          <x14:cfRule type="dataBar" id="{42D90FA1-C1BF-4044-812D-13B81D0BA8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U88:U151</xm:sqref>
        </x14:conditionalFormatting>
        <x14:conditionalFormatting xmlns:xm="http://schemas.microsoft.com/office/excel/2006/main">
          <x14:cfRule type="dataBar" id="{F7758529-90F6-47C7-82AE-CABCCEC430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U299:U362</xm:sqref>
        </x14:conditionalFormatting>
        <x14:conditionalFormatting xmlns:xm="http://schemas.microsoft.com/office/excel/2006/main">
          <x14:cfRule type="dataBar" id="{CD3BCA30-9D12-43DD-A3A6-F8B9C34D56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U229:U292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F901-4ED7-43DA-8315-41747EC0A692}">
  <sheetPr codeName="工作表11"/>
  <dimension ref="A2:H42"/>
  <sheetViews>
    <sheetView topLeftCell="C1" workbookViewId="0">
      <selection activeCell="G24" sqref="G24"/>
    </sheetView>
  </sheetViews>
  <sheetFormatPr defaultRowHeight="15.6"/>
  <cols>
    <col min="1" max="1" width="8.88671875" style="22"/>
    <col min="2" max="2" width="18.33203125" style="22" bestFit="1" customWidth="1"/>
    <col min="3" max="3" width="24.109375" style="22" bestFit="1" customWidth="1"/>
    <col min="4" max="4" width="20.33203125" style="15" customWidth="1"/>
    <col min="5" max="5" width="19.77734375" style="22" bestFit="1" customWidth="1"/>
    <col min="6" max="6" width="16.77734375" style="22" customWidth="1"/>
    <col min="7" max="7" width="20.5546875" style="22" customWidth="1"/>
    <col min="8" max="9" width="16.5546875" style="22" customWidth="1"/>
    <col min="10" max="10" width="24.109375" style="22" bestFit="1" customWidth="1"/>
    <col min="11" max="11" width="16.5546875" style="22" customWidth="1"/>
    <col min="12" max="12" width="8.88671875" style="22"/>
    <col min="13" max="13" width="12.44140625" style="22" bestFit="1" customWidth="1"/>
    <col min="14" max="14" width="11" style="22" bestFit="1" customWidth="1"/>
    <col min="15" max="16384" width="8.88671875" style="22"/>
  </cols>
  <sheetData>
    <row r="2" spans="1:8">
      <c r="B2" s="88" t="s">
        <v>56</v>
      </c>
      <c r="C2" s="108">
        <v>10000000000</v>
      </c>
    </row>
    <row r="4" spans="1:8">
      <c r="B4" s="157" t="s">
        <v>246</v>
      </c>
      <c r="C4" s="157" t="s">
        <v>46</v>
      </c>
      <c r="D4" s="117" t="s">
        <v>249</v>
      </c>
      <c r="E4" s="157" t="s">
        <v>250</v>
      </c>
      <c r="F4" s="159" t="s">
        <v>251</v>
      </c>
      <c r="G4" s="157" t="s">
        <v>252</v>
      </c>
    </row>
    <row r="5" spans="1:8">
      <c r="A5" s="15"/>
      <c r="B5" s="223" t="s">
        <v>247</v>
      </c>
      <c r="C5" s="223" t="s">
        <v>47</v>
      </c>
      <c r="D5" s="20" t="s">
        <v>91</v>
      </c>
      <c r="E5" s="225">
        <v>100000000</v>
      </c>
      <c r="F5" s="160">
        <v>32827126</v>
      </c>
      <c r="G5" s="219">
        <f>SUM(F5:F6)/E5*$C$2</f>
        <v>3368441800</v>
      </c>
      <c r="H5" s="47" t="s">
        <v>306</v>
      </c>
    </row>
    <row r="6" spans="1:8">
      <c r="B6" s="224"/>
      <c r="C6" s="224"/>
      <c r="D6" s="8" t="s">
        <v>92</v>
      </c>
      <c r="E6" s="226"/>
      <c r="F6" s="203">
        <v>857292</v>
      </c>
      <c r="G6" s="220"/>
      <c r="H6" s="47"/>
    </row>
    <row r="7" spans="1:8">
      <c r="B7" s="223" t="s">
        <v>247</v>
      </c>
      <c r="C7" s="223" t="s">
        <v>240</v>
      </c>
      <c r="D7" s="20" t="s">
        <v>91</v>
      </c>
      <c r="E7" s="225">
        <v>100000000</v>
      </c>
      <c r="F7" s="160">
        <v>34010643</v>
      </c>
      <c r="G7" s="219">
        <f>SUM(F7:F8)/E7*$C$2</f>
        <v>3830983800</v>
      </c>
      <c r="H7" s="47" t="s">
        <v>307</v>
      </c>
    </row>
    <row r="8" spans="1:8">
      <c r="B8" s="224"/>
      <c r="C8" s="224"/>
      <c r="D8" s="8" t="s">
        <v>92</v>
      </c>
      <c r="E8" s="226"/>
      <c r="F8" s="203">
        <v>4299195</v>
      </c>
      <c r="G8" s="220"/>
      <c r="H8" s="47"/>
    </row>
    <row r="9" spans="1:8">
      <c r="A9" s="15"/>
      <c r="B9" s="223" t="s">
        <v>248</v>
      </c>
      <c r="C9" s="223" t="s">
        <v>47</v>
      </c>
      <c r="D9" s="20" t="s">
        <v>91</v>
      </c>
      <c r="E9" s="225">
        <v>100000000</v>
      </c>
      <c r="F9" s="97">
        <v>32853826</v>
      </c>
      <c r="G9" s="219">
        <f>SUM(F9:F10)/E9*$C$2</f>
        <v>3371218200</v>
      </c>
      <c r="H9" s="47" t="s">
        <v>308</v>
      </c>
    </row>
    <row r="10" spans="1:8">
      <c r="B10" s="224"/>
      <c r="C10" s="224"/>
      <c r="D10" s="8" t="s">
        <v>92</v>
      </c>
      <c r="E10" s="226"/>
      <c r="F10" s="97">
        <v>858356</v>
      </c>
      <c r="G10" s="220"/>
      <c r="H10" s="47"/>
    </row>
    <row r="11" spans="1:8">
      <c r="B11" s="223" t="s">
        <v>248</v>
      </c>
      <c r="C11" s="223" t="s">
        <v>240</v>
      </c>
      <c r="D11" s="20" t="s">
        <v>91</v>
      </c>
      <c r="E11" s="225">
        <v>100000000</v>
      </c>
      <c r="F11" s="97">
        <v>34015523</v>
      </c>
      <c r="G11" s="219">
        <f>SUM(F11:F12)/E11*$C$2</f>
        <v>3830025700</v>
      </c>
      <c r="H11" s="47" t="s">
        <v>309</v>
      </c>
    </row>
    <row r="12" spans="1:8">
      <c r="B12" s="224"/>
      <c r="C12" s="224"/>
      <c r="D12" s="8" t="s">
        <v>92</v>
      </c>
      <c r="E12" s="226"/>
      <c r="F12" s="97">
        <v>4284734</v>
      </c>
      <c r="G12" s="220"/>
      <c r="H12" s="47"/>
    </row>
    <row r="13" spans="1:8">
      <c r="A13" s="15"/>
      <c r="B13" s="223" t="s">
        <v>248</v>
      </c>
      <c r="C13" s="223" t="s">
        <v>49</v>
      </c>
      <c r="D13" s="20" t="s">
        <v>91</v>
      </c>
      <c r="E13" s="227">
        <f>F13</f>
        <v>100000000</v>
      </c>
      <c r="F13" s="203">
        <v>100000000</v>
      </c>
      <c r="G13" s="221">
        <f>SUM(F13:F14)/E13*$C$2</f>
        <v>30000858400</v>
      </c>
      <c r="H13" s="47" t="s">
        <v>310</v>
      </c>
    </row>
    <row r="14" spans="1:8">
      <c r="B14" s="224"/>
      <c r="C14" s="224"/>
      <c r="D14" s="8" t="s">
        <v>92</v>
      </c>
      <c r="E14" s="228"/>
      <c r="F14" s="203">
        <v>200008584</v>
      </c>
      <c r="G14" s="222"/>
      <c r="H14" s="47"/>
    </row>
    <row r="15" spans="1:8">
      <c r="B15" s="158"/>
      <c r="C15" s="158"/>
      <c r="E15" s="48"/>
    </row>
    <row r="16" spans="1:8">
      <c r="D16" s="22"/>
    </row>
    <row r="17" spans="4:4">
      <c r="D17" s="22"/>
    </row>
    <row r="18" spans="4:4">
      <c r="D18" s="22"/>
    </row>
    <row r="19" spans="4:4">
      <c r="D19" s="22"/>
    </row>
    <row r="20" spans="4:4">
      <c r="D20" s="22"/>
    </row>
    <row r="21" spans="4:4">
      <c r="D21" s="22"/>
    </row>
    <row r="22" spans="4:4">
      <c r="D22" s="22"/>
    </row>
    <row r="23" spans="4:4">
      <c r="D23" s="22"/>
    </row>
    <row r="24" spans="4:4">
      <c r="D24" s="22"/>
    </row>
    <row r="25" spans="4:4">
      <c r="D25" s="22"/>
    </row>
    <row r="26" spans="4:4">
      <c r="D26" s="22"/>
    </row>
    <row r="27" spans="4:4">
      <c r="D27" s="22"/>
    </row>
    <row r="28" spans="4:4">
      <c r="D28" s="22"/>
    </row>
    <row r="29" spans="4:4">
      <c r="D29" s="22"/>
    </row>
    <row r="30" spans="4:4">
      <c r="D30" s="22"/>
    </row>
    <row r="31" spans="4:4">
      <c r="D31" s="22"/>
    </row>
    <row r="32" spans="4:4">
      <c r="D32" s="22"/>
    </row>
    <row r="33" spans="4:4">
      <c r="D33" s="22"/>
    </row>
    <row r="34" spans="4:4">
      <c r="D34" s="22"/>
    </row>
    <row r="35" spans="4:4">
      <c r="D35" s="22"/>
    </row>
    <row r="36" spans="4:4">
      <c r="D36" s="22"/>
    </row>
    <row r="37" spans="4:4">
      <c r="D37" s="22"/>
    </row>
    <row r="38" spans="4:4">
      <c r="D38" s="22"/>
    </row>
    <row r="39" spans="4:4">
      <c r="D39" s="22"/>
    </row>
    <row r="40" spans="4:4">
      <c r="D40" s="22"/>
    </row>
    <row r="41" spans="4:4">
      <c r="D41" s="22"/>
    </row>
    <row r="42" spans="4:4">
      <c r="D42" s="22"/>
    </row>
  </sheetData>
  <mergeCells count="20">
    <mergeCell ref="B5:B6"/>
    <mergeCell ref="C5:C6"/>
    <mergeCell ref="E5:E6"/>
    <mergeCell ref="B13:B14"/>
    <mergeCell ref="C13:C14"/>
    <mergeCell ref="E13:E14"/>
    <mergeCell ref="B9:B10"/>
    <mergeCell ref="C9:C10"/>
    <mergeCell ref="E9:E10"/>
    <mergeCell ref="B7:B8"/>
    <mergeCell ref="C7:C8"/>
    <mergeCell ref="E7:E8"/>
    <mergeCell ref="B11:B12"/>
    <mergeCell ref="C11:C12"/>
    <mergeCell ref="E11:E12"/>
    <mergeCell ref="G5:G6"/>
    <mergeCell ref="G7:G8"/>
    <mergeCell ref="G9:G10"/>
    <mergeCell ref="G11:G12"/>
    <mergeCell ref="G13:G14"/>
  </mergeCells>
  <phoneticPr fontId="20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83A2-5961-4ECC-954E-7F0A4B3E3082}">
  <sheetPr codeName="工作表5">
    <tabColor theme="3" tint="0.59999389629810485"/>
  </sheetPr>
  <dimension ref="A1:AO305"/>
  <sheetViews>
    <sheetView topLeftCell="D30" zoomScale="85" zoomScaleNormal="85" workbookViewId="0">
      <selection activeCell="Z46" sqref="N46:Z50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269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17" t="s">
        <v>7</v>
      </c>
      <c r="X3" s="117" t="s">
        <v>8</v>
      </c>
      <c r="Y3" s="117" t="s">
        <v>9</v>
      </c>
      <c r="Z3" s="117" t="s">
        <v>10</v>
      </c>
      <c r="AA3" s="117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D23" si="0">COUNTIF(L:L, $A4)</f>
        <v>0</v>
      </c>
      <c r="E4" s="176">
        <f t="shared" ref="E4:E23" si="1">COUNTIF(M:M, $A4)</f>
        <v>0</v>
      </c>
      <c r="F4" s="176">
        <f t="shared" ref="F4:F23" si="2">COUNTIF(N:N, $A4)</f>
        <v>0</v>
      </c>
      <c r="G4" s="176">
        <f t="shared" ref="G4:G23" si="3">COUNTIF(O:O, $A4)</f>
        <v>0</v>
      </c>
      <c r="H4" s="174">
        <v>0</v>
      </c>
      <c r="I4" s="78"/>
      <c r="J4" s="23">
        <v>0</v>
      </c>
      <c r="K4" s="24" t="s">
        <v>13</v>
      </c>
      <c r="L4" s="24" t="s">
        <v>96</v>
      </c>
      <c r="M4" s="24" t="s">
        <v>95</v>
      </c>
      <c r="N4" s="24" t="s">
        <v>30</v>
      </c>
      <c r="O4" s="24" t="s">
        <v>31</v>
      </c>
      <c r="Q4" s="23" cm="1">
        <f t="array" ref="Q4:U304">_xlfn.LET(_xlpm.x, K4:O304, IF(_xlpm.x="", "", _xlfn.XLOOKUP(_xlpm.x, $A$4:$A$23, $H$4:$H$23, , 0)))</f>
        <v>5</v>
      </c>
      <c r="R4" s="23">
        <v>15</v>
      </c>
      <c r="S4" s="23">
        <v>6</v>
      </c>
      <c r="T4" s="23">
        <v>10</v>
      </c>
      <c r="U4" s="23">
        <v>7</v>
      </c>
      <c r="W4" s="23">
        <v>2</v>
      </c>
      <c r="X4" s="23">
        <v>1</v>
      </c>
      <c r="Y4" s="23">
        <v>1</v>
      </c>
      <c r="Z4" s="23">
        <v>2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4">COUNTIF(K:K, $A5)</f>
        <v>0</v>
      </c>
      <c r="D5" s="176">
        <f t="shared" si="0"/>
        <v>6</v>
      </c>
      <c r="E5" s="176">
        <f t="shared" si="1"/>
        <v>0</v>
      </c>
      <c r="F5" s="176">
        <f t="shared" si="2"/>
        <v>9</v>
      </c>
      <c r="G5" s="176">
        <f t="shared" si="3"/>
        <v>0</v>
      </c>
      <c r="H5" s="174">
        <v>1</v>
      </c>
      <c r="I5" s="78"/>
      <c r="J5" s="168">
        <v>1</v>
      </c>
      <c r="K5" s="169" t="s">
        <v>95</v>
      </c>
      <c r="L5" s="169" t="s">
        <v>94</v>
      </c>
      <c r="M5" s="169" t="s">
        <v>13</v>
      </c>
      <c r="N5" s="169" t="s">
        <v>30</v>
      </c>
      <c r="O5" s="169" t="s">
        <v>12</v>
      </c>
      <c r="Q5" s="168">
        <v>6</v>
      </c>
      <c r="R5" s="168">
        <v>17</v>
      </c>
      <c r="S5" s="168">
        <v>5</v>
      </c>
      <c r="T5" s="168">
        <v>10</v>
      </c>
      <c r="U5" s="168">
        <v>4</v>
      </c>
      <c r="W5" s="23">
        <v>1</v>
      </c>
      <c r="X5" s="23">
        <v>1</v>
      </c>
      <c r="Y5" s="23">
        <v>1</v>
      </c>
      <c r="Z5" s="23">
        <v>2</v>
      </c>
      <c r="AA5" s="23">
        <v>2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4"/>
        <v>4</v>
      </c>
      <c r="D6" s="175">
        <f t="shared" si="0"/>
        <v>22</v>
      </c>
      <c r="E6" s="175">
        <f t="shared" si="1"/>
        <v>5</v>
      </c>
      <c r="F6" s="175">
        <f t="shared" si="2"/>
        <v>21</v>
      </c>
      <c r="G6" s="175">
        <f t="shared" si="3"/>
        <v>23</v>
      </c>
      <c r="H6" s="129">
        <v>2</v>
      </c>
      <c r="I6" s="78"/>
      <c r="J6" s="23">
        <v>2</v>
      </c>
      <c r="K6" s="169" t="s">
        <v>30</v>
      </c>
      <c r="L6" s="169" t="s">
        <v>14</v>
      </c>
      <c r="M6" s="169" t="s">
        <v>29</v>
      </c>
      <c r="N6" s="169" t="s">
        <v>87</v>
      </c>
      <c r="O6" s="169" t="s">
        <v>15</v>
      </c>
      <c r="Q6" s="168">
        <v>10</v>
      </c>
      <c r="R6" s="168">
        <v>1</v>
      </c>
      <c r="S6" s="168">
        <v>8</v>
      </c>
      <c r="T6" s="168">
        <v>19</v>
      </c>
      <c r="U6" s="168">
        <v>2</v>
      </c>
      <c r="W6" s="23">
        <v>1</v>
      </c>
      <c r="X6" s="23">
        <v>2</v>
      </c>
      <c r="Y6" s="23">
        <v>1</v>
      </c>
      <c r="Z6" s="23">
        <v>2</v>
      </c>
      <c r="AA6" s="23">
        <v>1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4"/>
        <v>4</v>
      </c>
      <c r="D7" s="175">
        <f t="shared" si="0"/>
        <v>10</v>
      </c>
      <c r="E7" s="175">
        <f t="shared" si="1"/>
        <v>5</v>
      </c>
      <c r="F7" s="175">
        <f t="shared" si="2"/>
        <v>21</v>
      </c>
      <c r="G7" s="175">
        <f t="shared" si="3"/>
        <v>23</v>
      </c>
      <c r="H7" s="129">
        <v>3</v>
      </c>
      <c r="I7" s="78"/>
      <c r="J7" s="168">
        <v>3</v>
      </c>
      <c r="K7" s="169" t="s">
        <v>31</v>
      </c>
      <c r="L7" s="24" t="s">
        <v>30</v>
      </c>
      <c r="M7" s="169" t="s">
        <v>13</v>
      </c>
      <c r="N7" s="169" t="s">
        <v>15</v>
      </c>
      <c r="O7" s="169" t="s">
        <v>13</v>
      </c>
      <c r="Q7" s="168">
        <v>7</v>
      </c>
      <c r="R7" s="168">
        <v>10</v>
      </c>
      <c r="S7" s="168">
        <v>5</v>
      </c>
      <c r="T7" s="168">
        <v>2</v>
      </c>
      <c r="U7" s="168">
        <v>5</v>
      </c>
      <c r="W7" s="23">
        <v>1</v>
      </c>
      <c r="X7" s="23">
        <v>1</v>
      </c>
      <c r="Y7" s="23">
        <v>2</v>
      </c>
      <c r="Z7" s="23">
        <v>2</v>
      </c>
      <c r="AA7" s="23">
        <v>1</v>
      </c>
      <c r="AC7" s="174" t="s">
        <v>14</v>
      </c>
      <c r="AD7" s="174">
        <v>0</v>
      </c>
      <c r="AE7" s="174">
        <v>6</v>
      </c>
      <c r="AF7" s="174">
        <v>0</v>
      </c>
      <c r="AG7" s="174">
        <v>9</v>
      </c>
      <c r="AH7" s="174">
        <v>0</v>
      </c>
      <c r="AI7" s="5"/>
      <c r="AJ7" s="174" t="s">
        <v>14</v>
      </c>
      <c r="AK7" s="174">
        <v>0</v>
      </c>
      <c r="AL7" s="174">
        <v>6</v>
      </c>
      <c r="AM7" s="174">
        <v>0</v>
      </c>
      <c r="AN7" s="174">
        <v>9</v>
      </c>
      <c r="AO7" s="174">
        <v>0</v>
      </c>
    </row>
    <row r="8" spans="1:41" ht="15.9" customHeight="1">
      <c r="A8" s="175" t="s">
        <v>12</v>
      </c>
      <c r="B8" s="129" t="s">
        <v>12</v>
      </c>
      <c r="C8" s="175">
        <f t="shared" si="4"/>
        <v>4</v>
      </c>
      <c r="D8" s="175">
        <f t="shared" si="0"/>
        <v>9</v>
      </c>
      <c r="E8" s="175">
        <f t="shared" si="1"/>
        <v>5</v>
      </c>
      <c r="F8" s="175">
        <f t="shared" si="2"/>
        <v>21</v>
      </c>
      <c r="G8" s="175">
        <f t="shared" si="3"/>
        <v>22</v>
      </c>
      <c r="H8" s="129">
        <v>4</v>
      </c>
      <c r="I8" s="78"/>
      <c r="J8" s="23">
        <v>4</v>
      </c>
      <c r="K8" s="169" t="s">
        <v>95</v>
      </c>
      <c r="L8" s="169" t="s">
        <v>78</v>
      </c>
      <c r="M8" s="169" t="s">
        <v>12</v>
      </c>
      <c r="N8" s="169" t="s">
        <v>79</v>
      </c>
      <c r="O8" s="169" t="s">
        <v>31</v>
      </c>
      <c r="Q8" s="168">
        <v>6</v>
      </c>
      <c r="R8" s="168">
        <v>11</v>
      </c>
      <c r="S8" s="168">
        <v>4</v>
      </c>
      <c r="T8" s="168">
        <v>12</v>
      </c>
      <c r="U8" s="168">
        <v>7</v>
      </c>
      <c r="W8" s="23">
        <v>1</v>
      </c>
      <c r="X8" s="23">
        <v>1</v>
      </c>
      <c r="Y8" s="23">
        <v>1</v>
      </c>
      <c r="Z8" s="23">
        <v>2</v>
      </c>
      <c r="AA8" s="23">
        <v>1</v>
      </c>
      <c r="AC8" s="129" t="s">
        <v>15</v>
      </c>
      <c r="AD8" s="175">
        <v>4</v>
      </c>
      <c r="AE8" s="175">
        <v>22</v>
      </c>
      <c r="AF8" s="175">
        <v>5</v>
      </c>
      <c r="AG8" s="175">
        <v>21</v>
      </c>
      <c r="AH8" s="175">
        <v>23</v>
      </c>
      <c r="AI8" s="5"/>
      <c r="AJ8" s="129" t="s">
        <v>15</v>
      </c>
      <c r="AK8" s="175">
        <v>4</v>
      </c>
      <c r="AL8" s="175">
        <v>22</v>
      </c>
      <c r="AM8" s="175">
        <v>5</v>
      </c>
      <c r="AN8" s="175">
        <v>21</v>
      </c>
      <c r="AO8" s="175">
        <v>23</v>
      </c>
    </row>
    <row r="9" spans="1:41" ht="15.9" customHeight="1">
      <c r="A9" s="175" t="s">
        <v>13</v>
      </c>
      <c r="B9" s="129" t="s">
        <v>13</v>
      </c>
      <c r="C9" s="175">
        <f t="shared" si="4"/>
        <v>43</v>
      </c>
      <c r="D9" s="175">
        <f t="shared" si="0"/>
        <v>13</v>
      </c>
      <c r="E9" s="175">
        <f t="shared" si="1"/>
        <v>41</v>
      </c>
      <c r="F9" s="175">
        <f t="shared" si="2"/>
        <v>14</v>
      </c>
      <c r="G9" s="175">
        <f t="shared" si="3"/>
        <v>22</v>
      </c>
      <c r="H9" s="129">
        <v>5</v>
      </c>
      <c r="I9" s="78"/>
      <c r="J9" s="168">
        <v>5</v>
      </c>
      <c r="K9" s="169" t="s">
        <v>29</v>
      </c>
      <c r="L9" s="169" t="s">
        <v>29</v>
      </c>
      <c r="M9" s="169" t="s">
        <v>13</v>
      </c>
      <c r="N9" s="169" t="s">
        <v>15</v>
      </c>
      <c r="O9" s="169" t="s">
        <v>29</v>
      </c>
      <c r="Q9" s="168">
        <v>8</v>
      </c>
      <c r="R9" s="168">
        <v>8</v>
      </c>
      <c r="S9" s="168">
        <v>5</v>
      </c>
      <c r="T9" s="168">
        <v>2</v>
      </c>
      <c r="U9" s="168">
        <v>8</v>
      </c>
      <c r="W9" s="23">
        <v>1</v>
      </c>
      <c r="X9" s="23">
        <v>1</v>
      </c>
      <c r="Y9" s="23">
        <v>1</v>
      </c>
      <c r="Z9" s="23">
        <v>2</v>
      </c>
      <c r="AA9" s="23">
        <v>1</v>
      </c>
      <c r="AC9" s="129" t="s">
        <v>16</v>
      </c>
      <c r="AD9" s="175">
        <v>4</v>
      </c>
      <c r="AE9" s="175">
        <v>10</v>
      </c>
      <c r="AF9" s="175">
        <v>5</v>
      </c>
      <c r="AG9" s="175">
        <v>21</v>
      </c>
      <c r="AH9" s="175">
        <v>23</v>
      </c>
      <c r="AI9" s="5"/>
      <c r="AJ9" s="129" t="s">
        <v>16</v>
      </c>
      <c r="AK9" s="175">
        <v>4</v>
      </c>
      <c r="AL9" s="175">
        <v>10</v>
      </c>
      <c r="AM9" s="175">
        <v>5</v>
      </c>
      <c r="AN9" s="175">
        <v>21</v>
      </c>
      <c r="AO9" s="175">
        <v>23</v>
      </c>
    </row>
    <row r="10" spans="1:41" ht="15.9" customHeight="1">
      <c r="A10" s="175" t="s">
        <v>95</v>
      </c>
      <c r="B10" s="129" t="s">
        <v>95</v>
      </c>
      <c r="C10" s="175">
        <f t="shared" si="4"/>
        <v>43</v>
      </c>
      <c r="D10" s="175">
        <f t="shared" si="0"/>
        <v>14</v>
      </c>
      <c r="E10" s="175">
        <f t="shared" si="1"/>
        <v>41</v>
      </c>
      <c r="F10" s="175">
        <f t="shared" si="2"/>
        <v>14</v>
      </c>
      <c r="G10" s="175">
        <f t="shared" si="3"/>
        <v>22</v>
      </c>
      <c r="H10" s="129">
        <v>6</v>
      </c>
      <c r="I10" s="78"/>
      <c r="J10" s="23">
        <v>6</v>
      </c>
      <c r="K10" s="169" t="s">
        <v>95</v>
      </c>
      <c r="L10" s="169" t="s">
        <v>78</v>
      </c>
      <c r="M10" s="169" t="s">
        <v>31</v>
      </c>
      <c r="N10" s="169" t="s">
        <v>13</v>
      </c>
      <c r="O10" s="169" t="s">
        <v>31</v>
      </c>
      <c r="Q10" s="168">
        <v>6</v>
      </c>
      <c r="R10" s="168">
        <v>11</v>
      </c>
      <c r="S10" s="168">
        <v>7</v>
      </c>
      <c r="T10" s="168">
        <v>5</v>
      </c>
      <c r="U10" s="168">
        <v>7</v>
      </c>
      <c r="W10" s="23">
        <v>1</v>
      </c>
      <c r="X10" s="23">
        <v>2</v>
      </c>
      <c r="Y10" s="23">
        <v>1</v>
      </c>
      <c r="Z10" s="23">
        <v>2</v>
      </c>
      <c r="AA10" s="23">
        <v>1</v>
      </c>
      <c r="AC10" s="129" t="s">
        <v>12</v>
      </c>
      <c r="AD10" s="175">
        <v>4</v>
      </c>
      <c r="AE10" s="175">
        <v>9</v>
      </c>
      <c r="AF10" s="175">
        <v>5</v>
      </c>
      <c r="AG10" s="175">
        <v>21</v>
      </c>
      <c r="AH10" s="175">
        <v>22</v>
      </c>
      <c r="AI10" s="5"/>
      <c r="AJ10" s="129" t="s">
        <v>12</v>
      </c>
      <c r="AK10" s="175">
        <v>4</v>
      </c>
      <c r="AL10" s="175">
        <v>9</v>
      </c>
      <c r="AM10" s="175">
        <v>5</v>
      </c>
      <c r="AN10" s="175">
        <v>21</v>
      </c>
      <c r="AO10" s="175">
        <v>22</v>
      </c>
    </row>
    <row r="11" spans="1:41" ht="15.9" customHeight="1">
      <c r="A11" s="175" t="s">
        <v>31</v>
      </c>
      <c r="B11" s="129" t="s">
        <v>31</v>
      </c>
      <c r="C11" s="175">
        <f t="shared" si="4"/>
        <v>47</v>
      </c>
      <c r="D11" s="175">
        <f t="shared" si="0"/>
        <v>14</v>
      </c>
      <c r="E11" s="175">
        <f t="shared" si="1"/>
        <v>41</v>
      </c>
      <c r="F11" s="175">
        <f t="shared" si="2"/>
        <v>14</v>
      </c>
      <c r="G11" s="175">
        <f t="shared" si="3"/>
        <v>22</v>
      </c>
      <c r="H11" s="129">
        <v>7</v>
      </c>
      <c r="I11" s="78"/>
      <c r="J11" s="168">
        <v>7</v>
      </c>
      <c r="K11" s="169" t="s">
        <v>29</v>
      </c>
      <c r="L11" s="169" t="s">
        <v>78</v>
      </c>
      <c r="M11" s="169" t="s">
        <v>13</v>
      </c>
      <c r="N11" s="169" t="s">
        <v>14</v>
      </c>
      <c r="O11" s="169" t="s">
        <v>31</v>
      </c>
      <c r="Q11" s="168">
        <v>8</v>
      </c>
      <c r="R11" s="168">
        <v>11</v>
      </c>
      <c r="S11" s="168">
        <v>5</v>
      </c>
      <c r="T11" s="168">
        <v>1</v>
      </c>
      <c r="U11" s="168">
        <v>7</v>
      </c>
      <c r="W11" s="23">
        <v>1</v>
      </c>
      <c r="X11" s="23">
        <v>2</v>
      </c>
      <c r="Y11" s="23">
        <v>2</v>
      </c>
      <c r="Z11" s="23">
        <v>2</v>
      </c>
      <c r="AA11" s="23">
        <v>1</v>
      </c>
      <c r="AC11" s="129" t="s">
        <v>13</v>
      </c>
      <c r="AD11" s="175">
        <v>43</v>
      </c>
      <c r="AE11" s="175">
        <v>13</v>
      </c>
      <c r="AF11" s="175">
        <v>41</v>
      </c>
      <c r="AG11" s="175">
        <v>14</v>
      </c>
      <c r="AH11" s="175">
        <v>22</v>
      </c>
      <c r="AI11" s="5"/>
      <c r="AJ11" s="129" t="s">
        <v>13</v>
      </c>
      <c r="AK11" s="175">
        <v>43</v>
      </c>
      <c r="AL11" s="175">
        <v>13</v>
      </c>
      <c r="AM11" s="175">
        <v>41</v>
      </c>
      <c r="AN11" s="175">
        <v>14</v>
      </c>
      <c r="AO11" s="175">
        <v>22</v>
      </c>
    </row>
    <row r="12" spans="1:41" ht="15.9" customHeight="1">
      <c r="A12" s="175" t="s">
        <v>29</v>
      </c>
      <c r="B12" s="129" t="s">
        <v>29</v>
      </c>
      <c r="C12" s="175">
        <f t="shared" si="4"/>
        <v>47</v>
      </c>
      <c r="D12" s="175">
        <f t="shared" si="0"/>
        <v>18</v>
      </c>
      <c r="E12" s="175">
        <f t="shared" si="1"/>
        <v>41</v>
      </c>
      <c r="F12" s="175">
        <f t="shared" si="2"/>
        <v>14</v>
      </c>
      <c r="G12" s="175">
        <f t="shared" si="3"/>
        <v>22</v>
      </c>
      <c r="H12" s="129">
        <v>8</v>
      </c>
      <c r="I12" s="78"/>
      <c r="J12" s="23">
        <v>8</v>
      </c>
      <c r="K12" s="169" t="s">
        <v>95</v>
      </c>
      <c r="L12" s="169" t="s">
        <v>30</v>
      </c>
      <c r="M12" s="169" t="s">
        <v>95</v>
      </c>
      <c r="N12" s="169" t="s">
        <v>28</v>
      </c>
      <c r="O12" s="169" t="s">
        <v>12</v>
      </c>
      <c r="Q12" s="168">
        <v>6</v>
      </c>
      <c r="R12" s="168">
        <v>10</v>
      </c>
      <c r="S12" s="168">
        <v>6</v>
      </c>
      <c r="T12" s="168">
        <v>9</v>
      </c>
      <c r="U12" s="168">
        <v>4</v>
      </c>
      <c r="W12" s="23">
        <v>1</v>
      </c>
      <c r="X12" s="23">
        <v>2</v>
      </c>
      <c r="Y12" s="23">
        <v>2</v>
      </c>
      <c r="Z12" s="23">
        <v>2</v>
      </c>
      <c r="AA12" s="23">
        <v>2</v>
      </c>
      <c r="AC12" s="129" t="s">
        <v>95</v>
      </c>
      <c r="AD12" s="175">
        <v>43</v>
      </c>
      <c r="AE12" s="175">
        <v>14</v>
      </c>
      <c r="AF12" s="175">
        <v>41</v>
      </c>
      <c r="AG12" s="175">
        <v>14</v>
      </c>
      <c r="AH12" s="175">
        <v>22</v>
      </c>
      <c r="AI12" s="5"/>
      <c r="AJ12" s="129" t="s">
        <v>95</v>
      </c>
      <c r="AK12" s="175">
        <v>43</v>
      </c>
      <c r="AL12" s="175">
        <v>14</v>
      </c>
      <c r="AM12" s="175">
        <v>41</v>
      </c>
      <c r="AN12" s="175">
        <v>14</v>
      </c>
      <c r="AO12" s="175">
        <v>22</v>
      </c>
    </row>
    <row r="13" spans="1:41" ht="15.9" customHeight="1">
      <c r="A13" s="175" t="s">
        <v>28</v>
      </c>
      <c r="B13" s="129" t="s">
        <v>28</v>
      </c>
      <c r="C13" s="175">
        <f t="shared" si="4"/>
        <v>4</v>
      </c>
      <c r="D13" s="175">
        <f t="shared" si="0"/>
        <v>5</v>
      </c>
      <c r="E13" s="175">
        <f t="shared" si="1"/>
        <v>5</v>
      </c>
      <c r="F13" s="175">
        <f t="shared" si="2"/>
        <v>20</v>
      </c>
      <c r="G13" s="175">
        <f t="shared" si="3"/>
        <v>22</v>
      </c>
      <c r="H13" s="129">
        <v>9</v>
      </c>
      <c r="I13" s="78"/>
      <c r="J13" s="168">
        <v>9</v>
      </c>
      <c r="K13" s="169" t="s">
        <v>29</v>
      </c>
      <c r="L13" s="169" t="s">
        <v>12</v>
      </c>
      <c r="M13" s="169" t="s">
        <v>28</v>
      </c>
      <c r="N13" s="169" t="s">
        <v>28</v>
      </c>
      <c r="O13" s="169" t="s">
        <v>95</v>
      </c>
      <c r="Q13" s="168">
        <v>8</v>
      </c>
      <c r="R13" s="168">
        <v>4</v>
      </c>
      <c r="S13" s="168">
        <v>9</v>
      </c>
      <c r="T13" s="168">
        <v>9</v>
      </c>
      <c r="U13" s="168">
        <v>6</v>
      </c>
      <c r="W13" s="23">
        <v>1</v>
      </c>
      <c r="X13" s="23">
        <v>2</v>
      </c>
      <c r="Y13" s="23">
        <v>1</v>
      </c>
      <c r="Z13" s="23">
        <v>2</v>
      </c>
      <c r="AA13" s="23">
        <v>1</v>
      </c>
      <c r="AC13" s="129" t="s">
        <v>31</v>
      </c>
      <c r="AD13" s="175">
        <v>47</v>
      </c>
      <c r="AE13" s="175">
        <v>14</v>
      </c>
      <c r="AF13" s="175">
        <v>41</v>
      </c>
      <c r="AG13" s="175">
        <v>14</v>
      </c>
      <c r="AH13" s="175">
        <v>22</v>
      </c>
      <c r="AI13" s="5"/>
      <c r="AJ13" s="129" t="s">
        <v>31</v>
      </c>
      <c r="AK13" s="175">
        <v>47</v>
      </c>
      <c r="AL13" s="175">
        <v>14</v>
      </c>
      <c r="AM13" s="175">
        <v>41</v>
      </c>
      <c r="AN13" s="175">
        <v>14</v>
      </c>
      <c r="AO13" s="175">
        <v>22</v>
      </c>
    </row>
    <row r="14" spans="1:41" ht="15.9" customHeight="1">
      <c r="A14" s="175" t="s">
        <v>30</v>
      </c>
      <c r="B14" s="129" t="s">
        <v>30</v>
      </c>
      <c r="C14" s="175">
        <f t="shared" si="4"/>
        <v>4</v>
      </c>
      <c r="D14" s="175">
        <f t="shared" si="0"/>
        <v>9</v>
      </c>
      <c r="E14" s="175">
        <f t="shared" si="1"/>
        <v>4</v>
      </c>
      <c r="F14" s="175">
        <f t="shared" si="2"/>
        <v>20</v>
      </c>
      <c r="G14" s="175">
        <f t="shared" si="3"/>
        <v>22</v>
      </c>
      <c r="H14" s="129">
        <v>10</v>
      </c>
      <c r="I14" s="78"/>
      <c r="J14" s="23">
        <v>10</v>
      </c>
      <c r="K14" s="169" t="s">
        <v>95</v>
      </c>
      <c r="L14" s="169" t="s">
        <v>15</v>
      </c>
      <c r="M14" s="169" t="s">
        <v>95</v>
      </c>
      <c r="N14" s="169" t="s">
        <v>30</v>
      </c>
      <c r="O14" s="169" t="s">
        <v>28</v>
      </c>
      <c r="Q14" s="168">
        <v>6</v>
      </c>
      <c r="R14" s="168">
        <v>2</v>
      </c>
      <c r="S14" s="168">
        <v>6</v>
      </c>
      <c r="T14" s="168">
        <v>10</v>
      </c>
      <c r="U14" s="168">
        <v>9</v>
      </c>
      <c r="W14" s="23">
        <v>2</v>
      </c>
      <c r="X14" s="23">
        <v>2</v>
      </c>
      <c r="Y14" s="23">
        <v>1</v>
      </c>
      <c r="Z14" s="23">
        <v>1</v>
      </c>
      <c r="AA14" s="23">
        <v>1</v>
      </c>
      <c r="AC14" s="129" t="s">
        <v>29</v>
      </c>
      <c r="AD14" s="175">
        <v>47</v>
      </c>
      <c r="AE14" s="175">
        <v>18</v>
      </c>
      <c r="AF14" s="175">
        <v>41</v>
      </c>
      <c r="AG14" s="175">
        <v>14</v>
      </c>
      <c r="AH14" s="175">
        <v>22</v>
      </c>
      <c r="AI14" s="5"/>
      <c r="AJ14" s="129" t="s">
        <v>29</v>
      </c>
      <c r="AK14" s="175">
        <v>47</v>
      </c>
      <c r="AL14" s="175">
        <v>18</v>
      </c>
      <c r="AM14" s="175">
        <v>41</v>
      </c>
      <c r="AN14" s="175">
        <v>14</v>
      </c>
      <c r="AO14" s="175">
        <v>22</v>
      </c>
    </row>
    <row r="15" spans="1:41" ht="15.9" customHeight="1">
      <c r="A15" s="176" t="s">
        <v>78</v>
      </c>
      <c r="B15" s="174" t="s">
        <v>283</v>
      </c>
      <c r="C15" s="176">
        <f t="shared" si="4"/>
        <v>0</v>
      </c>
      <c r="D15" s="176">
        <f t="shared" si="0"/>
        <v>16</v>
      </c>
      <c r="E15" s="176">
        <f t="shared" si="1"/>
        <v>0</v>
      </c>
      <c r="F15" s="176">
        <f t="shared" si="2"/>
        <v>4</v>
      </c>
      <c r="G15" s="176">
        <f t="shared" si="3"/>
        <v>0</v>
      </c>
      <c r="H15" s="174">
        <v>11</v>
      </c>
      <c r="I15" s="78"/>
      <c r="J15" s="168">
        <v>11</v>
      </c>
      <c r="K15" s="169" t="s">
        <v>95</v>
      </c>
      <c r="L15" s="169" t="s">
        <v>85</v>
      </c>
      <c r="M15" s="169" t="s">
        <v>29</v>
      </c>
      <c r="N15" s="169" t="s">
        <v>16</v>
      </c>
      <c r="O15" s="169" t="s">
        <v>29</v>
      </c>
      <c r="Q15" s="168">
        <v>6</v>
      </c>
      <c r="R15" s="168">
        <v>18</v>
      </c>
      <c r="S15" s="168">
        <v>8</v>
      </c>
      <c r="T15" s="168">
        <v>3</v>
      </c>
      <c r="U15" s="168">
        <v>8</v>
      </c>
      <c r="W15" s="23">
        <v>1</v>
      </c>
      <c r="X15" s="23">
        <v>1</v>
      </c>
      <c r="Y15" s="23">
        <v>1</v>
      </c>
      <c r="Z15" s="23">
        <v>1</v>
      </c>
      <c r="AA15" s="23">
        <v>1</v>
      </c>
      <c r="AC15" s="129" t="s">
        <v>28</v>
      </c>
      <c r="AD15" s="175">
        <v>4</v>
      </c>
      <c r="AE15" s="175">
        <v>5</v>
      </c>
      <c r="AF15" s="175">
        <v>5</v>
      </c>
      <c r="AG15" s="175">
        <v>20</v>
      </c>
      <c r="AH15" s="175">
        <v>22</v>
      </c>
      <c r="AI15" s="5"/>
      <c r="AJ15" s="129" t="s">
        <v>28</v>
      </c>
      <c r="AK15" s="175">
        <v>4</v>
      </c>
      <c r="AL15" s="175">
        <v>5</v>
      </c>
      <c r="AM15" s="175">
        <v>5</v>
      </c>
      <c r="AN15" s="175">
        <v>20</v>
      </c>
      <c r="AO15" s="175">
        <v>22</v>
      </c>
    </row>
    <row r="16" spans="1:41" ht="15.9" customHeight="1">
      <c r="A16" s="176" t="s">
        <v>79</v>
      </c>
      <c r="B16" s="174" t="s">
        <v>284</v>
      </c>
      <c r="C16" s="176">
        <f t="shared" si="4"/>
        <v>0</v>
      </c>
      <c r="D16" s="176">
        <f t="shared" si="0"/>
        <v>5</v>
      </c>
      <c r="E16" s="176">
        <f t="shared" si="1"/>
        <v>0</v>
      </c>
      <c r="F16" s="176">
        <f t="shared" si="2"/>
        <v>4</v>
      </c>
      <c r="G16" s="176">
        <f t="shared" si="3"/>
        <v>0</v>
      </c>
      <c r="H16" s="174">
        <v>12</v>
      </c>
      <c r="I16" s="78"/>
      <c r="J16" s="23">
        <v>12</v>
      </c>
      <c r="K16" s="169" t="s">
        <v>95</v>
      </c>
      <c r="L16" s="169" t="s">
        <v>13</v>
      </c>
      <c r="M16" s="169" t="s">
        <v>95</v>
      </c>
      <c r="N16" s="169" t="s">
        <v>31</v>
      </c>
      <c r="O16" s="169" t="s">
        <v>29</v>
      </c>
      <c r="Q16" s="168">
        <v>6</v>
      </c>
      <c r="R16" s="168">
        <v>5</v>
      </c>
      <c r="S16" s="168">
        <v>6</v>
      </c>
      <c r="T16" s="168">
        <v>7</v>
      </c>
      <c r="U16" s="168">
        <v>8</v>
      </c>
      <c r="W16" s="23">
        <v>1</v>
      </c>
      <c r="X16" s="23">
        <v>1</v>
      </c>
      <c r="Y16" s="23">
        <v>1</v>
      </c>
      <c r="Z16" s="23">
        <v>1</v>
      </c>
      <c r="AA16" s="23">
        <v>1</v>
      </c>
      <c r="AC16" s="129" t="s">
        <v>30</v>
      </c>
      <c r="AD16" s="175">
        <v>4</v>
      </c>
      <c r="AE16" s="175">
        <v>9</v>
      </c>
      <c r="AF16" s="175">
        <v>4</v>
      </c>
      <c r="AG16" s="175">
        <v>20</v>
      </c>
      <c r="AH16" s="175">
        <v>22</v>
      </c>
      <c r="AI16" s="5"/>
      <c r="AJ16" s="129" t="s">
        <v>30</v>
      </c>
      <c r="AK16" s="175">
        <v>4</v>
      </c>
      <c r="AL16" s="175">
        <v>9</v>
      </c>
      <c r="AM16" s="175">
        <v>4</v>
      </c>
      <c r="AN16" s="175">
        <v>20</v>
      </c>
      <c r="AO16" s="175">
        <v>22</v>
      </c>
    </row>
    <row r="17" spans="1:41" ht="15.9" customHeight="1">
      <c r="A17" s="176" t="s">
        <v>80</v>
      </c>
      <c r="B17" s="174" t="s">
        <v>285</v>
      </c>
      <c r="C17" s="176">
        <f t="shared" si="4"/>
        <v>0</v>
      </c>
      <c r="D17" s="176">
        <f t="shared" si="0"/>
        <v>7</v>
      </c>
      <c r="E17" s="176">
        <f t="shared" si="1"/>
        <v>0</v>
      </c>
      <c r="F17" s="176">
        <f t="shared" si="2"/>
        <v>4</v>
      </c>
      <c r="G17" s="176">
        <f t="shared" si="3"/>
        <v>0</v>
      </c>
      <c r="H17" s="174">
        <v>13</v>
      </c>
      <c r="I17" s="78"/>
      <c r="J17" s="168">
        <v>13</v>
      </c>
      <c r="K17" s="169" t="s">
        <v>29</v>
      </c>
      <c r="L17" s="169" t="s">
        <v>82</v>
      </c>
      <c r="M17" s="169" t="s">
        <v>29</v>
      </c>
      <c r="N17" s="169" t="s">
        <v>13</v>
      </c>
      <c r="O17" s="169" t="s">
        <v>12</v>
      </c>
      <c r="Q17" s="168">
        <v>8</v>
      </c>
      <c r="R17" s="168">
        <v>16</v>
      </c>
      <c r="S17" s="168">
        <v>8</v>
      </c>
      <c r="T17" s="168">
        <v>5</v>
      </c>
      <c r="U17" s="168">
        <v>4</v>
      </c>
      <c r="W17" s="23">
        <v>1</v>
      </c>
      <c r="X17" s="23">
        <v>1</v>
      </c>
      <c r="Y17" s="23">
        <v>1</v>
      </c>
      <c r="Z17" s="23">
        <v>2</v>
      </c>
      <c r="AA17" s="23">
        <v>1</v>
      </c>
      <c r="AC17" s="174" t="s">
        <v>78</v>
      </c>
      <c r="AD17" s="176">
        <v>0</v>
      </c>
      <c r="AE17" s="176">
        <v>48</v>
      </c>
      <c r="AF17" s="176">
        <v>0</v>
      </c>
      <c r="AG17" s="176">
        <v>12</v>
      </c>
      <c r="AH17" s="176">
        <v>0</v>
      </c>
      <c r="AI17" s="5"/>
      <c r="AJ17" s="174" t="s">
        <v>78</v>
      </c>
      <c r="AK17" s="176">
        <v>0</v>
      </c>
      <c r="AL17" s="176">
        <v>48</v>
      </c>
      <c r="AM17" s="176">
        <v>0</v>
      </c>
      <c r="AN17" s="176">
        <v>12</v>
      </c>
      <c r="AO17" s="176">
        <v>0</v>
      </c>
    </row>
    <row r="18" spans="1:41" ht="15.9" customHeight="1">
      <c r="A18" s="176" t="s">
        <v>81</v>
      </c>
      <c r="B18" s="174" t="s">
        <v>286</v>
      </c>
      <c r="C18" s="176">
        <f t="shared" si="4"/>
        <v>0</v>
      </c>
      <c r="D18" s="176">
        <f t="shared" si="0"/>
        <v>10</v>
      </c>
      <c r="E18" s="176">
        <f t="shared" si="1"/>
        <v>3</v>
      </c>
      <c r="F18" s="176">
        <f t="shared" si="2"/>
        <v>3</v>
      </c>
      <c r="G18" s="176">
        <f t="shared" si="3"/>
        <v>0</v>
      </c>
      <c r="H18" s="174">
        <v>14</v>
      </c>
      <c r="I18" s="78"/>
      <c r="J18" s="23">
        <v>14</v>
      </c>
      <c r="K18" s="169" t="s">
        <v>31</v>
      </c>
      <c r="L18" s="169" t="s">
        <v>12</v>
      </c>
      <c r="M18" s="169" t="s">
        <v>12</v>
      </c>
      <c r="N18" s="169" t="s">
        <v>14</v>
      </c>
      <c r="O18" s="169" t="s">
        <v>30</v>
      </c>
      <c r="Q18" s="168">
        <v>7</v>
      </c>
      <c r="R18" s="168">
        <v>4</v>
      </c>
      <c r="S18" s="168">
        <v>4</v>
      </c>
      <c r="T18" s="168">
        <v>1</v>
      </c>
      <c r="U18" s="168">
        <v>10</v>
      </c>
      <c r="W18" s="23">
        <v>1</v>
      </c>
      <c r="X18" s="23">
        <v>2</v>
      </c>
      <c r="Y18" s="23">
        <v>1</v>
      </c>
      <c r="Z18" s="23">
        <v>2</v>
      </c>
      <c r="AA18" s="23">
        <v>1</v>
      </c>
      <c r="AC18" s="174" t="s">
        <v>79</v>
      </c>
      <c r="AD18" s="176">
        <v>0</v>
      </c>
      <c r="AE18" s="176">
        <v>15</v>
      </c>
      <c r="AF18" s="176">
        <v>0</v>
      </c>
      <c r="AG18" s="176">
        <v>12</v>
      </c>
      <c r="AH18" s="176">
        <v>0</v>
      </c>
      <c r="AI18" s="5"/>
      <c r="AJ18" s="174" t="s">
        <v>79</v>
      </c>
      <c r="AK18" s="176">
        <v>0</v>
      </c>
      <c r="AL18" s="176">
        <v>15</v>
      </c>
      <c r="AM18" s="176">
        <v>0</v>
      </c>
      <c r="AN18" s="176">
        <v>12</v>
      </c>
      <c r="AO18" s="176">
        <v>0</v>
      </c>
    </row>
    <row r="19" spans="1:41" ht="15.9" customHeight="1">
      <c r="A19" s="176" t="s">
        <v>96</v>
      </c>
      <c r="B19" s="174" t="s">
        <v>287</v>
      </c>
      <c r="C19" s="176">
        <f t="shared" si="4"/>
        <v>0</v>
      </c>
      <c r="D19" s="176">
        <f t="shared" si="0"/>
        <v>11</v>
      </c>
      <c r="E19" s="176">
        <f t="shared" si="1"/>
        <v>3</v>
      </c>
      <c r="F19" s="176">
        <f t="shared" si="2"/>
        <v>3</v>
      </c>
      <c r="G19" s="176">
        <f t="shared" si="3"/>
        <v>0</v>
      </c>
      <c r="H19" s="174">
        <v>15</v>
      </c>
      <c r="I19" s="78"/>
      <c r="J19" s="168">
        <v>15</v>
      </c>
      <c r="K19" s="169" t="s">
        <v>15</v>
      </c>
      <c r="L19" s="169" t="s">
        <v>78</v>
      </c>
      <c r="M19" s="169" t="s">
        <v>29</v>
      </c>
      <c r="N19" s="169" t="s">
        <v>30</v>
      </c>
      <c r="O19" s="169" t="s">
        <v>31</v>
      </c>
      <c r="Q19" s="168">
        <v>2</v>
      </c>
      <c r="R19" s="168">
        <v>11</v>
      </c>
      <c r="S19" s="168">
        <v>8</v>
      </c>
      <c r="T19" s="168">
        <v>10</v>
      </c>
      <c r="U19" s="168">
        <v>7</v>
      </c>
      <c r="W19" s="23">
        <v>2</v>
      </c>
      <c r="X19" s="23">
        <v>2</v>
      </c>
      <c r="Y19" s="23">
        <v>1</v>
      </c>
      <c r="Z19" s="23">
        <v>2</v>
      </c>
      <c r="AA19" s="23">
        <v>1</v>
      </c>
      <c r="AC19" s="174" t="s">
        <v>80</v>
      </c>
      <c r="AD19" s="176">
        <v>0</v>
      </c>
      <c r="AE19" s="176">
        <v>21</v>
      </c>
      <c r="AF19" s="176">
        <v>0</v>
      </c>
      <c r="AG19" s="176">
        <v>12</v>
      </c>
      <c r="AH19" s="176">
        <v>0</v>
      </c>
      <c r="AI19" s="5"/>
      <c r="AJ19" s="174" t="s">
        <v>80</v>
      </c>
      <c r="AK19" s="176">
        <v>0</v>
      </c>
      <c r="AL19" s="176">
        <v>21</v>
      </c>
      <c r="AM19" s="176">
        <v>0</v>
      </c>
      <c r="AN19" s="176">
        <v>12</v>
      </c>
      <c r="AO19" s="176">
        <v>0</v>
      </c>
    </row>
    <row r="20" spans="1:41" ht="15.9" customHeight="1">
      <c r="A20" s="176" t="s">
        <v>82</v>
      </c>
      <c r="B20" s="174" t="s">
        <v>288</v>
      </c>
      <c r="C20" s="176">
        <f t="shared" si="4"/>
        <v>0</v>
      </c>
      <c r="D20" s="176">
        <f t="shared" si="0"/>
        <v>11</v>
      </c>
      <c r="E20" s="176">
        <f t="shared" si="1"/>
        <v>3</v>
      </c>
      <c r="F20" s="176">
        <f t="shared" si="2"/>
        <v>3</v>
      </c>
      <c r="G20" s="176">
        <f t="shared" si="3"/>
        <v>0</v>
      </c>
      <c r="H20" s="174">
        <v>16</v>
      </c>
      <c r="I20" s="78"/>
      <c r="J20" s="23">
        <v>16</v>
      </c>
      <c r="K20" s="169" t="s">
        <v>12</v>
      </c>
      <c r="L20" s="169" t="s">
        <v>78</v>
      </c>
      <c r="M20" s="169" t="s">
        <v>13</v>
      </c>
      <c r="N20" s="169" t="s">
        <v>15</v>
      </c>
      <c r="O20" s="169" t="s">
        <v>15</v>
      </c>
      <c r="Q20" s="168">
        <v>4</v>
      </c>
      <c r="R20" s="168">
        <v>11</v>
      </c>
      <c r="S20" s="168">
        <v>5</v>
      </c>
      <c r="T20" s="168">
        <v>2</v>
      </c>
      <c r="U20" s="168">
        <v>2</v>
      </c>
      <c r="W20" s="23">
        <v>2</v>
      </c>
      <c r="X20" s="23">
        <v>2</v>
      </c>
      <c r="Y20" s="23">
        <v>1</v>
      </c>
      <c r="Z20" s="23">
        <v>2</v>
      </c>
      <c r="AA20" s="23">
        <v>2</v>
      </c>
      <c r="AC20" s="174" t="s">
        <v>81</v>
      </c>
      <c r="AD20" s="176">
        <v>0</v>
      </c>
      <c r="AE20" s="176">
        <v>30</v>
      </c>
      <c r="AF20" s="176">
        <v>9</v>
      </c>
      <c r="AG20" s="176">
        <v>9</v>
      </c>
      <c r="AH20" s="176">
        <v>0</v>
      </c>
      <c r="AI20" s="5"/>
      <c r="AJ20" s="174" t="s">
        <v>81</v>
      </c>
      <c r="AK20" s="176">
        <v>0</v>
      </c>
      <c r="AL20" s="176">
        <v>30</v>
      </c>
      <c r="AM20" s="176">
        <v>9</v>
      </c>
      <c r="AN20" s="176">
        <v>9</v>
      </c>
      <c r="AO20" s="176">
        <v>0</v>
      </c>
    </row>
    <row r="21" spans="1:41" ht="15.9" customHeight="1">
      <c r="A21" s="176" t="s">
        <v>94</v>
      </c>
      <c r="B21" s="174" t="s">
        <v>289</v>
      </c>
      <c r="C21" s="176">
        <f t="shared" si="4"/>
        <v>0</v>
      </c>
      <c r="D21" s="176">
        <f t="shared" si="0"/>
        <v>8</v>
      </c>
      <c r="E21" s="176">
        <f t="shared" si="1"/>
        <v>3</v>
      </c>
      <c r="F21" s="176">
        <f t="shared" si="2"/>
        <v>3</v>
      </c>
      <c r="G21" s="176">
        <f t="shared" si="3"/>
        <v>0</v>
      </c>
      <c r="H21" s="174">
        <v>17</v>
      </c>
      <c r="I21" s="78"/>
      <c r="J21" s="168">
        <v>17</v>
      </c>
      <c r="K21" s="169" t="s">
        <v>13</v>
      </c>
      <c r="L21" s="169" t="s">
        <v>95</v>
      </c>
      <c r="M21" s="169" t="s">
        <v>31</v>
      </c>
      <c r="N21" s="169" t="s">
        <v>12</v>
      </c>
      <c r="O21" s="169" t="s">
        <v>12</v>
      </c>
      <c r="Q21" s="168">
        <v>5</v>
      </c>
      <c r="R21" s="168">
        <v>6</v>
      </c>
      <c r="S21" s="168">
        <v>7</v>
      </c>
      <c r="T21" s="168">
        <v>4</v>
      </c>
      <c r="U21" s="168">
        <v>4</v>
      </c>
      <c r="W21" s="23">
        <v>1</v>
      </c>
      <c r="X21" s="23">
        <v>1</v>
      </c>
      <c r="Y21" s="23">
        <v>1</v>
      </c>
      <c r="Z21" s="23">
        <v>2</v>
      </c>
      <c r="AA21" s="23">
        <v>2</v>
      </c>
      <c r="AC21" s="174" t="s">
        <v>96</v>
      </c>
      <c r="AD21" s="176">
        <v>0</v>
      </c>
      <c r="AE21" s="176">
        <v>33</v>
      </c>
      <c r="AF21" s="176">
        <v>9</v>
      </c>
      <c r="AG21" s="176">
        <v>9</v>
      </c>
      <c r="AH21" s="176">
        <v>0</v>
      </c>
      <c r="AI21" s="5"/>
      <c r="AJ21" s="174" t="s">
        <v>96</v>
      </c>
      <c r="AK21" s="176">
        <v>0</v>
      </c>
      <c r="AL21" s="176">
        <v>33</v>
      </c>
      <c r="AM21" s="176">
        <v>9</v>
      </c>
      <c r="AN21" s="176">
        <v>9</v>
      </c>
      <c r="AO21" s="176">
        <v>0</v>
      </c>
    </row>
    <row r="22" spans="1:41" ht="15.9" customHeight="1">
      <c r="A22" s="176" t="s">
        <v>85</v>
      </c>
      <c r="B22" s="174" t="s">
        <v>290</v>
      </c>
      <c r="C22" s="176">
        <f t="shared" si="4"/>
        <v>0</v>
      </c>
      <c r="D22" s="176">
        <f t="shared" si="0"/>
        <v>6</v>
      </c>
      <c r="E22" s="176">
        <f t="shared" si="1"/>
        <v>0</v>
      </c>
      <c r="F22" s="176">
        <f t="shared" si="2"/>
        <v>4</v>
      </c>
      <c r="G22" s="176">
        <f t="shared" si="3"/>
        <v>0</v>
      </c>
      <c r="H22" s="174">
        <v>18</v>
      </c>
      <c r="I22" s="78"/>
      <c r="J22" s="23">
        <v>18</v>
      </c>
      <c r="K22" s="169" t="s">
        <v>13</v>
      </c>
      <c r="L22" s="169" t="s">
        <v>12</v>
      </c>
      <c r="M22" s="169" t="s">
        <v>13</v>
      </c>
      <c r="N22" s="169" t="s">
        <v>30</v>
      </c>
      <c r="O22" s="169" t="s">
        <v>12</v>
      </c>
      <c r="Q22" s="168">
        <v>5</v>
      </c>
      <c r="R22" s="168">
        <v>4</v>
      </c>
      <c r="S22" s="168">
        <v>5</v>
      </c>
      <c r="T22" s="168">
        <v>10</v>
      </c>
      <c r="U22" s="168">
        <v>4</v>
      </c>
      <c r="W22" s="23">
        <v>1</v>
      </c>
      <c r="X22" s="23">
        <v>1</v>
      </c>
      <c r="Y22" s="23">
        <v>1</v>
      </c>
      <c r="Z22" s="23">
        <v>1</v>
      </c>
      <c r="AA22" s="23">
        <v>1</v>
      </c>
      <c r="AC22" s="174" t="s">
        <v>82</v>
      </c>
      <c r="AD22" s="176">
        <v>0</v>
      </c>
      <c r="AE22" s="176">
        <v>33</v>
      </c>
      <c r="AF22" s="176">
        <v>9</v>
      </c>
      <c r="AG22" s="176">
        <v>9</v>
      </c>
      <c r="AH22" s="176">
        <v>0</v>
      </c>
      <c r="AI22" s="5"/>
      <c r="AJ22" s="174" t="s">
        <v>82</v>
      </c>
      <c r="AK22" s="176">
        <v>0</v>
      </c>
      <c r="AL22" s="176">
        <v>33</v>
      </c>
      <c r="AM22" s="176">
        <v>9</v>
      </c>
      <c r="AN22" s="176">
        <v>9</v>
      </c>
      <c r="AO22" s="176">
        <v>0</v>
      </c>
    </row>
    <row r="23" spans="1:41" ht="15.9" customHeight="1">
      <c r="A23" s="176" t="s">
        <v>87</v>
      </c>
      <c r="B23" s="174" t="s">
        <v>291</v>
      </c>
      <c r="C23" s="176">
        <f t="shared" si="4"/>
        <v>0</v>
      </c>
      <c r="D23" s="176">
        <f t="shared" si="0"/>
        <v>6</v>
      </c>
      <c r="E23" s="176">
        <f t="shared" si="1"/>
        <v>0</v>
      </c>
      <c r="F23" s="176">
        <f t="shared" si="2"/>
        <v>4</v>
      </c>
      <c r="G23" s="176">
        <f t="shared" si="3"/>
        <v>0</v>
      </c>
      <c r="H23" s="174">
        <v>19</v>
      </c>
      <c r="I23" s="78"/>
      <c r="J23" s="168">
        <v>19</v>
      </c>
      <c r="K23" s="169" t="s">
        <v>29</v>
      </c>
      <c r="L23" s="169" t="s">
        <v>82</v>
      </c>
      <c r="M23" s="169" t="s">
        <v>31</v>
      </c>
      <c r="N23" s="169" t="s">
        <v>28</v>
      </c>
      <c r="O23" s="169" t="s">
        <v>16</v>
      </c>
      <c r="Q23" s="168">
        <v>8</v>
      </c>
      <c r="R23" s="168">
        <v>16</v>
      </c>
      <c r="S23" s="168">
        <v>7</v>
      </c>
      <c r="T23" s="168">
        <v>9</v>
      </c>
      <c r="U23" s="168">
        <v>3</v>
      </c>
      <c r="W23" s="23">
        <v>1</v>
      </c>
      <c r="X23" s="23">
        <v>1</v>
      </c>
      <c r="Y23" s="23">
        <v>1</v>
      </c>
      <c r="Z23" s="23">
        <v>1</v>
      </c>
      <c r="AA23" s="23">
        <v>1</v>
      </c>
      <c r="AC23" s="174" t="s">
        <v>94</v>
      </c>
      <c r="AD23" s="176">
        <v>0</v>
      </c>
      <c r="AE23" s="176">
        <v>24</v>
      </c>
      <c r="AF23" s="176">
        <v>9</v>
      </c>
      <c r="AG23" s="176">
        <v>9</v>
      </c>
      <c r="AH23" s="176">
        <v>0</v>
      </c>
      <c r="AI23" s="5"/>
      <c r="AJ23" s="174" t="s">
        <v>94</v>
      </c>
      <c r="AK23" s="176">
        <v>0</v>
      </c>
      <c r="AL23" s="176">
        <v>24</v>
      </c>
      <c r="AM23" s="176">
        <v>9</v>
      </c>
      <c r="AN23" s="176">
        <v>9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5">SUM(D4:D23)</f>
        <v>200</v>
      </c>
      <c r="E24" s="5">
        <f t="shared" si="5"/>
        <v>200</v>
      </c>
      <c r="F24" s="5">
        <f t="shared" si="5"/>
        <v>200</v>
      </c>
      <c r="G24" s="5">
        <f t="shared" si="5"/>
        <v>200</v>
      </c>
      <c r="H24" s="10"/>
      <c r="I24" s="78"/>
      <c r="J24" s="23">
        <v>20</v>
      </c>
      <c r="K24" s="169" t="s">
        <v>31</v>
      </c>
      <c r="L24" s="169" t="s">
        <v>31</v>
      </c>
      <c r="M24" s="169" t="s">
        <v>13</v>
      </c>
      <c r="N24" s="169" t="s">
        <v>94</v>
      </c>
      <c r="O24" s="169" t="s">
        <v>31</v>
      </c>
      <c r="Q24" s="168">
        <v>7</v>
      </c>
      <c r="R24" s="168">
        <v>7</v>
      </c>
      <c r="S24" s="168">
        <v>5</v>
      </c>
      <c r="T24" s="168">
        <v>17</v>
      </c>
      <c r="U24" s="168">
        <v>7</v>
      </c>
      <c r="W24" s="23">
        <v>1</v>
      </c>
      <c r="X24" s="23">
        <v>1</v>
      </c>
      <c r="Y24" s="23">
        <v>2</v>
      </c>
      <c r="Z24" s="23">
        <v>1</v>
      </c>
      <c r="AA24" s="23">
        <v>1</v>
      </c>
      <c r="AC24" s="174" t="s">
        <v>85</v>
      </c>
      <c r="AD24" s="176">
        <v>0</v>
      </c>
      <c r="AE24" s="176">
        <v>18</v>
      </c>
      <c r="AF24" s="176">
        <v>0</v>
      </c>
      <c r="AG24" s="176">
        <v>12</v>
      </c>
      <c r="AH24" s="176">
        <v>0</v>
      </c>
      <c r="AI24" s="5"/>
      <c r="AJ24" s="174" t="s">
        <v>85</v>
      </c>
      <c r="AK24" s="176">
        <v>0</v>
      </c>
      <c r="AL24" s="176">
        <v>18</v>
      </c>
      <c r="AM24" s="176">
        <v>0</v>
      </c>
      <c r="AN24" s="176">
        <v>12</v>
      </c>
      <c r="AO24" s="176">
        <v>0</v>
      </c>
    </row>
    <row r="25" spans="1:41" ht="16.5" customHeight="1">
      <c r="I25" s="78"/>
      <c r="J25" s="168">
        <v>21</v>
      </c>
      <c r="K25" s="169" t="s">
        <v>13</v>
      </c>
      <c r="L25" s="169" t="s">
        <v>29</v>
      </c>
      <c r="M25" s="169" t="s">
        <v>13</v>
      </c>
      <c r="N25" s="169" t="s">
        <v>15</v>
      </c>
      <c r="O25" s="169" t="s">
        <v>16</v>
      </c>
      <c r="Q25" s="168">
        <v>5</v>
      </c>
      <c r="R25" s="168">
        <v>8</v>
      </c>
      <c r="S25" s="168">
        <v>5</v>
      </c>
      <c r="T25" s="168">
        <v>2</v>
      </c>
      <c r="U25" s="168">
        <v>3</v>
      </c>
      <c r="W25" s="23">
        <v>1</v>
      </c>
      <c r="X25" s="23">
        <v>1</v>
      </c>
      <c r="Y25" s="23">
        <v>2</v>
      </c>
      <c r="Z25" s="23">
        <v>1</v>
      </c>
      <c r="AA25" s="23">
        <v>2</v>
      </c>
      <c r="AC25" s="174" t="s">
        <v>87</v>
      </c>
      <c r="AD25" s="176">
        <v>0</v>
      </c>
      <c r="AE25" s="176">
        <v>18</v>
      </c>
      <c r="AF25" s="176">
        <v>0</v>
      </c>
      <c r="AG25" s="176">
        <v>12</v>
      </c>
      <c r="AH25" s="176">
        <v>0</v>
      </c>
      <c r="AI25" s="5"/>
      <c r="AJ25" s="174" t="s">
        <v>87</v>
      </c>
      <c r="AK25" s="176">
        <v>0</v>
      </c>
      <c r="AL25" s="176">
        <v>18</v>
      </c>
      <c r="AM25" s="176">
        <v>0</v>
      </c>
      <c r="AN25" s="176">
        <v>12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0.56999999999999995</v>
      </c>
      <c r="E26" s="133">
        <f t="shared" ref="E26:F26" si="6">SUM(E6:E14)/E24</f>
        <v>0.94</v>
      </c>
      <c r="F26" s="133">
        <f t="shared" si="6"/>
        <v>0.79500000000000004</v>
      </c>
      <c r="G26" s="5">
        <v>1</v>
      </c>
      <c r="I26" s="78"/>
      <c r="J26" s="23">
        <v>22</v>
      </c>
      <c r="K26" s="169" t="s">
        <v>28</v>
      </c>
      <c r="L26" s="169" t="s">
        <v>81</v>
      </c>
      <c r="M26" s="169" t="s">
        <v>13</v>
      </c>
      <c r="N26" s="169" t="s">
        <v>15</v>
      </c>
      <c r="O26" s="169" t="s">
        <v>15</v>
      </c>
      <c r="Q26" s="168">
        <v>9</v>
      </c>
      <c r="R26" s="168">
        <v>14</v>
      </c>
      <c r="S26" s="168">
        <v>5</v>
      </c>
      <c r="T26" s="168">
        <v>2</v>
      </c>
      <c r="U26" s="168">
        <v>2</v>
      </c>
      <c r="W26" s="23">
        <v>1</v>
      </c>
      <c r="X26" s="23">
        <v>2</v>
      </c>
      <c r="Y26" s="23">
        <v>1</v>
      </c>
      <c r="Z26" s="23">
        <v>1</v>
      </c>
      <c r="AA26" s="23">
        <v>2</v>
      </c>
      <c r="AD26" s="99">
        <v>200</v>
      </c>
      <c r="AE26" s="99">
        <v>360</v>
      </c>
      <c r="AF26" s="99">
        <v>224</v>
      </c>
      <c r="AG26" s="99">
        <v>264</v>
      </c>
      <c r="AH26" s="99">
        <v>200</v>
      </c>
      <c r="AI26" s="5"/>
      <c r="AK26" s="99">
        <v>200</v>
      </c>
      <c r="AL26" s="99">
        <v>360</v>
      </c>
      <c r="AM26" s="99">
        <v>224</v>
      </c>
      <c r="AN26" s="99">
        <v>264</v>
      </c>
      <c r="AO26" s="99">
        <v>200</v>
      </c>
    </row>
    <row r="27" spans="1:41" ht="16.5" customHeight="1">
      <c r="B27" s="5" t="s">
        <v>292</v>
      </c>
      <c r="C27" s="5">
        <v>0</v>
      </c>
      <c r="D27" s="133">
        <f>SUM(D15:D23)/D24</f>
        <v>0.4</v>
      </c>
      <c r="E27" s="133">
        <f t="shared" ref="E27:F27" si="7">SUM(E15:E23)/E24</f>
        <v>0.06</v>
      </c>
      <c r="F27" s="133">
        <f t="shared" si="7"/>
        <v>0.16</v>
      </c>
      <c r="G27" s="5">
        <v>0</v>
      </c>
      <c r="I27" s="78"/>
      <c r="J27" s="168">
        <v>23</v>
      </c>
      <c r="K27" s="169" t="s">
        <v>31</v>
      </c>
      <c r="L27" s="169" t="s">
        <v>95</v>
      </c>
      <c r="M27" s="169" t="s">
        <v>95</v>
      </c>
      <c r="N27" s="169" t="s">
        <v>31</v>
      </c>
      <c r="O27" s="169" t="s">
        <v>15</v>
      </c>
      <c r="Q27" s="168">
        <v>7</v>
      </c>
      <c r="R27" s="168">
        <v>6</v>
      </c>
      <c r="S27" s="168">
        <v>6</v>
      </c>
      <c r="T27" s="168">
        <v>7</v>
      </c>
      <c r="U27" s="168">
        <v>2</v>
      </c>
      <c r="W27" s="23">
        <v>1</v>
      </c>
      <c r="X27" s="23">
        <v>2</v>
      </c>
      <c r="Y27" s="23">
        <v>1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29</v>
      </c>
      <c r="L28" s="169" t="s">
        <v>13</v>
      </c>
      <c r="M28" s="169" t="s">
        <v>31</v>
      </c>
      <c r="N28" s="169" t="s">
        <v>13</v>
      </c>
      <c r="O28" s="169" t="s">
        <v>30</v>
      </c>
      <c r="Q28" s="168">
        <v>8</v>
      </c>
      <c r="R28" s="168">
        <v>5</v>
      </c>
      <c r="S28" s="168">
        <v>7</v>
      </c>
      <c r="T28" s="168">
        <v>5</v>
      </c>
      <c r="U28" s="168">
        <v>10</v>
      </c>
      <c r="W28" s="23">
        <v>1</v>
      </c>
      <c r="X28" s="23">
        <v>2</v>
      </c>
      <c r="Y28" s="23">
        <v>1</v>
      </c>
      <c r="Z28" s="23">
        <v>2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13</v>
      </c>
      <c r="L29" s="169" t="s">
        <v>85</v>
      </c>
      <c r="M29" s="169" t="s">
        <v>29</v>
      </c>
      <c r="N29" s="169" t="s">
        <v>28</v>
      </c>
      <c r="O29" s="169" t="s">
        <v>29</v>
      </c>
      <c r="Q29" s="168">
        <v>5</v>
      </c>
      <c r="R29" s="168">
        <v>18</v>
      </c>
      <c r="S29" s="168">
        <v>8</v>
      </c>
      <c r="T29" s="168">
        <v>9</v>
      </c>
      <c r="U29" s="168">
        <v>8</v>
      </c>
      <c r="W29" s="23">
        <v>1</v>
      </c>
      <c r="X29" s="23">
        <v>1</v>
      </c>
      <c r="Y29" s="23">
        <v>1</v>
      </c>
      <c r="Z29" s="23">
        <v>1</v>
      </c>
      <c r="AA29" s="23"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38</v>
      </c>
      <c r="E30" s="5">
        <v>5</v>
      </c>
      <c r="F30" s="5">
        <v>25</v>
      </c>
      <c r="G30" s="5">
        <v>23</v>
      </c>
      <c r="I30" s="78"/>
      <c r="J30" s="23">
        <v>26</v>
      </c>
      <c r="K30" s="169" t="s">
        <v>31</v>
      </c>
      <c r="L30" s="169" t="s">
        <v>81</v>
      </c>
      <c r="M30" s="169" t="s">
        <v>31</v>
      </c>
      <c r="N30" s="169" t="s">
        <v>16</v>
      </c>
      <c r="O30" s="169" t="s">
        <v>16</v>
      </c>
      <c r="Q30" s="168">
        <v>7</v>
      </c>
      <c r="R30" s="168">
        <v>14</v>
      </c>
      <c r="S30" s="168">
        <v>7</v>
      </c>
      <c r="T30" s="168">
        <v>3</v>
      </c>
      <c r="U30" s="168">
        <v>3</v>
      </c>
      <c r="W30" s="23">
        <v>1</v>
      </c>
      <c r="X30" s="23">
        <v>1</v>
      </c>
      <c r="Y30" s="23">
        <v>1</v>
      </c>
      <c r="Z30" s="23">
        <v>1</v>
      </c>
      <c r="AA30" s="23">
        <v>2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15</v>
      </c>
      <c r="E31" s="5">
        <v>5</v>
      </c>
      <c r="F31" s="5">
        <v>25</v>
      </c>
      <c r="G31" s="5">
        <v>23</v>
      </c>
      <c r="I31" s="78"/>
      <c r="J31" s="168">
        <v>27</v>
      </c>
      <c r="K31" s="169" t="s">
        <v>29</v>
      </c>
      <c r="L31" s="169" t="s">
        <v>29</v>
      </c>
      <c r="M31" s="169" t="s">
        <v>31</v>
      </c>
      <c r="N31" s="169" t="s">
        <v>31</v>
      </c>
      <c r="O31" s="169" t="s">
        <v>12</v>
      </c>
      <c r="Q31" s="168">
        <v>8</v>
      </c>
      <c r="R31" s="168">
        <v>8</v>
      </c>
      <c r="S31" s="168">
        <v>7</v>
      </c>
      <c r="T31" s="168">
        <v>7</v>
      </c>
      <c r="U31" s="168">
        <v>4</v>
      </c>
      <c r="W31" s="23">
        <v>1</v>
      </c>
      <c r="X31" s="23">
        <v>1</v>
      </c>
      <c r="Y31" s="23">
        <v>1</v>
      </c>
      <c r="Z31" s="23">
        <v>1</v>
      </c>
      <c r="AA31" s="23">
        <v>2</v>
      </c>
      <c r="AC31" s="174" t="s">
        <v>14</v>
      </c>
      <c r="AD31" s="174">
        <v>0</v>
      </c>
      <c r="AE31" s="174">
        <v>6</v>
      </c>
      <c r="AF31" s="174">
        <v>0</v>
      </c>
      <c r="AG31" s="174">
        <v>9</v>
      </c>
      <c r="AH31" s="174">
        <v>0</v>
      </c>
      <c r="AI31" s="5"/>
      <c r="AJ31" s="174" t="s">
        <v>14</v>
      </c>
      <c r="AK31" s="174">
        <v>0</v>
      </c>
      <c r="AL31" s="174">
        <v>6</v>
      </c>
      <c r="AM31" s="174">
        <v>0</v>
      </c>
      <c r="AN31" s="174">
        <v>9</v>
      </c>
      <c r="AO31" s="174">
        <v>0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5</v>
      </c>
      <c r="F32" s="5">
        <v>25</v>
      </c>
      <c r="G32" s="5">
        <v>22</v>
      </c>
      <c r="J32" s="23">
        <v>28</v>
      </c>
      <c r="K32" s="169" t="s">
        <v>13</v>
      </c>
      <c r="L32" s="169" t="s">
        <v>16</v>
      </c>
      <c r="M32" s="169" t="s">
        <v>95</v>
      </c>
      <c r="N32" s="169" t="s">
        <v>16</v>
      </c>
      <c r="O32" s="169" t="s">
        <v>95</v>
      </c>
      <c r="Q32" s="168">
        <v>5</v>
      </c>
      <c r="R32" s="168">
        <v>3</v>
      </c>
      <c r="S32" s="168">
        <v>6</v>
      </c>
      <c r="T32" s="168">
        <v>3</v>
      </c>
      <c r="U32" s="168">
        <v>6</v>
      </c>
      <c r="W32" s="23">
        <v>2</v>
      </c>
      <c r="X32" s="23">
        <v>2</v>
      </c>
      <c r="Y32" s="23">
        <v>1</v>
      </c>
      <c r="Z32" s="23">
        <v>2</v>
      </c>
      <c r="AA32" s="23">
        <v>2</v>
      </c>
      <c r="AC32" s="129" t="s">
        <v>15</v>
      </c>
      <c r="AD32" s="175">
        <v>4</v>
      </c>
      <c r="AE32" s="175">
        <v>22</v>
      </c>
      <c r="AF32" s="175">
        <v>5</v>
      </c>
      <c r="AG32" s="175">
        <v>21</v>
      </c>
      <c r="AH32" s="175">
        <v>23</v>
      </c>
      <c r="AI32" s="5"/>
      <c r="AJ32" s="129" t="s">
        <v>15</v>
      </c>
      <c r="AK32" s="175">
        <v>4</v>
      </c>
      <c r="AL32" s="175">
        <v>22</v>
      </c>
      <c r="AM32" s="175">
        <v>5</v>
      </c>
      <c r="AN32" s="175">
        <v>21</v>
      </c>
      <c r="AO32" s="175">
        <v>23</v>
      </c>
    </row>
    <row r="33" spans="2:41" ht="16.5" customHeight="1">
      <c r="B33" s="5" t="s">
        <v>13</v>
      </c>
      <c r="C33" s="5">
        <v>43</v>
      </c>
      <c r="D33" s="5">
        <v>23</v>
      </c>
      <c r="E33" s="5">
        <v>44</v>
      </c>
      <c r="F33" s="5">
        <v>17</v>
      </c>
      <c r="G33" s="5">
        <v>22</v>
      </c>
      <c r="J33" s="168">
        <v>29</v>
      </c>
      <c r="K33" s="169" t="s">
        <v>28</v>
      </c>
      <c r="L33" s="169" t="s">
        <v>15</v>
      </c>
      <c r="M33" s="169" t="s">
        <v>94</v>
      </c>
      <c r="N33" s="169" t="s">
        <v>16</v>
      </c>
      <c r="O33" s="169" t="s">
        <v>28</v>
      </c>
      <c r="Q33" s="168">
        <v>9</v>
      </c>
      <c r="R33" s="168">
        <v>2</v>
      </c>
      <c r="S33" s="168">
        <v>17</v>
      </c>
      <c r="T33" s="168">
        <v>3</v>
      </c>
      <c r="U33" s="168">
        <v>9</v>
      </c>
      <c r="W33" s="23">
        <v>2</v>
      </c>
      <c r="X33" s="23">
        <v>2</v>
      </c>
      <c r="Y33" s="23">
        <v>1</v>
      </c>
      <c r="Z33" s="23">
        <v>2</v>
      </c>
      <c r="AA33" s="23">
        <v>2</v>
      </c>
      <c r="AC33" s="129" t="s">
        <v>16</v>
      </c>
      <c r="AD33" s="175">
        <v>4</v>
      </c>
      <c r="AE33" s="175">
        <v>10</v>
      </c>
      <c r="AF33" s="175">
        <v>5</v>
      </c>
      <c r="AG33" s="175">
        <v>21</v>
      </c>
      <c r="AH33" s="175">
        <v>23</v>
      </c>
      <c r="AI33" s="5"/>
      <c r="AJ33" s="129" t="s">
        <v>16</v>
      </c>
      <c r="AK33" s="175">
        <v>4</v>
      </c>
      <c r="AL33" s="175">
        <v>10</v>
      </c>
      <c r="AM33" s="175">
        <v>5</v>
      </c>
      <c r="AN33" s="175">
        <v>21</v>
      </c>
      <c r="AO33" s="175">
        <v>23</v>
      </c>
    </row>
    <row r="34" spans="2:41" ht="16.5" customHeight="1">
      <c r="B34" s="5" t="s">
        <v>95</v>
      </c>
      <c r="C34" s="5">
        <v>43</v>
      </c>
      <c r="D34" s="5">
        <v>25</v>
      </c>
      <c r="E34" s="5">
        <v>44</v>
      </c>
      <c r="F34" s="5">
        <v>17</v>
      </c>
      <c r="G34" s="5">
        <v>22</v>
      </c>
      <c r="J34" s="23">
        <v>30</v>
      </c>
      <c r="K34" s="169" t="s">
        <v>13</v>
      </c>
      <c r="L34" s="169" t="s">
        <v>96</v>
      </c>
      <c r="M34" s="169" t="s">
        <v>13</v>
      </c>
      <c r="N34" s="169" t="s">
        <v>12</v>
      </c>
      <c r="O34" s="169" t="s">
        <v>15</v>
      </c>
      <c r="Q34" s="168">
        <v>5</v>
      </c>
      <c r="R34" s="168">
        <v>15</v>
      </c>
      <c r="S34" s="168">
        <v>5</v>
      </c>
      <c r="T34" s="168">
        <v>4</v>
      </c>
      <c r="U34" s="168">
        <v>2</v>
      </c>
      <c r="W34" s="23">
        <v>2</v>
      </c>
      <c r="X34" s="23">
        <v>2</v>
      </c>
      <c r="Y34" s="23">
        <v>1</v>
      </c>
      <c r="Z34" s="23">
        <v>2</v>
      </c>
      <c r="AA34" s="23">
        <v>2</v>
      </c>
      <c r="AC34" s="129" t="s">
        <v>12</v>
      </c>
      <c r="AD34" s="175">
        <v>4</v>
      </c>
      <c r="AE34" s="175">
        <v>9</v>
      </c>
      <c r="AF34" s="175">
        <v>5</v>
      </c>
      <c r="AG34" s="175">
        <v>21</v>
      </c>
      <c r="AH34" s="175">
        <v>22</v>
      </c>
      <c r="AI34" s="5"/>
      <c r="AJ34" s="129" t="s">
        <v>12</v>
      </c>
      <c r="AK34" s="175">
        <v>4</v>
      </c>
      <c r="AL34" s="175">
        <v>9</v>
      </c>
      <c r="AM34" s="175">
        <v>5</v>
      </c>
      <c r="AN34" s="175">
        <v>21</v>
      </c>
      <c r="AO34" s="175">
        <v>22</v>
      </c>
    </row>
    <row r="35" spans="2:41" ht="16.5" customHeight="1">
      <c r="B35" s="5" t="s">
        <v>31</v>
      </c>
      <c r="C35" s="5">
        <v>47</v>
      </c>
      <c r="D35" s="5">
        <v>25</v>
      </c>
      <c r="E35" s="5">
        <v>44</v>
      </c>
      <c r="F35" s="5">
        <v>17</v>
      </c>
      <c r="G35" s="5">
        <v>22</v>
      </c>
      <c r="J35" s="168">
        <v>31</v>
      </c>
      <c r="K35" s="169" t="s">
        <v>13</v>
      </c>
      <c r="L35" s="169" t="s">
        <v>80</v>
      </c>
      <c r="M35" s="169" t="s">
        <v>30</v>
      </c>
      <c r="N35" s="169" t="s">
        <v>30</v>
      </c>
      <c r="O35" s="169" t="s">
        <v>15</v>
      </c>
      <c r="Q35" s="168">
        <v>5</v>
      </c>
      <c r="R35" s="168">
        <v>13</v>
      </c>
      <c r="S35" s="168">
        <v>10</v>
      </c>
      <c r="T35" s="168">
        <v>10</v>
      </c>
      <c r="U35" s="168">
        <v>2</v>
      </c>
      <c r="W35" s="23">
        <v>2</v>
      </c>
      <c r="X35" s="23">
        <v>2</v>
      </c>
      <c r="Y35" s="23">
        <v>1</v>
      </c>
      <c r="Z35" s="23">
        <v>1</v>
      </c>
      <c r="AA35" s="23">
        <v>2</v>
      </c>
      <c r="AC35" s="129" t="s">
        <v>13</v>
      </c>
      <c r="AD35" s="175">
        <v>43</v>
      </c>
      <c r="AE35" s="175">
        <v>13</v>
      </c>
      <c r="AF35" s="175">
        <v>41</v>
      </c>
      <c r="AG35" s="175">
        <v>14</v>
      </c>
      <c r="AH35" s="175">
        <v>22</v>
      </c>
      <c r="AI35" s="5"/>
      <c r="AJ35" s="129" t="s">
        <v>13</v>
      </c>
      <c r="AK35" s="175">
        <v>43</v>
      </c>
      <c r="AL35" s="175">
        <v>13</v>
      </c>
      <c r="AM35" s="175">
        <v>41</v>
      </c>
      <c r="AN35" s="175">
        <v>14</v>
      </c>
      <c r="AO35" s="175">
        <v>22</v>
      </c>
    </row>
    <row r="36" spans="2:41" ht="16.5" customHeight="1">
      <c r="B36" s="5" t="s">
        <v>29</v>
      </c>
      <c r="C36" s="5">
        <v>47</v>
      </c>
      <c r="D36" s="5">
        <v>26</v>
      </c>
      <c r="E36" s="5">
        <v>44</v>
      </c>
      <c r="F36" s="5">
        <v>17</v>
      </c>
      <c r="G36" s="5">
        <v>22</v>
      </c>
      <c r="J36" s="23">
        <v>32</v>
      </c>
      <c r="K36" s="169" t="s">
        <v>13</v>
      </c>
      <c r="L36" s="169" t="s">
        <v>12</v>
      </c>
      <c r="M36" s="169" t="s">
        <v>29</v>
      </c>
      <c r="N36" s="169" t="s">
        <v>30</v>
      </c>
      <c r="O36" s="169" t="s">
        <v>12</v>
      </c>
      <c r="Q36" s="168">
        <v>5</v>
      </c>
      <c r="R36" s="168">
        <v>4</v>
      </c>
      <c r="S36" s="168">
        <v>8</v>
      </c>
      <c r="T36" s="168">
        <v>10</v>
      </c>
      <c r="U36" s="168">
        <v>4</v>
      </c>
      <c r="W36" s="23">
        <v>1</v>
      </c>
      <c r="X36" s="23">
        <v>2</v>
      </c>
      <c r="Y36" s="23">
        <v>1</v>
      </c>
      <c r="Z36" s="23">
        <v>1</v>
      </c>
      <c r="AA36" s="23">
        <v>2</v>
      </c>
      <c r="AC36" s="129" t="s">
        <v>95</v>
      </c>
      <c r="AD36" s="175">
        <v>43</v>
      </c>
      <c r="AE36" s="175">
        <v>14</v>
      </c>
      <c r="AF36" s="175">
        <v>41</v>
      </c>
      <c r="AG36" s="175">
        <v>14</v>
      </c>
      <c r="AH36" s="175">
        <v>22</v>
      </c>
      <c r="AI36" s="5"/>
      <c r="AJ36" s="129" t="s">
        <v>95</v>
      </c>
      <c r="AK36" s="175">
        <v>43</v>
      </c>
      <c r="AL36" s="175">
        <v>14</v>
      </c>
      <c r="AM36" s="175">
        <v>41</v>
      </c>
      <c r="AN36" s="175">
        <v>14</v>
      </c>
      <c r="AO36" s="175">
        <v>22</v>
      </c>
    </row>
    <row r="37" spans="2:41" ht="16.5" customHeight="1">
      <c r="B37" s="5" t="s">
        <v>28</v>
      </c>
      <c r="C37" s="5">
        <v>4</v>
      </c>
      <c r="D37" s="5">
        <v>11</v>
      </c>
      <c r="E37" s="5">
        <v>5</v>
      </c>
      <c r="F37" s="5">
        <v>24</v>
      </c>
      <c r="G37" s="5">
        <v>22</v>
      </c>
      <c r="J37" s="168">
        <v>33</v>
      </c>
      <c r="K37" s="169" t="s">
        <v>95</v>
      </c>
      <c r="L37" s="169" t="s">
        <v>15</v>
      </c>
      <c r="M37" s="169" t="s">
        <v>96</v>
      </c>
      <c r="N37" s="169" t="s">
        <v>31</v>
      </c>
      <c r="O37" s="169" t="s">
        <v>12</v>
      </c>
      <c r="Q37" s="168">
        <v>6</v>
      </c>
      <c r="R37" s="168">
        <v>2</v>
      </c>
      <c r="S37" s="168">
        <v>15</v>
      </c>
      <c r="T37" s="168">
        <v>7</v>
      </c>
      <c r="U37" s="168">
        <v>4</v>
      </c>
      <c r="W37" s="23">
        <v>1</v>
      </c>
      <c r="X37" s="23">
        <v>2</v>
      </c>
      <c r="Y37" s="23">
        <v>2</v>
      </c>
      <c r="Z37" s="23">
        <v>1</v>
      </c>
      <c r="AA37" s="23">
        <v>2</v>
      </c>
      <c r="AC37" s="129" t="s">
        <v>31</v>
      </c>
      <c r="AD37" s="175">
        <v>47</v>
      </c>
      <c r="AE37" s="175">
        <v>14</v>
      </c>
      <c r="AF37" s="175">
        <v>41</v>
      </c>
      <c r="AG37" s="175">
        <v>14</v>
      </c>
      <c r="AH37" s="175">
        <v>22</v>
      </c>
      <c r="AI37" s="5"/>
      <c r="AJ37" s="129" t="s">
        <v>31</v>
      </c>
      <c r="AK37" s="175">
        <v>47</v>
      </c>
      <c r="AL37" s="175">
        <v>14</v>
      </c>
      <c r="AM37" s="175">
        <v>41</v>
      </c>
      <c r="AN37" s="175">
        <v>14</v>
      </c>
      <c r="AO37" s="175">
        <v>22</v>
      </c>
    </row>
    <row r="38" spans="2:41" ht="16.5" customHeight="1">
      <c r="B38" s="5" t="s">
        <v>30</v>
      </c>
      <c r="C38" s="5">
        <v>4</v>
      </c>
      <c r="D38" s="5">
        <v>15</v>
      </c>
      <c r="E38" s="5">
        <v>4</v>
      </c>
      <c r="F38" s="5">
        <v>24</v>
      </c>
      <c r="G38" s="5">
        <v>22</v>
      </c>
      <c r="J38" s="23">
        <v>34</v>
      </c>
      <c r="K38" s="169" t="s">
        <v>29</v>
      </c>
      <c r="L38" s="169" t="s">
        <v>28</v>
      </c>
      <c r="M38" s="169" t="s">
        <v>13</v>
      </c>
      <c r="N38" s="169" t="s">
        <v>31</v>
      </c>
      <c r="O38" s="169" t="s">
        <v>16</v>
      </c>
      <c r="Q38" s="168">
        <v>8</v>
      </c>
      <c r="R38" s="168">
        <v>9</v>
      </c>
      <c r="S38" s="168">
        <v>5</v>
      </c>
      <c r="T38" s="168">
        <v>7</v>
      </c>
      <c r="U38" s="168">
        <v>3</v>
      </c>
      <c r="W38" s="23">
        <v>1</v>
      </c>
      <c r="X38" s="23">
        <v>2</v>
      </c>
      <c r="Y38" s="23">
        <v>2</v>
      </c>
      <c r="Z38" s="23">
        <v>1</v>
      </c>
      <c r="AA38" s="23">
        <v>1</v>
      </c>
      <c r="AC38" s="129" t="s">
        <v>29</v>
      </c>
      <c r="AD38" s="175">
        <v>47</v>
      </c>
      <c r="AE38" s="175">
        <v>18</v>
      </c>
      <c r="AF38" s="175">
        <v>41</v>
      </c>
      <c r="AG38" s="175">
        <v>14</v>
      </c>
      <c r="AH38" s="175">
        <v>22</v>
      </c>
      <c r="AI38" s="5"/>
      <c r="AJ38" s="129" t="s">
        <v>29</v>
      </c>
      <c r="AK38" s="175">
        <v>47</v>
      </c>
      <c r="AL38" s="175">
        <v>18</v>
      </c>
      <c r="AM38" s="175">
        <v>41</v>
      </c>
      <c r="AN38" s="175">
        <v>14</v>
      </c>
      <c r="AO38" s="175">
        <v>22</v>
      </c>
    </row>
    <row r="39" spans="2:41" ht="16.5" customHeight="1">
      <c r="J39" s="168">
        <v>35</v>
      </c>
      <c r="K39" s="169" t="s">
        <v>31</v>
      </c>
      <c r="L39" s="169" t="s">
        <v>96</v>
      </c>
      <c r="M39" s="169" t="s">
        <v>13</v>
      </c>
      <c r="N39" s="169" t="s">
        <v>95</v>
      </c>
      <c r="O39" s="169" t="s">
        <v>28</v>
      </c>
      <c r="Q39" s="168">
        <v>7</v>
      </c>
      <c r="R39" s="168">
        <v>15</v>
      </c>
      <c r="S39" s="168">
        <v>5</v>
      </c>
      <c r="T39" s="168">
        <v>6</v>
      </c>
      <c r="U39" s="168">
        <v>9</v>
      </c>
      <c r="W39" s="23">
        <v>1</v>
      </c>
      <c r="X39" s="23">
        <v>2</v>
      </c>
      <c r="Y39" s="23">
        <v>2</v>
      </c>
      <c r="Z39" s="23">
        <v>2</v>
      </c>
      <c r="AA39" s="23">
        <v>1</v>
      </c>
      <c r="AC39" s="129" t="s">
        <v>28</v>
      </c>
      <c r="AD39" s="175">
        <v>4</v>
      </c>
      <c r="AE39" s="175">
        <v>5</v>
      </c>
      <c r="AF39" s="175">
        <v>5</v>
      </c>
      <c r="AG39" s="175">
        <v>20</v>
      </c>
      <c r="AH39" s="175">
        <v>22</v>
      </c>
      <c r="AI39" s="5"/>
      <c r="AJ39" s="129" t="s">
        <v>28</v>
      </c>
      <c r="AK39" s="175">
        <v>4</v>
      </c>
      <c r="AL39" s="175">
        <v>5</v>
      </c>
      <c r="AM39" s="175">
        <v>5</v>
      </c>
      <c r="AN39" s="175">
        <v>20</v>
      </c>
      <c r="AO39" s="175">
        <v>22</v>
      </c>
    </row>
    <row r="40" spans="2:41" ht="16.5" customHeight="1">
      <c r="J40" s="23">
        <v>36</v>
      </c>
      <c r="K40" s="169" t="s">
        <v>95</v>
      </c>
      <c r="L40" s="169" t="s">
        <v>95</v>
      </c>
      <c r="M40" s="169" t="s">
        <v>30</v>
      </c>
      <c r="N40" s="169" t="s">
        <v>80</v>
      </c>
      <c r="O40" s="169" t="s">
        <v>29</v>
      </c>
      <c r="Q40" s="168">
        <v>6</v>
      </c>
      <c r="R40" s="168">
        <v>6</v>
      </c>
      <c r="S40" s="168">
        <v>10</v>
      </c>
      <c r="T40" s="168">
        <v>13</v>
      </c>
      <c r="U40" s="168">
        <v>8</v>
      </c>
      <c r="W40" s="23">
        <v>1</v>
      </c>
      <c r="X40" s="23">
        <v>2</v>
      </c>
      <c r="Y40" s="23">
        <v>2</v>
      </c>
      <c r="Z40" s="23">
        <v>2</v>
      </c>
      <c r="AA40" s="23">
        <v>1</v>
      </c>
      <c r="AC40" s="129" t="s">
        <v>30</v>
      </c>
      <c r="AD40" s="175">
        <v>4</v>
      </c>
      <c r="AE40" s="175">
        <v>9</v>
      </c>
      <c r="AF40" s="175">
        <v>4</v>
      </c>
      <c r="AG40" s="175">
        <v>20</v>
      </c>
      <c r="AH40" s="175">
        <v>22</v>
      </c>
      <c r="AI40" s="5"/>
      <c r="AJ40" s="129" t="s">
        <v>30</v>
      </c>
      <c r="AK40" s="175">
        <v>4</v>
      </c>
      <c r="AL40" s="175">
        <v>9</v>
      </c>
      <c r="AM40" s="175">
        <v>4</v>
      </c>
      <c r="AN40" s="175">
        <v>20</v>
      </c>
      <c r="AO40" s="175">
        <v>22</v>
      </c>
    </row>
    <row r="41" spans="2:41" ht="16.5" customHeight="1">
      <c r="J41" s="168">
        <v>37</v>
      </c>
      <c r="K41" s="169" t="s">
        <v>31</v>
      </c>
      <c r="L41" s="169" t="s">
        <v>13</v>
      </c>
      <c r="M41" s="169" t="s">
        <v>95</v>
      </c>
      <c r="N41" s="169" t="s">
        <v>12</v>
      </c>
      <c r="O41" s="169" t="s">
        <v>29</v>
      </c>
      <c r="Q41" s="168">
        <v>7</v>
      </c>
      <c r="R41" s="168">
        <v>5</v>
      </c>
      <c r="S41" s="168">
        <v>6</v>
      </c>
      <c r="T41" s="168">
        <v>4</v>
      </c>
      <c r="U41" s="168">
        <v>8</v>
      </c>
      <c r="W41" s="23">
        <v>1</v>
      </c>
      <c r="X41" s="23">
        <v>2</v>
      </c>
      <c r="Y41" s="23">
        <v>2</v>
      </c>
      <c r="Z41" s="23">
        <v>2</v>
      </c>
      <c r="AA41" s="23">
        <v>1</v>
      </c>
      <c r="AC41" s="174" t="s">
        <v>78</v>
      </c>
      <c r="AD41" s="176">
        <v>0</v>
      </c>
      <c r="AE41" s="176">
        <v>48</v>
      </c>
      <c r="AF41" s="176">
        <v>0</v>
      </c>
      <c r="AG41" s="176">
        <v>12</v>
      </c>
      <c r="AH41" s="176">
        <v>0</v>
      </c>
      <c r="AI41" s="5"/>
      <c r="AJ41" s="174" t="s">
        <v>78</v>
      </c>
      <c r="AK41" s="176">
        <v>0</v>
      </c>
      <c r="AL41" s="176">
        <v>48</v>
      </c>
      <c r="AM41" s="176">
        <v>0</v>
      </c>
      <c r="AN41" s="176">
        <v>12</v>
      </c>
      <c r="AO41" s="176">
        <v>0</v>
      </c>
    </row>
    <row r="42" spans="2:41" ht="16.5" customHeight="1">
      <c r="J42" s="23">
        <v>38</v>
      </c>
      <c r="K42" s="169" t="s">
        <v>95</v>
      </c>
      <c r="L42" s="169" t="s">
        <v>12</v>
      </c>
      <c r="M42" s="169" t="s">
        <v>12</v>
      </c>
      <c r="N42" s="169" t="s">
        <v>95</v>
      </c>
      <c r="O42" s="169" t="s">
        <v>13</v>
      </c>
      <c r="Q42" s="168">
        <v>6</v>
      </c>
      <c r="R42" s="168">
        <v>4</v>
      </c>
      <c r="S42" s="168">
        <v>4</v>
      </c>
      <c r="T42" s="168">
        <v>6</v>
      </c>
      <c r="U42" s="168">
        <v>5</v>
      </c>
      <c r="W42" s="23">
        <v>1</v>
      </c>
      <c r="X42" s="23">
        <v>1</v>
      </c>
      <c r="Y42" s="23">
        <v>1</v>
      </c>
      <c r="Z42" s="23">
        <v>2</v>
      </c>
      <c r="AA42" s="23">
        <v>2</v>
      </c>
      <c r="AC42" s="174" t="s">
        <v>79</v>
      </c>
      <c r="AD42" s="176">
        <v>0</v>
      </c>
      <c r="AE42" s="176">
        <v>15</v>
      </c>
      <c r="AF42" s="176">
        <v>0</v>
      </c>
      <c r="AG42" s="176">
        <v>12</v>
      </c>
      <c r="AH42" s="176">
        <v>0</v>
      </c>
      <c r="AI42" s="5"/>
      <c r="AJ42" s="174" t="s">
        <v>79</v>
      </c>
      <c r="AK42" s="176">
        <v>0</v>
      </c>
      <c r="AL42" s="176">
        <v>15</v>
      </c>
      <c r="AM42" s="176">
        <v>0</v>
      </c>
      <c r="AN42" s="176">
        <v>12</v>
      </c>
      <c r="AO42" s="176">
        <v>0</v>
      </c>
    </row>
    <row r="43" spans="2:41" ht="16.5" customHeight="1">
      <c r="J43" s="168">
        <v>39</v>
      </c>
      <c r="K43" s="169" t="s">
        <v>13</v>
      </c>
      <c r="L43" s="169" t="s">
        <v>80</v>
      </c>
      <c r="M43" s="169" t="s">
        <v>95</v>
      </c>
      <c r="N43" s="169" t="s">
        <v>95</v>
      </c>
      <c r="O43" s="169" t="s">
        <v>13</v>
      </c>
      <c r="Q43" s="168">
        <v>5</v>
      </c>
      <c r="R43" s="168">
        <v>13</v>
      </c>
      <c r="S43" s="168">
        <v>6</v>
      </c>
      <c r="T43" s="168">
        <v>6</v>
      </c>
      <c r="U43" s="168">
        <v>5</v>
      </c>
      <c r="W43" s="23">
        <v>1</v>
      </c>
      <c r="X43" s="23">
        <v>1</v>
      </c>
      <c r="Y43" s="23">
        <v>1</v>
      </c>
      <c r="Z43" s="23">
        <v>2</v>
      </c>
      <c r="AA43" s="23">
        <v>2</v>
      </c>
      <c r="AC43" s="174" t="s">
        <v>80</v>
      </c>
      <c r="AD43" s="176">
        <v>0</v>
      </c>
      <c r="AE43" s="176">
        <v>21</v>
      </c>
      <c r="AF43" s="176">
        <v>0</v>
      </c>
      <c r="AG43" s="176">
        <v>12</v>
      </c>
      <c r="AH43" s="176">
        <v>0</v>
      </c>
      <c r="AI43" s="5"/>
      <c r="AJ43" s="174" t="s">
        <v>80</v>
      </c>
      <c r="AK43" s="176">
        <v>0</v>
      </c>
      <c r="AL43" s="176">
        <v>21</v>
      </c>
      <c r="AM43" s="176">
        <v>0</v>
      </c>
      <c r="AN43" s="176">
        <v>12</v>
      </c>
      <c r="AO43" s="176">
        <v>0</v>
      </c>
    </row>
    <row r="44" spans="2:41" ht="16.5" customHeight="1">
      <c r="J44" s="23">
        <v>40</v>
      </c>
      <c r="K44" s="169" t="s">
        <v>31</v>
      </c>
      <c r="L44" s="169" t="s">
        <v>29</v>
      </c>
      <c r="M44" s="169" t="s">
        <v>29</v>
      </c>
      <c r="N44" s="169" t="s">
        <v>16</v>
      </c>
      <c r="O44" s="169" t="s">
        <v>95</v>
      </c>
      <c r="Q44" s="168">
        <v>7</v>
      </c>
      <c r="R44" s="168">
        <v>8</v>
      </c>
      <c r="S44" s="168">
        <v>8</v>
      </c>
      <c r="T44" s="168">
        <v>3</v>
      </c>
      <c r="U44" s="168">
        <v>6</v>
      </c>
      <c r="W44" s="23">
        <v>1</v>
      </c>
      <c r="X44" s="23">
        <v>1</v>
      </c>
      <c r="Y44" s="23">
        <v>1</v>
      </c>
      <c r="Z44" s="23">
        <v>2</v>
      </c>
      <c r="AA44" s="23">
        <v>2</v>
      </c>
      <c r="AC44" s="174" t="s">
        <v>81</v>
      </c>
      <c r="AD44" s="176">
        <v>0</v>
      </c>
      <c r="AE44" s="176">
        <v>30</v>
      </c>
      <c r="AF44" s="176">
        <v>9</v>
      </c>
      <c r="AG44" s="176">
        <v>9</v>
      </c>
      <c r="AH44" s="176">
        <v>0</v>
      </c>
      <c r="AI44" s="5"/>
      <c r="AJ44" s="174" t="s">
        <v>81</v>
      </c>
      <c r="AK44" s="176">
        <v>0</v>
      </c>
      <c r="AL44" s="176">
        <v>30</v>
      </c>
      <c r="AM44" s="176">
        <v>9</v>
      </c>
      <c r="AN44" s="176">
        <v>9</v>
      </c>
      <c r="AO44" s="176">
        <v>0</v>
      </c>
    </row>
    <row r="45" spans="2:41" ht="16.5" customHeight="1">
      <c r="J45" s="168">
        <v>41</v>
      </c>
      <c r="K45" s="169" t="s">
        <v>95</v>
      </c>
      <c r="L45" s="169" t="s">
        <v>15</v>
      </c>
      <c r="M45" s="169" t="s">
        <v>29</v>
      </c>
      <c r="N45" s="169" t="s">
        <v>12</v>
      </c>
      <c r="O45" s="169" t="s">
        <v>95</v>
      </c>
      <c r="Q45" s="168">
        <v>6</v>
      </c>
      <c r="R45" s="168">
        <v>2</v>
      </c>
      <c r="S45" s="168">
        <v>8</v>
      </c>
      <c r="T45" s="168">
        <v>4</v>
      </c>
      <c r="U45" s="168">
        <v>6</v>
      </c>
      <c r="W45" s="23">
        <v>1</v>
      </c>
      <c r="X45" s="23">
        <v>2</v>
      </c>
      <c r="Y45" s="23">
        <v>1</v>
      </c>
      <c r="Z45" s="23">
        <v>2</v>
      </c>
      <c r="AA45" s="23">
        <v>1</v>
      </c>
      <c r="AC45" s="174" t="s">
        <v>96</v>
      </c>
      <c r="AD45" s="176">
        <v>0</v>
      </c>
      <c r="AE45" s="176">
        <v>33</v>
      </c>
      <c r="AF45" s="176">
        <v>9</v>
      </c>
      <c r="AG45" s="176">
        <v>9</v>
      </c>
      <c r="AH45" s="176">
        <v>0</v>
      </c>
      <c r="AI45" s="5"/>
      <c r="AJ45" s="174" t="s">
        <v>96</v>
      </c>
      <c r="AK45" s="176">
        <v>0</v>
      </c>
      <c r="AL45" s="176">
        <v>33</v>
      </c>
      <c r="AM45" s="176">
        <v>9</v>
      </c>
      <c r="AN45" s="176">
        <v>9</v>
      </c>
      <c r="AO45" s="176">
        <v>0</v>
      </c>
    </row>
    <row r="46" spans="2:41" ht="16.5" customHeight="1">
      <c r="J46" s="23">
        <v>42</v>
      </c>
      <c r="K46" s="169" t="s">
        <v>95</v>
      </c>
      <c r="L46" s="169" t="s">
        <v>96</v>
      </c>
      <c r="M46" s="169" t="s">
        <v>31</v>
      </c>
      <c r="N46" s="169" t="s">
        <v>14</v>
      </c>
      <c r="O46" s="169" t="s">
        <v>12</v>
      </c>
      <c r="Q46" s="168">
        <v>6</v>
      </c>
      <c r="R46" s="168">
        <v>15</v>
      </c>
      <c r="S46" s="168">
        <v>7</v>
      </c>
      <c r="T46" s="168">
        <v>1</v>
      </c>
      <c r="U46" s="168">
        <v>4</v>
      </c>
      <c r="W46" s="23">
        <v>1</v>
      </c>
      <c r="X46" s="23">
        <v>1</v>
      </c>
      <c r="Y46" s="23">
        <v>1</v>
      </c>
      <c r="Z46" s="23">
        <v>1</v>
      </c>
      <c r="AA46" s="23">
        <v>1</v>
      </c>
      <c r="AC46" s="174" t="s">
        <v>82</v>
      </c>
      <c r="AD46" s="176">
        <v>0</v>
      </c>
      <c r="AE46" s="176">
        <v>33</v>
      </c>
      <c r="AF46" s="176">
        <v>9</v>
      </c>
      <c r="AG46" s="176">
        <v>9</v>
      </c>
      <c r="AH46" s="176">
        <v>0</v>
      </c>
      <c r="AI46" s="5"/>
      <c r="AJ46" s="174" t="s">
        <v>82</v>
      </c>
      <c r="AK46" s="176">
        <v>0</v>
      </c>
      <c r="AL46" s="176">
        <v>33</v>
      </c>
      <c r="AM46" s="176">
        <v>9</v>
      </c>
      <c r="AN46" s="176">
        <v>9</v>
      </c>
      <c r="AO46" s="176">
        <v>0</v>
      </c>
    </row>
    <row r="47" spans="2:41" ht="16.5" customHeight="1">
      <c r="J47" s="168">
        <v>43</v>
      </c>
      <c r="K47" s="169" t="s">
        <v>31</v>
      </c>
      <c r="L47" s="169" t="s">
        <v>16</v>
      </c>
      <c r="M47" s="169" t="s">
        <v>95</v>
      </c>
      <c r="N47" s="169" t="s">
        <v>13</v>
      </c>
      <c r="O47" s="169" t="s">
        <v>29</v>
      </c>
      <c r="Q47" s="168">
        <v>7</v>
      </c>
      <c r="R47" s="168">
        <v>3</v>
      </c>
      <c r="S47" s="168">
        <v>6</v>
      </c>
      <c r="T47" s="168">
        <v>5</v>
      </c>
      <c r="U47" s="168">
        <v>8</v>
      </c>
      <c r="W47" s="23">
        <v>1</v>
      </c>
      <c r="X47" s="23">
        <v>1</v>
      </c>
      <c r="Y47" s="23">
        <v>1</v>
      </c>
      <c r="Z47" s="23">
        <v>1</v>
      </c>
      <c r="AA47" s="23">
        <v>1</v>
      </c>
      <c r="AC47" s="174" t="s">
        <v>94</v>
      </c>
      <c r="AD47" s="176">
        <v>0</v>
      </c>
      <c r="AE47" s="176">
        <v>24</v>
      </c>
      <c r="AF47" s="176">
        <v>9</v>
      </c>
      <c r="AG47" s="176">
        <v>9</v>
      </c>
      <c r="AH47" s="176">
        <v>0</v>
      </c>
      <c r="AI47" s="5"/>
      <c r="AJ47" s="174" t="s">
        <v>94</v>
      </c>
      <c r="AK47" s="176">
        <v>0</v>
      </c>
      <c r="AL47" s="176">
        <v>24</v>
      </c>
      <c r="AM47" s="176">
        <v>9</v>
      </c>
      <c r="AN47" s="176">
        <v>9</v>
      </c>
      <c r="AO47" s="176">
        <v>0</v>
      </c>
    </row>
    <row r="48" spans="2:41" ht="16.5" customHeight="1">
      <c r="J48" s="23">
        <v>44</v>
      </c>
      <c r="K48" s="169" t="s">
        <v>13</v>
      </c>
      <c r="L48" s="169" t="s">
        <v>31</v>
      </c>
      <c r="M48" s="169" t="s">
        <v>31</v>
      </c>
      <c r="N48" s="169" t="s">
        <v>29</v>
      </c>
      <c r="O48" s="169" t="s">
        <v>29</v>
      </c>
      <c r="Q48" s="168">
        <v>5</v>
      </c>
      <c r="R48" s="168">
        <v>7</v>
      </c>
      <c r="S48" s="168">
        <v>7</v>
      </c>
      <c r="T48" s="168">
        <v>8</v>
      </c>
      <c r="U48" s="168">
        <v>8</v>
      </c>
      <c r="W48" s="23">
        <v>2</v>
      </c>
      <c r="X48" s="23">
        <v>1</v>
      </c>
      <c r="Y48" s="23">
        <v>1</v>
      </c>
      <c r="Z48" s="23">
        <v>1</v>
      </c>
      <c r="AA48" s="23">
        <v>1</v>
      </c>
      <c r="AC48" s="174" t="s">
        <v>85</v>
      </c>
      <c r="AD48" s="176">
        <v>0</v>
      </c>
      <c r="AE48" s="176">
        <v>18</v>
      </c>
      <c r="AF48" s="176">
        <v>0</v>
      </c>
      <c r="AG48" s="176">
        <v>12</v>
      </c>
      <c r="AH48" s="176">
        <v>0</v>
      </c>
      <c r="AI48" s="5"/>
      <c r="AJ48" s="174" t="s">
        <v>85</v>
      </c>
      <c r="AK48" s="176">
        <v>0</v>
      </c>
      <c r="AL48" s="176">
        <v>18</v>
      </c>
      <c r="AM48" s="176">
        <v>0</v>
      </c>
      <c r="AN48" s="176">
        <v>12</v>
      </c>
      <c r="AO48" s="176">
        <v>0</v>
      </c>
    </row>
    <row r="49" spans="10:41" ht="16.5" customHeight="1">
      <c r="J49" s="168">
        <v>45</v>
      </c>
      <c r="K49" s="169" t="s">
        <v>13</v>
      </c>
      <c r="L49" s="169" t="s">
        <v>94</v>
      </c>
      <c r="M49" s="169" t="s">
        <v>95</v>
      </c>
      <c r="N49" s="169" t="s">
        <v>12</v>
      </c>
      <c r="O49" s="169" t="s">
        <v>95</v>
      </c>
      <c r="Q49" s="168">
        <v>5</v>
      </c>
      <c r="R49" s="168">
        <v>17</v>
      </c>
      <c r="S49" s="168">
        <v>6</v>
      </c>
      <c r="T49" s="168">
        <v>4</v>
      </c>
      <c r="U49" s="168">
        <v>6</v>
      </c>
      <c r="W49" s="23">
        <v>2</v>
      </c>
      <c r="X49" s="23">
        <v>1</v>
      </c>
      <c r="Y49" s="23">
        <v>1</v>
      </c>
      <c r="Z49" s="23">
        <v>2</v>
      </c>
      <c r="AA49" s="23">
        <v>2</v>
      </c>
      <c r="AC49" s="174" t="s">
        <v>87</v>
      </c>
      <c r="AD49" s="176">
        <v>0</v>
      </c>
      <c r="AE49" s="176">
        <v>18</v>
      </c>
      <c r="AF49" s="176">
        <v>0</v>
      </c>
      <c r="AG49" s="176">
        <v>12</v>
      </c>
      <c r="AH49" s="176">
        <v>0</v>
      </c>
      <c r="AI49" s="5"/>
      <c r="AJ49" s="174" t="s">
        <v>87</v>
      </c>
      <c r="AK49" s="176">
        <v>0</v>
      </c>
      <c r="AL49" s="176">
        <v>18</v>
      </c>
      <c r="AM49" s="176">
        <v>0</v>
      </c>
      <c r="AN49" s="176">
        <v>12</v>
      </c>
      <c r="AO49" s="176">
        <v>0</v>
      </c>
    </row>
    <row r="50" spans="10:41" ht="16.5" customHeight="1">
      <c r="J50" s="23">
        <v>46</v>
      </c>
      <c r="K50" s="169" t="s">
        <v>12</v>
      </c>
      <c r="L50" s="169" t="s">
        <v>94</v>
      </c>
      <c r="M50" s="169" t="s">
        <v>29</v>
      </c>
      <c r="N50" s="169" t="s">
        <v>28</v>
      </c>
      <c r="O50" s="169" t="s">
        <v>15</v>
      </c>
      <c r="Q50" s="168">
        <v>4</v>
      </c>
      <c r="R50" s="168">
        <v>17</v>
      </c>
      <c r="S50" s="168">
        <v>8</v>
      </c>
      <c r="T50" s="168">
        <v>9</v>
      </c>
      <c r="U50" s="168">
        <v>2</v>
      </c>
      <c r="W50" s="23">
        <v>1</v>
      </c>
      <c r="X50" s="23">
        <v>1</v>
      </c>
      <c r="Y50" s="23">
        <v>1</v>
      </c>
      <c r="Z50" s="23">
        <v>2</v>
      </c>
      <c r="AA50" s="23">
        <v>2</v>
      </c>
      <c r="AD50" s="99">
        <v>200</v>
      </c>
      <c r="AE50" s="99">
        <v>360</v>
      </c>
      <c r="AF50" s="99">
        <v>224</v>
      </c>
      <c r="AG50" s="99">
        <v>264</v>
      </c>
      <c r="AH50" s="99">
        <v>200</v>
      </c>
      <c r="AI50" s="5"/>
      <c r="AK50" s="99">
        <v>200</v>
      </c>
      <c r="AL50" s="99">
        <v>360</v>
      </c>
      <c r="AM50" s="99">
        <v>224</v>
      </c>
      <c r="AN50" s="99">
        <v>264</v>
      </c>
      <c r="AO50" s="99">
        <v>200</v>
      </c>
    </row>
    <row r="51" spans="10:41" ht="16.5" customHeight="1">
      <c r="J51" s="168">
        <v>47</v>
      </c>
      <c r="K51" s="169" t="s">
        <v>15</v>
      </c>
      <c r="L51" s="169" t="s">
        <v>29</v>
      </c>
      <c r="M51" s="169" t="s">
        <v>13</v>
      </c>
      <c r="N51" s="169" t="s">
        <v>78</v>
      </c>
      <c r="O51" s="169" t="s">
        <v>95</v>
      </c>
      <c r="Q51" s="168">
        <v>2</v>
      </c>
      <c r="R51" s="168">
        <v>8</v>
      </c>
      <c r="S51" s="168">
        <v>5</v>
      </c>
      <c r="T51" s="168">
        <v>11</v>
      </c>
      <c r="U51" s="168">
        <v>6</v>
      </c>
      <c r="W51" s="23">
        <v>1</v>
      </c>
      <c r="X51" s="23">
        <v>1</v>
      </c>
      <c r="Y51" s="23">
        <v>1</v>
      </c>
      <c r="Z51" s="23">
        <v>1</v>
      </c>
      <c r="AA51" s="23">
        <v>2</v>
      </c>
      <c r="AH51" s="5"/>
      <c r="AI51" s="5"/>
      <c r="AO51" s="5"/>
    </row>
    <row r="52" spans="10:41" ht="16.5" customHeight="1">
      <c r="J52" s="23">
        <v>48</v>
      </c>
      <c r="K52" s="169" t="s">
        <v>31</v>
      </c>
      <c r="L52" s="169" t="s">
        <v>13</v>
      </c>
      <c r="M52" s="169" t="s">
        <v>31</v>
      </c>
      <c r="N52" s="169" t="s">
        <v>28</v>
      </c>
      <c r="O52" s="169" t="s">
        <v>95</v>
      </c>
      <c r="Q52" s="168">
        <v>7</v>
      </c>
      <c r="R52" s="168">
        <v>5</v>
      </c>
      <c r="S52" s="168">
        <v>7</v>
      </c>
      <c r="T52" s="168">
        <v>9</v>
      </c>
      <c r="U52" s="168">
        <v>6</v>
      </c>
      <c r="W52" s="23">
        <v>1</v>
      </c>
      <c r="X52" s="23">
        <v>1</v>
      </c>
      <c r="Y52" s="23">
        <v>1</v>
      </c>
      <c r="Z52" s="23">
        <v>1</v>
      </c>
      <c r="AA52" s="23"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13</v>
      </c>
      <c r="L53" s="169" t="s">
        <v>85</v>
      </c>
      <c r="M53" s="169" t="s">
        <v>13</v>
      </c>
      <c r="N53" s="169" t="s">
        <v>29</v>
      </c>
      <c r="O53" s="169" t="s">
        <v>13</v>
      </c>
      <c r="Q53" s="168">
        <v>5</v>
      </c>
      <c r="R53" s="168">
        <v>18</v>
      </c>
      <c r="S53" s="168">
        <v>5</v>
      </c>
      <c r="T53" s="168">
        <v>8</v>
      </c>
      <c r="U53" s="168">
        <v>5</v>
      </c>
      <c r="W53" s="23">
        <v>1</v>
      </c>
      <c r="X53" s="23">
        <v>1</v>
      </c>
      <c r="Y53" s="23">
        <v>1</v>
      </c>
      <c r="Z53" s="23">
        <v>1</v>
      </c>
      <c r="AA53" s="23">
        <v>2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82</v>
      </c>
      <c r="M54" s="169" t="s">
        <v>95</v>
      </c>
      <c r="N54" s="169" t="s">
        <v>13</v>
      </c>
      <c r="O54" s="169" t="s">
        <v>13</v>
      </c>
      <c r="Q54" s="168">
        <v>7</v>
      </c>
      <c r="R54" s="168">
        <v>16</v>
      </c>
      <c r="S54" s="168">
        <v>6</v>
      </c>
      <c r="T54" s="168">
        <v>5</v>
      </c>
      <c r="U54" s="168">
        <v>5</v>
      </c>
      <c r="W54" s="23">
        <v>1</v>
      </c>
      <c r="X54" s="23">
        <v>1</v>
      </c>
      <c r="Y54" s="23">
        <v>1</v>
      </c>
      <c r="Z54" s="23">
        <v>2</v>
      </c>
      <c r="AA54" s="23">
        <v>2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95</v>
      </c>
      <c r="L55" s="169" t="s">
        <v>82</v>
      </c>
      <c r="M55" s="169" t="s">
        <v>29</v>
      </c>
      <c r="N55" s="169" t="s">
        <v>16</v>
      </c>
      <c r="O55" s="169" t="s">
        <v>30</v>
      </c>
      <c r="Q55" s="168">
        <v>6</v>
      </c>
      <c r="R55" s="168">
        <v>16</v>
      </c>
      <c r="S55" s="168">
        <v>8</v>
      </c>
      <c r="T55" s="168">
        <v>3</v>
      </c>
      <c r="U55" s="168">
        <v>10</v>
      </c>
      <c r="W55" s="23">
        <v>1</v>
      </c>
      <c r="X55" s="23">
        <v>1</v>
      </c>
      <c r="Y55" s="23">
        <v>1</v>
      </c>
      <c r="Z55" s="23">
        <v>2</v>
      </c>
      <c r="AA55" s="23">
        <v>1</v>
      </c>
      <c r="AC55" s="174" t="s">
        <v>14</v>
      </c>
      <c r="AD55" s="174">
        <v>0</v>
      </c>
      <c r="AE55" s="174">
        <v>6</v>
      </c>
      <c r="AF55" s="174">
        <v>0</v>
      </c>
      <c r="AG55" s="174">
        <v>9</v>
      </c>
      <c r="AH55" s="174">
        <v>0</v>
      </c>
      <c r="AI55" s="5"/>
      <c r="AJ55" s="174" t="s">
        <v>14</v>
      </c>
      <c r="AK55" s="174">
        <v>0</v>
      </c>
      <c r="AL55" s="174">
        <v>6</v>
      </c>
      <c r="AM55" s="174">
        <v>0</v>
      </c>
      <c r="AN55" s="174">
        <v>9</v>
      </c>
      <c r="AO55" s="174">
        <v>0</v>
      </c>
    </row>
    <row r="56" spans="10:41" ht="16.5" customHeight="1">
      <c r="J56" s="23">
        <v>52</v>
      </c>
      <c r="K56" s="169" t="s">
        <v>29</v>
      </c>
      <c r="L56" s="169" t="s">
        <v>13</v>
      </c>
      <c r="M56" s="169" t="s">
        <v>12</v>
      </c>
      <c r="N56" s="169" t="s">
        <v>13</v>
      </c>
      <c r="O56" s="169" t="s">
        <v>30</v>
      </c>
      <c r="Q56" s="168">
        <v>8</v>
      </c>
      <c r="R56" s="168">
        <v>5</v>
      </c>
      <c r="S56" s="168">
        <v>4</v>
      </c>
      <c r="T56" s="168">
        <v>5</v>
      </c>
      <c r="U56" s="168">
        <v>10</v>
      </c>
      <c r="W56" s="23">
        <v>1</v>
      </c>
      <c r="X56" s="23">
        <v>2</v>
      </c>
      <c r="Y56" s="23">
        <v>1</v>
      </c>
      <c r="Z56" s="23">
        <v>2</v>
      </c>
      <c r="AA56" s="23">
        <v>1</v>
      </c>
      <c r="AC56" s="129" t="s">
        <v>15</v>
      </c>
      <c r="AD56" s="175">
        <v>4</v>
      </c>
      <c r="AE56" s="175">
        <v>22</v>
      </c>
      <c r="AF56" s="175">
        <v>5</v>
      </c>
      <c r="AG56" s="175">
        <v>21</v>
      </c>
      <c r="AH56" s="175">
        <v>23</v>
      </c>
      <c r="AI56" s="5"/>
      <c r="AJ56" s="129" t="s">
        <v>15</v>
      </c>
      <c r="AK56" s="175">
        <v>4</v>
      </c>
      <c r="AL56" s="175">
        <v>22</v>
      </c>
      <c r="AM56" s="175">
        <v>5</v>
      </c>
      <c r="AN56" s="175">
        <v>21</v>
      </c>
      <c r="AO56" s="175">
        <v>23</v>
      </c>
    </row>
    <row r="57" spans="10:41" ht="16.5" customHeight="1">
      <c r="J57" s="168">
        <v>53</v>
      </c>
      <c r="K57" s="169" t="s">
        <v>95</v>
      </c>
      <c r="L57" s="169" t="s">
        <v>80</v>
      </c>
      <c r="M57" s="169" t="s">
        <v>31</v>
      </c>
      <c r="N57" s="169" t="s">
        <v>28</v>
      </c>
      <c r="O57" s="169" t="s">
        <v>31</v>
      </c>
      <c r="Q57" s="168">
        <v>6</v>
      </c>
      <c r="R57" s="168">
        <v>13</v>
      </c>
      <c r="S57" s="168">
        <v>7</v>
      </c>
      <c r="T57" s="168">
        <v>9</v>
      </c>
      <c r="U57" s="168">
        <v>7</v>
      </c>
      <c r="W57" s="23">
        <v>1</v>
      </c>
      <c r="X57" s="23">
        <v>1</v>
      </c>
      <c r="Y57" s="23">
        <v>1</v>
      </c>
      <c r="Z57" s="23">
        <v>2</v>
      </c>
      <c r="AA57" s="23">
        <v>1</v>
      </c>
      <c r="AC57" s="129" t="s">
        <v>16</v>
      </c>
      <c r="AD57" s="175">
        <v>4</v>
      </c>
      <c r="AE57" s="175">
        <v>10</v>
      </c>
      <c r="AF57" s="175">
        <v>5</v>
      </c>
      <c r="AG57" s="175">
        <v>21</v>
      </c>
      <c r="AH57" s="175">
        <v>23</v>
      </c>
      <c r="AI57" s="5"/>
      <c r="AJ57" s="129" t="s">
        <v>16</v>
      </c>
      <c r="AK57" s="175">
        <v>4</v>
      </c>
      <c r="AL57" s="175">
        <v>10</v>
      </c>
      <c r="AM57" s="175">
        <v>5</v>
      </c>
      <c r="AN57" s="175">
        <v>21</v>
      </c>
      <c r="AO57" s="175">
        <v>23</v>
      </c>
    </row>
    <row r="58" spans="10:41" ht="16.5" customHeight="1">
      <c r="J58" s="23">
        <v>54</v>
      </c>
      <c r="K58" s="169" t="s">
        <v>29</v>
      </c>
      <c r="L58" s="169" t="s">
        <v>15</v>
      </c>
      <c r="M58" s="169" t="s">
        <v>13</v>
      </c>
      <c r="N58" s="169" t="s">
        <v>15</v>
      </c>
      <c r="O58" s="169" t="s">
        <v>13</v>
      </c>
      <c r="Q58" s="168">
        <v>8</v>
      </c>
      <c r="R58" s="168">
        <v>2</v>
      </c>
      <c r="S58" s="168">
        <v>5</v>
      </c>
      <c r="T58" s="168">
        <v>2</v>
      </c>
      <c r="U58" s="168">
        <v>5</v>
      </c>
      <c r="W58" s="23">
        <v>1</v>
      </c>
      <c r="X58" s="23">
        <v>1</v>
      </c>
      <c r="Y58" s="23">
        <v>1</v>
      </c>
      <c r="Z58" s="23">
        <v>2</v>
      </c>
      <c r="AA58" s="23">
        <v>2</v>
      </c>
      <c r="AC58" s="129" t="s">
        <v>12</v>
      </c>
      <c r="AD58" s="175">
        <v>4</v>
      </c>
      <c r="AE58" s="175">
        <v>9</v>
      </c>
      <c r="AF58" s="175">
        <v>5</v>
      </c>
      <c r="AG58" s="175">
        <v>21</v>
      </c>
      <c r="AH58" s="175">
        <v>22</v>
      </c>
      <c r="AI58" s="5"/>
      <c r="AJ58" s="129" t="s">
        <v>12</v>
      </c>
      <c r="AK58" s="175">
        <v>4</v>
      </c>
      <c r="AL58" s="175">
        <v>9</v>
      </c>
      <c r="AM58" s="175">
        <v>5</v>
      </c>
      <c r="AN58" s="175">
        <v>21</v>
      </c>
      <c r="AO58" s="175">
        <v>22</v>
      </c>
    </row>
    <row r="59" spans="10:41" ht="16.5" customHeight="1">
      <c r="J59" s="168">
        <v>55</v>
      </c>
      <c r="K59" s="169" t="s">
        <v>29</v>
      </c>
      <c r="L59" s="169" t="s">
        <v>29</v>
      </c>
      <c r="M59" s="169" t="s">
        <v>29</v>
      </c>
      <c r="N59" s="169" t="s">
        <v>85</v>
      </c>
      <c r="O59" s="169" t="s">
        <v>12</v>
      </c>
      <c r="Q59" s="168">
        <v>8</v>
      </c>
      <c r="R59" s="168">
        <v>8</v>
      </c>
      <c r="S59" s="168">
        <v>8</v>
      </c>
      <c r="T59" s="168">
        <v>18</v>
      </c>
      <c r="U59" s="168">
        <v>4</v>
      </c>
      <c r="W59" s="23">
        <v>1</v>
      </c>
      <c r="X59" s="23">
        <v>1</v>
      </c>
      <c r="Y59" s="23">
        <v>1</v>
      </c>
      <c r="Z59" s="23">
        <v>2</v>
      </c>
      <c r="AA59" s="23">
        <v>2</v>
      </c>
      <c r="AC59" s="129" t="s">
        <v>13</v>
      </c>
      <c r="AD59" s="175">
        <v>43</v>
      </c>
      <c r="AE59" s="175">
        <v>13</v>
      </c>
      <c r="AF59" s="175">
        <v>41</v>
      </c>
      <c r="AG59" s="175">
        <v>14</v>
      </c>
      <c r="AH59" s="175">
        <v>22</v>
      </c>
      <c r="AI59" s="5"/>
      <c r="AJ59" s="129" t="s">
        <v>13</v>
      </c>
      <c r="AK59" s="175">
        <v>43</v>
      </c>
      <c r="AL59" s="175">
        <v>13</v>
      </c>
      <c r="AM59" s="175">
        <v>41</v>
      </c>
      <c r="AN59" s="175">
        <v>14</v>
      </c>
      <c r="AO59" s="175">
        <v>22</v>
      </c>
    </row>
    <row r="60" spans="10:41" ht="16.5" customHeight="1">
      <c r="J60" s="23">
        <v>56</v>
      </c>
      <c r="K60" s="169" t="s">
        <v>13</v>
      </c>
      <c r="L60" s="169" t="s">
        <v>82</v>
      </c>
      <c r="M60" s="169" t="s">
        <v>31</v>
      </c>
      <c r="N60" s="169" t="s">
        <v>30</v>
      </c>
      <c r="O60" s="169" t="s">
        <v>28</v>
      </c>
      <c r="Q60" s="168">
        <v>5</v>
      </c>
      <c r="R60" s="168">
        <v>16</v>
      </c>
      <c r="S60" s="168">
        <v>7</v>
      </c>
      <c r="T60" s="168">
        <v>10</v>
      </c>
      <c r="U60" s="168">
        <v>9</v>
      </c>
      <c r="W60" s="23">
        <v>1</v>
      </c>
      <c r="X60" s="23">
        <v>1</v>
      </c>
      <c r="Y60" s="23">
        <v>1</v>
      </c>
      <c r="Z60" s="23">
        <v>1</v>
      </c>
      <c r="AA60" s="23">
        <v>2</v>
      </c>
      <c r="AC60" s="129" t="s">
        <v>95</v>
      </c>
      <c r="AD60" s="175">
        <v>43</v>
      </c>
      <c r="AE60" s="175">
        <v>14</v>
      </c>
      <c r="AF60" s="175">
        <v>41</v>
      </c>
      <c r="AG60" s="175">
        <v>14</v>
      </c>
      <c r="AH60" s="175">
        <v>22</v>
      </c>
      <c r="AI60" s="5"/>
      <c r="AJ60" s="129" t="s">
        <v>95</v>
      </c>
      <c r="AK60" s="175">
        <v>43</v>
      </c>
      <c r="AL60" s="175">
        <v>14</v>
      </c>
      <c r="AM60" s="175">
        <v>41</v>
      </c>
      <c r="AN60" s="175">
        <v>14</v>
      </c>
      <c r="AO60" s="175">
        <v>22</v>
      </c>
    </row>
    <row r="61" spans="10:41">
      <c r="J61" s="168">
        <v>57</v>
      </c>
      <c r="K61" s="169" t="s">
        <v>29</v>
      </c>
      <c r="L61" s="169" t="s">
        <v>14</v>
      </c>
      <c r="M61" s="169" t="s">
        <v>29</v>
      </c>
      <c r="N61" s="169" t="s">
        <v>13</v>
      </c>
      <c r="O61" s="169" t="s">
        <v>16</v>
      </c>
      <c r="Q61" s="168">
        <v>8</v>
      </c>
      <c r="R61" s="168">
        <v>1</v>
      </c>
      <c r="S61" s="168">
        <v>8</v>
      </c>
      <c r="T61" s="168">
        <v>5</v>
      </c>
      <c r="U61" s="168">
        <v>3</v>
      </c>
      <c r="W61" s="23">
        <v>1</v>
      </c>
      <c r="X61" s="23">
        <v>1</v>
      </c>
      <c r="Y61" s="23">
        <v>1</v>
      </c>
      <c r="Z61" s="23">
        <v>1</v>
      </c>
      <c r="AA61" s="23">
        <v>1</v>
      </c>
      <c r="AC61" s="129" t="s">
        <v>31</v>
      </c>
      <c r="AD61" s="175">
        <v>47</v>
      </c>
      <c r="AE61" s="175">
        <v>14</v>
      </c>
      <c r="AF61" s="175">
        <v>41</v>
      </c>
      <c r="AG61" s="175">
        <v>14</v>
      </c>
      <c r="AH61" s="175">
        <v>22</v>
      </c>
      <c r="AI61" s="5"/>
      <c r="AJ61" s="129" t="s">
        <v>31</v>
      </c>
      <c r="AK61" s="175">
        <v>47</v>
      </c>
      <c r="AL61" s="175">
        <v>14</v>
      </c>
      <c r="AM61" s="175">
        <v>41</v>
      </c>
      <c r="AN61" s="175">
        <v>14</v>
      </c>
      <c r="AO61" s="175">
        <v>22</v>
      </c>
    </row>
    <row r="62" spans="10:41">
      <c r="J62" s="23">
        <v>58</v>
      </c>
      <c r="K62" s="169" t="s">
        <v>95</v>
      </c>
      <c r="L62" s="169" t="s">
        <v>29</v>
      </c>
      <c r="M62" s="169" t="s">
        <v>31</v>
      </c>
      <c r="N62" s="169" t="s">
        <v>82</v>
      </c>
      <c r="O62" s="169" t="s">
        <v>12</v>
      </c>
      <c r="Q62" s="168">
        <v>6</v>
      </c>
      <c r="R62" s="168">
        <v>8</v>
      </c>
      <c r="S62" s="168">
        <v>7</v>
      </c>
      <c r="T62" s="168">
        <v>16</v>
      </c>
      <c r="U62" s="168">
        <v>4</v>
      </c>
      <c r="W62" s="23">
        <v>1</v>
      </c>
      <c r="X62" s="23">
        <v>1</v>
      </c>
      <c r="Y62" s="23">
        <v>1</v>
      </c>
      <c r="Z62" s="23">
        <v>1</v>
      </c>
      <c r="AA62" s="23">
        <v>1</v>
      </c>
      <c r="AC62" s="129" t="s">
        <v>29</v>
      </c>
      <c r="AD62" s="175">
        <v>47</v>
      </c>
      <c r="AE62" s="175">
        <v>18</v>
      </c>
      <c r="AF62" s="175">
        <v>41</v>
      </c>
      <c r="AG62" s="175">
        <v>14</v>
      </c>
      <c r="AH62" s="175">
        <v>22</v>
      </c>
      <c r="AI62" s="5"/>
      <c r="AJ62" s="129" t="s">
        <v>29</v>
      </c>
      <c r="AK62" s="175">
        <v>47</v>
      </c>
      <c r="AL62" s="175">
        <v>18</v>
      </c>
      <c r="AM62" s="175">
        <v>41</v>
      </c>
      <c r="AN62" s="175">
        <v>14</v>
      </c>
      <c r="AO62" s="175">
        <v>22</v>
      </c>
    </row>
    <row r="63" spans="10:41" ht="16.5" customHeight="1">
      <c r="J63" s="168">
        <v>59</v>
      </c>
      <c r="K63" s="169" t="s">
        <v>31</v>
      </c>
      <c r="L63" s="169" t="s">
        <v>95</v>
      </c>
      <c r="M63" s="169" t="s">
        <v>16</v>
      </c>
      <c r="N63" s="169" t="s">
        <v>85</v>
      </c>
      <c r="O63" s="169" t="s">
        <v>31</v>
      </c>
      <c r="Q63" s="168">
        <v>7</v>
      </c>
      <c r="R63" s="168">
        <v>6</v>
      </c>
      <c r="S63" s="168">
        <v>3</v>
      </c>
      <c r="T63" s="168">
        <v>18</v>
      </c>
      <c r="U63" s="168">
        <v>7</v>
      </c>
      <c r="W63" s="23">
        <v>1</v>
      </c>
      <c r="X63" s="23">
        <v>2</v>
      </c>
      <c r="Y63" s="23">
        <v>1</v>
      </c>
      <c r="Z63" s="23">
        <v>1</v>
      </c>
      <c r="AA63" s="23">
        <v>1</v>
      </c>
      <c r="AC63" s="129" t="s">
        <v>28</v>
      </c>
      <c r="AD63" s="175">
        <v>4</v>
      </c>
      <c r="AE63" s="175">
        <v>5</v>
      </c>
      <c r="AF63" s="175">
        <v>5</v>
      </c>
      <c r="AG63" s="175">
        <v>20</v>
      </c>
      <c r="AH63" s="175">
        <v>22</v>
      </c>
      <c r="AI63" s="5"/>
      <c r="AJ63" s="129" t="s">
        <v>28</v>
      </c>
      <c r="AK63" s="175">
        <v>4</v>
      </c>
      <c r="AL63" s="175">
        <v>5</v>
      </c>
      <c r="AM63" s="175">
        <v>5</v>
      </c>
      <c r="AN63" s="175">
        <v>20</v>
      </c>
      <c r="AO63" s="175">
        <v>22</v>
      </c>
    </row>
    <row r="64" spans="10:41" ht="16.5" customHeight="1">
      <c r="J64" s="23">
        <v>60</v>
      </c>
      <c r="K64" s="169" t="s">
        <v>13</v>
      </c>
      <c r="L64" s="169" t="s">
        <v>80</v>
      </c>
      <c r="M64" s="169" t="s">
        <v>29</v>
      </c>
      <c r="N64" s="169" t="s">
        <v>29</v>
      </c>
      <c r="O64" s="169" t="s">
        <v>12</v>
      </c>
      <c r="Q64" s="168">
        <v>5</v>
      </c>
      <c r="R64" s="168">
        <v>13</v>
      </c>
      <c r="S64" s="168">
        <v>8</v>
      </c>
      <c r="T64" s="168">
        <v>8</v>
      </c>
      <c r="U64" s="168">
        <v>4</v>
      </c>
      <c r="W64" s="23">
        <v>1</v>
      </c>
      <c r="X64" s="23">
        <v>2</v>
      </c>
      <c r="Y64" s="23">
        <v>1</v>
      </c>
      <c r="Z64" s="23">
        <v>1</v>
      </c>
      <c r="AA64" s="23">
        <v>2</v>
      </c>
      <c r="AC64" s="129" t="s">
        <v>30</v>
      </c>
      <c r="AD64" s="175">
        <v>4</v>
      </c>
      <c r="AE64" s="175">
        <v>9</v>
      </c>
      <c r="AF64" s="175">
        <v>4</v>
      </c>
      <c r="AG64" s="175">
        <v>20</v>
      </c>
      <c r="AH64" s="175">
        <v>22</v>
      </c>
      <c r="AI64" s="5"/>
      <c r="AJ64" s="129" t="s">
        <v>30</v>
      </c>
      <c r="AK64" s="175">
        <v>4</v>
      </c>
      <c r="AL64" s="175">
        <v>9</v>
      </c>
      <c r="AM64" s="175">
        <v>4</v>
      </c>
      <c r="AN64" s="175">
        <v>20</v>
      </c>
      <c r="AO64" s="175">
        <v>22</v>
      </c>
    </row>
    <row r="65" spans="10:41" ht="16.5" customHeight="1">
      <c r="J65" s="168">
        <v>61</v>
      </c>
      <c r="K65" s="169" t="s">
        <v>29</v>
      </c>
      <c r="L65" s="169" t="s">
        <v>95</v>
      </c>
      <c r="M65" s="169" t="s">
        <v>13</v>
      </c>
      <c r="N65" s="169" t="s">
        <v>16</v>
      </c>
      <c r="O65" s="169" t="s">
        <v>95</v>
      </c>
      <c r="Q65" s="168">
        <v>8</v>
      </c>
      <c r="R65" s="168">
        <v>6</v>
      </c>
      <c r="S65" s="168">
        <v>5</v>
      </c>
      <c r="T65" s="168">
        <v>3</v>
      </c>
      <c r="U65" s="168">
        <v>6</v>
      </c>
      <c r="W65" s="23">
        <v>1</v>
      </c>
      <c r="X65" s="23">
        <v>2</v>
      </c>
      <c r="Y65" s="23">
        <v>1</v>
      </c>
      <c r="Z65" s="23">
        <v>2</v>
      </c>
      <c r="AA65" s="23">
        <v>1</v>
      </c>
      <c r="AC65" s="174" t="s">
        <v>78</v>
      </c>
      <c r="AD65" s="176">
        <v>0</v>
      </c>
      <c r="AE65" s="176">
        <v>48</v>
      </c>
      <c r="AF65" s="176">
        <v>0</v>
      </c>
      <c r="AG65" s="176">
        <v>12</v>
      </c>
      <c r="AH65" s="176">
        <v>0</v>
      </c>
      <c r="AI65" s="5"/>
      <c r="AJ65" s="174" t="s">
        <v>78</v>
      </c>
      <c r="AK65" s="176">
        <v>0</v>
      </c>
      <c r="AL65" s="176">
        <v>48</v>
      </c>
      <c r="AM65" s="176">
        <v>0</v>
      </c>
      <c r="AN65" s="176">
        <v>12</v>
      </c>
      <c r="AO65" s="176">
        <v>0</v>
      </c>
    </row>
    <row r="66" spans="10:41" ht="16.5" customHeight="1">
      <c r="J66" s="23">
        <v>62</v>
      </c>
      <c r="K66" s="169" t="s">
        <v>31</v>
      </c>
      <c r="L66" s="169" t="s">
        <v>28</v>
      </c>
      <c r="M66" s="169" t="s">
        <v>13</v>
      </c>
      <c r="N66" s="169" t="s">
        <v>30</v>
      </c>
      <c r="O66" s="169" t="s">
        <v>30</v>
      </c>
      <c r="Q66" s="168">
        <v>7</v>
      </c>
      <c r="R66" s="168">
        <v>9</v>
      </c>
      <c r="S66" s="168">
        <v>5</v>
      </c>
      <c r="T66" s="168">
        <v>10</v>
      </c>
      <c r="U66" s="168">
        <v>10</v>
      </c>
      <c r="W66" s="23">
        <v>1</v>
      </c>
      <c r="X66" s="23">
        <v>2</v>
      </c>
      <c r="Y66" s="23">
        <v>1</v>
      </c>
      <c r="Z66" s="23">
        <v>2</v>
      </c>
      <c r="AA66" s="23">
        <v>1</v>
      </c>
      <c r="AC66" s="174" t="s">
        <v>79</v>
      </c>
      <c r="AD66" s="176">
        <v>0</v>
      </c>
      <c r="AE66" s="176">
        <v>15</v>
      </c>
      <c r="AF66" s="176">
        <v>0</v>
      </c>
      <c r="AG66" s="176">
        <v>12</v>
      </c>
      <c r="AH66" s="176">
        <v>0</v>
      </c>
      <c r="AI66" s="5"/>
      <c r="AJ66" s="174" t="s">
        <v>79</v>
      </c>
      <c r="AK66" s="176">
        <v>0</v>
      </c>
      <c r="AL66" s="176">
        <v>15</v>
      </c>
      <c r="AM66" s="176">
        <v>0</v>
      </c>
      <c r="AN66" s="176">
        <v>12</v>
      </c>
      <c r="AO66" s="176">
        <v>0</v>
      </c>
    </row>
    <row r="67" spans="10:41" ht="16.5" customHeight="1">
      <c r="J67" s="168">
        <v>63</v>
      </c>
      <c r="K67" s="169" t="s">
        <v>95</v>
      </c>
      <c r="L67" s="169" t="s">
        <v>96</v>
      </c>
      <c r="M67" s="169" t="s">
        <v>29</v>
      </c>
      <c r="N67" s="169" t="s">
        <v>14</v>
      </c>
      <c r="O67" s="169" t="s">
        <v>31</v>
      </c>
      <c r="Q67" s="168">
        <v>6</v>
      </c>
      <c r="R67" s="168">
        <v>15</v>
      </c>
      <c r="S67" s="168">
        <v>8</v>
      </c>
      <c r="T67" s="168">
        <v>1</v>
      </c>
      <c r="U67" s="168">
        <v>7</v>
      </c>
      <c r="W67" s="23">
        <v>1</v>
      </c>
      <c r="X67" s="23">
        <v>2</v>
      </c>
      <c r="Y67" s="23">
        <v>1</v>
      </c>
      <c r="Z67" s="23">
        <v>1</v>
      </c>
      <c r="AA67" s="23">
        <v>1</v>
      </c>
      <c r="AC67" s="174" t="s">
        <v>80</v>
      </c>
      <c r="AD67" s="176">
        <v>0</v>
      </c>
      <c r="AE67" s="176">
        <v>21</v>
      </c>
      <c r="AF67" s="176">
        <v>0</v>
      </c>
      <c r="AG67" s="176">
        <v>12</v>
      </c>
      <c r="AH67" s="176">
        <v>0</v>
      </c>
      <c r="AI67" s="5"/>
      <c r="AJ67" s="174" t="s">
        <v>80</v>
      </c>
      <c r="AK67" s="176">
        <v>0</v>
      </c>
      <c r="AL67" s="176">
        <v>21</v>
      </c>
      <c r="AM67" s="176">
        <v>0</v>
      </c>
      <c r="AN67" s="176">
        <v>12</v>
      </c>
      <c r="AO67" s="176">
        <v>0</v>
      </c>
    </row>
    <row r="68" spans="10:41" ht="16.5" customHeight="1">
      <c r="J68" s="23">
        <v>64</v>
      </c>
      <c r="K68" s="169" t="s">
        <v>13</v>
      </c>
      <c r="L68" s="169" t="s">
        <v>79</v>
      </c>
      <c r="M68" s="169" t="s">
        <v>94</v>
      </c>
      <c r="N68" s="169" t="s">
        <v>15</v>
      </c>
      <c r="O68" s="169" t="s">
        <v>95</v>
      </c>
      <c r="Q68" s="168">
        <v>5</v>
      </c>
      <c r="R68" s="168">
        <v>12</v>
      </c>
      <c r="S68" s="168">
        <v>17</v>
      </c>
      <c r="T68" s="168">
        <v>2</v>
      </c>
      <c r="U68" s="168">
        <v>6</v>
      </c>
      <c r="W68" s="23">
        <v>1</v>
      </c>
      <c r="X68" s="23">
        <v>2</v>
      </c>
      <c r="Y68" s="23">
        <v>1</v>
      </c>
      <c r="Z68" s="23">
        <v>1</v>
      </c>
      <c r="AA68" s="23">
        <v>2</v>
      </c>
      <c r="AC68" s="174" t="s">
        <v>81</v>
      </c>
      <c r="AD68" s="176">
        <v>0</v>
      </c>
      <c r="AE68" s="176">
        <v>30</v>
      </c>
      <c r="AF68" s="176">
        <v>9</v>
      </c>
      <c r="AG68" s="176">
        <v>9</v>
      </c>
      <c r="AH68" s="176">
        <v>0</v>
      </c>
      <c r="AI68" s="5"/>
      <c r="AJ68" s="174" t="s">
        <v>81</v>
      </c>
      <c r="AK68" s="176">
        <v>0</v>
      </c>
      <c r="AL68" s="176">
        <v>30</v>
      </c>
      <c r="AM68" s="176">
        <v>9</v>
      </c>
      <c r="AN68" s="176">
        <v>9</v>
      </c>
      <c r="AO68" s="176">
        <v>0</v>
      </c>
    </row>
    <row r="69" spans="10:41" ht="16.5" customHeight="1">
      <c r="J69" s="168">
        <v>65</v>
      </c>
      <c r="K69" s="169" t="s">
        <v>29</v>
      </c>
      <c r="L69" s="169" t="s">
        <v>14</v>
      </c>
      <c r="M69" s="169" t="s">
        <v>95</v>
      </c>
      <c r="N69" s="169" t="s">
        <v>31</v>
      </c>
      <c r="O69" s="169" t="s">
        <v>12</v>
      </c>
      <c r="Q69" s="168">
        <v>8</v>
      </c>
      <c r="R69" s="168">
        <v>1</v>
      </c>
      <c r="S69" s="168">
        <v>6</v>
      </c>
      <c r="T69" s="168">
        <v>7</v>
      </c>
      <c r="U69" s="168">
        <v>4</v>
      </c>
      <c r="W69" s="23">
        <v>1</v>
      </c>
      <c r="X69" s="23">
        <v>2</v>
      </c>
      <c r="Y69" s="23">
        <v>2</v>
      </c>
      <c r="Z69" s="23">
        <v>1</v>
      </c>
      <c r="AA69" s="23">
        <v>2</v>
      </c>
      <c r="AC69" s="174" t="s">
        <v>96</v>
      </c>
      <c r="AD69" s="176">
        <v>0</v>
      </c>
      <c r="AE69" s="176">
        <v>33</v>
      </c>
      <c r="AF69" s="176">
        <v>9</v>
      </c>
      <c r="AG69" s="176">
        <v>9</v>
      </c>
      <c r="AH69" s="176">
        <v>0</v>
      </c>
      <c r="AI69" s="5"/>
      <c r="AJ69" s="174" t="s">
        <v>96</v>
      </c>
      <c r="AK69" s="176">
        <v>0</v>
      </c>
      <c r="AL69" s="176">
        <v>33</v>
      </c>
      <c r="AM69" s="176">
        <v>9</v>
      </c>
      <c r="AN69" s="176">
        <v>9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95</v>
      </c>
      <c r="M70" s="169" t="s">
        <v>13</v>
      </c>
      <c r="N70" s="169" t="s">
        <v>31</v>
      </c>
      <c r="O70" s="169" t="s">
        <v>95</v>
      </c>
      <c r="Q70" s="168">
        <v>8</v>
      </c>
      <c r="R70" s="168">
        <v>6</v>
      </c>
      <c r="S70" s="168">
        <v>5</v>
      </c>
      <c r="T70" s="168">
        <v>7</v>
      </c>
      <c r="U70" s="168">
        <v>6</v>
      </c>
      <c r="W70" s="23">
        <v>1</v>
      </c>
      <c r="X70" s="23">
        <v>2</v>
      </c>
      <c r="Y70" s="23">
        <v>2</v>
      </c>
      <c r="Z70" s="23">
        <v>1</v>
      </c>
      <c r="AA70" s="23">
        <v>2</v>
      </c>
      <c r="AC70" s="174" t="s">
        <v>82</v>
      </c>
      <c r="AD70" s="176">
        <v>0</v>
      </c>
      <c r="AE70" s="176">
        <v>33</v>
      </c>
      <c r="AF70" s="176">
        <v>9</v>
      </c>
      <c r="AG70" s="176">
        <v>9</v>
      </c>
      <c r="AH70" s="176">
        <v>0</v>
      </c>
      <c r="AI70" s="5"/>
      <c r="AJ70" s="174" t="s">
        <v>82</v>
      </c>
      <c r="AK70" s="176">
        <v>0</v>
      </c>
      <c r="AL70" s="176">
        <v>33</v>
      </c>
      <c r="AM70" s="176">
        <v>9</v>
      </c>
      <c r="AN70" s="176">
        <v>9</v>
      </c>
      <c r="AO70" s="176">
        <v>0</v>
      </c>
    </row>
    <row r="71" spans="10:41" ht="16.5" customHeight="1">
      <c r="J71" s="168">
        <v>67</v>
      </c>
      <c r="K71" s="169" t="s">
        <v>13</v>
      </c>
      <c r="L71" s="169" t="s">
        <v>95</v>
      </c>
      <c r="M71" s="169" t="s">
        <v>28</v>
      </c>
      <c r="N71" s="169" t="s">
        <v>82</v>
      </c>
      <c r="O71" s="169" t="s">
        <v>30</v>
      </c>
      <c r="Q71" s="168">
        <v>5</v>
      </c>
      <c r="R71" s="168">
        <v>6</v>
      </c>
      <c r="S71" s="168">
        <v>9</v>
      </c>
      <c r="T71" s="168">
        <v>16</v>
      </c>
      <c r="U71" s="168">
        <v>10</v>
      </c>
      <c r="W71" s="23">
        <v>2</v>
      </c>
      <c r="X71" s="23">
        <v>2</v>
      </c>
      <c r="Y71" s="23">
        <v>2</v>
      </c>
      <c r="Z71" s="23">
        <v>1</v>
      </c>
      <c r="AA71" s="23">
        <v>2</v>
      </c>
      <c r="AC71" s="174" t="s">
        <v>94</v>
      </c>
      <c r="AD71" s="176">
        <v>0</v>
      </c>
      <c r="AE71" s="176">
        <v>24</v>
      </c>
      <c r="AF71" s="176">
        <v>9</v>
      </c>
      <c r="AG71" s="176">
        <v>9</v>
      </c>
      <c r="AH71" s="176">
        <v>0</v>
      </c>
      <c r="AI71" s="5"/>
      <c r="AJ71" s="174" t="s">
        <v>94</v>
      </c>
      <c r="AK71" s="176">
        <v>0</v>
      </c>
      <c r="AL71" s="176">
        <v>24</v>
      </c>
      <c r="AM71" s="176">
        <v>9</v>
      </c>
      <c r="AN71" s="176">
        <v>9</v>
      </c>
      <c r="AO71" s="176">
        <v>0</v>
      </c>
    </row>
    <row r="72" spans="10:41" ht="16.5" customHeight="1">
      <c r="J72" s="23">
        <v>68</v>
      </c>
      <c r="K72" s="169" t="s">
        <v>30</v>
      </c>
      <c r="L72" s="169" t="s">
        <v>78</v>
      </c>
      <c r="M72" s="169" t="s">
        <v>95</v>
      </c>
      <c r="N72" s="169" t="s">
        <v>16</v>
      </c>
      <c r="O72" s="169" t="s">
        <v>28</v>
      </c>
      <c r="Q72" s="168">
        <v>10</v>
      </c>
      <c r="R72" s="168">
        <v>11</v>
      </c>
      <c r="S72" s="168">
        <v>6</v>
      </c>
      <c r="T72" s="168">
        <v>3</v>
      </c>
      <c r="U72" s="168">
        <v>9</v>
      </c>
      <c r="W72" s="23">
        <v>1</v>
      </c>
      <c r="X72" s="23">
        <v>1</v>
      </c>
      <c r="Y72" s="23">
        <v>1</v>
      </c>
      <c r="Z72" s="23">
        <v>2</v>
      </c>
      <c r="AA72" s="23">
        <v>2</v>
      </c>
      <c r="AC72" s="174" t="s">
        <v>85</v>
      </c>
      <c r="AD72" s="176">
        <v>0</v>
      </c>
      <c r="AE72" s="176">
        <v>18</v>
      </c>
      <c r="AF72" s="176">
        <v>0</v>
      </c>
      <c r="AG72" s="176">
        <v>12</v>
      </c>
      <c r="AH72" s="176">
        <v>0</v>
      </c>
      <c r="AI72" s="5"/>
      <c r="AJ72" s="174" t="s">
        <v>85</v>
      </c>
      <c r="AK72" s="176">
        <v>0</v>
      </c>
      <c r="AL72" s="176">
        <v>18</v>
      </c>
      <c r="AM72" s="176">
        <v>0</v>
      </c>
      <c r="AN72" s="176">
        <v>12</v>
      </c>
      <c r="AO72" s="176">
        <v>0</v>
      </c>
    </row>
    <row r="73" spans="10:41" ht="16.5" customHeight="1">
      <c r="J73" s="168">
        <v>69</v>
      </c>
      <c r="K73" s="169" t="s">
        <v>13</v>
      </c>
      <c r="L73" s="169" t="s">
        <v>12</v>
      </c>
      <c r="M73" s="169" t="s">
        <v>95</v>
      </c>
      <c r="N73" s="169" t="s">
        <v>12</v>
      </c>
      <c r="O73" s="169" t="s">
        <v>12</v>
      </c>
      <c r="Q73" s="168">
        <v>5</v>
      </c>
      <c r="R73" s="168">
        <v>4</v>
      </c>
      <c r="S73" s="168">
        <v>6</v>
      </c>
      <c r="T73" s="168">
        <v>4</v>
      </c>
      <c r="U73" s="168">
        <v>4</v>
      </c>
      <c r="W73" s="23">
        <v>1</v>
      </c>
      <c r="X73" s="23">
        <v>1</v>
      </c>
      <c r="Y73" s="23">
        <v>1</v>
      </c>
      <c r="Z73" s="23">
        <v>2</v>
      </c>
      <c r="AA73" s="23">
        <v>2</v>
      </c>
      <c r="AC73" s="174" t="s">
        <v>87</v>
      </c>
      <c r="AD73" s="176">
        <v>0</v>
      </c>
      <c r="AE73" s="176">
        <v>18</v>
      </c>
      <c r="AF73" s="176">
        <v>0</v>
      </c>
      <c r="AG73" s="176">
        <v>12</v>
      </c>
      <c r="AH73" s="176">
        <v>0</v>
      </c>
      <c r="AI73" s="5"/>
      <c r="AJ73" s="174" t="s">
        <v>87</v>
      </c>
      <c r="AK73" s="176">
        <v>0</v>
      </c>
      <c r="AL73" s="176">
        <v>18</v>
      </c>
      <c r="AM73" s="176">
        <v>0</v>
      </c>
      <c r="AN73" s="176">
        <v>12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29</v>
      </c>
      <c r="M74" s="169" t="s">
        <v>29</v>
      </c>
      <c r="N74" s="169" t="s">
        <v>28</v>
      </c>
      <c r="O74" s="169" t="s">
        <v>95</v>
      </c>
      <c r="Q74" s="168">
        <v>8</v>
      </c>
      <c r="R74" s="168">
        <v>8</v>
      </c>
      <c r="S74" s="168">
        <v>8</v>
      </c>
      <c r="T74" s="168">
        <v>9</v>
      </c>
      <c r="U74" s="168">
        <v>6</v>
      </c>
      <c r="W74" s="23">
        <v>1</v>
      </c>
      <c r="X74" s="23">
        <v>1</v>
      </c>
      <c r="Y74" s="23">
        <v>1</v>
      </c>
      <c r="Z74" s="23">
        <v>2</v>
      </c>
      <c r="AA74" s="23">
        <v>1</v>
      </c>
      <c r="AD74" s="99">
        <v>200</v>
      </c>
      <c r="AE74" s="99">
        <v>360</v>
      </c>
      <c r="AF74" s="99">
        <v>224</v>
      </c>
      <c r="AG74" s="99">
        <v>264</v>
      </c>
      <c r="AH74" s="99">
        <v>200</v>
      </c>
      <c r="AI74" s="5"/>
      <c r="AK74" s="99">
        <v>200</v>
      </c>
      <c r="AL74" s="99">
        <v>360</v>
      </c>
      <c r="AM74" s="99">
        <v>224</v>
      </c>
      <c r="AN74" s="99">
        <v>264</v>
      </c>
      <c r="AO74" s="99">
        <v>200</v>
      </c>
    </row>
    <row r="75" spans="10:41" ht="16.5" customHeight="1">
      <c r="J75" s="168">
        <v>71</v>
      </c>
      <c r="K75" s="169" t="s">
        <v>12</v>
      </c>
      <c r="L75" s="169" t="s">
        <v>78</v>
      </c>
      <c r="M75" s="169" t="s">
        <v>95</v>
      </c>
      <c r="N75" s="169" t="s">
        <v>95</v>
      </c>
      <c r="O75" s="169" t="s">
        <v>15</v>
      </c>
      <c r="Q75" s="168">
        <v>4</v>
      </c>
      <c r="R75" s="168">
        <v>11</v>
      </c>
      <c r="S75" s="168">
        <v>6</v>
      </c>
      <c r="T75" s="168">
        <v>6</v>
      </c>
      <c r="U75" s="168">
        <v>2</v>
      </c>
      <c r="W75" s="23">
        <v>2</v>
      </c>
      <c r="X75" s="23">
        <v>2</v>
      </c>
      <c r="Y75" s="23">
        <v>1</v>
      </c>
      <c r="Z75" s="23">
        <v>2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9" t="s">
        <v>16</v>
      </c>
      <c r="L76" s="169" t="s">
        <v>30</v>
      </c>
      <c r="M76" s="169" t="s">
        <v>13</v>
      </c>
      <c r="N76" s="169" t="s">
        <v>14</v>
      </c>
      <c r="O76" s="169" t="s">
        <v>31</v>
      </c>
      <c r="Q76" s="168">
        <v>3</v>
      </c>
      <c r="R76" s="168">
        <v>10</v>
      </c>
      <c r="S76" s="168">
        <v>5</v>
      </c>
      <c r="T76" s="168">
        <v>1</v>
      </c>
      <c r="U76" s="168">
        <v>7</v>
      </c>
      <c r="W76" s="23">
        <v>1</v>
      </c>
      <c r="X76" s="23">
        <v>2</v>
      </c>
      <c r="Y76" s="23">
        <v>1</v>
      </c>
      <c r="Z76" s="23">
        <v>2</v>
      </c>
      <c r="AA76" s="23">
        <v>1</v>
      </c>
      <c r="AH76" s="5"/>
      <c r="AI76" s="5"/>
      <c r="AO76" s="5"/>
    </row>
    <row r="77" spans="10:41" ht="16.5" customHeight="1">
      <c r="J77" s="168">
        <v>73</v>
      </c>
      <c r="K77" s="169" t="s">
        <v>13</v>
      </c>
      <c r="L77" s="169" t="s">
        <v>87</v>
      </c>
      <c r="M77" s="169" t="s">
        <v>29</v>
      </c>
      <c r="N77" s="169" t="s">
        <v>28</v>
      </c>
      <c r="O77" s="169" t="s">
        <v>95</v>
      </c>
      <c r="Q77" s="168">
        <v>5</v>
      </c>
      <c r="R77" s="168">
        <v>19</v>
      </c>
      <c r="S77" s="168">
        <v>8</v>
      </c>
      <c r="T77" s="168">
        <v>9</v>
      </c>
      <c r="U77" s="168">
        <v>6</v>
      </c>
      <c r="W77" s="23">
        <v>1</v>
      </c>
      <c r="X77" s="23">
        <v>2</v>
      </c>
      <c r="Y77" s="23">
        <v>1</v>
      </c>
      <c r="Z77" s="23">
        <v>2</v>
      </c>
      <c r="AA77" s="23">
        <v>2</v>
      </c>
      <c r="AH77" s="5"/>
      <c r="AI77" s="5"/>
      <c r="AO77" s="5"/>
    </row>
    <row r="78" spans="10:41" ht="16.5" customHeight="1">
      <c r="J78" s="23">
        <v>74</v>
      </c>
      <c r="K78" s="169" t="s">
        <v>29</v>
      </c>
      <c r="L78" s="169" t="s">
        <v>15</v>
      </c>
      <c r="M78" s="169" t="s">
        <v>95</v>
      </c>
      <c r="N78" s="169" t="s">
        <v>16</v>
      </c>
      <c r="O78" s="169" t="s">
        <v>16</v>
      </c>
      <c r="Q78" s="168">
        <v>8</v>
      </c>
      <c r="R78" s="168">
        <v>2</v>
      </c>
      <c r="S78" s="168">
        <v>6</v>
      </c>
      <c r="T78" s="168">
        <v>3</v>
      </c>
      <c r="U78" s="168">
        <v>3</v>
      </c>
      <c r="W78" s="23">
        <v>1</v>
      </c>
      <c r="X78" s="23">
        <v>2</v>
      </c>
      <c r="Y78" s="23">
        <v>2</v>
      </c>
      <c r="Z78" s="23">
        <v>2</v>
      </c>
      <c r="AA78" s="23">
        <v>2</v>
      </c>
      <c r="AH78" s="5"/>
      <c r="AI78" s="5"/>
      <c r="AO78" s="5"/>
    </row>
    <row r="79" spans="10:41" ht="16.5" customHeight="1">
      <c r="J79" s="168">
        <v>75</v>
      </c>
      <c r="K79" s="169" t="s">
        <v>95</v>
      </c>
      <c r="L79" s="169" t="s">
        <v>15</v>
      </c>
      <c r="M79" s="169" t="s">
        <v>95</v>
      </c>
      <c r="N79" s="169" t="s">
        <v>95</v>
      </c>
      <c r="O79" s="169" t="s">
        <v>16</v>
      </c>
      <c r="Q79" s="168">
        <v>6</v>
      </c>
      <c r="R79" s="168">
        <v>2</v>
      </c>
      <c r="S79" s="168">
        <v>6</v>
      </c>
      <c r="T79" s="168">
        <v>6</v>
      </c>
      <c r="U79" s="168">
        <v>3</v>
      </c>
      <c r="W79" s="23">
        <v>1</v>
      </c>
      <c r="X79" s="23">
        <v>2</v>
      </c>
      <c r="Y79" s="23">
        <v>1</v>
      </c>
      <c r="Z79" s="23">
        <v>2</v>
      </c>
      <c r="AA79" s="23">
        <v>1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78</v>
      </c>
      <c r="M80" s="169" t="s">
        <v>96</v>
      </c>
      <c r="N80" s="169" t="s">
        <v>13</v>
      </c>
      <c r="O80" s="169" t="s">
        <v>13</v>
      </c>
      <c r="Q80" s="168">
        <v>7</v>
      </c>
      <c r="R80" s="168">
        <v>11</v>
      </c>
      <c r="S80" s="168">
        <v>15</v>
      </c>
      <c r="T80" s="168">
        <v>5</v>
      </c>
      <c r="U80" s="168">
        <v>5</v>
      </c>
      <c r="W80" s="23">
        <v>1</v>
      </c>
      <c r="X80" s="23">
        <v>2</v>
      </c>
      <c r="Y80" s="23">
        <v>1</v>
      </c>
      <c r="Z80" s="23">
        <v>2</v>
      </c>
      <c r="AA80" s="23">
        <v>1</v>
      </c>
      <c r="AH80" s="5"/>
      <c r="AI80" s="5"/>
      <c r="AO80" s="5"/>
    </row>
    <row r="81" spans="10:41">
      <c r="J81" s="168">
        <v>77</v>
      </c>
      <c r="K81" s="169" t="s">
        <v>31</v>
      </c>
      <c r="L81" s="169" t="s">
        <v>28</v>
      </c>
      <c r="M81" s="169" t="s">
        <v>29</v>
      </c>
      <c r="N81" s="169" t="s">
        <v>15</v>
      </c>
      <c r="O81" s="169" t="s">
        <v>31</v>
      </c>
      <c r="Q81" s="168">
        <v>7</v>
      </c>
      <c r="R81" s="168">
        <v>9</v>
      </c>
      <c r="S81" s="168">
        <v>8</v>
      </c>
      <c r="T81" s="168">
        <v>2</v>
      </c>
      <c r="U81" s="168">
        <v>7</v>
      </c>
      <c r="W81" s="23">
        <v>1</v>
      </c>
      <c r="X81" s="23">
        <v>1</v>
      </c>
      <c r="Y81" s="23">
        <v>1</v>
      </c>
      <c r="Z81" s="23">
        <v>2</v>
      </c>
      <c r="AA81" s="23">
        <v>1</v>
      </c>
      <c r="AH81" s="5"/>
      <c r="AI81" s="5"/>
      <c r="AO81" s="5"/>
    </row>
    <row r="82" spans="10:41">
      <c r="J82" s="23">
        <v>78</v>
      </c>
      <c r="K82" s="169" t="s">
        <v>95</v>
      </c>
      <c r="L82" s="169" t="s">
        <v>15</v>
      </c>
      <c r="M82" s="169" t="s">
        <v>95</v>
      </c>
      <c r="N82" s="169" t="s">
        <v>12</v>
      </c>
      <c r="O82" s="169" t="s">
        <v>15</v>
      </c>
      <c r="Q82" s="168">
        <v>6</v>
      </c>
      <c r="R82" s="168">
        <v>2</v>
      </c>
      <c r="S82" s="168">
        <v>6</v>
      </c>
      <c r="T82" s="168">
        <v>4</v>
      </c>
      <c r="U82" s="168">
        <v>2</v>
      </c>
      <c r="W82" s="23">
        <v>1</v>
      </c>
      <c r="X82" s="23">
        <v>1</v>
      </c>
      <c r="Y82" s="23">
        <v>1</v>
      </c>
      <c r="Z82" s="23">
        <v>2</v>
      </c>
      <c r="AA82" s="23">
        <v>1</v>
      </c>
      <c r="AH82" s="5"/>
      <c r="AI82" s="5"/>
      <c r="AO82" s="5"/>
    </row>
    <row r="83" spans="10:41">
      <c r="J83" s="168">
        <v>79</v>
      </c>
      <c r="K83" s="169" t="s">
        <v>31</v>
      </c>
      <c r="L83" s="169" t="s">
        <v>94</v>
      </c>
      <c r="M83" s="169" t="s">
        <v>29</v>
      </c>
      <c r="N83" s="169" t="s">
        <v>12</v>
      </c>
      <c r="O83" s="169" t="s">
        <v>31</v>
      </c>
      <c r="Q83" s="168">
        <v>7</v>
      </c>
      <c r="R83" s="168">
        <v>17</v>
      </c>
      <c r="S83" s="168">
        <v>8</v>
      </c>
      <c r="T83" s="168">
        <v>4</v>
      </c>
      <c r="U83" s="168">
        <v>7</v>
      </c>
      <c r="W83" s="23">
        <v>1</v>
      </c>
      <c r="X83" s="23">
        <v>1</v>
      </c>
      <c r="Y83" s="23">
        <v>1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9" t="s">
        <v>13</v>
      </c>
      <c r="L84" s="169" t="s">
        <v>13</v>
      </c>
      <c r="M84" s="169" t="s">
        <v>31</v>
      </c>
      <c r="N84" s="169" t="s">
        <v>12</v>
      </c>
      <c r="O84" s="169" t="s">
        <v>15</v>
      </c>
      <c r="Q84" s="168">
        <v>5</v>
      </c>
      <c r="R84" s="168">
        <v>5</v>
      </c>
      <c r="S84" s="168">
        <v>7</v>
      </c>
      <c r="T84" s="168">
        <v>4</v>
      </c>
      <c r="U84" s="168">
        <v>2</v>
      </c>
      <c r="W84" s="23">
        <v>1</v>
      </c>
      <c r="X84" s="23">
        <v>2</v>
      </c>
      <c r="Y84" s="23">
        <v>1</v>
      </c>
      <c r="Z84" s="23">
        <v>1</v>
      </c>
      <c r="AA84" s="23">
        <v>2</v>
      </c>
      <c r="AH84" s="5"/>
      <c r="AI84" s="5"/>
      <c r="AO84" s="5"/>
    </row>
    <row r="85" spans="10:41">
      <c r="J85" s="168">
        <v>81</v>
      </c>
      <c r="K85" s="169" t="s">
        <v>13</v>
      </c>
      <c r="L85" s="169" t="s">
        <v>80</v>
      </c>
      <c r="M85" s="169" t="s">
        <v>31</v>
      </c>
      <c r="N85" s="169" t="s">
        <v>31</v>
      </c>
      <c r="O85" s="169" t="s">
        <v>30</v>
      </c>
      <c r="Q85" s="168">
        <v>5</v>
      </c>
      <c r="R85" s="168">
        <v>13</v>
      </c>
      <c r="S85" s="168">
        <v>7</v>
      </c>
      <c r="T85" s="168">
        <v>7</v>
      </c>
      <c r="U85" s="168">
        <v>10</v>
      </c>
      <c r="W85" s="23">
        <v>1</v>
      </c>
      <c r="X85" s="23">
        <v>2</v>
      </c>
      <c r="Y85" s="23">
        <v>1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9" t="s">
        <v>29</v>
      </c>
      <c r="L86" s="169" t="s">
        <v>96</v>
      </c>
      <c r="M86" s="169" t="s">
        <v>29</v>
      </c>
      <c r="N86" s="169" t="s">
        <v>29</v>
      </c>
      <c r="O86" s="169" t="s">
        <v>16</v>
      </c>
      <c r="Q86" s="168">
        <v>8</v>
      </c>
      <c r="R86" s="168">
        <v>15</v>
      </c>
      <c r="S86" s="168">
        <v>8</v>
      </c>
      <c r="T86" s="168">
        <v>8</v>
      </c>
      <c r="U86" s="168">
        <v>3</v>
      </c>
      <c r="W86" s="23">
        <v>1</v>
      </c>
      <c r="X86" s="23">
        <v>2</v>
      </c>
      <c r="Y86" s="23">
        <v>1</v>
      </c>
      <c r="Z86" s="23">
        <v>1</v>
      </c>
      <c r="AA86" s="23">
        <v>1</v>
      </c>
      <c r="AH86" s="5"/>
      <c r="AI86" s="5"/>
      <c r="AO86" s="5"/>
    </row>
    <row r="87" spans="10:41">
      <c r="J87" s="168">
        <v>83</v>
      </c>
      <c r="K87" s="169" t="s">
        <v>13</v>
      </c>
      <c r="L87" s="169" t="s">
        <v>96</v>
      </c>
      <c r="M87" s="169" t="s">
        <v>13</v>
      </c>
      <c r="N87" s="169" t="s">
        <v>30</v>
      </c>
      <c r="O87" s="169" t="s">
        <v>29</v>
      </c>
      <c r="Q87" s="168">
        <v>5</v>
      </c>
      <c r="R87" s="168">
        <v>15</v>
      </c>
      <c r="S87" s="168">
        <v>5</v>
      </c>
      <c r="T87" s="168">
        <v>10</v>
      </c>
      <c r="U87" s="168">
        <v>8</v>
      </c>
      <c r="W87" s="23">
        <v>1</v>
      </c>
      <c r="X87" s="23">
        <v>2</v>
      </c>
      <c r="Y87" s="23">
        <v>1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9" t="s">
        <v>29</v>
      </c>
      <c r="L88" s="169" t="s">
        <v>30</v>
      </c>
      <c r="M88" s="169" t="s">
        <v>16</v>
      </c>
      <c r="N88" s="169" t="s">
        <v>30</v>
      </c>
      <c r="O88" s="169" t="s">
        <v>15</v>
      </c>
      <c r="Q88" s="168">
        <v>8</v>
      </c>
      <c r="R88" s="168">
        <v>10</v>
      </c>
      <c r="S88" s="168">
        <v>3</v>
      </c>
      <c r="T88" s="168">
        <v>10</v>
      </c>
      <c r="U88" s="168">
        <v>2</v>
      </c>
      <c r="W88" s="23">
        <v>1</v>
      </c>
      <c r="X88" s="23">
        <v>2</v>
      </c>
      <c r="Y88" s="23">
        <v>1</v>
      </c>
      <c r="Z88" s="23">
        <v>1</v>
      </c>
      <c r="AA88" s="23">
        <v>2</v>
      </c>
      <c r="AH88" s="5"/>
      <c r="AI88" s="5"/>
      <c r="AO88" s="5"/>
    </row>
    <row r="89" spans="10:41">
      <c r="J89" s="168">
        <v>85</v>
      </c>
      <c r="K89" s="169" t="s">
        <v>95</v>
      </c>
      <c r="L89" s="169" t="s">
        <v>12</v>
      </c>
      <c r="M89" s="169" t="s">
        <v>82</v>
      </c>
      <c r="N89" s="169" t="s">
        <v>29</v>
      </c>
      <c r="O89" s="169" t="s">
        <v>13</v>
      </c>
      <c r="Q89" s="168">
        <v>6</v>
      </c>
      <c r="R89" s="168">
        <v>4</v>
      </c>
      <c r="S89" s="168">
        <v>16</v>
      </c>
      <c r="T89" s="168">
        <v>8</v>
      </c>
      <c r="U89" s="168">
        <v>5</v>
      </c>
      <c r="W89" s="23">
        <v>1</v>
      </c>
      <c r="X89" s="23">
        <v>2</v>
      </c>
      <c r="Y89" s="23">
        <v>1</v>
      </c>
      <c r="Z89" s="23">
        <v>1</v>
      </c>
      <c r="AA89" s="23">
        <v>2</v>
      </c>
      <c r="AH89" s="5"/>
      <c r="AI89" s="5"/>
      <c r="AO89" s="5"/>
    </row>
    <row r="90" spans="10:41">
      <c r="J90" s="23">
        <v>86</v>
      </c>
      <c r="K90" s="169" t="s">
        <v>95</v>
      </c>
      <c r="L90" s="169" t="s">
        <v>12</v>
      </c>
      <c r="M90" s="169" t="s">
        <v>13</v>
      </c>
      <c r="N90" s="169" t="s">
        <v>85</v>
      </c>
      <c r="O90" s="169" t="s">
        <v>15</v>
      </c>
      <c r="Q90" s="168">
        <v>6</v>
      </c>
      <c r="R90" s="168">
        <v>4</v>
      </c>
      <c r="S90" s="168">
        <v>5</v>
      </c>
      <c r="T90" s="168">
        <v>18</v>
      </c>
      <c r="U90" s="168">
        <v>2</v>
      </c>
      <c r="W90" s="23">
        <v>1</v>
      </c>
      <c r="X90" s="23">
        <v>2</v>
      </c>
      <c r="Y90" s="23">
        <v>1</v>
      </c>
      <c r="Z90" s="23">
        <v>2</v>
      </c>
      <c r="AA90" s="23">
        <v>2</v>
      </c>
      <c r="AH90" s="5"/>
      <c r="AI90" s="5"/>
      <c r="AO90" s="5"/>
    </row>
    <row r="91" spans="10:41">
      <c r="J91" s="168">
        <v>87</v>
      </c>
      <c r="K91" s="169" t="s">
        <v>29</v>
      </c>
      <c r="L91" s="169" t="s">
        <v>87</v>
      </c>
      <c r="M91" s="169" t="s">
        <v>31</v>
      </c>
      <c r="N91" s="169" t="s">
        <v>95</v>
      </c>
      <c r="O91" s="169" t="s">
        <v>15</v>
      </c>
      <c r="Q91" s="168">
        <v>8</v>
      </c>
      <c r="R91" s="168">
        <v>19</v>
      </c>
      <c r="S91" s="168">
        <v>7</v>
      </c>
      <c r="T91" s="168">
        <v>6</v>
      </c>
      <c r="U91" s="168">
        <v>2</v>
      </c>
      <c r="W91" s="23">
        <v>1</v>
      </c>
      <c r="X91" s="23">
        <v>2</v>
      </c>
      <c r="Y91" s="23">
        <v>1</v>
      </c>
      <c r="Z91" s="23">
        <v>2</v>
      </c>
      <c r="AA91" s="23">
        <v>2</v>
      </c>
      <c r="AH91" s="5"/>
      <c r="AI91" s="5"/>
      <c r="AO91" s="5"/>
    </row>
    <row r="92" spans="10:41">
      <c r="J92" s="23">
        <v>88</v>
      </c>
      <c r="K92" s="169" t="s">
        <v>95</v>
      </c>
      <c r="L92" s="169" t="s">
        <v>81</v>
      </c>
      <c r="M92" s="169" t="s">
        <v>95</v>
      </c>
      <c r="N92" s="169" t="s">
        <v>95</v>
      </c>
      <c r="O92" s="169" t="s">
        <v>16</v>
      </c>
      <c r="Q92" s="168">
        <v>6</v>
      </c>
      <c r="R92" s="168">
        <v>14</v>
      </c>
      <c r="S92" s="168">
        <v>6</v>
      </c>
      <c r="T92" s="168">
        <v>6</v>
      </c>
      <c r="U92" s="168">
        <v>3</v>
      </c>
      <c r="W92" s="23">
        <v>1</v>
      </c>
      <c r="X92" s="23">
        <v>2</v>
      </c>
      <c r="Y92" s="23">
        <v>1</v>
      </c>
      <c r="Z92" s="23">
        <v>2</v>
      </c>
      <c r="AA92" s="23">
        <v>1</v>
      </c>
      <c r="AH92" s="5"/>
      <c r="AI92" s="5"/>
      <c r="AO92" s="5"/>
    </row>
    <row r="93" spans="10:41">
      <c r="J93" s="168">
        <v>89</v>
      </c>
      <c r="K93" s="169" t="s">
        <v>31</v>
      </c>
      <c r="L93" s="169" t="s">
        <v>16</v>
      </c>
      <c r="M93" s="169" t="s">
        <v>81</v>
      </c>
      <c r="N93" s="169" t="s">
        <v>78</v>
      </c>
      <c r="O93" s="169" t="s">
        <v>13</v>
      </c>
      <c r="Q93" s="168">
        <v>7</v>
      </c>
      <c r="R93" s="168">
        <v>3</v>
      </c>
      <c r="S93" s="168">
        <v>14</v>
      </c>
      <c r="T93" s="168">
        <v>11</v>
      </c>
      <c r="U93" s="168">
        <v>5</v>
      </c>
      <c r="W93" s="23">
        <v>1</v>
      </c>
      <c r="X93" s="23">
        <v>1</v>
      </c>
      <c r="Y93" s="23">
        <v>1</v>
      </c>
      <c r="Z93" s="23">
        <v>2</v>
      </c>
      <c r="AA93" s="23">
        <v>1</v>
      </c>
      <c r="AH93" s="5"/>
      <c r="AI93" s="5"/>
      <c r="AO93" s="5"/>
    </row>
    <row r="94" spans="10:41">
      <c r="J94" s="23">
        <v>90</v>
      </c>
      <c r="K94" s="169" t="s">
        <v>29</v>
      </c>
      <c r="L94" s="169" t="s">
        <v>16</v>
      </c>
      <c r="M94" s="169" t="s">
        <v>29</v>
      </c>
      <c r="N94" s="169" t="s">
        <v>95</v>
      </c>
      <c r="O94" s="169" t="s">
        <v>31</v>
      </c>
      <c r="Q94" s="168">
        <v>8</v>
      </c>
      <c r="R94" s="168">
        <v>3</v>
      </c>
      <c r="S94" s="168">
        <v>8</v>
      </c>
      <c r="T94" s="168">
        <v>6</v>
      </c>
      <c r="U94" s="168">
        <v>7</v>
      </c>
      <c r="W94" s="23">
        <v>1</v>
      </c>
      <c r="X94" s="23">
        <v>1</v>
      </c>
      <c r="Y94" s="23">
        <v>1</v>
      </c>
      <c r="Z94" s="23">
        <v>2</v>
      </c>
      <c r="AA94" s="23">
        <v>1</v>
      </c>
      <c r="AH94" s="5"/>
      <c r="AI94" s="5"/>
      <c r="AO94" s="5"/>
    </row>
    <row r="95" spans="10:41">
      <c r="J95" s="168">
        <v>91</v>
      </c>
      <c r="K95" s="169" t="s">
        <v>29</v>
      </c>
      <c r="L95" s="169" t="s">
        <v>31</v>
      </c>
      <c r="M95" s="169" t="s">
        <v>29</v>
      </c>
      <c r="N95" s="169" t="s">
        <v>81</v>
      </c>
      <c r="O95" s="169" t="s">
        <v>30</v>
      </c>
      <c r="Q95" s="168">
        <v>8</v>
      </c>
      <c r="R95" s="168">
        <v>7</v>
      </c>
      <c r="S95" s="168">
        <v>8</v>
      </c>
      <c r="T95" s="168">
        <v>14</v>
      </c>
      <c r="U95" s="168">
        <v>10</v>
      </c>
      <c r="W95" s="23">
        <v>1</v>
      </c>
      <c r="X95" s="23">
        <v>1</v>
      </c>
      <c r="Y95" s="23">
        <v>1</v>
      </c>
      <c r="Z95" s="23">
        <v>2</v>
      </c>
      <c r="AA95" s="23">
        <v>2</v>
      </c>
      <c r="AH95" s="5"/>
      <c r="AI95" s="5"/>
      <c r="AO95" s="5"/>
    </row>
    <row r="96" spans="10:41">
      <c r="J96" s="23">
        <v>92</v>
      </c>
      <c r="K96" s="169" t="s">
        <v>29</v>
      </c>
      <c r="L96" s="169" t="s">
        <v>82</v>
      </c>
      <c r="M96" s="169" t="s">
        <v>29</v>
      </c>
      <c r="N96" s="169" t="s">
        <v>16</v>
      </c>
      <c r="O96" s="169" t="s">
        <v>95</v>
      </c>
      <c r="Q96" s="168">
        <v>8</v>
      </c>
      <c r="R96" s="168">
        <v>16</v>
      </c>
      <c r="S96" s="168">
        <v>8</v>
      </c>
      <c r="T96" s="168">
        <v>3</v>
      </c>
      <c r="U96" s="168">
        <v>6</v>
      </c>
      <c r="W96" s="23">
        <v>1</v>
      </c>
      <c r="X96" s="23">
        <v>1</v>
      </c>
      <c r="Y96" s="23">
        <v>1</v>
      </c>
      <c r="Z96" s="23">
        <v>2</v>
      </c>
      <c r="AA96" s="23">
        <v>2</v>
      </c>
      <c r="AH96" s="5"/>
      <c r="AI96" s="5"/>
      <c r="AO96" s="5"/>
    </row>
    <row r="97" spans="10:41">
      <c r="J97" s="168">
        <v>93</v>
      </c>
      <c r="K97" s="169" t="s">
        <v>95</v>
      </c>
      <c r="L97" s="169" t="s">
        <v>28</v>
      </c>
      <c r="M97" s="169" t="s">
        <v>31</v>
      </c>
      <c r="N97" s="169" t="s">
        <v>12</v>
      </c>
      <c r="O97" s="169" t="s">
        <v>95</v>
      </c>
      <c r="Q97" s="168">
        <v>6</v>
      </c>
      <c r="R97" s="168">
        <v>9</v>
      </c>
      <c r="S97" s="168">
        <v>7</v>
      </c>
      <c r="T97" s="168">
        <v>4</v>
      </c>
      <c r="U97" s="168">
        <v>6</v>
      </c>
      <c r="W97" s="23">
        <v>1</v>
      </c>
      <c r="X97" s="23">
        <v>2</v>
      </c>
      <c r="Y97" s="23">
        <v>1</v>
      </c>
      <c r="Z97" s="23">
        <v>2</v>
      </c>
      <c r="AA97" s="23">
        <v>2</v>
      </c>
      <c r="AH97" s="5"/>
      <c r="AI97" s="5"/>
      <c r="AO97" s="5"/>
    </row>
    <row r="98" spans="10:41">
      <c r="J98" s="23">
        <v>94</v>
      </c>
      <c r="K98" s="169" t="s">
        <v>29</v>
      </c>
      <c r="L98" s="169" t="s">
        <v>30</v>
      </c>
      <c r="M98" s="169" t="s">
        <v>95</v>
      </c>
      <c r="N98" s="169" t="s">
        <v>12</v>
      </c>
      <c r="O98" s="169" t="s">
        <v>15</v>
      </c>
      <c r="Q98" s="168">
        <v>8</v>
      </c>
      <c r="R98" s="168">
        <v>10</v>
      </c>
      <c r="S98" s="168">
        <v>6</v>
      </c>
      <c r="T98" s="168">
        <v>4</v>
      </c>
      <c r="U98" s="168">
        <v>2</v>
      </c>
      <c r="W98" s="23">
        <v>1</v>
      </c>
      <c r="X98" s="23">
        <v>1</v>
      </c>
      <c r="Y98" s="23">
        <v>1</v>
      </c>
      <c r="Z98" s="23">
        <v>2</v>
      </c>
      <c r="AA98" s="23">
        <v>2</v>
      </c>
      <c r="AH98" s="5"/>
      <c r="AI98" s="5"/>
      <c r="AO98" s="5"/>
    </row>
    <row r="99" spans="10:41">
      <c r="J99" s="168">
        <v>95</v>
      </c>
      <c r="K99" s="169" t="s">
        <v>30</v>
      </c>
      <c r="L99" s="169" t="s">
        <v>79</v>
      </c>
      <c r="M99" s="169" t="s">
        <v>31</v>
      </c>
      <c r="N99" s="169" t="s">
        <v>15</v>
      </c>
      <c r="O99" s="169" t="s">
        <v>13</v>
      </c>
      <c r="Q99" s="168">
        <v>10</v>
      </c>
      <c r="R99" s="168">
        <v>12</v>
      </c>
      <c r="S99" s="168">
        <v>7</v>
      </c>
      <c r="T99" s="168">
        <v>2</v>
      </c>
      <c r="U99" s="168">
        <v>5</v>
      </c>
      <c r="W99" s="23">
        <v>1</v>
      </c>
      <c r="X99" s="23">
        <v>1</v>
      </c>
      <c r="Y99" s="23">
        <v>1</v>
      </c>
      <c r="Z99" s="23">
        <v>2</v>
      </c>
      <c r="AA99" s="23">
        <v>2</v>
      </c>
      <c r="AH99" s="5"/>
      <c r="AI99" s="5"/>
      <c r="AO99" s="5"/>
    </row>
    <row r="100" spans="10:41">
      <c r="J100" s="23">
        <v>96</v>
      </c>
      <c r="K100" s="169" t="s">
        <v>13</v>
      </c>
      <c r="L100" s="169" t="s">
        <v>29</v>
      </c>
      <c r="M100" s="169" t="s">
        <v>15</v>
      </c>
      <c r="N100" s="169" t="s">
        <v>15</v>
      </c>
      <c r="O100" s="169" t="s">
        <v>28</v>
      </c>
      <c r="Q100" s="168">
        <v>5</v>
      </c>
      <c r="R100" s="168">
        <v>8</v>
      </c>
      <c r="S100" s="168">
        <v>2</v>
      </c>
      <c r="T100" s="168">
        <v>2</v>
      </c>
      <c r="U100" s="168">
        <v>9</v>
      </c>
      <c r="W100" s="23">
        <v>1</v>
      </c>
      <c r="X100" s="23">
        <v>1</v>
      </c>
      <c r="Y100" s="23">
        <v>1</v>
      </c>
      <c r="Z100" s="23">
        <v>2</v>
      </c>
      <c r="AA100" s="23">
        <v>2</v>
      </c>
      <c r="AH100" s="5"/>
      <c r="AI100" s="5"/>
      <c r="AO100" s="5"/>
    </row>
    <row r="101" spans="10:41">
      <c r="J101" s="168">
        <v>97</v>
      </c>
      <c r="K101" s="169" t="s">
        <v>29</v>
      </c>
      <c r="L101" s="169" t="s">
        <v>78</v>
      </c>
      <c r="M101" s="169" t="s">
        <v>13</v>
      </c>
      <c r="N101" s="169" t="s">
        <v>15</v>
      </c>
      <c r="O101" s="169" t="s">
        <v>30</v>
      </c>
      <c r="Q101" s="168">
        <v>8</v>
      </c>
      <c r="R101" s="168">
        <v>11</v>
      </c>
      <c r="S101" s="168">
        <v>5</v>
      </c>
      <c r="T101" s="168">
        <v>2</v>
      </c>
      <c r="U101" s="168">
        <v>10</v>
      </c>
      <c r="W101" s="23">
        <v>1</v>
      </c>
      <c r="X101" s="23">
        <v>2</v>
      </c>
      <c r="Y101" s="23">
        <v>1</v>
      </c>
      <c r="Z101" s="23">
        <v>1</v>
      </c>
      <c r="AA101" s="23">
        <v>2</v>
      </c>
      <c r="AH101" s="5"/>
      <c r="AI101" s="5"/>
      <c r="AO101" s="5"/>
    </row>
    <row r="102" spans="10:41">
      <c r="J102" s="23">
        <v>98</v>
      </c>
      <c r="K102" s="169" t="s">
        <v>31</v>
      </c>
      <c r="L102" s="169" t="s">
        <v>16</v>
      </c>
      <c r="M102" s="169" t="s">
        <v>29</v>
      </c>
      <c r="N102" s="169" t="s">
        <v>95</v>
      </c>
      <c r="O102" s="169" t="s">
        <v>28</v>
      </c>
      <c r="Q102" s="168">
        <v>7</v>
      </c>
      <c r="R102" s="168">
        <v>3</v>
      </c>
      <c r="S102" s="168">
        <v>8</v>
      </c>
      <c r="T102" s="168">
        <v>6</v>
      </c>
      <c r="U102" s="168">
        <v>9</v>
      </c>
      <c r="W102" s="23">
        <v>1</v>
      </c>
      <c r="X102" s="23">
        <v>2</v>
      </c>
      <c r="Y102" s="23">
        <v>1</v>
      </c>
      <c r="Z102" s="23">
        <v>1</v>
      </c>
      <c r="AA102" s="23">
        <v>2</v>
      </c>
      <c r="AH102" s="5"/>
      <c r="AI102" s="5"/>
      <c r="AO102" s="5"/>
    </row>
    <row r="103" spans="10:41">
      <c r="J103" s="168">
        <v>99</v>
      </c>
      <c r="K103" s="169" t="s">
        <v>31</v>
      </c>
      <c r="L103" s="169" t="s">
        <v>14</v>
      </c>
      <c r="M103" s="169" t="s">
        <v>95</v>
      </c>
      <c r="N103" s="169" t="s">
        <v>31</v>
      </c>
      <c r="O103" s="169" t="s">
        <v>16</v>
      </c>
      <c r="Q103" s="168">
        <v>7</v>
      </c>
      <c r="R103" s="168">
        <v>1</v>
      </c>
      <c r="S103" s="168">
        <v>6</v>
      </c>
      <c r="T103" s="168">
        <v>7</v>
      </c>
      <c r="U103" s="168">
        <v>3</v>
      </c>
      <c r="W103" s="23">
        <v>1</v>
      </c>
      <c r="X103" s="23">
        <v>2</v>
      </c>
      <c r="Y103" s="23">
        <v>2</v>
      </c>
      <c r="Z103" s="23">
        <v>1</v>
      </c>
      <c r="AA103" s="23">
        <v>2</v>
      </c>
      <c r="AH103" s="5"/>
      <c r="AI103" s="5"/>
      <c r="AO103" s="5"/>
    </row>
    <row r="104" spans="10:41">
      <c r="J104" s="23">
        <v>100</v>
      </c>
      <c r="K104" s="169" t="s">
        <v>31</v>
      </c>
      <c r="L104" s="169" t="s">
        <v>15</v>
      </c>
      <c r="M104" s="169" t="s">
        <v>95</v>
      </c>
      <c r="N104" s="169" t="s">
        <v>95</v>
      </c>
      <c r="O104" s="169" t="s">
        <v>13</v>
      </c>
      <c r="Q104" s="168">
        <v>7</v>
      </c>
      <c r="R104" s="168">
        <v>2</v>
      </c>
      <c r="S104" s="168">
        <v>6</v>
      </c>
      <c r="T104" s="168">
        <v>6</v>
      </c>
      <c r="U104" s="168">
        <v>5</v>
      </c>
      <c r="W104" s="23">
        <v>1</v>
      </c>
      <c r="X104" s="23">
        <v>2</v>
      </c>
      <c r="Y104" s="23">
        <v>1</v>
      </c>
      <c r="Z104" s="23">
        <v>2</v>
      </c>
      <c r="AA104" s="23">
        <v>1</v>
      </c>
      <c r="AH104" s="5"/>
      <c r="AI104" s="5"/>
      <c r="AO104" s="5"/>
    </row>
    <row r="105" spans="10:41">
      <c r="J105" s="23">
        <v>101</v>
      </c>
      <c r="K105" s="169" t="s">
        <v>95</v>
      </c>
      <c r="L105" s="169" t="s">
        <v>81</v>
      </c>
      <c r="M105" s="169" t="s">
        <v>95</v>
      </c>
      <c r="N105" s="169" t="s">
        <v>80</v>
      </c>
      <c r="O105" s="169" t="s">
        <v>95</v>
      </c>
      <c r="Q105" s="168">
        <v>6</v>
      </c>
      <c r="R105" s="168">
        <v>14</v>
      </c>
      <c r="S105" s="168">
        <v>6</v>
      </c>
      <c r="T105" s="168">
        <v>13</v>
      </c>
      <c r="U105" s="168">
        <v>6</v>
      </c>
      <c r="W105" s="23">
        <v>1</v>
      </c>
      <c r="X105" s="23">
        <v>2</v>
      </c>
      <c r="Y105" s="23">
        <v>1</v>
      </c>
      <c r="Z105" s="23">
        <v>2</v>
      </c>
      <c r="AA105" s="23">
        <v>1</v>
      </c>
      <c r="AH105" s="5"/>
      <c r="AI105" s="5"/>
      <c r="AO105" s="5"/>
    </row>
    <row r="106" spans="10:41">
      <c r="J106" s="168">
        <v>102</v>
      </c>
      <c r="K106" s="169" t="s">
        <v>95</v>
      </c>
      <c r="L106" s="169" t="s">
        <v>81</v>
      </c>
      <c r="M106" s="169" t="s">
        <v>29</v>
      </c>
      <c r="N106" s="169" t="s">
        <v>30</v>
      </c>
      <c r="O106" s="169" t="s">
        <v>29</v>
      </c>
      <c r="Q106" s="168">
        <v>6</v>
      </c>
      <c r="R106" s="168">
        <v>14</v>
      </c>
      <c r="S106" s="168">
        <v>8</v>
      </c>
      <c r="T106" s="168">
        <v>10</v>
      </c>
      <c r="U106" s="168">
        <v>8</v>
      </c>
      <c r="W106" s="23">
        <v>1</v>
      </c>
      <c r="X106" s="23">
        <v>1</v>
      </c>
      <c r="Y106" s="23">
        <v>1</v>
      </c>
      <c r="Z106" s="23">
        <v>2</v>
      </c>
      <c r="AA106" s="23">
        <v>1</v>
      </c>
      <c r="AH106" s="5"/>
      <c r="AI106" s="5"/>
      <c r="AO106" s="5"/>
    </row>
    <row r="107" spans="10:41">
      <c r="J107" s="23">
        <v>103</v>
      </c>
      <c r="K107" s="169" t="s">
        <v>29</v>
      </c>
      <c r="L107" s="169" t="s">
        <v>12</v>
      </c>
      <c r="M107" s="169" t="s">
        <v>31</v>
      </c>
      <c r="N107" s="169" t="s">
        <v>13</v>
      </c>
      <c r="O107" s="169" t="s">
        <v>12</v>
      </c>
      <c r="Q107" s="168">
        <v>8</v>
      </c>
      <c r="R107" s="168">
        <v>4</v>
      </c>
      <c r="S107" s="168">
        <v>7</v>
      </c>
      <c r="T107" s="168">
        <v>5</v>
      </c>
      <c r="U107" s="168">
        <v>4</v>
      </c>
      <c r="W107" s="23">
        <v>1</v>
      </c>
      <c r="X107" s="23">
        <v>1</v>
      </c>
      <c r="Y107" s="23">
        <v>1</v>
      </c>
      <c r="Z107" s="23">
        <v>2</v>
      </c>
      <c r="AA107" s="23">
        <v>2</v>
      </c>
      <c r="AH107" s="5"/>
      <c r="AI107" s="5"/>
      <c r="AO107" s="5"/>
    </row>
    <row r="108" spans="10:41">
      <c r="J108" s="168">
        <v>104</v>
      </c>
      <c r="K108" s="169" t="s">
        <v>13</v>
      </c>
      <c r="L108" s="169" t="s">
        <v>94</v>
      </c>
      <c r="M108" s="169" t="s">
        <v>95</v>
      </c>
      <c r="N108" s="169" t="s">
        <v>95</v>
      </c>
      <c r="O108" s="169" t="s">
        <v>16</v>
      </c>
      <c r="Q108" s="168">
        <v>5</v>
      </c>
      <c r="R108" s="168">
        <v>17</v>
      </c>
      <c r="S108" s="168">
        <v>6</v>
      </c>
      <c r="T108" s="168">
        <v>6</v>
      </c>
      <c r="U108" s="168">
        <v>3</v>
      </c>
      <c r="W108" s="23">
        <v>1</v>
      </c>
      <c r="X108" s="23">
        <v>1</v>
      </c>
      <c r="Y108" s="23">
        <v>1</v>
      </c>
      <c r="Z108" s="23">
        <v>2</v>
      </c>
      <c r="AA108" s="23">
        <v>1</v>
      </c>
      <c r="AH108" s="5"/>
      <c r="AI108" s="5"/>
      <c r="AO108" s="5"/>
    </row>
    <row r="109" spans="10:41">
      <c r="J109" s="23">
        <v>105</v>
      </c>
      <c r="K109" s="169" t="s">
        <v>95</v>
      </c>
      <c r="L109" s="169" t="s">
        <v>16</v>
      </c>
      <c r="M109" s="169" t="s">
        <v>29</v>
      </c>
      <c r="N109" s="169" t="s">
        <v>30</v>
      </c>
      <c r="O109" s="169" t="s">
        <v>16</v>
      </c>
      <c r="Q109" s="168">
        <v>6</v>
      </c>
      <c r="R109" s="168">
        <v>3</v>
      </c>
      <c r="S109" s="168">
        <v>8</v>
      </c>
      <c r="T109" s="168">
        <v>10</v>
      </c>
      <c r="U109" s="168">
        <v>3</v>
      </c>
      <c r="W109" s="23">
        <v>1</v>
      </c>
      <c r="X109" s="23">
        <v>1</v>
      </c>
      <c r="Y109" s="23">
        <v>1</v>
      </c>
      <c r="Z109" s="23">
        <v>2</v>
      </c>
      <c r="AA109" s="23">
        <v>1</v>
      </c>
      <c r="AH109" s="5"/>
      <c r="AI109" s="5"/>
      <c r="AO109" s="5"/>
    </row>
    <row r="110" spans="10:41">
      <c r="J110" s="168">
        <v>106</v>
      </c>
      <c r="K110" s="169" t="s">
        <v>29</v>
      </c>
      <c r="L110" s="169" t="s">
        <v>29</v>
      </c>
      <c r="M110" s="169" t="s">
        <v>29</v>
      </c>
      <c r="N110" s="169" t="s">
        <v>14</v>
      </c>
      <c r="O110" s="169" t="s">
        <v>29</v>
      </c>
      <c r="Q110" s="168">
        <v>8</v>
      </c>
      <c r="R110" s="168">
        <v>8</v>
      </c>
      <c r="S110" s="168">
        <v>8</v>
      </c>
      <c r="T110" s="168">
        <v>1</v>
      </c>
      <c r="U110" s="168">
        <v>8</v>
      </c>
      <c r="W110" s="23">
        <v>1</v>
      </c>
      <c r="X110" s="23">
        <v>1</v>
      </c>
      <c r="Y110" s="23">
        <v>1</v>
      </c>
      <c r="Z110" s="23">
        <v>2</v>
      </c>
      <c r="AA110" s="23">
        <v>1</v>
      </c>
      <c r="AH110" s="5"/>
      <c r="AI110" s="5"/>
      <c r="AO110" s="5"/>
    </row>
    <row r="111" spans="10:41">
      <c r="J111" s="23">
        <v>107</v>
      </c>
      <c r="K111" s="169" t="s">
        <v>16</v>
      </c>
      <c r="L111" s="169" t="s">
        <v>80</v>
      </c>
      <c r="M111" s="169" t="s">
        <v>31</v>
      </c>
      <c r="N111" s="169" t="s">
        <v>16</v>
      </c>
      <c r="O111" s="169" t="s">
        <v>28</v>
      </c>
      <c r="Q111" s="168">
        <v>3</v>
      </c>
      <c r="R111" s="168">
        <v>13</v>
      </c>
      <c r="S111" s="168">
        <v>7</v>
      </c>
      <c r="T111" s="168">
        <v>3</v>
      </c>
      <c r="U111" s="168">
        <v>9</v>
      </c>
      <c r="W111" s="23">
        <v>1</v>
      </c>
      <c r="X111" s="23">
        <v>1</v>
      </c>
      <c r="Y111" s="23">
        <v>1</v>
      </c>
      <c r="Z111" s="23">
        <v>2</v>
      </c>
      <c r="AA111" s="23">
        <v>2</v>
      </c>
      <c r="AH111" s="5"/>
      <c r="AI111" s="5"/>
      <c r="AO111" s="5"/>
    </row>
    <row r="112" spans="10:41">
      <c r="J112" s="168">
        <v>108</v>
      </c>
      <c r="K112" s="169" t="s">
        <v>31</v>
      </c>
      <c r="L112" s="169" t="s">
        <v>31</v>
      </c>
      <c r="M112" s="169" t="s">
        <v>31</v>
      </c>
      <c r="N112" s="169" t="s">
        <v>96</v>
      </c>
      <c r="O112" s="169" t="s">
        <v>28</v>
      </c>
      <c r="Q112" s="168">
        <v>7</v>
      </c>
      <c r="R112" s="168">
        <v>7</v>
      </c>
      <c r="S112" s="168">
        <v>7</v>
      </c>
      <c r="T112" s="168">
        <v>15</v>
      </c>
      <c r="U112" s="168">
        <v>9</v>
      </c>
      <c r="W112" s="23">
        <v>1</v>
      </c>
      <c r="X112" s="23">
        <v>1</v>
      </c>
      <c r="Y112" s="23">
        <v>1</v>
      </c>
      <c r="Z112" s="23">
        <v>1</v>
      </c>
      <c r="AA112" s="23">
        <v>2</v>
      </c>
      <c r="AH112" s="5"/>
      <c r="AI112" s="5"/>
      <c r="AO112" s="5"/>
    </row>
    <row r="113" spans="10:41">
      <c r="J113" s="23">
        <v>109</v>
      </c>
      <c r="K113" s="169" t="s">
        <v>31</v>
      </c>
      <c r="L113" s="169" t="s">
        <v>13</v>
      </c>
      <c r="M113" s="169" t="s">
        <v>95</v>
      </c>
      <c r="N113" s="169" t="s">
        <v>12</v>
      </c>
      <c r="O113" s="169" t="s">
        <v>30</v>
      </c>
      <c r="Q113" s="168">
        <v>7</v>
      </c>
      <c r="R113" s="168">
        <v>5</v>
      </c>
      <c r="S113" s="168">
        <v>6</v>
      </c>
      <c r="T113" s="168">
        <v>4</v>
      </c>
      <c r="U113" s="168">
        <v>10</v>
      </c>
      <c r="W113" s="23">
        <v>1</v>
      </c>
      <c r="X113" s="23">
        <v>2</v>
      </c>
      <c r="Y113" s="23">
        <v>2</v>
      </c>
      <c r="Z113" s="23">
        <v>1</v>
      </c>
      <c r="AA113" s="23">
        <v>2</v>
      </c>
      <c r="AH113" s="5"/>
      <c r="AI113" s="5"/>
      <c r="AO113" s="5"/>
    </row>
    <row r="114" spans="10:41">
      <c r="J114" s="168">
        <v>110</v>
      </c>
      <c r="K114" s="169" t="s">
        <v>31</v>
      </c>
      <c r="L114" s="169" t="s">
        <v>81</v>
      </c>
      <c r="M114" s="169" t="s">
        <v>13</v>
      </c>
      <c r="N114" s="169" t="s">
        <v>29</v>
      </c>
      <c r="O114" s="169" t="s">
        <v>30</v>
      </c>
      <c r="Q114" s="168">
        <v>7</v>
      </c>
      <c r="R114" s="168">
        <v>14</v>
      </c>
      <c r="S114" s="168">
        <v>5</v>
      </c>
      <c r="T114" s="168">
        <v>8</v>
      </c>
      <c r="U114" s="168">
        <v>10</v>
      </c>
      <c r="W114" s="23">
        <v>1</v>
      </c>
      <c r="X114" s="23">
        <v>2</v>
      </c>
      <c r="Y114" s="23">
        <v>1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9" t="s">
        <v>95</v>
      </c>
      <c r="L115" s="169" t="s">
        <v>81</v>
      </c>
      <c r="M115" s="169" t="s">
        <v>13</v>
      </c>
      <c r="N115" s="169" t="s">
        <v>15</v>
      </c>
      <c r="O115" s="169" t="s">
        <v>13</v>
      </c>
      <c r="Q115" s="168">
        <v>6</v>
      </c>
      <c r="R115" s="168">
        <v>14</v>
      </c>
      <c r="S115" s="168">
        <v>5</v>
      </c>
      <c r="T115" s="168">
        <v>2</v>
      </c>
      <c r="U115" s="168">
        <v>5</v>
      </c>
      <c r="W115" s="23">
        <v>1</v>
      </c>
      <c r="X115" s="23">
        <v>2</v>
      </c>
      <c r="Y115" s="23">
        <v>1</v>
      </c>
      <c r="Z115" s="23">
        <v>2</v>
      </c>
      <c r="AA115" s="23">
        <v>1</v>
      </c>
      <c r="AH115" s="5"/>
      <c r="AI115" s="5"/>
      <c r="AO115" s="5"/>
    </row>
    <row r="116" spans="10:41">
      <c r="J116" s="168">
        <v>112</v>
      </c>
      <c r="K116" s="169" t="s">
        <v>13</v>
      </c>
      <c r="L116" s="169" t="s">
        <v>15</v>
      </c>
      <c r="M116" s="169" t="s">
        <v>31</v>
      </c>
      <c r="N116" s="169" t="s">
        <v>87</v>
      </c>
      <c r="O116" s="169" t="s">
        <v>29</v>
      </c>
      <c r="Q116" s="168">
        <v>5</v>
      </c>
      <c r="R116" s="168">
        <v>2</v>
      </c>
      <c r="S116" s="168">
        <v>7</v>
      </c>
      <c r="T116" s="168">
        <v>19</v>
      </c>
      <c r="U116" s="168">
        <v>8</v>
      </c>
      <c r="W116" s="23">
        <v>1</v>
      </c>
      <c r="X116" s="23">
        <v>2</v>
      </c>
      <c r="Y116" s="23">
        <v>1</v>
      </c>
      <c r="Z116" s="23">
        <v>2</v>
      </c>
      <c r="AA116" s="23">
        <v>1</v>
      </c>
      <c r="AH116" s="5"/>
      <c r="AI116" s="5"/>
      <c r="AO116" s="5"/>
    </row>
    <row r="117" spans="10:41">
      <c r="J117" s="23">
        <v>113</v>
      </c>
      <c r="K117" s="169" t="s">
        <v>31</v>
      </c>
      <c r="L117" s="169" t="s">
        <v>15</v>
      </c>
      <c r="M117" s="169" t="s">
        <v>13</v>
      </c>
      <c r="N117" s="169" t="s">
        <v>30</v>
      </c>
      <c r="O117" s="169" t="s">
        <v>15</v>
      </c>
      <c r="Q117" s="168">
        <v>7</v>
      </c>
      <c r="R117" s="168">
        <v>2</v>
      </c>
      <c r="S117" s="168">
        <v>5</v>
      </c>
      <c r="T117" s="168">
        <v>10</v>
      </c>
      <c r="U117" s="168">
        <v>2</v>
      </c>
      <c r="W117" s="23">
        <v>1</v>
      </c>
      <c r="X117" s="23">
        <v>2</v>
      </c>
      <c r="Y117" s="23">
        <v>2</v>
      </c>
      <c r="Z117" s="23">
        <v>2</v>
      </c>
      <c r="AA117" s="23">
        <v>2</v>
      </c>
      <c r="AH117" s="5"/>
      <c r="AI117" s="5"/>
      <c r="AO117" s="5"/>
    </row>
    <row r="118" spans="10:41">
      <c r="J118" s="168">
        <v>114</v>
      </c>
      <c r="K118" s="169" t="s">
        <v>29</v>
      </c>
      <c r="L118" s="169" t="s">
        <v>87</v>
      </c>
      <c r="M118" s="169" t="s">
        <v>30</v>
      </c>
      <c r="N118" s="169" t="s">
        <v>16</v>
      </c>
      <c r="O118" s="169" t="s">
        <v>30</v>
      </c>
      <c r="Q118" s="168">
        <v>8</v>
      </c>
      <c r="R118" s="168">
        <v>19</v>
      </c>
      <c r="S118" s="168">
        <v>10</v>
      </c>
      <c r="T118" s="168">
        <v>3</v>
      </c>
      <c r="U118" s="168">
        <v>10</v>
      </c>
      <c r="W118" s="23">
        <v>1</v>
      </c>
      <c r="X118" s="23">
        <v>1</v>
      </c>
      <c r="Y118" s="23">
        <v>2</v>
      </c>
      <c r="Z118" s="23">
        <v>2</v>
      </c>
      <c r="AA118" s="23">
        <v>1</v>
      </c>
      <c r="AH118" s="5"/>
      <c r="AI118" s="5"/>
      <c r="AO118" s="5"/>
    </row>
    <row r="119" spans="10:41">
      <c r="J119" s="23">
        <v>115</v>
      </c>
      <c r="K119" s="169" t="s">
        <v>29</v>
      </c>
      <c r="L119" s="169" t="s">
        <v>85</v>
      </c>
      <c r="M119" s="169" t="s">
        <v>95</v>
      </c>
      <c r="N119" s="169" t="s">
        <v>16</v>
      </c>
      <c r="O119" s="169" t="s">
        <v>13</v>
      </c>
      <c r="Q119" s="168">
        <v>8</v>
      </c>
      <c r="R119" s="168">
        <v>18</v>
      </c>
      <c r="S119" s="168">
        <v>6</v>
      </c>
      <c r="T119" s="168">
        <v>3</v>
      </c>
      <c r="U119" s="168">
        <v>5</v>
      </c>
      <c r="W119" s="23">
        <v>1</v>
      </c>
      <c r="X119" s="23">
        <v>1</v>
      </c>
      <c r="Y119" s="23">
        <v>2</v>
      </c>
      <c r="Z119" s="23">
        <v>2</v>
      </c>
      <c r="AA119" s="23">
        <v>1</v>
      </c>
      <c r="AH119" s="5"/>
      <c r="AI119" s="5"/>
      <c r="AO119" s="5"/>
    </row>
    <row r="120" spans="10:41">
      <c r="J120" s="168">
        <v>116</v>
      </c>
      <c r="K120" s="169" t="s">
        <v>29</v>
      </c>
      <c r="L120" s="169" t="s">
        <v>29</v>
      </c>
      <c r="M120" s="169" t="s">
        <v>15</v>
      </c>
      <c r="N120" s="169" t="s">
        <v>78</v>
      </c>
      <c r="O120" s="169" t="s">
        <v>31</v>
      </c>
      <c r="Q120" s="168">
        <v>8</v>
      </c>
      <c r="R120" s="168">
        <v>8</v>
      </c>
      <c r="S120" s="168">
        <v>2</v>
      </c>
      <c r="T120" s="168">
        <v>11</v>
      </c>
      <c r="U120" s="168">
        <v>7</v>
      </c>
      <c r="W120" s="23">
        <v>1</v>
      </c>
      <c r="X120" s="23">
        <v>1</v>
      </c>
      <c r="Y120" s="23">
        <v>2</v>
      </c>
      <c r="Z120" s="23">
        <v>2</v>
      </c>
      <c r="AA120" s="23">
        <v>1</v>
      </c>
      <c r="AH120" s="5"/>
      <c r="AI120" s="5"/>
      <c r="AO120" s="5"/>
    </row>
    <row r="121" spans="10:41">
      <c r="J121" s="23">
        <v>117</v>
      </c>
      <c r="K121" s="169" t="s">
        <v>31</v>
      </c>
      <c r="L121" s="169" t="s">
        <v>15</v>
      </c>
      <c r="M121" s="169" t="s">
        <v>13</v>
      </c>
      <c r="N121" s="169" t="s">
        <v>14</v>
      </c>
      <c r="O121" s="169" t="s">
        <v>15</v>
      </c>
      <c r="Q121" s="168">
        <v>7</v>
      </c>
      <c r="R121" s="168">
        <v>2</v>
      </c>
      <c r="S121" s="168">
        <v>5</v>
      </c>
      <c r="T121" s="168">
        <v>1</v>
      </c>
      <c r="U121" s="168">
        <v>2</v>
      </c>
      <c r="W121" s="23">
        <v>1</v>
      </c>
      <c r="X121" s="23">
        <v>1</v>
      </c>
      <c r="Y121" s="23">
        <v>2</v>
      </c>
      <c r="Z121" s="23">
        <v>1</v>
      </c>
      <c r="AA121" s="23">
        <v>2</v>
      </c>
      <c r="AH121" s="5"/>
      <c r="AI121" s="5"/>
      <c r="AO121" s="5"/>
    </row>
    <row r="122" spans="10:41">
      <c r="J122" s="168">
        <v>118</v>
      </c>
      <c r="K122" s="169" t="s">
        <v>95</v>
      </c>
      <c r="L122" s="169" t="s">
        <v>29</v>
      </c>
      <c r="M122" s="169" t="s">
        <v>95</v>
      </c>
      <c r="N122" s="169" t="s">
        <v>28</v>
      </c>
      <c r="O122" s="169" t="s">
        <v>12</v>
      </c>
      <c r="Q122" s="168">
        <v>6</v>
      </c>
      <c r="R122" s="168">
        <v>8</v>
      </c>
      <c r="S122" s="168">
        <v>6</v>
      </c>
      <c r="T122" s="168">
        <v>9</v>
      </c>
      <c r="U122" s="168">
        <v>4</v>
      </c>
      <c r="W122" s="23">
        <v>1</v>
      </c>
      <c r="X122" s="23">
        <v>1</v>
      </c>
      <c r="Y122" s="23">
        <v>1</v>
      </c>
      <c r="Z122" s="23">
        <v>1</v>
      </c>
      <c r="AA122" s="23">
        <v>2</v>
      </c>
      <c r="AH122" s="5"/>
      <c r="AI122" s="5"/>
      <c r="AO122" s="5"/>
    </row>
    <row r="123" spans="10:41">
      <c r="J123" s="23">
        <v>119</v>
      </c>
      <c r="K123" s="169" t="s">
        <v>95</v>
      </c>
      <c r="L123" s="169" t="s">
        <v>14</v>
      </c>
      <c r="M123" s="169" t="s">
        <v>95</v>
      </c>
      <c r="N123" s="169" t="s">
        <v>29</v>
      </c>
      <c r="O123" s="169" t="s">
        <v>16</v>
      </c>
      <c r="Q123" s="168">
        <v>6</v>
      </c>
      <c r="R123" s="168">
        <v>1</v>
      </c>
      <c r="S123" s="168">
        <v>6</v>
      </c>
      <c r="T123" s="168">
        <v>8</v>
      </c>
      <c r="U123" s="168">
        <v>3</v>
      </c>
      <c r="W123" s="23">
        <v>1</v>
      </c>
      <c r="X123" s="23">
        <v>2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68">
        <v>120</v>
      </c>
      <c r="K124" s="169" t="s">
        <v>29</v>
      </c>
      <c r="L124" s="169" t="s">
        <v>78</v>
      </c>
      <c r="M124" s="169" t="s">
        <v>31</v>
      </c>
      <c r="N124" s="169" t="s">
        <v>12</v>
      </c>
      <c r="O124" s="169" t="s">
        <v>13</v>
      </c>
      <c r="Q124" s="168">
        <v>8</v>
      </c>
      <c r="R124" s="168">
        <v>11</v>
      </c>
      <c r="S124" s="168">
        <v>7</v>
      </c>
      <c r="T124" s="168">
        <v>4</v>
      </c>
      <c r="U124" s="168">
        <v>5</v>
      </c>
      <c r="W124" s="23">
        <v>1</v>
      </c>
      <c r="X124" s="23">
        <v>2</v>
      </c>
      <c r="Y124" s="23">
        <v>1</v>
      </c>
      <c r="Z124" s="23">
        <v>2</v>
      </c>
      <c r="AA124" s="23">
        <v>1</v>
      </c>
      <c r="AH124" s="5"/>
      <c r="AI124" s="5"/>
      <c r="AO124" s="5"/>
    </row>
    <row r="125" spans="10:41">
      <c r="J125" s="23">
        <v>121</v>
      </c>
      <c r="K125" s="169" t="s">
        <v>31</v>
      </c>
      <c r="L125" s="169" t="s">
        <v>13</v>
      </c>
      <c r="M125" s="169" t="s">
        <v>13</v>
      </c>
      <c r="N125" s="169" t="s">
        <v>87</v>
      </c>
      <c r="O125" s="169" t="s">
        <v>29</v>
      </c>
      <c r="Q125" s="168">
        <v>7</v>
      </c>
      <c r="R125" s="168">
        <v>5</v>
      </c>
      <c r="S125" s="168">
        <v>5</v>
      </c>
      <c r="T125" s="168">
        <v>19</v>
      </c>
      <c r="U125" s="168">
        <v>8</v>
      </c>
      <c r="W125" s="23">
        <v>1</v>
      </c>
      <c r="X125" s="23">
        <v>1</v>
      </c>
      <c r="Y125" s="23">
        <v>1</v>
      </c>
      <c r="Z125" s="23">
        <v>2</v>
      </c>
      <c r="AA125" s="23">
        <v>1</v>
      </c>
      <c r="AH125" s="5"/>
      <c r="AI125" s="5"/>
      <c r="AO125" s="5"/>
    </row>
    <row r="126" spans="10:41">
      <c r="J126" s="168">
        <v>122</v>
      </c>
      <c r="K126" s="169" t="s">
        <v>31</v>
      </c>
      <c r="L126" s="169" t="s">
        <v>15</v>
      </c>
      <c r="M126" s="169" t="s">
        <v>31</v>
      </c>
      <c r="N126" s="169" t="s">
        <v>96</v>
      </c>
      <c r="O126" s="169" t="s">
        <v>12</v>
      </c>
      <c r="Q126" s="168">
        <v>7</v>
      </c>
      <c r="R126" s="168">
        <v>2</v>
      </c>
      <c r="S126" s="168">
        <v>7</v>
      </c>
      <c r="T126" s="168">
        <v>15</v>
      </c>
      <c r="U126" s="168">
        <v>4</v>
      </c>
      <c r="W126" s="23">
        <v>1</v>
      </c>
      <c r="X126" s="23">
        <v>1</v>
      </c>
      <c r="Y126" s="23">
        <v>1</v>
      </c>
      <c r="Z126" s="23">
        <v>1</v>
      </c>
      <c r="AA126" s="23">
        <v>2</v>
      </c>
      <c r="AH126" s="5"/>
      <c r="AI126" s="5"/>
      <c r="AO126" s="5"/>
    </row>
    <row r="127" spans="10:41">
      <c r="J127" s="23">
        <v>123</v>
      </c>
      <c r="K127" s="169" t="s">
        <v>29</v>
      </c>
      <c r="L127" s="169" t="s">
        <v>94</v>
      </c>
      <c r="M127" s="169" t="s">
        <v>29</v>
      </c>
      <c r="N127" s="169" t="s">
        <v>16</v>
      </c>
      <c r="O127" s="169" t="s">
        <v>15</v>
      </c>
      <c r="Q127" s="168">
        <v>8</v>
      </c>
      <c r="R127" s="168">
        <v>17</v>
      </c>
      <c r="S127" s="168">
        <v>8</v>
      </c>
      <c r="T127" s="168">
        <v>3</v>
      </c>
      <c r="U127" s="168">
        <v>2</v>
      </c>
      <c r="W127" s="23">
        <v>1</v>
      </c>
      <c r="X127" s="23">
        <v>1</v>
      </c>
      <c r="Y127" s="23"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68">
        <v>124</v>
      </c>
      <c r="K128" s="169" t="s">
        <v>13</v>
      </c>
      <c r="L128" s="169" t="s">
        <v>16</v>
      </c>
      <c r="M128" s="169" t="s">
        <v>13</v>
      </c>
      <c r="N128" s="169" t="s">
        <v>31</v>
      </c>
      <c r="O128" s="169" t="s">
        <v>15</v>
      </c>
      <c r="Q128" s="168">
        <v>5</v>
      </c>
      <c r="R128" s="168">
        <v>3</v>
      </c>
      <c r="S128" s="168">
        <v>5</v>
      </c>
      <c r="T128" s="168">
        <v>7</v>
      </c>
      <c r="U128" s="168">
        <v>2</v>
      </c>
      <c r="W128" s="23">
        <v>1</v>
      </c>
      <c r="X128" s="23">
        <v>1</v>
      </c>
      <c r="Y128" s="23">
        <v>2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9" t="s">
        <v>29</v>
      </c>
      <c r="L129" s="169" t="s">
        <v>82</v>
      </c>
      <c r="M129" s="169" t="s">
        <v>13</v>
      </c>
      <c r="N129" s="169" t="s">
        <v>95</v>
      </c>
      <c r="O129" s="169" t="s">
        <v>31</v>
      </c>
      <c r="Q129" s="168">
        <v>8</v>
      </c>
      <c r="R129" s="168">
        <v>16</v>
      </c>
      <c r="S129" s="168">
        <v>5</v>
      </c>
      <c r="T129" s="168">
        <v>6</v>
      </c>
      <c r="U129" s="168">
        <v>7</v>
      </c>
      <c r="W129" s="23">
        <v>1</v>
      </c>
      <c r="X129" s="23">
        <v>1</v>
      </c>
      <c r="Y129" s="23">
        <v>1</v>
      </c>
      <c r="Z129" s="23">
        <v>1</v>
      </c>
      <c r="AA129" s="23">
        <v>1</v>
      </c>
      <c r="AH129" s="5"/>
      <c r="AI129" s="5"/>
      <c r="AO129" s="5"/>
    </row>
    <row r="130" spans="10:41">
      <c r="J130" s="168">
        <v>126</v>
      </c>
      <c r="K130" s="169" t="s">
        <v>31</v>
      </c>
      <c r="L130" s="169" t="s">
        <v>29</v>
      </c>
      <c r="M130" s="169" t="s">
        <v>95</v>
      </c>
      <c r="N130" s="169" t="s">
        <v>31</v>
      </c>
      <c r="O130" s="169" t="s">
        <v>28</v>
      </c>
      <c r="Q130" s="168">
        <v>7</v>
      </c>
      <c r="R130" s="168">
        <v>8</v>
      </c>
      <c r="S130" s="168">
        <v>6</v>
      </c>
      <c r="T130" s="168">
        <v>7</v>
      </c>
      <c r="U130" s="168">
        <v>9</v>
      </c>
      <c r="W130" s="23">
        <v>1</v>
      </c>
      <c r="X130" s="23">
        <v>1</v>
      </c>
      <c r="Y130" s="23">
        <v>1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9" t="s">
        <v>13</v>
      </c>
      <c r="L131" s="169" t="s">
        <v>29</v>
      </c>
      <c r="M131" s="169" t="s">
        <v>31</v>
      </c>
      <c r="N131" s="169" t="s">
        <v>30</v>
      </c>
      <c r="O131" s="169" t="s">
        <v>28</v>
      </c>
      <c r="Q131" s="168">
        <v>5</v>
      </c>
      <c r="R131" s="168">
        <v>8</v>
      </c>
      <c r="S131" s="168">
        <v>7</v>
      </c>
      <c r="T131" s="168">
        <v>10</v>
      </c>
      <c r="U131" s="168">
        <v>9</v>
      </c>
      <c r="W131" s="23">
        <v>1</v>
      </c>
      <c r="X131" s="23">
        <v>1</v>
      </c>
      <c r="Y131" s="23">
        <v>1</v>
      </c>
      <c r="Z131" s="23">
        <v>2</v>
      </c>
      <c r="AA131" s="23">
        <v>1</v>
      </c>
      <c r="AH131" s="5"/>
      <c r="AI131" s="5"/>
      <c r="AO131" s="5"/>
    </row>
    <row r="132" spans="10:41">
      <c r="J132" s="168">
        <v>128</v>
      </c>
      <c r="K132" s="169" t="s">
        <v>31</v>
      </c>
      <c r="L132" s="169" t="s">
        <v>78</v>
      </c>
      <c r="M132" s="169" t="s">
        <v>31</v>
      </c>
      <c r="N132" s="169" t="s">
        <v>80</v>
      </c>
      <c r="O132" s="169" t="s">
        <v>29</v>
      </c>
      <c r="Q132" s="168">
        <v>7</v>
      </c>
      <c r="R132" s="168">
        <v>11</v>
      </c>
      <c r="S132" s="168">
        <v>7</v>
      </c>
      <c r="T132" s="168">
        <v>13</v>
      </c>
      <c r="U132" s="168">
        <v>8</v>
      </c>
      <c r="W132" s="23">
        <v>1</v>
      </c>
      <c r="X132" s="23">
        <v>2</v>
      </c>
      <c r="Y132" s="23">
        <v>1</v>
      </c>
      <c r="Z132" s="23">
        <v>2</v>
      </c>
      <c r="AA132" s="23">
        <v>1</v>
      </c>
      <c r="AH132" s="5"/>
      <c r="AI132" s="5"/>
      <c r="AO132" s="5"/>
    </row>
    <row r="133" spans="10:41">
      <c r="J133" s="23">
        <v>129</v>
      </c>
      <c r="K133" s="169" t="s">
        <v>13</v>
      </c>
      <c r="L133" s="169" t="s">
        <v>16</v>
      </c>
      <c r="M133" s="169" t="s">
        <v>31</v>
      </c>
      <c r="N133" s="169" t="s">
        <v>14</v>
      </c>
      <c r="O133" s="169" t="s">
        <v>95</v>
      </c>
      <c r="Q133" s="168">
        <v>5</v>
      </c>
      <c r="R133" s="168">
        <v>3</v>
      </c>
      <c r="S133" s="168">
        <v>7</v>
      </c>
      <c r="T133" s="168">
        <v>1</v>
      </c>
      <c r="U133" s="168">
        <v>6</v>
      </c>
      <c r="W133" s="23">
        <v>1</v>
      </c>
      <c r="X133" s="23">
        <v>2</v>
      </c>
      <c r="Y133" s="23">
        <v>1</v>
      </c>
      <c r="Z133" s="23">
        <v>2</v>
      </c>
      <c r="AA133" s="23">
        <v>1</v>
      </c>
      <c r="AH133" s="5"/>
      <c r="AI133" s="5"/>
      <c r="AO133" s="5"/>
    </row>
    <row r="134" spans="10:41">
      <c r="J134" s="168">
        <v>130</v>
      </c>
      <c r="K134" s="169" t="s">
        <v>31</v>
      </c>
      <c r="L134" s="169" t="s">
        <v>16</v>
      </c>
      <c r="M134" s="169" t="s">
        <v>95</v>
      </c>
      <c r="N134" s="169" t="s">
        <v>15</v>
      </c>
      <c r="O134" s="169" t="s">
        <v>29</v>
      </c>
      <c r="Q134" s="168">
        <v>7</v>
      </c>
      <c r="R134" s="168">
        <v>3</v>
      </c>
      <c r="S134" s="168">
        <v>6</v>
      </c>
      <c r="T134" s="168">
        <v>2</v>
      </c>
      <c r="U134" s="168">
        <v>8</v>
      </c>
      <c r="W134" s="23">
        <v>1</v>
      </c>
      <c r="X134" s="23">
        <v>2</v>
      </c>
      <c r="Y134" s="23">
        <v>2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9" t="s">
        <v>31</v>
      </c>
      <c r="L135" s="169" t="s">
        <v>87</v>
      </c>
      <c r="M135" s="169" t="s">
        <v>95</v>
      </c>
      <c r="N135" s="169" t="s">
        <v>15</v>
      </c>
      <c r="O135" s="169" t="s">
        <v>15</v>
      </c>
      <c r="Q135" s="168">
        <v>7</v>
      </c>
      <c r="R135" s="168">
        <v>19</v>
      </c>
      <c r="S135" s="168">
        <v>6</v>
      </c>
      <c r="T135" s="168">
        <v>2</v>
      </c>
      <c r="U135" s="168">
        <v>2</v>
      </c>
      <c r="W135" s="23">
        <v>1</v>
      </c>
      <c r="X135" s="23">
        <v>2</v>
      </c>
      <c r="Y135" s="23">
        <v>2</v>
      </c>
      <c r="Z135" s="23">
        <v>1</v>
      </c>
      <c r="AA135" s="23">
        <v>2</v>
      </c>
      <c r="AH135" s="5"/>
      <c r="AI135" s="5"/>
      <c r="AO135" s="5"/>
    </row>
    <row r="136" spans="10:41">
      <c r="J136" s="168">
        <v>132</v>
      </c>
      <c r="K136" s="169" t="s">
        <v>29</v>
      </c>
      <c r="L136" s="169" t="s">
        <v>14</v>
      </c>
      <c r="M136" s="169" t="s">
        <v>95</v>
      </c>
      <c r="N136" s="169" t="s">
        <v>82</v>
      </c>
      <c r="O136" s="169" t="s">
        <v>28</v>
      </c>
      <c r="Q136" s="168">
        <v>8</v>
      </c>
      <c r="R136" s="168">
        <v>1</v>
      </c>
      <c r="S136" s="168">
        <v>6</v>
      </c>
      <c r="T136" s="168">
        <v>16</v>
      </c>
      <c r="U136" s="168">
        <v>9</v>
      </c>
      <c r="W136" s="23">
        <v>1</v>
      </c>
      <c r="X136" s="23">
        <v>2</v>
      </c>
      <c r="Y136" s="23">
        <v>2</v>
      </c>
      <c r="Z136" s="23">
        <v>1</v>
      </c>
      <c r="AA136" s="23">
        <v>2</v>
      </c>
      <c r="AH136" s="5"/>
      <c r="AI136" s="5"/>
      <c r="AO136" s="5"/>
    </row>
    <row r="137" spans="10:41">
      <c r="J137" s="23">
        <v>133</v>
      </c>
      <c r="K137" s="169" t="s">
        <v>95</v>
      </c>
      <c r="L137" s="169" t="s">
        <v>95</v>
      </c>
      <c r="M137" s="169" t="s">
        <v>95</v>
      </c>
      <c r="N137" s="169" t="s">
        <v>94</v>
      </c>
      <c r="O137" s="169" t="s">
        <v>13</v>
      </c>
      <c r="Q137" s="168">
        <v>6</v>
      </c>
      <c r="R137" s="168">
        <v>6</v>
      </c>
      <c r="S137" s="168">
        <v>6</v>
      </c>
      <c r="T137" s="168">
        <v>17</v>
      </c>
      <c r="U137" s="168">
        <v>5</v>
      </c>
      <c r="W137" s="23">
        <v>1</v>
      </c>
      <c r="X137" s="23">
        <v>2</v>
      </c>
      <c r="Y137" s="23">
        <v>1</v>
      </c>
      <c r="Z137" s="23">
        <v>1</v>
      </c>
      <c r="AA137" s="23">
        <v>2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15</v>
      </c>
      <c r="M138" s="169" t="s">
        <v>29</v>
      </c>
      <c r="N138" s="169" t="s">
        <v>28</v>
      </c>
      <c r="O138" s="169" t="s">
        <v>16</v>
      </c>
      <c r="Q138" s="168">
        <v>8</v>
      </c>
      <c r="R138" s="168">
        <v>2</v>
      </c>
      <c r="S138" s="168">
        <v>8</v>
      </c>
      <c r="T138" s="168">
        <v>9</v>
      </c>
      <c r="U138" s="168">
        <v>3</v>
      </c>
      <c r="W138" s="23">
        <v>1</v>
      </c>
      <c r="X138" s="23">
        <v>1</v>
      </c>
      <c r="Y138" s="23">
        <v>1</v>
      </c>
      <c r="Z138" s="23">
        <v>2</v>
      </c>
      <c r="AA138" s="23">
        <v>2</v>
      </c>
      <c r="AH138" s="5"/>
      <c r="AI138" s="5"/>
      <c r="AO138" s="5"/>
    </row>
    <row r="139" spans="10:41">
      <c r="J139" s="23">
        <v>135</v>
      </c>
      <c r="K139" s="169" t="s">
        <v>13</v>
      </c>
      <c r="L139" s="169" t="s">
        <v>81</v>
      </c>
      <c r="M139" s="169" t="s">
        <v>94</v>
      </c>
      <c r="N139" s="169" t="s">
        <v>12</v>
      </c>
      <c r="O139" s="169" t="s">
        <v>16</v>
      </c>
      <c r="Q139" s="168">
        <v>5</v>
      </c>
      <c r="R139" s="168">
        <v>14</v>
      </c>
      <c r="S139" s="168">
        <v>17</v>
      </c>
      <c r="T139" s="168">
        <v>4</v>
      </c>
      <c r="U139" s="168">
        <v>3</v>
      </c>
      <c r="W139" s="23">
        <v>1</v>
      </c>
      <c r="X139" s="23">
        <v>1</v>
      </c>
      <c r="Y139" s="23"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68">
        <v>136</v>
      </c>
      <c r="K140" s="169" t="s">
        <v>31</v>
      </c>
      <c r="L140" s="169" t="s">
        <v>31</v>
      </c>
      <c r="M140" s="169" t="s">
        <v>13</v>
      </c>
      <c r="N140" s="169" t="s">
        <v>12</v>
      </c>
      <c r="O140" s="169" t="s">
        <v>30</v>
      </c>
      <c r="Q140" s="168">
        <v>7</v>
      </c>
      <c r="R140" s="168">
        <v>7</v>
      </c>
      <c r="S140" s="168">
        <v>5</v>
      </c>
      <c r="T140" s="168">
        <v>4</v>
      </c>
      <c r="U140" s="168">
        <v>10</v>
      </c>
      <c r="W140" s="23">
        <v>1</v>
      </c>
      <c r="X140" s="23">
        <v>1</v>
      </c>
      <c r="Y140" s="23"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9" t="s">
        <v>29</v>
      </c>
      <c r="L141" s="169" t="s">
        <v>95</v>
      </c>
      <c r="M141" s="169" t="s">
        <v>16</v>
      </c>
      <c r="N141" s="169" t="s">
        <v>94</v>
      </c>
      <c r="O141" s="169" t="s">
        <v>29</v>
      </c>
      <c r="Q141" s="168">
        <v>8</v>
      </c>
      <c r="R141" s="168">
        <v>6</v>
      </c>
      <c r="S141" s="168">
        <v>3</v>
      </c>
      <c r="T141" s="168">
        <v>17</v>
      </c>
      <c r="U141" s="168">
        <v>8</v>
      </c>
      <c r="W141" s="23">
        <v>1</v>
      </c>
      <c r="X141" s="23">
        <v>1</v>
      </c>
      <c r="Y141" s="23"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68">
        <v>138</v>
      </c>
      <c r="K142" s="169" t="s">
        <v>31</v>
      </c>
      <c r="L142" s="169" t="s">
        <v>79</v>
      </c>
      <c r="M142" s="169" t="s">
        <v>31</v>
      </c>
      <c r="N142" s="169" t="s">
        <v>85</v>
      </c>
      <c r="O142" s="169" t="s">
        <v>30</v>
      </c>
      <c r="Q142" s="168">
        <v>7</v>
      </c>
      <c r="R142" s="168">
        <v>12</v>
      </c>
      <c r="S142" s="168">
        <v>7</v>
      </c>
      <c r="T142" s="168">
        <v>18</v>
      </c>
      <c r="U142" s="168">
        <v>10</v>
      </c>
      <c r="W142" s="23">
        <v>1</v>
      </c>
      <c r="X142" s="23">
        <v>1</v>
      </c>
      <c r="Y142" s="23">
        <v>1</v>
      </c>
      <c r="Z142" s="23">
        <v>2</v>
      </c>
      <c r="AA142" s="23">
        <v>1</v>
      </c>
      <c r="AH142" s="5"/>
      <c r="AI142" s="5"/>
      <c r="AO142" s="5"/>
    </row>
    <row r="143" spans="10:41">
      <c r="J143" s="23">
        <v>139</v>
      </c>
      <c r="K143" s="169" t="s">
        <v>29</v>
      </c>
      <c r="L143" s="169" t="s">
        <v>82</v>
      </c>
      <c r="M143" s="169" t="s">
        <v>96</v>
      </c>
      <c r="N143" s="169" t="s">
        <v>95</v>
      </c>
      <c r="O143" s="169" t="s">
        <v>31</v>
      </c>
      <c r="Q143" s="168">
        <v>8</v>
      </c>
      <c r="R143" s="168">
        <v>16</v>
      </c>
      <c r="S143" s="168">
        <v>15</v>
      </c>
      <c r="T143" s="168">
        <v>6</v>
      </c>
      <c r="U143" s="168">
        <v>7</v>
      </c>
      <c r="W143" s="23">
        <v>1</v>
      </c>
      <c r="X143" s="23">
        <v>1</v>
      </c>
      <c r="Y143" s="23">
        <v>1</v>
      </c>
      <c r="Z143" s="23">
        <v>2</v>
      </c>
      <c r="AA143" s="23">
        <v>1</v>
      </c>
      <c r="AH143" s="5"/>
      <c r="AI143" s="5"/>
      <c r="AO143" s="5"/>
    </row>
    <row r="144" spans="10:41">
      <c r="J144" s="168">
        <v>140</v>
      </c>
      <c r="K144" s="169" t="s">
        <v>29</v>
      </c>
      <c r="L144" s="169" t="s">
        <v>31</v>
      </c>
      <c r="M144" s="169" t="s">
        <v>28</v>
      </c>
      <c r="N144" s="169" t="s">
        <v>15</v>
      </c>
      <c r="O144" s="169" t="s">
        <v>31</v>
      </c>
      <c r="Q144" s="168">
        <v>8</v>
      </c>
      <c r="R144" s="168">
        <v>7</v>
      </c>
      <c r="S144" s="168">
        <v>9</v>
      </c>
      <c r="T144" s="168">
        <v>2</v>
      </c>
      <c r="U144" s="168">
        <v>7</v>
      </c>
      <c r="W144" s="23">
        <v>1</v>
      </c>
      <c r="X144" s="23">
        <v>1</v>
      </c>
      <c r="Y144" s="23">
        <v>1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31</v>
      </c>
      <c r="M145" s="169" t="s">
        <v>29</v>
      </c>
      <c r="N145" s="169" t="s">
        <v>79</v>
      </c>
      <c r="O145" s="169" t="s">
        <v>13</v>
      </c>
      <c r="Q145" s="168">
        <v>7</v>
      </c>
      <c r="R145" s="168">
        <v>7</v>
      </c>
      <c r="S145" s="168">
        <v>8</v>
      </c>
      <c r="T145" s="168">
        <v>12</v>
      </c>
      <c r="U145" s="168">
        <v>5</v>
      </c>
      <c r="W145" s="23">
        <v>1</v>
      </c>
      <c r="X145" s="23">
        <v>1</v>
      </c>
      <c r="Y145" s="23">
        <v>1</v>
      </c>
      <c r="Z145" s="23">
        <v>1</v>
      </c>
      <c r="AA145" s="23">
        <v>1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81</v>
      </c>
      <c r="M146" s="169" t="s">
        <v>29</v>
      </c>
      <c r="N146" s="169" t="s">
        <v>31</v>
      </c>
      <c r="O146" s="169" t="s">
        <v>28</v>
      </c>
      <c r="Q146" s="168">
        <v>6</v>
      </c>
      <c r="R146" s="168">
        <v>14</v>
      </c>
      <c r="S146" s="168">
        <v>8</v>
      </c>
      <c r="T146" s="168">
        <v>7</v>
      </c>
      <c r="U146" s="168">
        <v>9</v>
      </c>
      <c r="W146" s="23">
        <v>1</v>
      </c>
      <c r="X146" s="23">
        <v>1</v>
      </c>
      <c r="Y146" s="23"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9" t="s">
        <v>31</v>
      </c>
      <c r="L147" s="169" t="s">
        <v>30</v>
      </c>
      <c r="M147" s="169" t="s">
        <v>95</v>
      </c>
      <c r="N147" s="169" t="s">
        <v>96</v>
      </c>
      <c r="O147" s="169" t="s">
        <v>29</v>
      </c>
      <c r="Q147" s="168">
        <v>7</v>
      </c>
      <c r="R147" s="168">
        <v>10</v>
      </c>
      <c r="S147" s="168">
        <v>6</v>
      </c>
      <c r="T147" s="168">
        <v>15</v>
      </c>
      <c r="U147" s="168">
        <v>8</v>
      </c>
      <c r="W147" s="23">
        <v>1</v>
      </c>
      <c r="X147" s="23">
        <v>1</v>
      </c>
      <c r="Y147" s="23"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68">
        <v>144</v>
      </c>
      <c r="K148" s="169" t="s">
        <v>95</v>
      </c>
      <c r="L148" s="169" t="s">
        <v>31</v>
      </c>
      <c r="M148" s="169" t="s">
        <v>31</v>
      </c>
      <c r="N148" s="169" t="s">
        <v>29</v>
      </c>
      <c r="O148" s="169" t="s">
        <v>15</v>
      </c>
      <c r="Q148" s="168">
        <v>6</v>
      </c>
      <c r="R148" s="168">
        <v>7</v>
      </c>
      <c r="S148" s="168">
        <v>7</v>
      </c>
      <c r="T148" s="168">
        <v>8</v>
      </c>
      <c r="U148" s="168">
        <v>2</v>
      </c>
      <c r="W148" s="23">
        <v>1</v>
      </c>
      <c r="X148" s="23">
        <v>1</v>
      </c>
      <c r="Y148" s="23">
        <v>1</v>
      </c>
      <c r="Z148" s="23">
        <v>1</v>
      </c>
      <c r="AA148" s="23">
        <v>2</v>
      </c>
      <c r="AH148" s="5"/>
      <c r="AI148" s="5"/>
      <c r="AO148" s="5"/>
    </row>
    <row r="149" spans="10:41">
      <c r="J149" s="23">
        <v>145</v>
      </c>
      <c r="K149" s="169" t="s">
        <v>31</v>
      </c>
      <c r="L149" s="169" t="s">
        <v>78</v>
      </c>
      <c r="M149" s="169" t="s">
        <v>31</v>
      </c>
      <c r="N149" s="169" t="s">
        <v>29</v>
      </c>
      <c r="O149" s="169" t="s">
        <v>16</v>
      </c>
      <c r="Q149" s="168">
        <v>7</v>
      </c>
      <c r="R149" s="168">
        <v>11</v>
      </c>
      <c r="S149" s="168">
        <v>7</v>
      </c>
      <c r="T149" s="168">
        <v>8</v>
      </c>
      <c r="U149" s="168">
        <v>3</v>
      </c>
      <c r="W149" s="23">
        <v>1</v>
      </c>
      <c r="X149" s="23">
        <v>2</v>
      </c>
      <c r="Y149" s="23">
        <v>1</v>
      </c>
      <c r="Z149" s="23">
        <v>1</v>
      </c>
      <c r="AA149" s="23">
        <v>2</v>
      </c>
      <c r="AH149" s="5"/>
      <c r="AI149" s="5"/>
      <c r="AO149" s="5"/>
    </row>
    <row r="150" spans="10:41">
      <c r="J150" s="168">
        <v>146</v>
      </c>
      <c r="K150" s="169" t="s">
        <v>29</v>
      </c>
      <c r="L150" s="169" t="s">
        <v>15</v>
      </c>
      <c r="M150" s="169" t="s">
        <v>31</v>
      </c>
      <c r="N150" s="169" t="s">
        <v>12</v>
      </c>
      <c r="O150" s="169" t="s">
        <v>28</v>
      </c>
      <c r="Q150" s="168">
        <v>8</v>
      </c>
      <c r="R150" s="168">
        <v>2</v>
      </c>
      <c r="S150" s="168">
        <v>7</v>
      </c>
      <c r="T150" s="168">
        <v>4</v>
      </c>
      <c r="U150" s="168">
        <v>9</v>
      </c>
      <c r="W150" s="23">
        <v>1</v>
      </c>
      <c r="X150" s="23">
        <v>1</v>
      </c>
      <c r="Y150" s="23">
        <v>1</v>
      </c>
      <c r="Z150" s="23">
        <v>1</v>
      </c>
      <c r="AA150" s="23">
        <v>2</v>
      </c>
      <c r="AH150" s="5"/>
      <c r="AI150" s="5"/>
      <c r="AO150" s="5"/>
    </row>
    <row r="151" spans="10:41">
      <c r="J151" s="23">
        <v>147</v>
      </c>
      <c r="K151" s="169" t="s">
        <v>95</v>
      </c>
      <c r="L151" s="169" t="s">
        <v>15</v>
      </c>
      <c r="M151" s="169" t="s">
        <v>81</v>
      </c>
      <c r="N151" s="169" t="s">
        <v>29</v>
      </c>
      <c r="O151" s="169" t="s">
        <v>28</v>
      </c>
      <c r="Q151" s="168">
        <v>6</v>
      </c>
      <c r="R151" s="168">
        <v>2</v>
      </c>
      <c r="S151" s="168">
        <v>14</v>
      </c>
      <c r="T151" s="168">
        <v>8</v>
      </c>
      <c r="U151" s="168">
        <v>9</v>
      </c>
      <c r="W151" s="23">
        <v>1</v>
      </c>
      <c r="X151" s="23">
        <v>1</v>
      </c>
      <c r="Y151" s="23">
        <v>1</v>
      </c>
      <c r="Z151" s="23">
        <v>1</v>
      </c>
      <c r="AA151" s="23">
        <v>2</v>
      </c>
      <c r="AH151" s="5"/>
      <c r="AI151" s="5"/>
      <c r="AO151" s="5"/>
    </row>
    <row r="152" spans="10:41">
      <c r="J152" s="168">
        <v>148</v>
      </c>
      <c r="K152" s="169" t="s">
        <v>29</v>
      </c>
      <c r="L152" s="169" t="s">
        <v>82</v>
      </c>
      <c r="M152" s="169" t="s">
        <v>29</v>
      </c>
      <c r="N152" s="169" t="s">
        <v>31</v>
      </c>
      <c r="O152" s="169" t="s">
        <v>16</v>
      </c>
      <c r="Q152" s="168">
        <v>8</v>
      </c>
      <c r="R152" s="168">
        <v>16</v>
      </c>
      <c r="S152" s="168">
        <v>8</v>
      </c>
      <c r="T152" s="168">
        <v>7</v>
      </c>
      <c r="U152" s="168">
        <v>3</v>
      </c>
      <c r="W152" s="23">
        <v>1</v>
      </c>
      <c r="X152" s="23">
        <v>1</v>
      </c>
      <c r="Y152" s="23">
        <v>1</v>
      </c>
      <c r="Z152" s="23">
        <v>1</v>
      </c>
      <c r="AA152" s="23">
        <v>2</v>
      </c>
      <c r="AH152" s="5"/>
      <c r="AI152" s="5"/>
      <c r="AO152" s="5"/>
    </row>
    <row r="153" spans="10:41">
      <c r="J153" s="23">
        <v>149</v>
      </c>
      <c r="K153" s="169" t="s">
        <v>28</v>
      </c>
      <c r="L153" s="169" t="s">
        <v>28</v>
      </c>
      <c r="M153" s="169" t="s">
        <v>95</v>
      </c>
      <c r="N153" s="169" t="s">
        <v>15</v>
      </c>
      <c r="O153" s="169" t="s">
        <v>95</v>
      </c>
      <c r="Q153" s="168">
        <v>9</v>
      </c>
      <c r="R153" s="168">
        <v>9</v>
      </c>
      <c r="S153" s="168">
        <v>6</v>
      </c>
      <c r="T153" s="168">
        <v>2</v>
      </c>
      <c r="U153" s="168">
        <v>6</v>
      </c>
      <c r="W153" s="23">
        <v>1</v>
      </c>
      <c r="X153" s="23">
        <v>1</v>
      </c>
      <c r="Y153" s="23">
        <v>1</v>
      </c>
      <c r="Z153" s="23">
        <v>2</v>
      </c>
      <c r="AA153" s="23">
        <v>2</v>
      </c>
      <c r="AH153" s="5"/>
      <c r="AI153" s="5"/>
      <c r="AO153" s="5"/>
    </row>
    <row r="154" spans="10:41">
      <c r="J154" s="168">
        <v>150</v>
      </c>
      <c r="K154" s="169" t="s">
        <v>13</v>
      </c>
      <c r="L154" s="169" t="s">
        <v>94</v>
      </c>
      <c r="M154" s="169" t="s">
        <v>29</v>
      </c>
      <c r="N154" s="169" t="s">
        <v>28</v>
      </c>
      <c r="O154" s="169" t="s">
        <v>30</v>
      </c>
      <c r="Q154" s="168">
        <v>5</v>
      </c>
      <c r="R154" s="168">
        <v>17</v>
      </c>
      <c r="S154" s="168">
        <v>8</v>
      </c>
      <c r="T154" s="168">
        <v>9</v>
      </c>
      <c r="U154" s="168">
        <v>10</v>
      </c>
      <c r="W154" s="23">
        <v>1</v>
      </c>
      <c r="X154" s="23">
        <v>1</v>
      </c>
      <c r="Y154" s="23">
        <v>1</v>
      </c>
      <c r="Z154" s="23">
        <v>2</v>
      </c>
      <c r="AA154" s="23">
        <v>2</v>
      </c>
      <c r="AH154" s="5"/>
      <c r="AI154" s="5"/>
      <c r="AO154" s="5"/>
    </row>
    <row r="155" spans="10:41">
      <c r="J155" s="23">
        <v>151</v>
      </c>
      <c r="K155" s="169" t="s">
        <v>31</v>
      </c>
      <c r="L155" s="169" t="s">
        <v>80</v>
      </c>
      <c r="M155" s="169" t="s">
        <v>31</v>
      </c>
      <c r="N155" s="169" t="s">
        <v>13</v>
      </c>
      <c r="O155" s="169" t="s">
        <v>28</v>
      </c>
      <c r="Q155" s="168">
        <v>7</v>
      </c>
      <c r="R155" s="168">
        <v>13</v>
      </c>
      <c r="S155" s="168">
        <v>7</v>
      </c>
      <c r="T155" s="168">
        <v>5</v>
      </c>
      <c r="U155" s="168">
        <v>9</v>
      </c>
      <c r="W155" s="23">
        <v>1</v>
      </c>
      <c r="X155" s="23">
        <v>1</v>
      </c>
      <c r="Y155" s="23">
        <v>1</v>
      </c>
      <c r="Z155" s="23">
        <v>2</v>
      </c>
      <c r="AA155" s="23">
        <v>2</v>
      </c>
      <c r="AH155" s="5"/>
      <c r="AI155" s="5"/>
      <c r="AO155" s="5"/>
    </row>
    <row r="156" spans="10:41">
      <c r="J156" s="168">
        <v>152</v>
      </c>
      <c r="K156" s="169" t="s">
        <v>13</v>
      </c>
      <c r="L156" s="169" t="s">
        <v>95</v>
      </c>
      <c r="M156" s="169" t="s">
        <v>82</v>
      </c>
      <c r="N156" s="169" t="s">
        <v>81</v>
      </c>
      <c r="O156" s="169" t="s">
        <v>15</v>
      </c>
      <c r="Q156" s="168">
        <v>5</v>
      </c>
      <c r="R156" s="168">
        <v>6</v>
      </c>
      <c r="S156" s="168">
        <v>16</v>
      </c>
      <c r="T156" s="168">
        <v>14</v>
      </c>
      <c r="U156" s="168">
        <v>2</v>
      </c>
      <c r="W156" s="23">
        <v>1</v>
      </c>
      <c r="X156" s="23">
        <v>1</v>
      </c>
      <c r="Y156" s="23">
        <v>1</v>
      </c>
      <c r="Z156" s="23">
        <v>2</v>
      </c>
      <c r="AA156" s="23">
        <v>2</v>
      </c>
      <c r="AH156" s="5"/>
      <c r="AI156" s="5"/>
      <c r="AO156" s="5"/>
    </row>
    <row r="157" spans="10:41">
      <c r="J157" s="23">
        <v>153</v>
      </c>
      <c r="K157" s="169" t="s">
        <v>31</v>
      </c>
      <c r="L157" s="169" t="s">
        <v>29</v>
      </c>
      <c r="M157" s="169" t="s">
        <v>31</v>
      </c>
      <c r="N157" s="169" t="s">
        <v>13</v>
      </c>
      <c r="O157" s="169" t="s">
        <v>28</v>
      </c>
      <c r="Q157" s="168">
        <v>7</v>
      </c>
      <c r="R157" s="168">
        <v>8</v>
      </c>
      <c r="S157" s="168">
        <v>7</v>
      </c>
      <c r="T157" s="168">
        <v>5</v>
      </c>
      <c r="U157" s="168">
        <v>9</v>
      </c>
      <c r="W157" s="23">
        <v>1</v>
      </c>
      <c r="X157" s="23">
        <v>1</v>
      </c>
      <c r="Y157" s="23">
        <v>1</v>
      </c>
      <c r="Z157" s="23">
        <v>2</v>
      </c>
      <c r="AA157" s="23">
        <v>1</v>
      </c>
      <c r="AH157" s="5"/>
      <c r="AI157" s="5"/>
      <c r="AO157" s="5"/>
    </row>
    <row r="158" spans="10:41">
      <c r="J158" s="168">
        <v>154</v>
      </c>
      <c r="K158" s="169" t="s">
        <v>13</v>
      </c>
      <c r="L158" s="169" t="s">
        <v>96</v>
      </c>
      <c r="M158" s="169" t="s">
        <v>28</v>
      </c>
      <c r="N158" s="169" t="s">
        <v>13</v>
      </c>
      <c r="O158" s="169" t="s">
        <v>30</v>
      </c>
      <c r="Q158" s="168">
        <v>5</v>
      </c>
      <c r="R158" s="168">
        <v>15</v>
      </c>
      <c r="S158" s="168">
        <v>9</v>
      </c>
      <c r="T158" s="168">
        <v>5</v>
      </c>
      <c r="U158" s="168">
        <v>10</v>
      </c>
      <c r="W158" s="23">
        <v>2</v>
      </c>
      <c r="X158" s="23">
        <v>2</v>
      </c>
      <c r="Y158" s="23">
        <v>1</v>
      </c>
      <c r="Z158" s="23">
        <v>2</v>
      </c>
      <c r="AA158" s="23">
        <v>1</v>
      </c>
      <c r="AH158" s="5"/>
      <c r="AI158" s="5"/>
      <c r="AO158" s="5"/>
    </row>
    <row r="159" spans="10:41">
      <c r="J159" s="23">
        <v>155</v>
      </c>
      <c r="K159" s="169" t="s">
        <v>28</v>
      </c>
      <c r="L159" s="169" t="s">
        <v>15</v>
      </c>
      <c r="M159" s="169" t="s">
        <v>13</v>
      </c>
      <c r="N159" s="169" t="s">
        <v>28</v>
      </c>
      <c r="O159" s="169" t="s">
        <v>29</v>
      </c>
      <c r="Q159" s="168">
        <v>9</v>
      </c>
      <c r="R159" s="168">
        <v>2</v>
      </c>
      <c r="S159" s="168">
        <v>5</v>
      </c>
      <c r="T159" s="168">
        <v>9</v>
      </c>
      <c r="U159" s="168">
        <v>8</v>
      </c>
      <c r="W159" s="23">
        <v>1</v>
      </c>
      <c r="X159" s="23">
        <v>1</v>
      </c>
      <c r="Y159" s="23">
        <v>1</v>
      </c>
      <c r="Z159" s="23">
        <v>2</v>
      </c>
      <c r="AA159" s="23">
        <v>1</v>
      </c>
      <c r="AH159" s="5"/>
      <c r="AI159" s="5"/>
      <c r="AO159" s="5"/>
    </row>
    <row r="160" spans="10:41">
      <c r="J160" s="168">
        <v>156</v>
      </c>
      <c r="K160" s="169" t="s">
        <v>13</v>
      </c>
      <c r="L160" s="169" t="s">
        <v>15</v>
      </c>
      <c r="M160" s="169" t="s">
        <v>29</v>
      </c>
      <c r="N160" s="169" t="s">
        <v>15</v>
      </c>
      <c r="O160" s="169" t="s">
        <v>16</v>
      </c>
      <c r="Q160" s="168">
        <v>5</v>
      </c>
      <c r="R160" s="168">
        <v>2</v>
      </c>
      <c r="S160" s="168">
        <v>8</v>
      </c>
      <c r="T160" s="168">
        <v>2</v>
      </c>
      <c r="U160" s="168">
        <v>3</v>
      </c>
      <c r="W160" s="23">
        <v>1</v>
      </c>
      <c r="X160" s="23">
        <v>1</v>
      </c>
      <c r="Y160" s="23">
        <v>1</v>
      </c>
      <c r="Z160" s="23">
        <v>2</v>
      </c>
      <c r="AA160" s="23"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29</v>
      </c>
      <c r="M161" s="169" t="s">
        <v>13</v>
      </c>
      <c r="N161" s="169" t="s">
        <v>28</v>
      </c>
      <c r="O161" s="169" t="s">
        <v>15</v>
      </c>
      <c r="Q161" s="168">
        <v>8</v>
      </c>
      <c r="R161" s="168">
        <v>8</v>
      </c>
      <c r="S161" s="168">
        <v>5</v>
      </c>
      <c r="T161" s="168">
        <v>9</v>
      </c>
      <c r="U161" s="168">
        <v>2</v>
      </c>
      <c r="W161" s="23">
        <v>1</v>
      </c>
      <c r="X161" s="23">
        <v>1</v>
      </c>
      <c r="Y161" s="23">
        <v>1</v>
      </c>
      <c r="Z161" s="23">
        <v>2</v>
      </c>
      <c r="AA161" s="23">
        <v>1</v>
      </c>
      <c r="AH161" s="5"/>
      <c r="AI161" s="5"/>
      <c r="AO161" s="5"/>
    </row>
    <row r="162" spans="10:41">
      <c r="J162" s="168">
        <v>158</v>
      </c>
      <c r="K162" s="169" t="s">
        <v>13</v>
      </c>
      <c r="L162" s="169" t="s">
        <v>87</v>
      </c>
      <c r="M162" s="169" t="s">
        <v>31</v>
      </c>
      <c r="N162" s="169" t="s">
        <v>28</v>
      </c>
      <c r="O162" s="169" t="s">
        <v>31</v>
      </c>
      <c r="Q162" s="168">
        <v>5</v>
      </c>
      <c r="R162" s="168">
        <v>19</v>
      </c>
      <c r="S162" s="168">
        <v>7</v>
      </c>
      <c r="T162" s="168">
        <v>9</v>
      </c>
      <c r="U162" s="168">
        <v>7</v>
      </c>
      <c r="W162" s="23">
        <v>2</v>
      </c>
      <c r="X162" s="23">
        <v>1</v>
      </c>
      <c r="Y162" s="23">
        <v>1</v>
      </c>
      <c r="Z162" s="23">
        <v>2</v>
      </c>
      <c r="AA162" s="23">
        <v>1</v>
      </c>
      <c r="AH162" s="5"/>
      <c r="AI162" s="5"/>
      <c r="AO162" s="5"/>
    </row>
    <row r="163" spans="10:41">
      <c r="J163" s="23">
        <v>159</v>
      </c>
      <c r="K163" s="169" t="s">
        <v>16</v>
      </c>
      <c r="L163" s="169" t="s">
        <v>96</v>
      </c>
      <c r="M163" s="169" t="s">
        <v>13</v>
      </c>
      <c r="N163" s="169" t="s">
        <v>28</v>
      </c>
      <c r="O163" s="169" t="s">
        <v>13</v>
      </c>
      <c r="Q163" s="168">
        <v>3</v>
      </c>
      <c r="R163" s="168">
        <v>15</v>
      </c>
      <c r="S163" s="168">
        <v>5</v>
      </c>
      <c r="T163" s="168">
        <v>9</v>
      </c>
      <c r="U163" s="168">
        <v>5</v>
      </c>
      <c r="W163" s="23">
        <v>1</v>
      </c>
      <c r="X163" s="23">
        <v>1</v>
      </c>
      <c r="Y163" s="23">
        <v>1</v>
      </c>
      <c r="Z163" s="23">
        <v>2</v>
      </c>
      <c r="AA163" s="23">
        <v>2</v>
      </c>
      <c r="AH163" s="5"/>
      <c r="AI163" s="5"/>
      <c r="AO163" s="5"/>
    </row>
    <row r="164" spans="10:41">
      <c r="J164" s="168">
        <v>160</v>
      </c>
      <c r="K164" s="169" t="s">
        <v>13</v>
      </c>
      <c r="L164" s="169" t="s">
        <v>31</v>
      </c>
      <c r="M164" s="169" t="s">
        <v>29</v>
      </c>
      <c r="N164" s="169" t="s">
        <v>30</v>
      </c>
      <c r="O164" s="169" t="s">
        <v>15</v>
      </c>
      <c r="Q164" s="168">
        <v>5</v>
      </c>
      <c r="R164" s="168">
        <v>7</v>
      </c>
      <c r="S164" s="168">
        <v>8</v>
      </c>
      <c r="T164" s="168">
        <v>10</v>
      </c>
      <c r="U164" s="168">
        <v>2</v>
      </c>
      <c r="W164" s="23">
        <v>1</v>
      </c>
      <c r="X164" s="23">
        <v>1</v>
      </c>
      <c r="Y164" s="23">
        <v>1</v>
      </c>
      <c r="Z164" s="23">
        <v>1</v>
      </c>
      <c r="AA164" s="23">
        <v>2</v>
      </c>
      <c r="AH164" s="5"/>
      <c r="AI164" s="5"/>
      <c r="AO164" s="5"/>
    </row>
    <row r="165" spans="10:41">
      <c r="J165" s="23">
        <v>161</v>
      </c>
      <c r="K165" s="169" t="s">
        <v>31</v>
      </c>
      <c r="L165" s="169" t="s">
        <v>30</v>
      </c>
      <c r="M165" s="169" t="s">
        <v>13</v>
      </c>
      <c r="N165" s="169" t="s">
        <v>81</v>
      </c>
      <c r="O165" s="169" t="s">
        <v>95</v>
      </c>
      <c r="Q165" s="168">
        <v>7</v>
      </c>
      <c r="R165" s="168">
        <v>10</v>
      </c>
      <c r="S165" s="168">
        <v>5</v>
      </c>
      <c r="T165" s="168">
        <v>14</v>
      </c>
      <c r="U165" s="168">
        <v>6</v>
      </c>
      <c r="W165" s="23">
        <v>1</v>
      </c>
      <c r="X165" s="23">
        <v>2</v>
      </c>
      <c r="Y165" s="23">
        <v>1</v>
      </c>
      <c r="Z165" s="23">
        <v>1</v>
      </c>
      <c r="AA165" s="23">
        <v>2</v>
      </c>
      <c r="AH165" s="5"/>
      <c r="AI165" s="5"/>
      <c r="AO165" s="5"/>
    </row>
    <row r="166" spans="10:41">
      <c r="J166" s="168">
        <v>162</v>
      </c>
      <c r="K166" s="169" t="s">
        <v>13</v>
      </c>
      <c r="L166" s="169" t="s">
        <v>95</v>
      </c>
      <c r="M166" s="169" t="s">
        <v>29</v>
      </c>
      <c r="N166" s="169" t="s">
        <v>29</v>
      </c>
      <c r="O166" s="169" t="s">
        <v>16</v>
      </c>
      <c r="Q166" s="168">
        <v>5</v>
      </c>
      <c r="R166" s="168">
        <v>6</v>
      </c>
      <c r="S166" s="168">
        <v>8</v>
      </c>
      <c r="T166" s="168">
        <v>8</v>
      </c>
      <c r="U166" s="168">
        <v>3</v>
      </c>
      <c r="W166" s="23">
        <v>2</v>
      </c>
      <c r="X166" s="23">
        <v>1</v>
      </c>
      <c r="Y166" s="23">
        <v>1</v>
      </c>
      <c r="Z166" s="23">
        <v>1</v>
      </c>
      <c r="AA166" s="23">
        <v>2</v>
      </c>
      <c r="AH166" s="5"/>
      <c r="AI166" s="5"/>
      <c r="AO166" s="5"/>
    </row>
    <row r="167" spans="10:41">
      <c r="J167" s="23">
        <v>163</v>
      </c>
      <c r="K167" s="169" t="s">
        <v>95</v>
      </c>
      <c r="L167" s="169" t="s">
        <v>85</v>
      </c>
      <c r="M167" s="169" t="s">
        <v>31</v>
      </c>
      <c r="N167" s="169" t="s">
        <v>15</v>
      </c>
      <c r="O167" s="169" t="s">
        <v>28</v>
      </c>
      <c r="Q167" s="168">
        <v>6</v>
      </c>
      <c r="R167" s="168">
        <v>18</v>
      </c>
      <c r="S167" s="168">
        <v>7</v>
      </c>
      <c r="T167" s="168">
        <v>2</v>
      </c>
      <c r="U167" s="168">
        <v>9</v>
      </c>
      <c r="W167" s="23">
        <v>1</v>
      </c>
      <c r="X167" s="23">
        <v>1</v>
      </c>
      <c r="Y167" s="23">
        <v>1</v>
      </c>
      <c r="Z167" s="23">
        <v>2</v>
      </c>
      <c r="AA167" s="23">
        <v>2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31</v>
      </c>
      <c r="M168" s="169" t="s">
        <v>29</v>
      </c>
      <c r="N168" s="169" t="s">
        <v>16</v>
      </c>
      <c r="O168" s="169" t="s">
        <v>30</v>
      </c>
      <c r="Q168" s="168">
        <v>5</v>
      </c>
      <c r="R168" s="168">
        <v>7</v>
      </c>
      <c r="S168" s="168">
        <v>8</v>
      </c>
      <c r="T168" s="168">
        <v>3</v>
      </c>
      <c r="U168" s="168">
        <v>10</v>
      </c>
      <c r="W168" s="23">
        <v>1</v>
      </c>
      <c r="X168" s="23">
        <v>1</v>
      </c>
      <c r="Y168" s="23">
        <v>1</v>
      </c>
      <c r="Z168" s="23">
        <v>2</v>
      </c>
      <c r="AA168" s="23">
        <v>2</v>
      </c>
      <c r="AH168" s="5"/>
      <c r="AI168" s="5"/>
      <c r="AO168" s="5"/>
    </row>
    <row r="169" spans="10:41">
      <c r="J169" s="23">
        <v>165</v>
      </c>
      <c r="K169" s="169" t="s">
        <v>31</v>
      </c>
      <c r="L169" s="169" t="s">
        <v>15</v>
      </c>
      <c r="M169" s="169" t="s">
        <v>29</v>
      </c>
      <c r="N169" s="169" t="s">
        <v>16</v>
      </c>
      <c r="O169" s="169" t="s">
        <v>13</v>
      </c>
      <c r="Q169" s="168">
        <v>7</v>
      </c>
      <c r="R169" s="168">
        <v>2</v>
      </c>
      <c r="S169" s="168">
        <v>8</v>
      </c>
      <c r="T169" s="168">
        <v>3</v>
      </c>
      <c r="U169" s="168">
        <v>5</v>
      </c>
      <c r="W169" s="23">
        <v>1</v>
      </c>
      <c r="X169" s="23">
        <v>1</v>
      </c>
      <c r="Y169" s="23">
        <v>1</v>
      </c>
      <c r="Z169" s="23">
        <v>2</v>
      </c>
      <c r="AA169" s="23">
        <v>2</v>
      </c>
      <c r="AH169" s="5"/>
      <c r="AI169" s="5"/>
      <c r="AO169" s="5"/>
    </row>
    <row r="170" spans="10:41">
      <c r="J170" s="168">
        <v>166</v>
      </c>
      <c r="K170" s="169" t="s">
        <v>95</v>
      </c>
      <c r="L170" s="169" t="s">
        <v>31</v>
      </c>
      <c r="M170" s="169" t="s">
        <v>29</v>
      </c>
      <c r="N170" s="169" t="s">
        <v>16</v>
      </c>
      <c r="O170" s="169" t="s">
        <v>95</v>
      </c>
      <c r="Q170" s="168">
        <v>6</v>
      </c>
      <c r="R170" s="168">
        <v>7</v>
      </c>
      <c r="S170" s="168">
        <v>8</v>
      </c>
      <c r="T170" s="168">
        <v>3</v>
      </c>
      <c r="U170" s="168">
        <v>6</v>
      </c>
      <c r="W170" s="23">
        <v>1</v>
      </c>
      <c r="X170" s="23">
        <v>1</v>
      </c>
      <c r="Y170" s="23">
        <v>1</v>
      </c>
      <c r="Z170" s="23">
        <v>2</v>
      </c>
      <c r="AA170" s="23">
        <v>2</v>
      </c>
      <c r="AH170" s="5"/>
      <c r="AI170" s="5"/>
      <c r="AO170" s="5"/>
    </row>
    <row r="171" spans="10:41">
      <c r="J171" s="23">
        <v>167</v>
      </c>
      <c r="K171" s="169" t="s">
        <v>29</v>
      </c>
      <c r="L171" s="169" t="s">
        <v>78</v>
      </c>
      <c r="M171" s="169" t="s">
        <v>31</v>
      </c>
      <c r="N171" s="169" t="s">
        <v>28</v>
      </c>
      <c r="O171" s="169" t="s">
        <v>12</v>
      </c>
      <c r="Q171" s="168">
        <v>8</v>
      </c>
      <c r="R171" s="168">
        <v>11</v>
      </c>
      <c r="S171" s="168">
        <v>7</v>
      </c>
      <c r="T171" s="168">
        <v>9</v>
      </c>
      <c r="U171" s="168">
        <v>4</v>
      </c>
      <c r="W171" s="23">
        <v>1</v>
      </c>
      <c r="X171" s="23">
        <v>2</v>
      </c>
      <c r="Y171" s="23">
        <v>1</v>
      </c>
      <c r="Z171" s="23">
        <v>2</v>
      </c>
      <c r="AA171" s="23">
        <v>2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78</v>
      </c>
      <c r="M172" s="169" t="s">
        <v>31</v>
      </c>
      <c r="N172" s="169" t="s">
        <v>13</v>
      </c>
      <c r="O172" s="169" t="s">
        <v>12</v>
      </c>
      <c r="Q172" s="168">
        <v>7</v>
      </c>
      <c r="R172" s="168">
        <v>11</v>
      </c>
      <c r="S172" s="168">
        <v>7</v>
      </c>
      <c r="T172" s="168">
        <v>5</v>
      </c>
      <c r="U172" s="168">
        <v>4</v>
      </c>
      <c r="W172" s="23">
        <v>1</v>
      </c>
      <c r="X172" s="23">
        <v>2</v>
      </c>
      <c r="Y172" s="23">
        <v>1</v>
      </c>
      <c r="Z172" s="23">
        <v>2</v>
      </c>
      <c r="AA172" s="23">
        <v>2</v>
      </c>
      <c r="AH172" s="5"/>
      <c r="AI172" s="5"/>
      <c r="AO172" s="5"/>
    </row>
    <row r="173" spans="10:41">
      <c r="J173" s="23">
        <v>169</v>
      </c>
      <c r="K173" s="169" t="s">
        <v>95</v>
      </c>
      <c r="L173" s="169" t="s">
        <v>30</v>
      </c>
      <c r="M173" s="169" t="s">
        <v>95</v>
      </c>
      <c r="N173" s="169" t="s">
        <v>13</v>
      </c>
      <c r="O173" s="169" t="s">
        <v>30</v>
      </c>
      <c r="Q173" s="168">
        <v>6</v>
      </c>
      <c r="R173" s="168">
        <v>10</v>
      </c>
      <c r="S173" s="168">
        <v>6</v>
      </c>
      <c r="T173" s="168">
        <v>5</v>
      </c>
      <c r="U173" s="168">
        <v>10</v>
      </c>
      <c r="W173" s="23">
        <v>2</v>
      </c>
      <c r="X173" s="23">
        <v>2</v>
      </c>
      <c r="Y173" s="23">
        <v>1</v>
      </c>
      <c r="Z173" s="23">
        <v>2</v>
      </c>
      <c r="AA173" s="23">
        <v>2</v>
      </c>
      <c r="AH173" s="5"/>
      <c r="AI173" s="5"/>
      <c r="AO173" s="5"/>
    </row>
    <row r="174" spans="10:41">
      <c r="J174" s="168">
        <v>170</v>
      </c>
      <c r="K174" s="169" t="s">
        <v>95</v>
      </c>
      <c r="L174" s="169" t="s">
        <v>15</v>
      </c>
      <c r="M174" s="169" t="s">
        <v>29</v>
      </c>
      <c r="N174" s="169" t="s">
        <v>12</v>
      </c>
      <c r="O174" s="169" t="s">
        <v>30</v>
      </c>
      <c r="Q174" s="168">
        <v>6</v>
      </c>
      <c r="R174" s="168">
        <v>2</v>
      </c>
      <c r="S174" s="168">
        <v>8</v>
      </c>
      <c r="T174" s="168">
        <v>4</v>
      </c>
      <c r="U174" s="168">
        <v>10</v>
      </c>
      <c r="W174" s="23">
        <v>2</v>
      </c>
      <c r="X174" s="23">
        <v>2</v>
      </c>
      <c r="Y174" s="23">
        <v>1</v>
      </c>
      <c r="Z174" s="23">
        <v>2</v>
      </c>
      <c r="AA174" s="23">
        <v>2</v>
      </c>
      <c r="AH174" s="5"/>
      <c r="AI174" s="5"/>
      <c r="AO174" s="5"/>
    </row>
    <row r="175" spans="10:41">
      <c r="J175" s="23">
        <v>171</v>
      </c>
      <c r="K175" s="169" t="s">
        <v>95</v>
      </c>
      <c r="L175" s="169" t="s">
        <v>95</v>
      </c>
      <c r="M175" s="169" t="s">
        <v>29</v>
      </c>
      <c r="N175" s="169" t="s">
        <v>87</v>
      </c>
      <c r="O175" s="169" t="s">
        <v>12</v>
      </c>
      <c r="Q175" s="168">
        <v>6</v>
      </c>
      <c r="R175" s="168">
        <v>6</v>
      </c>
      <c r="S175" s="168">
        <v>8</v>
      </c>
      <c r="T175" s="168">
        <v>19</v>
      </c>
      <c r="U175" s="168">
        <v>4</v>
      </c>
      <c r="W175" s="23">
        <v>1</v>
      </c>
      <c r="X175" s="23">
        <v>2</v>
      </c>
      <c r="Y175" s="23">
        <v>1</v>
      </c>
      <c r="Z175" s="23">
        <v>2</v>
      </c>
      <c r="AA175" s="23">
        <v>1</v>
      </c>
      <c r="AH175" s="5"/>
      <c r="AI175" s="5"/>
      <c r="AO175" s="5"/>
    </row>
    <row r="176" spans="10:41">
      <c r="J176" s="168">
        <v>172</v>
      </c>
      <c r="K176" s="169" t="s">
        <v>30</v>
      </c>
      <c r="L176" s="169" t="s">
        <v>96</v>
      </c>
      <c r="M176" s="169" t="s">
        <v>31</v>
      </c>
      <c r="N176" s="169" t="s">
        <v>30</v>
      </c>
      <c r="O176" s="169" t="s">
        <v>95</v>
      </c>
      <c r="Q176" s="168">
        <v>10</v>
      </c>
      <c r="R176" s="168">
        <v>15</v>
      </c>
      <c r="S176" s="168">
        <v>7</v>
      </c>
      <c r="T176" s="168">
        <v>10</v>
      </c>
      <c r="U176" s="168">
        <v>6</v>
      </c>
      <c r="W176" s="23">
        <v>1</v>
      </c>
      <c r="X176" s="23">
        <v>2</v>
      </c>
      <c r="Y176" s="23">
        <v>1</v>
      </c>
      <c r="Z176" s="23">
        <v>2</v>
      </c>
      <c r="AA176" s="23">
        <v>1</v>
      </c>
      <c r="AH176" s="5"/>
      <c r="AI176" s="5"/>
      <c r="AO176" s="5"/>
    </row>
    <row r="177" spans="10:41">
      <c r="J177" s="23">
        <v>173</v>
      </c>
      <c r="K177" s="169" t="s">
        <v>31</v>
      </c>
      <c r="L177" s="169" t="s">
        <v>79</v>
      </c>
      <c r="M177" s="169" t="s">
        <v>13</v>
      </c>
      <c r="N177" s="169" t="s">
        <v>12</v>
      </c>
      <c r="O177" s="169" t="s">
        <v>31</v>
      </c>
      <c r="Q177" s="168">
        <v>7</v>
      </c>
      <c r="R177" s="168">
        <v>12</v>
      </c>
      <c r="S177" s="168">
        <v>5</v>
      </c>
      <c r="T177" s="168">
        <v>4</v>
      </c>
      <c r="U177" s="168">
        <v>7</v>
      </c>
      <c r="W177" s="23">
        <v>1</v>
      </c>
      <c r="X177" s="23">
        <v>2</v>
      </c>
      <c r="Y177" s="23">
        <v>1</v>
      </c>
      <c r="Z177" s="23">
        <v>2</v>
      </c>
      <c r="AA177" s="23">
        <v>1</v>
      </c>
      <c r="AH177" s="5"/>
      <c r="AI177" s="5"/>
      <c r="AO177" s="5"/>
    </row>
    <row r="178" spans="10:41">
      <c r="J178" s="168">
        <v>174</v>
      </c>
      <c r="K178" s="169" t="s">
        <v>12</v>
      </c>
      <c r="L178" s="169" t="s">
        <v>13</v>
      </c>
      <c r="M178" s="169" t="s">
        <v>28</v>
      </c>
      <c r="N178" s="169" t="s">
        <v>95</v>
      </c>
      <c r="O178" s="169" t="s">
        <v>13</v>
      </c>
      <c r="Q178" s="168">
        <v>4</v>
      </c>
      <c r="R178" s="168">
        <v>5</v>
      </c>
      <c r="S178" s="168">
        <v>9</v>
      </c>
      <c r="T178" s="168">
        <v>6</v>
      </c>
      <c r="U178" s="168">
        <v>5</v>
      </c>
      <c r="W178" s="23">
        <v>1</v>
      </c>
      <c r="X178" s="23">
        <v>1</v>
      </c>
      <c r="Y178" s="23">
        <v>1</v>
      </c>
      <c r="Z178" s="23">
        <v>2</v>
      </c>
      <c r="AA178" s="23">
        <v>2</v>
      </c>
      <c r="AH178" s="5"/>
      <c r="AI178" s="5"/>
      <c r="AO178" s="5"/>
    </row>
    <row r="179" spans="10:41">
      <c r="J179" s="23">
        <v>175</v>
      </c>
      <c r="K179" s="169" t="s">
        <v>95</v>
      </c>
      <c r="L179" s="169" t="s">
        <v>13</v>
      </c>
      <c r="M179" s="169" t="s">
        <v>31</v>
      </c>
      <c r="N179" s="169" t="s">
        <v>15</v>
      </c>
      <c r="O179" s="169" t="s">
        <v>12</v>
      </c>
      <c r="Q179" s="168">
        <v>6</v>
      </c>
      <c r="R179" s="168">
        <v>5</v>
      </c>
      <c r="S179" s="168">
        <v>7</v>
      </c>
      <c r="T179" s="168">
        <v>2</v>
      </c>
      <c r="U179" s="168">
        <v>4</v>
      </c>
      <c r="W179" s="23">
        <v>1</v>
      </c>
      <c r="X179" s="23">
        <v>1</v>
      </c>
      <c r="Y179" s="23">
        <v>1</v>
      </c>
      <c r="Z179" s="23">
        <v>1</v>
      </c>
      <c r="AA179" s="23">
        <v>2</v>
      </c>
      <c r="AH179" s="5"/>
      <c r="AI179" s="5"/>
      <c r="AO179" s="5"/>
    </row>
    <row r="180" spans="10:41">
      <c r="J180" s="168">
        <v>176</v>
      </c>
      <c r="K180" s="169" t="s">
        <v>29</v>
      </c>
      <c r="L180" s="169" t="s">
        <v>82</v>
      </c>
      <c r="M180" s="169" t="s">
        <v>16</v>
      </c>
      <c r="N180" s="169" t="s">
        <v>14</v>
      </c>
      <c r="O180" s="169" t="s">
        <v>28</v>
      </c>
      <c r="Q180" s="168">
        <v>8</v>
      </c>
      <c r="R180" s="168">
        <v>16</v>
      </c>
      <c r="S180" s="168">
        <v>3</v>
      </c>
      <c r="T180" s="168">
        <v>1</v>
      </c>
      <c r="U180" s="168">
        <v>9</v>
      </c>
      <c r="W180" s="23">
        <v>1</v>
      </c>
      <c r="X180" s="23">
        <v>1</v>
      </c>
      <c r="Y180" s="23">
        <v>2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9" t="s">
        <v>31</v>
      </c>
      <c r="L181" s="169" t="s">
        <v>13</v>
      </c>
      <c r="M181" s="169" t="s">
        <v>15</v>
      </c>
      <c r="N181" s="169" t="s">
        <v>31</v>
      </c>
      <c r="O181" s="169" t="s">
        <v>16</v>
      </c>
      <c r="Q181" s="168">
        <v>7</v>
      </c>
      <c r="R181" s="168">
        <v>5</v>
      </c>
      <c r="S181" s="168">
        <v>2</v>
      </c>
      <c r="T181" s="168">
        <v>7</v>
      </c>
      <c r="U181" s="168">
        <v>3</v>
      </c>
      <c r="W181" s="23">
        <v>1</v>
      </c>
      <c r="X181" s="23">
        <v>1</v>
      </c>
      <c r="Y181" s="23">
        <v>2</v>
      </c>
      <c r="Z181" s="23">
        <v>1</v>
      </c>
      <c r="AA181" s="23">
        <v>1</v>
      </c>
      <c r="AH181" s="5"/>
      <c r="AI181" s="5"/>
      <c r="AO181" s="5"/>
    </row>
    <row r="182" spans="10:41">
      <c r="J182" s="168">
        <v>178</v>
      </c>
      <c r="K182" s="169" t="s">
        <v>31</v>
      </c>
      <c r="L182" s="169" t="s">
        <v>29</v>
      </c>
      <c r="M182" s="169" t="s">
        <v>15</v>
      </c>
      <c r="N182" s="169" t="s">
        <v>78</v>
      </c>
      <c r="O182" s="169" t="s">
        <v>31</v>
      </c>
      <c r="Q182" s="168">
        <v>7</v>
      </c>
      <c r="R182" s="168">
        <v>8</v>
      </c>
      <c r="S182" s="168">
        <v>2</v>
      </c>
      <c r="T182" s="168">
        <v>11</v>
      </c>
      <c r="U182" s="168">
        <v>7</v>
      </c>
      <c r="W182" s="23">
        <v>1</v>
      </c>
      <c r="X182" s="23">
        <v>1</v>
      </c>
      <c r="Y182" s="23">
        <v>2</v>
      </c>
      <c r="Z182" s="23">
        <v>2</v>
      </c>
      <c r="AA182" s="23">
        <v>1</v>
      </c>
      <c r="AH182" s="5"/>
      <c r="AI182" s="5"/>
      <c r="AO182" s="5"/>
    </row>
    <row r="183" spans="10:41">
      <c r="J183" s="23">
        <v>179</v>
      </c>
      <c r="K183" s="169" t="s">
        <v>29</v>
      </c>
      <c r="L183" s="169" t="s">
        <v>78</v>
      </c>
      <c r="M183" s="169" t="s">
        <v>95</v>
      </c>
      <c r="N183" s="169" t="s">
        <v>12</v>
      </c>
      <c r="O183" s="169" t="s">
        <v>13</v>
      </c>
      <c r="Q183" s="168">
        <v>8</v>
      </c>
      <c r="R183" s="168">
        <v>11</v>
      </c>
      <c r="S183" s="168">
        <v>6</v>
      </c>
      <c r="T183" s="168">
        <v>4</v>
      </c>
      <c r="U183" s="168">
        <v>5</v>
      </c>
      <c r="W183" s="23">
        <v>1</v>
      </c>
      <c r="X183" s="23">
        <v>1</v>
      </c>
      <c r="Y183" s="23">
        <v>2</v>
      </c>
      <c r="Z183" s="23">
        <v>2</v>
      </c>
      <c r="AA183" s="23">
        <v>1</v>
      </c>
      <c r="AH183" s="5"/>
      <c r="AI183" s="5"/>
      <c r="AO183" s="5"/>
    </row>
    <row r="184" spans="10:41">
      <c r="J184" s="168">
        <v>180</v>
      </c>
      <c r="K184" s="169" t="s">
        <v>29</v>
      </c>
      <c r="L184" s="169" t="s">
        <v>31</v>
      </c>
      <c r="M184" s="169" t="s">
        <v>95</v>
      </c>
      <c r="N184" s="169" t="s">
        <v>79</v>
      </c>
      <c r="O184" s="169" t="s">
        <v>29</v>
      </c>
      <c r="Q184" s="168">
        <v>8</v>
      </c>
      <c r="R184" s="168">
        <v>7</v>
      </c>
      <c r="S184" s="168">
        <v>6</v>
      </c>
      <c r="T184" s="168">
        <v>12</v>
      </c>
      <c r="U184" s="168">
        <v>8</v>
      </c>
      <c r="W184" s="23">
        <v>1</v>
      </c>
      <c r="X184" s="23">
        <v>1</v>
      </c>
      <c r="Y184" s="23">
        <v>2</v>
      </c>
      <c r="Z184" s="23">
        <v>2</v>
      </c>
      <c r="AA184" s="23">
        <v>1</v>
      </c>
      <c r="AH184" s="5"/>
      <c r="AI184" s="5"/>
      <c r="AO184" s="5"/>
    </row>
    <row r="185" spans="10:41">
      <c r="J185" s="23">
        <v>181</v>
      </c>
      <c r="K185" s="169" t="s">
        <v>95</v>
      </c>
      <c r="L185" s="169" t="s">
        <v>78</v>
      </c>
      <c r="M185" s="169" t="s">
        <v>81</v>
      </c>
      <c r="N185" s="169" t="s">
        <v>12</v>
      </c>
      <c r="O185" s="169" t="s">
        <v>28</v>
      </c>
      <c r="Q185" s="168">
        <v>6</v>
      </c>
      <c r="R185" s="168">
        <v>11</v>
      </c>
      <c r="S185" s="168">
        <v>14</v>
      </c>
      <c r="T185" s="168">
        <v>4</v>
      </c>
      <c r="U185" s="168">
        <v>9</v>
      </c>
      <c r="W185" s="23">
        <v>1</v>
      </c>
      <c r="X185" s="23">
        <v>1</v>
      </c>
      <c r="Y185" s="23">
        <v>2</v>
      </c>
      <c r="Z185" s="23">
        <v>2</v>
      </c>
      <c r="AA185" s="23">
        <v>1</v>
      </c>
      <c r="AH185" s="5"/>
      <c r="AI185" s="5"/>
      <c r="AO185" s="5"/>
    </row>
    <row r="186" spans="10:41">
      <c r="J186" s="168">
        <v>182</v>
      </c>
      <c r="K186" s="169" t="s">
        <v>31</v>
      </c>
      <c r="L186" s="169" t="s">
        <v>29</v>
      </c>
      <c r="M186" s="169" t="s">
        <v>13</v>
      </c>
      <c r="N186" s="169" t="s">
        <v>28</v>
      </c>
      <c r="O186" s="169" t="s">
        <v>29</v>
      </c>
      <c r="Q186" s="168">
        <v>7</v>
      </c>
      <c r="R186" s="168">
        <v>8</v>
      </c>
      <c r="S186" s="168">
        <v>5</v>
      </c>
      <c r="T186" s="168">
        <v>9</v>
      </c>
      <c r="U186" s="168">
        <v>8</v>
      </c>
      <c r="W186" s="23">
        <v>1</v>
      </c>
      <c r="X186" s="23">
        <v>1</v>
      </c>
      <c r="Y186" s="23">
        <v>1</v>
      </c>
      <c r="Z186" s="23">
        <v>2</v>
      </c>
      <c r="AA186" s="23">
        <v>1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81</v>
      </c>
      <c r="M187" s="169" t="s">
        <v>12</v>
      </c>
      <c r="N187" s="169" t="s">
        <v>28</v>
      </c>
      <c r="O187" s="169" t="s">
        <v>30</v>
      </c>
      <c r="Q187" s="168">
        <v>8</v>
      </c>
      <c r="R187" s="168">
        <v>14</v>
      </c>
      <c r="S187" s="168">
        <v>4</v>
      </c>
      <c r="T187" s="168">
        <v>9</v>
      </c>
      <c r="U187" s="168">
        <v>10</v>
      </c>
      <c r="W187" s="23">
        <v>1</v>
      </c>
      <c r="X187" s="23">
        <v>1</v>
      </c>
      <c r="Y187" s="23">
        <v>1</v>
      </c>
      <c r="Z187" s="23">
        <v>2</v>
      </c>
      <c r="AA187" s="23">
        <v>1</v>
      </c>
      <c r="AH187" s="5"/>
      <c r="AI187" s="5"/>
      <c r="AO187" s="5"/>
    </row>
    <row r="188" spans="10:41">
      <c r="J188" s="168">
        <v>184</v>
      </c>
      <c r="K188" s="169" t="s">
        <v>95</v>
      </c>
      <c r="L188" s="169" t="s">
        <v>94</v>
      </c>
      <c r="M188" s="169" t="s">
        <v>31</v>
      </c>
      <c r="N188" s="169" t="s">
        <v>80</v>
      </c>
      <c r="O188" s="169" t="s">
        <v>95</v>
      </c>
      <c r="Q188" s="168">
        <v>6</v>
      </c>
      <c r="R188" s="168">
        <v>17</v>
      </c>
      <c r="S188" s="168">
        <v>7</v>
      </c>
      <c r="T188" s="168">
        <v>13</v>
      </c>
      <c r="U188" s="168">
        <v>6</v>
      </c>
      <c r="W188" s="23">
        <v>1</v>
      </c>
      <c r="X188" s="23">
        <v>1</v>
      </c>
      <c r="Y188" s="23">
        <v>1</v>
      </c>
      <c r="Z188" s="23">
        <v>2</v>
      </c>
      <c r="AA188" s="23">
        <v>1</v>
      </c>
      <c r="AH188" s="5"/>
      <c r="AI188" s="5"/>
      <c r="AO188" s="5"/>
    </row>
    <row r="189" spans="10:41">
      <c r="J189" s="23">
        <v>185</v>
      </c>
      <c r="K189" s="169" t="s">
        <v>31</v>
      </c>
      <c r="L189" s="169" t="s">
        <v>31</v>
      </c>
      <c r="M189" s="169" t="s">
        <v>30</v>
      </c>
      <c r="N189" s="169" t="s">
        <v>16</v>
      </c>
      <c r="O189" s="169" t="s">
        <v>31</v>
      </c>
      <c r="Q189" s="168">
        <v>7</v>
      </c>
      <c r="R189" s="168">
        <v>7</v>
      </c>
      <c r="S189" s="168">
        <v>10</v>
      </c>
      <c r="T189" s="168">
        <v>3</v>
      </c>
      <c r="U189" s="168">
        <v>7</v>
      </c>
      <c r="W189" s="23">
        <v>1</v>
      </c>
      <c r="X189" s="23">
        <v>1</v>
      </c>
      <c r="Y189" s="23">
        <v>1</v>
      </c>
      <c r="Z189" s="23">
        <v>1</v>
      </c>
      <c r="AA189" s="23">
        <v>1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79</v>
      </c>
      <c r="M190" s="169" t="s">
        <v>31</v>
      </c>
      <c r="N190" s="169" t="s">
        <v>79</v>
      </c>
      <c r="O190" s="169" t="s">
        <v>31</v>
      </c>
      <c r="Q190" s="168">
        <v>5</v>
      </c>
      <c r="R190" s="168">
        <v>12</v>
      </c>
      <c r="S190" s="168">
        <v>7</v>
      </c>
      <c r="T190" s="168">
        <v>12</v>
      </c>
      <c r="U190" s="168">
        <v>7</v>
      </c>
      <c r="W190" s="23">
        <v>2</v>
      </c>
      <c r="X190" s="23">
        <v>2</v>
      </c>
      <c r="Y190" s="23">
        <v>1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9" t="s">
        <v>13</v>
      </c>
      <c r="L191" s="169" t="s">
        <v>87</v>
      </c>
      <c r="M191" s="169" t="s">
        <v>95</v>
      </c>
      <c r="N191" s="169" t="s">
        <v>29</v>
      </c>
      <c r="O191" s="169" t="s">
        <v>16</v>
      </c>
      <c r="Q191" s="168">
        <v>5</v>
      </c>
      <c r="R191" s="168">
        <v>19</v>
      </c>
      <c r="S191" s="168">
        <v>6</v>
      </c>
      <c r="T191" s="168">
        <v>8</v>
      </c>
      <c r="U191" s="168">
        <v>3</v>
      </c>
      <c r="W191" s="23">
        <v>2</v>
      </c>
      <c r="X191" s="23">
        <v>2</v>
      </c>
      <c r="Y191" s="23">
        <v>1</v>
      </c>
      <c r="Z191" s="23">
        <v>1</v>
      </c>
      <c r="AA191" s="23">
        <v>2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95</v>
      </c>
      <c r="M192" s="169" t="s">
        <v>82</v>
      </c>
      <c r="N192" s="169" t="s">
        <v>30</v>
      </c>
      <c r="O192" s="169" t="s">
        <v>28</v>
      </c>
      <c r="Q192" s="168">
        <v>5</v>
      </c>
      <c r="R192" s="168">
        <v>6</v>
      </c>
      <c r="S192" s="168">
        <v>16</v>
      </c>
      <c r="T192" s="168">
        <v>10</v>
      </c>
      <c r="U192" s="168">
        <v>9</v>
      </c>
      <c r="W192" s="23">
        <v>2</v>
      </c>
      <c r="X192" s="23">
        <v>2</v>
      </c>
      <c r="Y192" s="23">
        <v>1</v>
      </c>
      <c r="Z192" s="23">
        <v>2</v>
      </c>
      <c r="AA192" s="23">
        <v>2</v>
      </c>
      <c r="AH192" s="5"/>
      <c r="AI192" s="5"/>
      <c r="AO192" s="5"/>
    </row>
    <row r="193" spans="10:41">
      <c r="J193" s="23">
        <v>189</v>
      </c>
      <c r="K193" s="169" t="s">
        <v>16</v>
      </c>
      <c r="L193" s="169" t="s">
        <v>15</v>
      </c>
      <c r="M193" s="169" t="s">
        <v>29</v>
      </c>
      <c r="N193" s="169" t="s">
        <v>16</v>
      </c>
      <c r="O193" s="169" t="s">
        <v>16</v>
      </c>
      <c r="Q193" s="168">
        <v>3</v>
      </c>
      <c r="R193" s="168">
        <v>2</v>
      </c>
      <c r="S193" s="168">
        <v>8</v>
      </c>
      <c r="T193" s="168">
        <v>3</v>
      </c>
      <c r="U193" s="168">
        <v>3</v>
      </c>
      <c r="W193" s="23">
        <v>2</v>
      </c>
      <c r="X193" s="23">
        <v>2</v>
      </c>
      <c r="Y193" s="23">
        <v>1</v>
      </c>
      <c r="Z193" s="23">
        <v>2</v>
      </c>
      <c r="AA193" s="23">
        <v>2</v>
      </c>
      <c r="AH193" s="5"/>
      <c r="AI193" s="5"/>
      <c r="AO193" s="5"/>
    </row>
    <row r="194" spans="10:41">
      <c r="J194" s="168">
        <v>190</v>
      </c>
      <c r="K194" s="169" t="s">
        <v>15</v>
      </c>
      <c r="L194" s="169" t="s">
        <v>15</v>
      </c>
      <c r="M194" s="169" t="s">
        <v>15</v>
      </c>
      <c r="N194" s="169" t="s">
        <v>15</v>
      </c>
      <c r="O194" s="169" t="s">
        <v>30</v>
      </c>
      <c r="Q194" s="168">
        <v>2</v>
      </c>
      <c r="R194" s="168">
        <v>2</v>
      </c>
      <c r="S194" s="168">
        <v>2</v>
      </c>
      <c r="T194" s="168">
        <v>2</v>
      </c>
      <c r="U194" s="168">
        <v>10</v>
      </c>
      <c r="W194" s="23">
        <v>1</v>
      </c>
      <c r="X194" s="23">
        <v>2</v>
      </c>
      <c r="Y194" s="23">
        <v>2</v>
      </c>
      <c r="Z194" s="23">
        <v>1</v>
      </c>
      <c r="AA194" s="23">
        <v>2</v>
      </c>
      <c r="AH194" s="5"/>
      <c r="AI194" s="5"/>
      <c r="AO194" s="5"/>
    </row>
    <row r="195" spans="10:41">
      <c r="J195" s="23">
        <v>191</v>
      </c>
      <c r="K195" s="169" t="s">
        <v>95</v>
      </c>
      <c r="L195" s="169" t="s">
        <v>85</v>
      </c>
      <c r="M195" s="169" t="s">
        <v>13</v>
      </c>
      <c r="N195" s="169" t="s">
        <v>15</v>
      </c>
      <c r="O195" s="169" t="s">
        <v>13</v>
      </c>
      <c r="Q195" s="168">
        <v>6</v>
      </c>
      <c r="R195" s="168">
        <v>18</v>
      </c>
      <c r="S195" s="168">
        <v>5</v>
      </c>
      <c r="T195" s="168">
        <v>2</v>
      </c>
      <c r="U195" s="168">
        <v>5</v>
      </c>
      <c r="W195" s="23">
        <v>1</v>
      </c>
      <c r="X195" s="23">
        <v>2</v>
      </c>
      <c r="Y195" s="23">
        <v>2</v>
      </c>
      <c r="Z195" s="23">
        <v>1</v>
      </c>
      <c r="AA195" s="23">
        <v>1</v>
      </c>
      <c r="AH195" s="5"/>
      <c r="AI195" s="5"/>
      <c r="AO195" s="5"/>
    </row>
    <row r="196" spans="10:41">
      <c r="J196" s="168">
        <v>192</v>
      </c>
      <c r="K196" s="169" t="s">
        <v>29</v>
      </c>
      <c r="L196" s="169" t="s">
        <v>96</v>
      </c>
      <c r="M196" s="169" t="s">
        <v>13</v>
      </c>
      <c r="N196" s="169" t="s">
        <v>29</v>
      </c>
      <c r="O196" s="169" t="s">
        <v>13</v>
      </c>
      <c r="Q196" s="168">
        <v>8</v>
      </c>
      <c r="R196" s="168">
        <v>15</v>
      </c>
      <c r="S196" s="168">
        <v>5</v>
      </c>
      <c r="T196" s="168">
        <v>8</v>
      </c>
      <c r="U196" s="168">
        <v>5</v>
      </c>
      <c r="W196" s="23">
        <v>1</v>
      </c>
      <c r="X196" s="23">
        <v>1</v>
      </c>
      <c r="Y196" s="23">
        <v>1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13</v>
      </c>
      <c r="M197" s="169" t="s">
        <v>13</v>
      </c>
      <c r="N197" s="169" t="s">
        <v>29</v>
      </c>
      <c r="O197" s="169" t="s">
        <v>29</v>
      </c>
      <c r="Q197" s="168">
        <v>5</v>
      </c>
      <c r="R197" s="168">
        <v>5</v>
      </c>
      <c r="S197" s="168">
        <v>5</v>
      </c>
      <c r="T197" s="168">
        <v>8</v>
      </c>
      <c r="U197" s="168">
        <v>8</v>
      </c>
      <c r="W197" s="23">
        <v>2</v>
      </c>
      <c r="X197" s="23">
        <v>1</v>
      </c>
      <c r="Y197" s="23">
        <v>1</v>
      </c>
      <c r="Z197" s="23">
        <v>1</v>
      </c>
      <c r="AA197" s="23">
        <v>1</v>
      </c>
      <c r="AH197" s="5"/>
      <c r="AI197" s="5"/>
      <c r="AO197" s="5"/>
    </row>
    <row r="198" spans="10:41">
      <c r="J198" s="168">
        <v>194</v>
      </c>
      <c r="K198" s="169" t="s">
        <v>13</v>
      </c>
      <c r="L198" s="169" t="s">
        <v>31</v>
      </c>
      <c r="M198" s="169" t="s">
        <v>31</v>
      </c>
      <c r="N198" s="169" t="s">
        <v>16</v>
      </c>
      <c r="O198" s="169" t="s">
        <v>16</v>
      </c>
      <c r="Q198" s="168">
        <v>5</v>
      </c>
      <c r="R198" s="168">
        <v>7</v>
      </c>
      <c r="S198" s="168">
        <v>7</v>
      </c>
      <c r="T198" s="168">
        <v>3</v>
      </c>
      <c r="U198" s="168">
        <v>3</v>
      </c>
      <c r="W198" s="23">
        <v>2</v>
      </c>
      <c r="X198" s="23">
        <v>1</v>
      </c>
      <c r="Y198" s="23">
        <v>1</v>
      </c>
      <c r="Z198" s="23">
        <v>2</v>
      </c>
      <c r="AA198" s="23">
        <v>1</v>
      </c>
      <c r="AH198" s="5"/>
      <c r="AI198" s="5"/>
      <c r="AO198" s="5"/>
    </row>
    <row r="199" spans="10:41">
      <c r="J199" s="23">
        <v>195</v>
      </c>
      <c r="K199" s="169" t="s">
        <v>15</v>
      </c>
      <c r="L199" s="169" t="s">
        <v>16</v>
      </c>
      <c r="M199" s="169" t="s">
        <v>16</v>
      </c>
      <c r="N199" s="169" t="s">
        <v>30</v>
      </c>
      <c r="O199" s="169" t="s">
        <v>95</v>
      </c>
      <c r="Q199" s="168">
        <v>2</v>
      </c>
      <c r="R199" s="168">
        <v>3</v>
      </c>
      <c r="S199" s="168">
        <v>3</v>
      </c>
      <c r="T199" s="168">
        <v>10</v>
      </c>
      <c r="U199" s="168">
        <v>6</v>
      </c>
      <c r="W199" s="23">
        <v>2</v>
      </c>
      <c r="X199" s="23">
        <v>1</v>
      </c>
      <c r="Y199" s="23">
        <v>2</v>
      </c>
      <c r="Z199" s="23">
        <v>2</v>
      </c>
      <c r="AA199" s="23">
        <v>1</v>
      </c>
      <c r="AH199" s="5"/>
      <c r="AI199" s="5"/>
      <c r="AO199" s="5"/>
    </row>
    <row r="200" spans="10:41">
      <c r="J200" s="168">
        <v>196</v>
      </c>
      <c r="K200" s="169" t="s">
        <v>95</v>
      </c>
      <c r="L200" s="169" t="s">
        <v>82</v>
      </c>
      <c r="M200" s="169" t="s">
        <v>95</v>
      </c>
      <c r="N200" s="169" t="s">
        <v>12</v>
      </c>
      <c r="O200" s="169" t="s">
        <v>29</v>
      </c>
      <c r="Q200" s="168">
        <v>6</v>
      </c>
      <c r="R200" s="168">
        <v>16</v>
      </c>
      <c r="S200" s="168">
        <v>6</v>
      </c>
      <c r="T200" s="168">
        <v>4</v>
      </c>
      <c r="U200" s="168">
        <v>8</v>
      </c>
      <c r="W200" s="23">
        <v>1</v>
      </c>
      <c r="X200" s="23">
        <v>1</v>
      </c>
      <c r="Y200" s="23">
        <v>2</v>
      </c>
      <c r="Z200" s="23">
        <v>2</v>
      </c>
      <c r="AA200" s="23">
        <v>1</v>
      </c>
      <c r="AH200" s="5"/>
      <c r="AI200" s="5"/>
      <c r="AO200" s="5"/>
    </row>
    <row r="201" spans="10:41">
      <c r="J201" s="23">
        <v>197</v>
      </c>
      <c r="K201" s="169" t="s">
        <v>13</v>
      </c>
      <c r="L201" s="169" t="s">
        <v>13</v>
      </c>
      <c r="M201" s="169" t="s">
        <v>13</v>
      </c>
      <c r="N201" s="169" t="s">
        <v>16</v>
      </c>
      <c r="O201" s="169" t="s">
        <v>12</v>
      </c>
      <c r="Q201" s="168">
        <v>5</v>
      </c>
      <c r="R201" s="168">
        <v>5</v>
      </c>
      <c r="S201" s="168">
        <v>5</v>
      </c>
      <c r="T201" s="168">
        <v>3</v>
      </c>
      <c r="U201" s="168">
        <v>4</v>
      </c>
      <c r="W201" s="23">
        <v>1</v>
      </c>
      <c r="X201" s="23">
        <v>2</v>
      </c>
      <c r="Y201" s="23">
        <v>2</v>
      </c>
      <c r="Z201" s="23">
        <v>2</v>
      </c>
      <c r="AA201" s="23">
        <v>2</v>
      </c>
      <c r="AH201" s="5"/>
      <c r="AI201" s="5"/>
      <c r="AO201" s="5"/>
    </row>
    <row r="202" spans="10:41">
      <c r="J202" s="168">
        <v>198</v>
      </c>
      <c r="K202" s="169" t="s">
        <v>31</v>
      </c>
      <c r="L202" s="169" t="s">
        <v>95</v>
      </c>
      <c r="M202" s="169" t="s">
        <v>95</v>
      </c>
      <c r="N202" s="169" t="s">
        <v>28</v>
      </c>
      <c r="O202" s="169" t="s">
        <v>30</v>
      </c>
      <c r="Q202" s="168">
        <v>7</v>
      </c>
      <c r="R202" s="168">
        <v>6</v>
      </c>
      <c r="S202" s="168">
        <v>6</v>
      </c>
      <c r="T202" s="168">
        <v>9</v>
      </c>
      <c r="U202" s="168">
        <v>10</v>
      </c>
      <c r="W202" s="23">
        <v>1</v>
      </c>
      <c r="X202" s="23">
        <v>2</v>
      </c>
      <c r="Y202" s="23">
        <v>2</v>
      </c>
      <c r="Z202" s="23">
        <v>2</v>
      </c>
      <c r="AA202" s="23">
        <v>1</v>
      </c>
      <c r="AH202" s="5"/>
      <c r="AI202" s="5"/>
      <c r="AO202" s="5"/>
    </row>
    <row r="203" spans="10:41">
      <c r="J203" s="23">
        <v>199</v>
      </c>
      <c r="K203" s="169" t="s">
        <v>95</v>
      </c>
      <c r="L203" s="169" t="s">
        <v>30</v>
      </c>
      <c r="M203" s="169" t="s">
        <v>13</v>
      </c>
      <c r="N203" s="169" t="s">
        <v>30</v>
      </c>
      <c r="O203" s="169" t="s">
        <v>28</v>
      </c>
      <c r="Q203" s="168">
        <v>6</v>
      </c>
      <c r="R203" s="168">
        <v>10</v>
      </c>
      <c r="S203" s="168">
        <v>5</v>
      </c>
      <c r="T203" s="168">
        <v>10</v>
      </c>
      <c r="U203" s="168">
        <v>9</v>
      </c>
      <c r="W203" s="23">
        <v>2</v>
      </c>
      <c r="X203" s="23">
        <v>1</v>
      </c>
      <c r="Y203" s="23">
        <v>2</v>
      </c>
      <c r="Z203" s="23">
        <v>2</v>
      </c>
      <c r="AA203" s="23"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78" priority="27">
      <formula>_xlfn.LET(_xlpm.x, W4, AND(NOT(_xlfn.ISFORMULA(_xlpm.x)), _xlpm.x&lt;&gt;""))</formula>
    </cfRule>
  </conditionalFormatting>
  <conditionalFormatting sqref="W5:AA203 X4:AA4">
    <cfRule type="expression" dxfId="177" priority="23">
      <formula>_xlfn.LET(_xlpm.x, W4, AND(NOT(_xlfn.ISFORMULA(_xlpm.x)), _xlpm.x&lt;&gt;""))</formula>
    </cfRule>
  </conditionalFormatting>
  <conditionalFormatting sqref="W5:AA203 X4:AA4">
    <cfRule type="expression" dxfId="176" priority="22">
      <formula>_xlfn.LET(_xlpm.x, W4, AND(NOT(_xlfn.ISFORMULA(_xlpm.x)), _xlpm.x&lt;&gt;""))</formula>
    </cfRule>
  </conditionalFormatting>
  <conditionalFormatting sqref="W4:AA203">
    <cfRule type="expression" dxfId="175" priority="21">
      <formula>_xlfn.LET(_xlpm.x, W4, AND(NOT(_xlfn.ISFORMULA(_xlpm.x)), _xlpm.x&lt;&gt;""))</formula>
    </cfRule>
  </conditionalFormatting>
  <conditionalFormatting sqref="K1:O1048576">
    <cfRule type="cellIs" dxfId="174" priority="16" operator="equal">
      <formula>"C1"</formula>
    </cfRule>
    <cfRule type="cellIs" dxfId="173" priority="17" operator="between">
      <formula>"G1"</formula>
      <formula>"G5"</formula>
    </cfRule>
    <cfRule type="cellIs" dxfId="172" priority="19" operator="between">
      <formula>"M1"</formula>
      <formula>"M5"</formula>
    </cfRule>
  </conditionalFormatting>
  <conditionalFormatting sqref="C28:G28 E27:G27 C39:G46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{B3A46D71-3DA3-4031-BE0F-AB66F6AFC278}</x14:id>
        </ext>
      </extLst>
    </cfRule>
  </conditionalFormatting>
  <conditionalFormatting sqref="D52:D54">
    <cfRule type="cellIs" dxfId="171" priority="11" operator="equal">
      <formula>"C1"</formula>
    </cfRule>
    <cfRule type="cellIs" dxfId="170" priority="12" operator="between">
      <formula>"G1"</formula>
      <formula>"G4"</formula>
    </cfRule>
    <cfRule type="cellIs" dxfId="169" priority="13" operator="between">
      <formula>"GA"</formula>
      <formula>"GQ"</formula>
    </cfRule>
    <cfRule type="cellIs" dxfId="168" priority="14" operator="between">
      <formula>"M1"</formula>
      <formula>"M4"</formula>
    </cfRule>
  </conditionalFormatting>
  <conditionalFormatting sqref="E52:E54">
    <cfRule type="cellIs" dxfId="167" priority="7" operator="equal">
      <formula>"C1"</formula>
    </cfRule>
    <cfRule type="cellIs" dxfId="166" priority="8" operator="between">
      <formula>"G1"</formula>
      <formula>"G4"</formula>
    </cfRule>
    <cfRule type="cellIs" dxfId="165" priority="9" operator="between">
      <formula>"GA"</formula>
      <formula>"GQ"</formula>
    </cfRule>
    <cfRule type="cellIs" dxfId="164" priority="10" operator="between">
      <formula>"M1"</formula>
      <formula>"M4"</formula>
    </cfRule>
  </conditionalFormatting>
  <conditionalFormatting sqref="F52:F54">
    <cfRule type="cellIs" dxfId="163" priority="3" operator="equal">
      <formula>"C1"</formula>
    </cfRule>
    <cfRule type="cellIs" dxfId="162" priority="4" operator="between">
      <formula>"G1"</formula>
      <formula>"G4"</formula>
    </cfRule>
    <cfRule type="cellIs" dxfId="161" priority="5" operator="between">
      <formula>"GA"</formula>
      <formula>"GQ"</formula>
    </cfRule>
    <cfRule type="cellIs" dxfId="160" priority="6" operator="between">
      <formula>"M1"</formula>
      <formula>"M4"</formula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{0B84DADD-88CB-4A5F-BB95-468755753EE8}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A46D71-3DA3-4031-BE0F-AB66F6AFC2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E27:G27 C39:G46</xm:sqref>
        </x14:conditionalFormatting>
        <x14:conditionalFormatting xmlns:xm="http://schemas.microsoft.com/office/excel/2006/main">
          <x14:cfRule type="dataBar" id="{0B84DADD-88CB-4A5F-BB95-468755753E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18" operator="containsText" id="{AA0D8793-9349-434E-BE21-8BFE20DE9320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32DB-2C91-4589-95B6-2AA15B8101CE}">
  <sheetPr codeName="工作表7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29</v>
      </c>
      <c r="L4" s="24" t="s">
        <v>31</v>
      </c>
      <c r="M4" s="24" t="s">
        <v>82</v>
      </c>
      <c r="N4" s="24" t="s">
        <v>30</v>
      </c>
      <c r="O4" s="24" t="s">
        <v>15</v>
      </c>
      <c r="Q4" s="23" cm="1">
        <f t="array" ref="Q4:U304">_xlfn.LET(_xlpm.x, K4:O304, IF(_xlpm.x="", "", _xlfn.XLOOKUP(_xlpm.x, $A$4:$A$23, $H$4:$H$23, , 0)))</f>
        <v>8</v>
      </c>
      <c r="R4" s="23">
        <v>7</v>
      </c>
      <c r="S4" s="23">
        <v>16</v>
      </c>
      <c r="T4" s="23">
        <v>10</v>
      </c>
      <c r="U4" s="23">
        <v>2</v>
      </c>
      <c r="W4" s="23" cm="1">
        <f t="array" ref="W4">_xlfn.LET(_xlpm.x, K4:K6, IF(SUM((_xlpm.x="K")*1, (_xlpm.x="A")*1, (_xlpm.x="GK")*1, (_xlpm.x="GA")*1)&gt;0, 3, 1))</f>
        <v>3</v>
      </c>
      <c r="X4" s="23" cm="1">
        <f t="array" ref="X4">_xlfn.LET(_xlpm.x, L4:L6, IF(SUM((_xlpm.x="K")*1, (_xlpm.x="A")*1, (_xlpm.x="GK")*1, (_xlpm.x="GA")*1)&gt;0, 3, 1))</f>
        <v>3</v>
      </c>
      <c r="Y4" s="23" cm="1">
        <f t="array" ref="Y4">_xlfn.LET(_xlpm.x, M4:M6, IF(SUM((_xlpm.x="K")*1, (_xlpm.x="A")*1, (_xlpm.x="GK")*1, (_xlpm.x="GA")*1)&gt;0, 3, 1))</f>
        <v>3</v>
      </c>
      <c r="Z4" s="23">
        <v>1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0</v>
      </c>
      <c r="D5" s="176">
        <f t="shared" si="0"/>
        <v>6</v>
      </c>
      <c r="E5" s="176">
        <f t="shared" si="0"/>
        <v>0</v>
      </c>
      <c r="F5" s="176">
        <f t="shared" si="0"/>
        <v>9</v>
      </c>
      <c r="G5" s="176">
        <f t="shared" si="0"/>
        <v>0</v>
      </c>
      <c r="H5" s="174">
        <v>1</v>
      </c>
      <c r="I5" s="78"/>
      <c r="J5" s="168">
        <v>1</v>
      </c>
      <c r="K5" s="169" t="s">
        <v>31</v>
      </c>
      <c r="L5" s="169" t="s">
        <v>31</v>
      </c>
      <c r="M5" s="169" t="s">
        <v>85</v>
      </c>
      <c r="N5" s="169" t="s">
        <v>15</v>
      </c>
      <c r="O5" s="169" t="s">
        <v>12</v>
      </c>
      <c r="Q5" s="168">
        <v>7</v>
      </c>
      <c r="R5" s="168">
        <v>7</v>
      </c>
      <c r="S5" s="168">
        <v>18</v>
      </c>
      <c r="T5" s="168">
        <v>2</v>
      </c>
      <c r="U5" s="168">
        <v>4</v>
      </c>
      <c r="W5" s="23" cm="1">
        <f t="array" ref="W5">_xlfn.LET(_xlpm.x, K5:K7, IF(SUM((_xlpm.x="K")*1, (_xlpm.x="A")*1, (_xlpm.x="GK")*1, (_xlpm.x="GA")*1)&gt;0, 3, 1))</f>
        <v>3</v>
      </c>
      <c r="X5" s="23" cm="1">
        <f t="array" ref="X5">_xlfn.LET(_xlpm.x, L5:L7, IF(SUM((_xlpm.x="K")*1, (_xlpm.x="A")*1, (_xlpm.x="GK")*1, (_xlpm.x="GA")*1)&gt;0, 3, 1))</f>
        <v>3</v>
      </c>
      <c r="Y5" s="23" cm="1">
        <f t="array" ref="Y5">_xlfn.LET(_xlpm.x, M5:M7, IF(SUM((_xlpm.x="K")*1, (_xlpm.x="A")*1, (_xlpm.x="GK")*1, (_xlpm.x="GA")*1)&gt;0, 3, 1))</f>
        <v>1</v>
      </c>
      <c r="Z5" s="23">
        <v>1</v>
      </c>
      <c r="AA5" s="23">
        <v>1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6</v>
      </c>
      <c r="E6" s="175">
        <f t="shared" si="0"/>
        <v>0</v>
      </c>
      <c r="F6" s="175">
        <f t="shared" si="0"/>
        <v>22</v>
      </c>
      <c r="G6" s="175">
        <f t="shared" si="0"/>
        <v>28</v>
      </c>
      <c r="H6" s="129">
        <v>2</v>
      </c>
      <c r="I6" s="78"/>
      <c r="J6" s="23">
        <v>2</v>
      </c>
      <c r="K6" s="169" t="s">
        <v>15</v>
      </c>
      <c r="L6" s="169" t="s">
        <v>82</v>
      </c>
      <c r="M6" s="169" t="s">
        <v>81</v>
      </c>
      <c r="N6" s="169" t="s">
        <v>12</v>
      </c>
      <c r="O6" s="169" t="s">
        <v>16</v>
      </c>
      <c r="Q6" s="168">
        <v>2</v>
      </c>
      <c r="R6" s="168">
        <v>16</v>
      </c>
      <c r="S6" s="168">
        <v>14</v>
      </c>
      <c r="T6" s="168">
        <v>4</v>
      </c>
      <c r="U6" s="168">
        <v>3</v>
      </c>
      <c r="W6" s="23" cm="1">
        <f t="array" ref="W6">_xlfn.LET(_xlpm.x, K6:K8, IF(SUM((_xlpm.x="K")*1, (_xlpm.x="A")*1, (_xlpm.x="GK")*1, (_xlpm.x="GA")*1)&gt;0, 3, 1))</f>
        <v>3</v>
      </c>
      <c r="X6" s="23" cm="1">
        <f t="array" ref="X6">_xlfn.LET(_xlpm.x, L6:L8, IF(SUM((_xlpm.x="K")*1, (_xlpm.x="A")*1, (_xlpm.x="GK")*1, (_xlpm.x="GA")*1)&gt;0, 3, 1))</f>
        <v>3</v>
      </c>
      <c r="Y6" s="23" cm="1">
        <f t="array" ref="Y6">_xlfn.LET(_xlpm.x, M6:M8, IF(SUM((_xlpm.x="K")*1, (_xlpm.x="A")*1, (_xlpm.x="GK")*1, (_xlpm.x="GA")*1)&gt;0, 3, 1))</f>
        <v>1</v>
      </c>
      <c r="Z6" s="23">
        <v>1</v>
      </c>
      <c r="AA6" s="23">
        <v>1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6</v>
      </c>
      <c r="E7" s="175">
        <f t="shared" si="0"/>
        <v>0</v>
      </c>
      <c r="F7" s="175">
        <f t="shared" si="0"/>
        <v>22</v>
      </c>
      <c r="G7" s="175">
        <f t="shared" si="0"/>
        <v>27</v>
      </c>
      <c r="H7" s="129">
        <v>3</v>
      </c>
      <c r="I7" s="78"/>
      <c r="J7" s="168">
        <v>3</v>
      </c>
      <c r="K7" s="169" t="s">
        <v>13</v>
      </c>
      <c r="L7" s="169" t="s">
        <v>28</v>
      </c>
      <c r="M7" s="24" t="s">
        <v>96</v>
      </c>
      <c r="N7" s="169" t="s">
        <v>12</v>
      </c>
      <c r="O7" s="169" t="s">
        <v>16</v>
      </c>
      <c r="Q7" s="168">
        <v>5</v>
      </c>
      <c r="R7" s="168">
        <v>9</v>
      </c>
      <c r="S7" s="168">
        <v>15</v>
      </c>
      <c r="T7" s="168">
        <v>4</v>
      </c>
      <c r="U7" s="168">
        <v>3</v>
      </c>
      <c r="W7" s="23" cm="1">
        <f t="array" ref="W7">_xlfn.LET(_xlpm.x, K7:K9, IF(SUM((_xlpm.x="K")*1, (_xlpm.x="A")*1, (_xlpm.x="GK")*1, (_xlpm.x="GA")*1)&gt;0, 3, 1))</f>
        <v>3</v>
      </c>
      <c r="X7" s="23" cm="1">
        <f t="array" ref="X7">_xlfn.LET(_xlpm.x, L7:L9, IF(SUM((_xlpm.x="K")*1, (_xlpm.x="A")*1, (_xlpm.x="GK")*1, (_xlpm.x="GA")*1)&gt;0, 3, 1))</f>
        <v>3</v>
      </c>
      <c r="Y7" s="23" cm="1">
        <f t="array" ref="Y7">_xlfn.LET(_xlpm.x, M7:M9, IF(SUM((_xlpm.x="K")*1, (_xlpm.x="A")*1, (_xlpm.x="GK")*1, (_xlpm.x="GA")*1)&gt;0, 3, 1))</f>
        <v>3</v>
      </c>
      <c r="Z7" s="23">
        <v>1</v>
      </c>
      <c r="AA7" s="23">
        <v>1</v>
      </c>
      <c r="AC7" s="174" t="s">
        <v>14</v>
      </c>
      <c r="AD7" s="176">
        <v>0</v>
      </c>
      <c r="AE7" s="176">
        <v>6</v>
      </c>
      <c r="AF7" s="176">
        <v>0</v>
      </c>
      <c r="AG7" s="176">
        <v>9</v>
      </c>
      <c r="AH7" s="176">
        <v>0</v>
      </c>
      <c r="AI7" s="5"/>
      <c r="AJ7" s="174" t="s">
        <v>14</v>
      </c>
      <c r="AK7" s="174">
        <v>0</v>
      </c>
      <c r="AL7" s="174">
        <v>6</v>
      </c>
      <c r="AM7" s="174">
        <v>0</v>
      </c>
      <c r="AN7" s="174">
        <v>9</v>
      </c>
      <c r="AO7" s="174">
        <v>0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6</v>
      </c>
      <c r="E8" s="175">
        <f t="shared" si="0"/>
        <v>0</v>
      </c>
      <c r="F8" s="175">
        <f t="shared" si="0"/>
        <v>22</v>
      </c>
      <c r="G8" s="175">
        <f t="shared" si="0"/>
        <v>27</v>
      </c>
      <c r="H8" s="129">
        <v>4</v>
      </c>
      <c r="I8" s="78"/>
      <c r="J8" s="23">
        <v>4</v>
      </c>
      <c r="K8" s="169" t="s">
        <v>29</v>
      </c>
      <c r="L8" s="169" t="s">
        <v>82</v>
      </c>
      <c r="M8" s="169" t="s">
        <v>81</v>
      </c>
      <c r="N8" s="169" t="s">
        <v>16</v>
      </c>
      <c r="O8" s="169" t="s">
        <v>29</v>
      </c>
      <c r="Q8" s="168">
        <v>8</v>
      </c>
      <c r="R8" s="168">
        <v>16</v>
      </c>
      <c r="S8" s="168">
        <v>14</v>
      </c>
      <c r="T8" s="168">
        <v>3</v>
      </c>
      <c r="U8" s="168">
        <v>8</v>
      </c>
      <c r="W8" s="23" cm="1">
        <f t="array" ref="W8">_xlfn.LET(_xlpm.x, K8:K10, IF(SUM((_xlpm.x="K")*1, (_xlpm.x="A")*1, (_xlpm.x="GK")*1, (_xlpm.x="GA")*1)&gt;0, 3, 1))</f>
        <v>3</v>
      </c>
      <c r="X8" s="23" cm="1">
        <f t="array" ref="X8">_xlfn.LET(_xlpm.x, L8:L10, IF(SUM((_xlpm.x="K")*1, (_xlpm.x="A")*1, (_xlpm.x="GK")*1, (_xlpm.x="GA")*1)&gt;0, 3, 1))</f>
        <v>3</v>
      </c>
      <c r="Y8" s="23" cm="1">
        <f t="array" ref="Y8">_xlfn.LET(_xlpm.x, M8:M10, IF(SUM((_xlpm.x="K")*1, (_xlpm.x="A")*1, (_xlpm.x="GK")*1, (_xlpm.x="GA")*1)&gt;0, 3, 1))</f>
        <v>3</v>
      </c>
      <c r="Z8" s="23">
        <v>1</v>
      </c>
      <c r="AA8" s="23">
        <v>1</v>
      </c>
      <c r="AC8" s="129" t="s">
        <v>15</v>
      </c>
      <c r="AD8" s="175">
        <v>4</v>
      </c>
      <c r="AE8" s="175">
        <v>11</v>
      </c>
      <c r="AF8" s="175">
        <v>0</v>
      </c>
      <c r="AG8" s="175">
        <v>22</v>
      </c>
      <c r="AH8" s="175">
        <v>28</v>
      </c>
      <c r="AI8" s="5"/>
      <c r="AJ8" s="129" t="s">
        <v>15</v>
      </c>
      <c r="AK8" s="175">
        <v>4</v>
      </c>
      <c r="AL8" s="175">
        <v>11</v>
      </c>
      <c r="AM8" s="175">
        <v>0</v>
      </c>
      <c r="AN8" s="175">
        <v>22</v>
      </c>
      <c r="AO8" s="175">
        <v>28</v>
      </c>
    </row>
    <row r="9" spans="1:41" ht="15.9" customHeight="1">
      <c r="A9" s="175" t="s">
        <v>13</v>
      </c>
      <c r="B9" s="129" t="s">
        <v>13</v>
      </c>
      <c r="C9" s="175">
        <f t="shared" si="1"/>
        <v>43</v>
      </c>
      <c r="D9" s="175">
        <f t="shared" si="0"/>
        <v>19</v>
      </c>
      <c r="E9" s="175">
        <f t="shared" si="0"/>
        <v>0</v>
      </c>
      <c r="F9" s="175">
        <f t="shared" si="0"/>
        <v>12</v>
      </c>
      <c r="G9" s="175">
        <f t="shared" si="0"/>
        <v>16</v>
      </c>
      <c r="H9" s="129">
        <v>5</v>
      </c>
      <c r="I9" s="78"/>
      <c r="J9" s="168">
        <v>5</v>
      </c>
      <c r="K9" s="169" t="s">
        <v>95</v>
      </c>
      <c r="L9" s="169" t="s">
        <v>12</v>
      </c>
      <c r="M9" s="169" t="s">
        <v>94</v>
      </c>
      <c r="N9" s="169" t="s">
        <v>16</v>
      </c>
      <c r="O9" s="169" t="s">
        <v>16</v>
      </c>
      <c r="Q9" s="168">
        <v>6</v>
      </c>
      <c r="R9" s="168">
        <v>4</v>
      </c>
      <c r="S9" s="168">
        <v>17</v>
      </c>
      <c r="T9" s="168">
        <v>3</v>
      </c>
      <c r="U9" s="168">
        <v>3</v>
      </c>
      <c r="W9" s="23" cm="1">
        <f t="array" ref="W9">_xlfn.LET(_xlpm.x, K9:K11, IF(SUM((_xlpm.x="K")*1, (_xlpm.x="A")*1, (_xlpm.x="GK")*1, (_xlpm.x="GA")*1)&gt;0, 3, 1))</f>
        <v>3</v>
      </c>
      <c r="X9" s="23" cm="1">
        <f t="array" ref="X9">_xlfn.LET(_xlpm.x, L9:L11, IF(SUM((_xlpm.x="K")*1, (_xlpm.x="A")*1, (_xlpm.x="GK")*1, (_xlpm.x="GA")*1)&gt;0, 3, 1))</f>
        <v>1</v>
      </c>
      <c r="Y9" s="23" cm="1">
        <f t="array" ref="Y9">_xlfn.LET(_xlpm.x, M9:M11, IF(SUM((_xlpm.x="K")*1, (_xlpm.x="A")*1, (_xlpm.x="GK")*1, (_xlpm.x="GA")*1)&gt;0, 3, 1))</f>
        <v>3</v>
      </c>
      <c r="Z9" s="23">
        <v>1</v>
      </c>
      <c r="AA9" s="23">
        <v>1</v>
      </c>
      <c r="AC9" s="129" t="s">
        <v>16</v>
      </c>
      <c r="AD9" s="175">
        <v>4</v>
      </c>
      <c r="AE9" s="175">
        <v>11</v>
      </c>
      <c r="AF9" s="175">
        <v>0</v>
      </c>
      <c r="AG9" s="175">
        <v>22</v>
      </c>
      <c r="AH9" s="175">
        <v>27</v>
      </c>
      <c r="AI9" s="5"/>
      <c r="AJ9" s="129" t="s">
        <v>16</v>
      </c>
      <c r="AK9" s="175">
        <v>4</v>
      </c>
      <c r="AL9" s="175">
        <v>11</v>
      </c>
      <c r="AM9" s="175">
        <v>0</v>
      </c>
      <c r="AN9" s="175">
        <v>22</v>
      </c>
      <c r="AO9" s="175">
        <v>27</v>
      </c>
    </row>
    <row r="10" spans="1:41" ht="15.9" customHeight="1">
      <c r="A10" s="175" t="s">
        <v>95</v>
      </c>
      <c r="B10" s="129" t="s">
        <v>95</v>
      </c>
      <c r="C10" s="175">
        <f t="shared" si="1"/>
        <v>43</v>
      </c>
      <c r="D10" s="175">
        <f t="shared" si="0"/>
        <v>19</v>
      </c>
      <c r="E10" s="175">
        <f t="shared" si="0"/>
        <v>0</v>
      </c>
      <c r="F10" s="175">
        <f t="shared" si="0"/>
        <v>12</v>
      </c>
      <c r="G10" s="175">
        <f t="shared" si="0"/>
        <v>16</v>
      </c>
      <c r="H10" s="129">
        <v>6</v>
      </c>
      <c r="I10" s="78"/>
      <c r="J10" s="23">
        <v>6</v>
      </c>
      <c r="K10" s="169" t="s">
        <v>29</v>
      </c>
      <c r="L10" s="169" t="s">
        <v>13</v>
      </c>
      <c r="M10" s="169" t="s">
        <v>82</v>
      </c>
      <c r="N10" s="169" t="s">
        <v>30</v>
      </c>
      <c r="O10" s="169" t="s">
        <v>31</v>
      </c>
      <c r="Q10" s="168">
        <v>8</v>
      </c>
      <c r="R10" s="168">
        <v>5</v>
      </c>
      <c r="S10" s="168">
        <v>16</v>
      </c>
      <c r="T10" s="168">
        <v>10</v>
      </c>
      <c r="U10" s="168">
        <v>7</v>
      </c>
      <c r="W10" s="23" cm="1">
        <f t="array" ref="W10">_xlfn.LET(_xlpm.x, K10:K12, IF(SUM((_xlpm.x="K")*1, (_xlpm.x="A")*1, (_xlpm.x="GK")*1, (_xlpm.x="GA")*1)&gt;0, 3, 1))</f>
        <v>3</v>
      </c>
      <c r="X10" s="23" cm="1">
        <f t="array" ref="X10">_xlfn.LET(_xlpm.x, L10:L12, IF(SUM((_xlpm.x="K")*1, (_xlpm.x="A")*1, (_xlpm.x="GK")*1, (_xlpm.x="GA")*1)&gt;0, 3, 1))</f>
        <v>3</v>
      </c>
      <c r="Y10" s="23" cm="1">
        <f t="array" ref="Y10">_xlfn.LET(_xlpm.x, M10:M12, IF(SUM((_xlpm.x="K")*1, (_xlpm.x="A")*1, (_xlpm.x="GK")*1, (_xlpm.x="GA")*1)&gt;0, 3, 1))</f>
        <v>3</v>
      </c>
      <c r="Z10" s="23">
        <v>1</v>
      </c>
      <c r="AA10" s="23">
        <v>1</v>
      </c>
      <c r="AC10" s="129" t="s">
        <v>12</v>
      </c>
      <c r="AD10" s="175">
        <v>4</v>
      </c>
      <c r="AE10" s="175">
        <v>11</v>
      </c>
      <c r="AF10" s="175">
        <v>0</v>
      </c>
      <c r="AG10" s="175">
        <v>22</v>
      </c>
      <c r="AH10" s="175">
        <v>27</v>
      </c>
      <c r="AI10" s="5"/>
      <c r="AJ10" s="129" t="s">
        <v>12</v>
      </c>
      <c r="AK10" s="175">
        <v>4</v>
      </c>
      <c r="AL10" s="175">
        <v>11</v>
      </c>
      <c r="AM10" s="175">
        <v>0</v>
      </c>
      <c r="AN10" s="175">
        <v>22</v>
      </c>
      <c r="AO10" s="175">
        <v>27</v>
      </c>
    </row>
    <row r="11" spans="1:41" ht="15.9" customHeight="1">
      <c r="A11" s="175" t="s">
        <v>31</v>
      </c>
      <c r="B11" s="129" t="s">
        <v>31</v>
      </c>
      <c r="C11" s="175">
        <f t="shared" si="1"/>
        <v>47</v>
      </c>
      <c r="D11" s="175">
        <f t="shared" si="0"/>
        <v>22</v>
      </c>
      <c r="E11" s="175">
        <f t="shared" si="0"/>
        <v>0</v>
      </c>
      <c r="F11" s="175">
        <f t="shared" si="0"/>
        <v>12</v>
      </c>
      <c r="G11" s="175">
        <f t="shared" si="0"/>
        <v>16</v>
      </c>
      <c r="H11" s="129">
        <v>7</v>
      </c>
      <c r="I11" s="78"/>
      <c r="J11" s="168">
        <v>7</v>
      </c>
      <c r="K11" s="169" t="s">
        <v>95</v>
      </c>
      <c r="L11" s="169" t="s">
        <v>80</v>
      </c>
      <c r="M11" s="169" t="s">
        <v>96</v>
      </c>
      <c r="N11" s="169" t="s">
        <v>30</v>
      </c>
      <c r="O11" s="169" t="s">
        <v>95</v>
      </c>
      <c r="Q11" s="168">
        <v>6</v>
      </c>
      <c r="R11" s="168">
        <v>13</v>
      </c>
      <c r="S11" s="168">
        <v>15</v>
      </c>
      <c r="T11" s="168">
        <v>10</v>
      </c>
      <c r="U11" s="168">
        <v>6</v>
      </c>
      <c r="W11" s="23" cm="1">
        <f t="array" ref="W11">_xlfn.LET(_xlpm.x, K11:K13, IF(SUM((_xlpm.x="K")*1, (_xlpm.x="A")*1, (_xlpm.x="GK")*1, (_xlpm.x="GA")*1)&gt;0, 3, 1))</f>
        <v>3</v>
      </c>
      <c r="X11" s="23" cm="1">
        <f t="array" ref="X11">_xlfn.LET(_xlpm.x, L11:L13, IF(SUM((_xlpm.x="K")*1, (_xlpm.x="A")*1, (_xlpm.x="GK")*1, (_xlpm.x="GA")*1)&gt;0, 3, 1))</f>
        <v>3</v>
      </c>
      <c r="Y11" s="23" cm="1">
        <f t="array" ref="Y11">_xlfn.LET(_xlpm.x, M11:M13, IF(SUM((_xlpm.x="K")*1, (_xlpm.x="A")*1, (_xlpm.x="GK")*1, (_xlpm.x="GA")*1)&gt;0, 3, 1))</f>
        <v>3</v>
      </c>
      <c r="Z11" s="23">
        <v>1</v>
      </c>
      <c r="AA11" s="23">
        <v>1</v>
      </c>
      <c r="AC11" s="129" t="s">
        <v>13</v>
      </c>
      <c r="AD11" s="175">
        <v>43</v>
      </c>
      <c r="AE11" s="175">
        <v>19</v>
      </c>
      <c r="AF11" s="175">
        <v>0</v>
      </c>
      <c r="AG11" s="175">
        <v>12</v>
      </c>
      <c r="AH11" s="175">
        <v>16</v>
      </c>
      <c r="AI11" s="5"/>
      <c r="AJ11" s="129" t="s">
        <v>13</v>
      </c>
      <c r="AK11" s="175">
        <v>43</v>
      </c>
      <c r="AL11" s="175">
        <v>19</v>
      </c>
      <c r="AM11" s="175">
        <v>0</v>
      </c>
      <c r="AN11" s="175">
        <v>12</v>
      </c>
      <c r="AO11" s="175">
        <v>16</v>
      </c>
    </row>
    <row r="12" spans="1:41" ht="15.9" customHeight="1">
      <c r="A12" s="175" t="s">
        <v>29</v>
      </c>
      <c r="B12" s="129" t="s">
        <v>29</v>
      </c>
      <c r="C12" s="175">
        <f t="shared" si="1"/>
        <v>47</v>
      </c>
      <c r="D12" s="175">
        <f t="shared" si="0"/>
        <v>24</v>
      </c>
      <c r="E12" s="175">
        <f t="shared" si="0"/>
        <v>0</v>
      </c>
      <c r="F12" s="175">
        <f t="shared" si="0"/>
        <v>12</v>
      </c>
      <c r="G12" s="175">
        <f t="shared" si="0"/>
        <v>16</v>
      </c>
      <c r="H12" s="129">
        <v>8</v>
      </c>
      <c r="I12" s="78"/>
      <c r="J12" s="23">
        <v>8</v>
      </c>
      <c r="K12" s="169" t="s">
        <v>13</v>
      </c>
      <c r="L12" s="169" t="s">
        <v>31</v>
      </c>
      <c r="M12" s="169" t="s">
        <v>94</v>
      </c>
      <c r="N12" s="169" t="s">
        <v>95</v>
      </c>
      <c r="O12" s="169" t="s">
        <v>95</v>
      </c>
      <c r="Q12" s="168">
        <v>5</v>
      </c>
      <c r="R12" s="168">
        <v>7</v>
      </c>
      <c r="S12" s="168">
        <v>17</v>
      </c>
      <c r="T12" s="168">
        <v>6</v>
      </c>
      <c r="U12" s="168">
        <v>6</v>
      </c>
      <c r="W12" s="23" cm="1">
        <f t="array" ref="W12">_xlfn.LET(_xlpm.x, K12:K14, IF(SUM((_xlpm.x="K")*1, (_xlpm.x="A")*1, (_xlpm.x="GK")*1, (_xlpm.x="GA")*1)&gt;0, 3, 1))</f>
        <v>3</v>
      </c>
      <c r="X12" s="23" cm="1">
        <f t="array" ref="X12">_xlfn.LET(_xlpm.x, L12:L14, IF(SUM((_xlpm.x="K")*1, (_xlpm.x="A")*1, (_xlpm.x="GK")*1, (_xlpm.x="GA")*1)&gt;0, 3, 1))</f>
        <v>3</v>
      </c>
      <c r="Y12" s="23" cm="1">
        <f t="array" ref="Y12">_xlfn.LET(_xlpm.x, M12:M14, IF(SUM((_xlpm.x="K")*1, (_xlpm.x="A")*1, (_xlpm.x="GK")*1, (_xlpm.x="GA")*1)&gt;0, 3, 1))</f>
        <v>3</v>
      </c>
      <c r="Z12" s="23">
        <v>1</v>
      </c>
      <c r="AA12" s="23">
        <v>1</v>
      </c>
      <c r="AC12" s="129" t="s">
        <v>95</v>
      </c>
      <c r="AD12" s="175">
        <v>43</v>
      </c>
      <c r="AE12" s="175">
        <v>20</v>
      </c>
      <c r="AF12" s="175">
        <v>0</v>
      </c>
      <c r="AG12" s="175">
        <v>12</v>
      </c>
      <c r="AH12" s="175">
        <v>16</v>
      </c>
      <c r="AI12" s="5"/>
      <c r="AJ12" s="129" t="s">
        <v>95</v>
      </c>
      <c r="AK12" s="175">
        <v>43</v>
      </c>
      <c r="AL12" s="175">
        <v>20</v>
      </c>
      <c r="AM12" s="175">
        <v>0</v>
      </c>
      <c r="AN12" s="175">
        <v>12</v>
      </c>
      <c r="AO12" s="175">
        <v>16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5</v>
      </c>
      <c r="E13" s="175">
        <f t="shared" si="0"/>
        <v>0</v>
      </c>
      <c r="F13" s="175">
        <f t="shared" si="0"/>
        <v>21</v>
      </c>
      <c r="G13" s="175">
        <f t="shared" si="0"/>
        <v>27</v>
      </c>
      <c r="H13" s="129">
        <v>9</v>
      </c>
      <c r="I13" s="78"/>
      <c r="J13" s="168">
        <v>9</v>
      </c>
      <c r="K13" s="169" t="s">
        <v>29</v>
      </c>
      <c r="L13" s="169" t="s">
        <v>87</v>
      </c>
      <c r="M13" s="169" t="s">
        <v>96</v>
      </c>
      <c r="N13" s="169" t="s">
        <v>87</v>
      </c>
      <c r="O13" s="169" t="s">
        <v>15</v>
      </c>
      <c r="Q13" s="168">
        <v>8</v>
      </c>
      <c r="R13" s="168">
        <v>19</v>
      </c>
      <c r="S13" s="168">
        <v>15</v>
      </c>
      <c r="T13" s="168">
        <v>19</v>
      </c>
      <c r="U13" s="168">
        <v>2</v>
      </c>
      <c r="W13" s="23" cm="1">
        <f t="array" ref="W13">_xlfn.LET(_xlpm.x, K13:K15, IF(SUM((_xlpm.x="K")*1, (_xlpm.x="A")*1, (_xlpm.x="GK")*1, (_xlpm.x="GA")*1)&gt;0, 3, 1))</f>
        <v>3</v>
      </c>
      <c r="X13" s="23" cm="1">
        <f t="array" ref="X13">_xlfn.LET(_xlpm.x, L13:L15, IF(SUM((_xlpm.x="K")*1, (_xlpm.x="A")*1, (_xlpm.x="GK")*1, (_xlpm.x="GA")*1)&gt;0, 3, 1))</f>
        <v>1</v>
      </c>
      <c r="Y13" s="23" cm="1">
        <f t="array" ref="Y13">_xlfn.LET(_xlpm.x, M13:M15, IF(SUM((_xlpm.x="K")*1, (_xlpm.x="A")*1, (_xlpm.x="GK")*1, (_xlpm.x="GA")*1)&gt;0, 3, 1))</f>
        <v>3</v>
      </c>
      <c r="Z13" s="23">
        <v>1</v>
      </c>
      <c r="AA13" s="23">
        <v>1</v>
      </c>
      <c r="AC13" s="129" t="s">
        <v>31</v>
      </c>
      <c r="AD13" s="175">
        <v>47</v>
      </c>
      <c r="AE13" s="175">
        <v>20</v>
      </c>
      <c r="AF13" s="175">
        <v>0</v>
      </c>
      <c r="AG13" s="175">
        <v>12</v>
      </c>
      <c r="AH13" s="175">
        <v>16</v>
      </c>
      <c r="AI13" s="5"/>
      <c r="AJ13" s="129" t="s">
        <v>31</v>
      </c>
      <c r="AK13" s="175">
        <v>47</v>
      </c>
      <c r="AL13" s="175">
        <v>20</v>
      </c>
      <c r="AM13" s="175">
        <v>0</v>
      </c>
      <c r="AN13" s="175">
        <v>12</v>
      </c>
      <c r="AO13" s="175">
        <v>16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7</v>
      </c>
      <c r="E14" s="175">
        <f t="shared" si="0"/>
        <v>0</v>
      </c>
      <c r="F14" s="175">
        <f t="shared" si="0"/>
        <v>21</v>
      </c>
      <c r="G14" s="175">
        <f t="shared" si="0"/>
        <v>27</v>
      </c>
      <c r="H14" s="129">
        <v>10</v>
      </c>
      <c r="I14" s="78"/>
      <c r="J14" s="23">
        <v>10</v>
      </c>
      <c r="K14" s="169" t="s">
        <v>28</v>
      </c>
      <c r="L14" s="169" t="s">
        <v>96</v>
      </c>
      <c r="M14" s="169" t="s">
        <v>82</v>
      </c>
      <c r="N14" s="169" t="s">
        <v>15</v>
      </c>
      <c r="O14" s="169" t="s">
        <v>29</v>
      </c>
      <c r="Q14" s="168">
        <v>9</v>
      </c>
      <c r="R14" s="168">
        <v>15</v>
      </c>
      <c r="S14" s="168">
        <v>16</v>
      </c>
      <c r="T14" s="168">
        <v>2</v>
      </c>
      <c r="U14" s="168">
        <v>8</v>
      </c>
      <c r="W14" s="23" cm="1">
        <f t="array" ref="W14">_xlfn.LET(_xlpm.x, K14:K16, IF(SUM((_xlpm.x="K")*1, (_xlpm.x="A")*1, (_xlpm.x="GK")*1, (_xlpm.x="GA")*1)&gt;0, 3, 1))</f>
        <v>3</v>
      </c>
      <c r="X14" s="23" cm="1">
        <f t="array" ref="X14">_xlfn.LET(_xlpm.x, L14:L16, IF(SUM((_xlpm.x="K")*1, (_xlpm.x="A")*1, (_xlpm.x="GK")*1, (_xlpm.x="GA")*1)&gt;0, 3, 1))</f>
        <v>1</v>
      </c>
      <c r="Y14" s="23" cm="1">
        <f t="array" ref="Y14">_xlfn.LET(_xlpm.x, M14:M16, IF(SUM((_xlpm.x="K")*1, (_xlpm.x="A")*1, (_xlpm.x="GK")*1, (_xlpm.x="GA")*1)&gt;0, 3, 1))</f>
        <v>3</v>
      </c>
      <c r="Z14" s="23">
        <v>1</v>
      </c>
      <c r="AA14" s="23">
        <v>1</v>
      </c>
      <c r="AC14" s="129" t="s">
        <v>29</v>
      </c>
      <c r="AD14" s="175">
        <v>47</v>
      </c>
      <c r="AE14" s="175">
        <v>20</v>
      </c>
      <c r="AF14" s="175">
        <v>0</v>
      </c>
      <c r="AG14" s="175">
        <v>12</v>
      </c>
      <c r="AH14" s="175">
        <v>16</v>
      </c>
      <c r="AI14" s="5"/>
      <c r="AJ14" s="129" t="s">
        <v>29</v>
      </c>
      <c r="AK14" s="175">
        <v>47</v>
      </c>
      <c r="AL14" s="175">
        <v>20</v>
      </c>
      <c r="AM14" s="175">
        <v>0</v>
      </c>
      <c r="AN14" s="175">
        <v>12</v>
      </c>
      <c r="AO14" s="175">
        <v>16</v>
      </c>
    </row>
    <row r="15" spans="1:41" ht="15.9" customHeight="1">
      <c r="A15" s="176" t="s">
        <v>78</v>
      </c>
      <c r="B15" s="174" t="s">
        <v>283</v>
      </c>
      <c r="C15" s="176">
        <f t="shared" si="1"/>
        <v>0</v>
      </c>
      <c r="D15" s="176">
        <f t="shared" si="0"/>
        <v>4</v>
      </c>
      <c r="E15" s="176">
        <f t="shared" si="0"/>
        <v>5</v>
      </c>
      <c r="F15" s="176">
        <f t="shared" si="0"/>
        <v>5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31</v>
      </c>
      <c r="L15" s="169" t="s">
        <v>13</v>
      </c>
      <c r="M15" s="169" t="s">
        <v>81</v>
      </c>
      <c r="N15" s="169" t="s">
        <v>31</v>
      </c>
      <c r="O15" s="169" t="s">
        <v>29</v>
      </c>
      <c r="Q15" s="168">
        <v>7</v>
      </c>
      <c r="R15" s="168">
        <v>5</v>
      </c>
      <c r="S15" s="168">
        <v>14</v>
      </c>
      <c r="T15" s="168">
        <v>7</v>
      </c>
      <c r="U15" s="168">
        <v>8</v>
      </c>
      <c r="W15" s="23" cm="1">
        <f t="array" ref="W15">_xlfn.LET(_xlpm.x, K15:K17, IF(SUM((_xlpm.x="K")*1, (_xlpm.x="A")*1, (_xlpm.x="GK")*1, (_xlpm.x="GA")*1)&gt;0, 3, 1))</f>
        <v>3</v>
      </c>
      <c r="X15" s="23" cm="1">
        <f t="array" ref="X15">_xlfn.LET(_xlpm.x, L15:L17, IF(SUM((_xlpm.x="K")*1, (_xlpm.x="A")*1, (_xlpm.x="GK")*1, (_xlpm.x="GA")*1)&gt;0, 3, 1))</f>
        <v>1</v>
      </c>
      <c r="Y15" s="23" cm="1">
        <f t="array" ref="Y15">_xlfn.LET(_xlpm.x, M15:M17, IF(SUM((_xlpm.x="K")*1, (_xlpm.x="A")*1, (_xlpm.x="GK")*1, (_xlpm.x="GA")*1)&gt;0, 3, 1))</f>
        <v>3</v>
      </c>
      <c r="Z15" s="23">
        <v>1</v>
      </c>
      <c r="AA15" s="23">
        <v>1</v>
      </c>
      <c r="AC15" s="129" t="s">
        <v>28</v>
      </c>
      <c r="AD15" s="175">
        <v>4</v>
      </c>
      <c r="AE15" s="175">
        <v>11</v>
      </c>
      <c r="AF15" s="175">
        <v>0</v>
      </c>
      <c r="AG15" s="175">
        <v>21</v>
      </c>
      <c r="AH15" s="175">
        <v>27</v>
      </c>
      <c r="AI15" s="5"/>
      <c r="AJ15" s="129" t="s">
        <v>28</v>
      </c>
      <c r="AK15" s="175">
        <v>4</v>
      </c>
      <c r="AL15" s="175">
        <v>11</v>
      </c>
      <c r="AM15" s="175">
        <v>0</v>
      </c>
      <c r="AN15" s="175">
        <v>21</v>
      </c>
      <c r="AO15" s="175">
        <v>27</v>
      </c>
    </row>
    <row r="16" spans="1:41" ht="15.9" customHeight="1">
      <c r="A16" s="176" t="s">
        <v>79</v>
      </c>
      <c r="B16" s="174" t="s">
        <v>284</v>
      </c>
      <c r="C16" s="176">
        <f t="shared" si="1"/>
        <v>0</v>
      </c>
      <c r="D16" s="176">
        <f t="shared" si="0"/>
        <v>4</v>
      </c>
      <c r="E16" s="176">
        <f t="shared" si="0"/>
        <v>5</v>
      </c>
      <c r="F16" s="176">
        <f t="shared" si="0"/>
        <v>5</v>
      </c>
      <c r="G16" s="176">
        <f t="shared" si="0"/>
        <v>0</v>
      </c>
      <c r="H16" s="174">
        <v>12</v>
      </c>
      <c r="I16" s="78"/>
      <c r="J16" s="23">
        <v>12</v>
      </c>
      <c r="K16" s="169" t="s">
        <v>28</v>
      </c>
      <c r="L16" s="169" t="s">
        <v>13</v>
      </c>
      <c r="M16" s="169" t="s">
        <v>94</v>
      </c>
      <c r="N16" s="169" t="s">
        <v>82</v>
      </c>
      <c r="O16" s="169" t="s">
        <v>28</v>
      </c>
      <c r="Q16" s="168">
        <v>9</v>
      </c>
      <c r="R16" s="168">
        <v>5</v>
      </c>
      <c r="S16" s="168">
        <v>17</v>
      </c>
      <c r="T16" s="168">
        <v>16</v>
      </c>
      <c r="U16" s="168">
        <v>9</v>
      </c>
      <c r="W16" s="23" cm="1">
        <f t="array" ref="W16">_xlfn.LET(_xlpm.x, K16:K18, IF(SUM((_xlpm.x="K")*1, (_xlpm.x="A")*1, (_xlpm.x="GK")*1, (_xlpm.x="GA")*1)&gt;0, 3, 1))</f>
        <v>3</v>
      </c>
      <c r="X16" s="23" cm="1">
        <f t="array" ref="X16">_xlfn.LET(_xlpm.x, L16:L18, IF(SUM((_xlpm.x="K")*1, (_xlpm.x="A")*1, (_xlpm.x="GK")*1, (_xlpm.x="GA")*1)&gt;0, 3, 1))</f>
        <v>3</v>
      </c>
      <c r="Y16" s="23" cm="1">
        <f t="array" ref="Y16">_xlfn.LET(_xlpm.x, M16:M18, IF(SUM((_xlpm.x="K")*1, (_xlpm.x="A")*1, (_xlpm.x="GK")*1, (_xlpm.x="GA")*1)&gt;0, 3, 1))</f>
        <v>3</v>
      </c>
      <c r="Z16" s="23">
        <v>1</v>
      </c>
      <c r="AA16" s="23">
        <v>1</v>
      </c>
      <c r="AC16" s="129" t="s">
        <v>30</v>
      </c>
      <c r="AD16" s="175">
        <v>4</v>
      </c>
      <c r="AE16" s="175">
        <v>11</v>
      </c>
      <c r="AF16" s="175">
        <v>0</v>
      </c>
      <c r="AG16" s="175">
        <v>21</v>
      </c>
      <c r="AH16" s="175">
        <v>27</v>
      </c>
      <c r="AI16" s="5"/>
      <c r="AJ16" s="129" t="s">
        <v>30</v>
      </c>
      <c r="AK16" s="175">
        <v>4</v>
      </c>
      <c r="AL16" s="175">
        <v>11</v>
      </c>
      <c r="AM16" s="175">
        <v>0</v>
      </c>
      <c r="AN16" s="175">
        <v>21</v>
      </c>
      <c r="AO16" s="175">
        <v>27</v>
      </c>
    </row>
    <row r="17" spans="1:41" ht="15.9" customHeight="1">
      <c r="A17" s="176" t="s">
        <v>80</v>
      </c>
      <c r="B17" s="174" t="s">
        <v>285</v>
      </c>
      <c r="C17" s="176">
        <f t="shared" si="1"/>
        <v>0</v>
      </c>
      <c r="D17" s="176">
        <f t="shared" si="0"/>
        <v>4</v>
      </c>
      <c r="E17" s="176">
        <f t="shared" si="0"/>
        <v>5</v>
      </c>
      <c r="F17" s="176">
        <f t="shared" si="0"/>
        <v>5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29</v>
      </c>
      <c r="L17" s="169" t="s">
        <v>28</v>
      </c>
      <c r="M17" s="169" t="s">
        <v>96</v>
      </c>
      <c r="N17" s="169" t="s">
        <v>29</v>
      </c>
      <c r="O17" s="169" t="s">
        <v>16</v>
      </c>
      <c r="Q17" s="168">
        <v>8</v>
      </c>
      <c r="R17" s="168">
        <v>9</v>
      </c>
      <c r="S17" s="168">
        <v>15</v>
      </c>
      <c r="T17" s="168">
        <v>8</v>
      </c>
      <c r="U17" s="168">
        <v>3</v>
      </c>
      <c r="W17" s="23" cm="1">
        <f t="array" ref="W17">_xlfn.LET(_xlpm.x, K17:K19, IF(SUM((_xlpm.x="K")*1, (_xlpm.x="A")*1, (_xlpm.x="GK")*1, (_xlpm.x="GA")*1)&gt;0, 3, 1))</f>
        <v>3</v>
      </c>
      <c r="X17" s="23" cm="1">
        <f t="array" ref="X17">_xlfn.LET(_xlpm.x, L17:L19, IF(SUM((_xlpm.x="K")*1, (_xlpm.x="A")*1, (_xlpm.x="GK")*1, (_xlpm.x="GA")*1)&gt;0, 3, 1))</f>
        <v>3</v>
      </c>
      <c r="Y17" s="23" cm="1">
        <f t="array" ref="Y17">_xlfn.LET(_xlpm.x, M17:M19, IF(SUM((_xlpm.x="K")*1, (_xlpm.x="A")*1, (_xlpm.x="GK")*1, (_xlpm.x="GA")*1)&gt;0, 3, 1))</f>
        <v>3</v>
      </c>
      <c r="Z17" s="23">
        <v>1</v>
      </c>
      <c r="AA17" s="23">
        <v>1</v>
      </c>
      <c r="AC17" s="174" t="s">
        <v>78</v>
      </c>
      <c r="AD17" s="176">
        <v>0</v>
      </c>
      <c r="AE17" s="176">
        <v>7</v>
      </c>
      <c r="AF17" s="176">
        <v>7</v>
      </c>
      <c r="AG17" s="176">
        <v>9</v>
      </c>
      <c r="AH17" s="176">
        <v>0</v>
      </c>
      <c r="AI17" s="5"/>
      <c r="AJ17" s="174" t="s">
        <v>78</v>
      </c>
      <c r="AK17" s="176">
        <v>0</v>
      </c>
      <c r="AL17" s="176">
        <v>7</v>
      </c>
      <c r="AM17" s="176">
        <v>7</v>
      </c>
      <c r="AN17" s="176">
        <v>9</v>
      </c>
      <c r="AO17" s="176">
        <v>0</v>
      </c>
    </row>
    <row r="18" spans="1:41" ht="15.9" customHeight="1">
      <c r="A18" s="176" t="s">
        <v>81</v>
      </c>
      <c r="B18" s="174" t="s">
        <v>286</v>
      </c>
      <c r="C18" s="176">
        <f t="shared" si="1"/>
        <v>0</v>
      </c>
      <c r="D18" s="176">
        <f t="shared" si="0"/>
        <v>15</v>
      </c>
      <c r="E18" s="176">
        <f t="shared" si="0"/>
        <v>44</v>
      </c>
      <c r="F18" s="176">
        <f t="shared" si="0"/>
        <v>3</v>
      </c>
      <c r="G18" s="176">
        <f t="shared" si="0"/>
        <v>0</v>
      </c>
      <c r="H18" s="174">
        <v>14</v>
      </c>
      <c r="I18" s="78"/>
      <c r="J18" s="23">
        <v>14</v>
      </c>
      <c r="K18" s="169" t="s">
        <v>31</v>
      </c>
      <c r="L18" s="169" t="s">
        <v>82</v>
      </c>
      <c r="M18" s="169" t="s">
        <v>81</v>
      </c>
      <c r="N18" s="169" t="s">
        <v>31</v>
      </c>
      <c r="O18" s="169" t="s">
        <v>30</v>
      </c>
      <c r="Q18" s="168">
        <v>7</v>
      </c>
      <c r="R18" s="168">
        <v>16</v>
      </c>
      <c r="S18" s="168">
        <v>14</v>
      </c>
      <c r="T18" s="168">
        <v>7</v>
      </c>
      <c r="U18" s="168">
        <v>10</v>
      </c>
      <c r="W18" s="23" cm="1">
        <f t="array" ref="W18">_xlfn.LET(_xlpm.x, K18:K20, IF(SUM((_xlpm.x="K")*1, (_xlpm.x="A")*1, (_xlpm.x="GK")*1, (_xlpm.x="GA")*1)&gt;0, 3, 1))</f>
        <v>3</v>
      </c>
      <c r="X18" s="23" cm="1">
        <f t="array" ref="X18">_xlfn.LET(_xlpm.x, L18:L20, IF(SUM((_xlpm.x="K")*1, (_xlpm.x="A")*1, (_xlpm.x="GK")*1, (_xlpm.x="GA")*1)&gt;0, 3, 1))</f>
        <v>3</v>
      </c>
      <c r="Y18" s="23" cm="1">
        <f t="array" ref="Y18">_xlfn.LET(_xlpm.x, M18:M20, IF(SUM((_xlpm.x="K")*1, (_xlpm.x="A")*1, (_xlpm.x="GK")*1, (_xlpm.x="GA")*1)&gt;0, 3, 1))</f>
        <v>3</v>
      </c>
      <c r="Z18" s="23">
        <v>1</v>
      </c>
      <c r="AA18" s="23">
        <v>1</v>
      </c>
      <c r="AC18" s="174" t="s">
        <v>79</v>
      </c>
      <c r="AD18" s="176">
        <v>0</v>
      </c>
      <c r="AE18" s="176">
        <v>9</v>
      </c>
      <c r="AF18" s="176">
        <v>7</v>
      </c>
      <c r="AG18" s="176">
        <v>9</v>
      </c>
      <c r="AH18" s="176">
        <v>0</v>
      </c>
      <c r="AI18" s="5"/>
      <c r="AJ18" s="174" t="s">
        <v>79</v>
      </c>
      <c r="AK18" s="176">
        <v>0</v>
      </c>
      <c r="AL18" s="176">
        <v>9</v>
      </c>
      <c r="AM18" s="176">
        <v>7</v>
      </c>
      <c r="AN18" s="176">
        <v>9</v>
      </c>
      <c r="AO18" s="176">
        <v>0</v>
      </c>
    </row>
    <row r="19" spans="1:41" ht="15.9" customHeight="1">
      <c r="A19" s="176" t="s">
        <v>96</v>
      </c>
      <c r="B19" s="174" t="s">
        <v>287</v>
      </c>
      <c r="C19" s="176">
        <f t="shared" si="1"/>
        <v>0</v>
      </c>
      <c r="D19" s="176">
        <f t="shared" si="0"/>
        <v>16</v>
      </c>
      <c r="E19" s="176">
        <f t="shared" si="0"/>
        <v>44</v>
      </c>
      <c r="F19" s="176">
        <f t="shared" si="0"/>
        <v>3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31</v>
      </c>
      <c r="L19" s="169" t="s">
        <v>87</v>
      </c>
      <c r="M19" s="169" t="s">
        <v>82</v>
      </c>
      <c r="N19" s="169" t="s">
        <v>31</v>
      </c>
      <c r="O19" s="169" t="s">
        <v>95</v>
      </c>
      <c r="Q19" s="168">
        <v>7</v>
      </c>
      <c r="R19" s="168">
        <v>19</v>
      </c>
      <c r="S19" s="168">
        <v>16</v>
      </c>
      <c r="T19" s="168">
        <v>7</v>
      </c>
      <c r="U19" s="168">
        <v>6</v>
      </c>
      <c r="W19" s="23" cm="1">
        <f t="array" ref="W19">_xlfn.LET(_xlpm.x, K19:K21, IF(SUM((_xlpm.x="K")*1, (_xlpm.x="A")*1, (_xlpm.x="GK")*1, (_xlpm.x="GA")*1)&gt;0, 3, 1))</f>
        <v>3</v>
      </c>
      <c r="X19" s="23" cm="1">
        <f t="array" ref="X19">_xlfn.LET(_xlpm.x, L19:L21, IF(SUM((_xlpm.x="K")*1, (_xlpm.x="A")*1, (_xlpm.x="GK")*1, (_xlpm.x="GA")*1)&gt;0, 3, 1))</f>
        <v>1</v>
      </c>
      <c r="Y19" s="23" cm="1">
        <f t="array" ref="Y19">_xlfn.LET(_xlpm.x, M19:M21, IF(SUM((_xlpm.x="K")*1, (_xlpm.x="A")*1, (_xlpm.x="GK")*1, (_xlpm.x="GA")*1)&gt;0, 3, 1))</f>
        <v>3</v>
      </c>
      <c r="Z19" s="23">
        <v>1</v>
      </c>
      <c r="AA19" s="23">
        <v>1</v>
      </c>
      <c r="AC19" s="174" t="s">
        <v>80</v>
      </c>
      <c r="AD19" s="176">
        <v>0</v>
      </c>
      <c r="AE19" s="176">
        <v>9</v>
      </c>
      <c r="AF19" s="176">
        <v>7</v>
      </c>
      <c r="AG19" s="176">
        <v>9</v>
      </c>
      <c r="AH19" s="176">
        <v>0</v>
      </c>
      <c r="AI19" s="5"/>
      <c r="AJ19" s="174" t="s">
        <v>80</v>
      </c>
      <c r="AK19" s="176">
        <v>0</v>
      </c>
      <c r="AL19" s="176">
        <v>9</v>
      </c>
      <c r="AM19" s="176">
        <v>7</v>
      </c>
      <c r="AN19" s="176">
        <v>9</v>
      </c>
      <c r="AO19" s="176">
        <v>0</v>
      </c>
    </row>
    <row r="20" spans="1:41" ht="15.9" customHeight="1">
      <c r="A20" s="176" t="s">
        <v>82</v>
      </c>
      <c r="B20" s="174" t="s">
        <v>288</v>
      </c>
      <c r="C20" s="176">
        <f t="shared" si="1"/>
        <v>0</v>
      </c>
      <c r="D20" s="176">
        <f t="shared" si="0"/>
        <v>15</v>
      </c>
      <c r="E20" s="176">
        <f t="shared" si="0"/>
        <v>44</v>
      </c>
      <c r="F20" s="176">
        <f t="shared" si="0"/>
        <v>3</v>
      </c>
      <c r="G20" s="176">
        <f t="shared" si="0"/>
        <v>0</v>
      </c>
      <c r="H20" s="174">
        <v>16</v>
      </c>
      <c r="I20" s="78"/>
      <c r="J20" s="23">
        <v>16</v>
      </c>
      <c r="K20" s="169" t="s">
        <v>31</v>
      </c>
      <c r="L20" s="169" t="s">
        <v>16</v>
      </c>
      <c r="M20" s="169" t="s">
        <v>85</v>
      </c>
      <c r="N20" s="169" t="s">
        <v>79</v>
      </c>
      <c r="O20" s="169" t="s">
        <v>15</v>
      </c>
      <c r="Q20" s="168">
        <v>7</v>
      </c>
      <c r="R20" s="168">
        <v>3</v>
      </c>
      <c r="S20" s="168">
        <v>18</v>
      </c>
      <c r="T20" s="168">
        <v>12</v>
      </c>
      <c r="U20" s="168">
        <v>2</v>
      </c>
      <c r="W20" s="23" cm="1">
        <f t="array" ref="W20">_xlfn.LET(_xlpm.x, K20:K22, IF(SUM((_xlpm.x="K")*1, (_xlpm.x="A")*1, (_xlpm.x="GK")*1, (_xlpm.x="GA")*1)&gt;0, 3, 1))</f>
        <v>3</v>
      </c>
      <c r="X20" s="23" cm="1">
        <f t="array" ref="X20">_xlfn.LET(_xlpm.x, L20:L22, IF(SUM((_xlpm.x="K")*1, (_xlpm.x="A")*1, (_xlpm.x="GK")*1, (_xlpm.x="GA")*1)&gt;0, 3, 1))</f>
        <v>1</v>
      </c>
      <c r="Y20" s="23" cm="1">
        <f t="array" ref="Y20">_xlfn.LET(_xlpm.x, M20:M22, IF(SUM((_xlpm.x="K")*1, (_xlpm.x="A")*1, (_xlpm.x="GK")*1, (_xlpm.x="GA")*1)&gt;0, 3, 1))</f>
        <v>3</v>
      </c>
      <c r="Z20" s="23">
        <v>1</v>
      </c>
      <c r="AA20" s="23">
        <v>1</v>
      </c>
      <c r="AC20" s="174" t="s">
        <v>81</v>
      </c>
      <c r="AD20" s="176">
        <v>0</v>
      </c>
      <c r="AE20" s="176">
        <v>15</v>
      </c>
      <c r="AF20" s="176">
        <v>66</v>
      </c>
      <c r="AG20" s="176">
        <v>6</v>
      </c>
      <c r="AH20" s="176">
        <v>0</v>
      </c>
      <c r="AI20" s="5"/>
      <c r="AJ20" s="174" t="s">
        <v>81</v>
      </c>
      <c r="AK20" s="176">
        <v>0</v>
      </c>
      <c r="AL20" s="176">
        <v>15</v>
      </c>
      <c r="AM20" s="176">
        <v>66</v>
      </c>
      <c r="AN20" s="176">
        <v>6</v>
      </c>
      <c r="AO20" s="176">
        <v>0</v>
      </c>
    </row>
    <row r="21" spans="1:41" ht="15.9" customHeight="1">
      <c r="A21" s="176" t="s">
        <v>94</v>
      </c>
      <c r="B21" s="174" t="s">
        <v>289</v>
      </c>
      <c r="C21" s="176">
        <f t="shared" si="1"/>
        <v>0</v>
      </c>
      <c r="D21" s="176">
        <f t="shared" si="0"/>
        <v>14</v>
      </c>
      <c r="E21" s="176">
        <f t="shared" si="0"/>
        <v>44</v>
      </c>
      <c r="F21" s="176">
        <f t="shared" si="0"/>
        <v>3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29</v>
      </c>
      <c r="L21" s="169" t="s">
        <v>96</v>
      </c>
      <c r="M21" s="169" t="s">
        <v>82</v>
      </c>
      <c r="N21" s="169" t="s">
        <v>94</v>
      </c>
      <c r="O21" s="169" t="s">
        <v>31</v>
      </c>
      <c r="Q21" s="168">
        <v>8</v>
      </c>
      <c r="R21" s="168">
        <v>15</v>
      </c>
      <c r="S21" s="168">
        <v>16</v>
      </c>
      <c r="T21" s="168">
        <v>17</v>
      </c>
      <c r="U21" s="168">
        <v>7</v>
      </c>
      <c r="W21" s="23" cm="1">
        <f t="array" ref="W21">_xlfn.LET(_xlpm.x, K21:K23, IF(SUM((_xlpm.x="K")*1, (_xlpm.x="A")*1, (_xlpm.x="GK")*1, (_xlpm.x="GA")*1)&gt;0, 3, 1))</f>
        <v>3</v>
      </c>
      <c r="X21" s="23" cm="1">
        <f t="array" ref="X21">_xlfn.LET(_xlpm.x, L21:L23, IF(SUM((_xlpm.x="K")*1, (_xlpm.x="A")*1, (_xlpm.x="GK")*1, (_xlpm.x="GA")*1)&gt;0, 3, 1))</f>
        <v>3</v>
      </c>
      <c r="Y21" s="23" cm="1">
        <f t="array" ref="Y21">_xlfn.LET(_xlpm.x, M21:M23, IF(SUM((_xlpm.x="K")*1, (_xlpm.x="A")*1, (_xlpm.x="GK")*1, (_xlpm.x="GA")*1)&gt;0, 3, 1))</f>
        <v>3</v>
      </c>
      <c r="Z21" s="23">
        <v>1</v>
      </c>
      <c r="AA21" s="23">
        <v>1</v>
      </c>
      <c r="AC21" s="174" t="s">
        <v>96</v>
      </c>
      <c r="AD21" s="176">
        <v>0</v>
      </c>
      <c r="AE21" s="176">
        <v>15</v>
      </c>
      <c r="AF21" s="176">
        <v>66</v>
      </c>
      <c r="AG21" s="176">
        <v>6</v>
      </c>
      <c r="AH21" s="176">
        <v>0</v>
      </c>
      <c r="AI21" s="5"/>
      <c r="AJ21" s="174" t="s">
        <v>96</v>
      </c>
      <c r="AK21" s="176">
        <v>0</v>
      </c>
      <c r="AL21" s="176">
        <v>15</v>
      </c>
      <c r="AM21" s="176">
        <v>66</v>
      </c>
      <c r="AN21" s="176">
        <v>6</v>
      </c>
      <c r="AO21" s="176">
        <v>0</v>
      </c>
    </row>
    <row r="22" spans="1:41" ht="15.9" customHeight="1">
      <c r="A22" s="176" t="s">
        <v>85</v>
      </c>
      <c r="B22" s="174" t="s">
        <v>290</v>
      </c>
      <c r="C22" s="176">
        <f t="shared" si="1"/>
        <v>0</v>
      </c>
      <c r="D22" s="176">
        <f t="shared" si="0"/>
        <v>5</v>
      </c>
      <c r="E22" s="176">
        <f t="shared" si="0"/>
        <v>5</v>
      </c>
      <c r="F22" s="176">
        <f t="shared" si="0"/>
        <v>4</v>
      </c>
      <c r="G22" s="176">
        <f t="shared" si="0"/>
        <v>0</v>
      </c>
      <c r="H22" s="174">
        <v>18</v>
      </c>
      <c r="I22" s="78"/>
      <c r="J22" s="23">
        <v>18</v>
      </c>
      <c r="K22" s="169" t="s">
        <v>95</v>
      </c>
      <c r="L22" s="169" t="s">
        <v>95</v>
      </c>
      <c r="M22" s="169" t="s">
        <v>96</v>
      </c>
      <c r="N22" s="169" t="s">
        <v>28</v>
      </c>
      <c r="O22" s="169" t="s">
        <v>30</v>
      </c>
      <c r="Q22" s="168">
        <v>6</v>
      </c>
      <c r="R22" s="168">
        <v>6</v>
      </c>
      <c r="S22" s="168">
        <v>15</v>
      </c>
      <c r="T22" s="168">
        <v>9</v>
      </c>
      <c r="U22" s="168">
        <v>10</v>
      </c>
      <c r="W22" s="23" cm="1">
        <f t="array" ref="W22">_xlfn.LET(_xlpm.x, K22:K24, IF(SUM((_xlpm.x="K")*1, (_xlpm.x="A")*1, (_xlpm.x="GK")*1, (_xlpm.x="GA")*1)&gt;0, 3, 1))</f>
        <v>1</v>
      </c>
      <c r="X22" s="23" cm="1">
        <f t="array" ref="X22">_xlfn.LET(_xlpm.x, L22:L24, IF(SUM((_xlpm.x="K")*1, (_xlpm.x="A")*1, (_xlpm.x="GK")*1, (_xlpm.x="GA")*1)&gt;0, 3, 1))</f>
        <v>3</v>
      </c>
      <c r="Y22" s="23" cm="1">
        <f t="array" ref="Y22">_xlfn.LET(_xlpm.x, M22:M24, IF(SUM((_xlpm.x="K")*1, (_xlpm.x="A")*1, (_xlpm.x="GK")*1, (_xlpm.x="GA")*1)&gt;0, 3, 1))</f>
        <v>3</v>
      </c>
      <c r="Z22" s="23">
        <v>1</v>
      </c>
      <c r="AA22" s="23">
        <v>1</v>
      </c>
      <c r="AC22" s="174" t="s">
        <v>82</v>
      </c>
      <c r="AD22" s="176">
        <v>0</v>
      </c>
      <c r="AE22" s="176">
        <v>15</v>
      </c>
      <c r="AF22" s="176">
        <v>66</v>
      </c>
      <c r="AG22" s="176">
        <v>6</v>
      </c>
      <c r="AH22" s="176">
        <v>0</v>
      </c>
      <c r="AI22" s="5"/>
      <c r="AJ22" s="174" t="s">
        <v>82</v>
      </c>
      <c r="AK22" s="176">
        <v>0</v>
      </c>
      <c r="AL22" s="176">
        <v>15</v>
      </c>
      <c r="AM22" s="176">
        <v>66</v>
      </c>
      <c r="AN22" s="176">
        <v>6</v>
      </c>
      <c r="AO22" s="176">
        <v>0</v>
      </c>
    </row>
    <row r="23" spans="1:41" ht="15.9" customHeight="1">
      <c r="A23" s="176" t="s">
        <v>87</v>
      </c>
      <c r="B23" s="174" t="s">
        <v>291</v>
      </c>
      <c r="C23" s="176">
        <f t="shared" si="1"/>
        <v>0</v>
      </c>
      <c r="D23" s="176">
        <f t="shared" si="0"/>
        <v>3</v>
      </c>
      <c r="E23" s="176">
        <f t="shared" si="0"/>
        <v>4</v>
      </c>
      <c r="F23" s="176">
        <f t="shared" si="0"/>
        <v>4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13</v>
      </c>
      <c r="L23" s="169" t="s">
        <v>31</v>
      </c>
      <c r="M23" s="169" t="s">
        <v>94</v>
      </c>
      <c r="N23" s="169" t="s">
        <v>28</v>
      </c>
      <c r="O23" s="169" t="s">
        <v>15</v>
      </c>
      <c r="Q23" s="168">
        <v>5</v>
      </c>
      <c r="R23" s="168">
        <v>7</v>
      </c>
      <c r="S23" s="168">
        <v>17</v>
      </c>
      <c r="T23" s="168">
        <v>9</v>
      </c>
      <c r="U23" s="168">
        <v>2</v>
      </c>
      <c r="W23" s="23" cm="1">
        <f t="array" ref="W23">_xlfn.LET(_xlpm.x, K23:K25, IF(SUM((_xlpm.x="K")*1, (_xlpm.x="A")*1, (_xlpm.x="GK")*1, (_xlpm.x="GA")*1)&gt;0, 3, 1))</f>
        <v>1</v>
      </c>
      <c r="X23" s="23" cm="1">
        <f t="array" ref="X23">_xlfn.LET(_xlpm.x, L23:L25, IF(SUM((_xlpm.x="K")*1, (_xlpm.x="A")*1, (_xlpm.x="GK")*1, (_xlpm.x="GA")*1)&gt;0, 3, 1))</f>
        <v>3</v>
      </c>
      <c r="Y23" s="23" cm="1">
        <f t="array" ref="Y23">_xlfn.LET(_xlpm.x, M23:M25, IF(SUM((_xlpm.x="K")*1, (_xlpm.x="A")*1, (_xlpm.x="GK")*1, (_xlpm.x="GA")*1)&gt;0, 3, 1))</f>
        <v>3</v>
      </c>
      <c r="Z23" s="23">
        <v>1</v>
      </c>
      <c r="AA23" s="23">
        <v>1</v>
      </c>
      <c r="AC23" s="174" t="s">
        <v>94</v>
      </c>
      <c r="AD23" s="176">
        <v>0</v>
      </c>
      <c r="AE23" s="176">
        <v>15</v>
      </c>
      <c r="AF23" s="176">
        <v>66</v>
      </c>
      <c r="AG23" s="176">
        <v>6</v>
      </c>
      <c r="AH23" s="176">
        <v>0</v>
      </c>
      <c r="AI23" s="5"/>
      <c r="AJ23" s="174" t="s">
        <v>94</v>
      </c>
      <c r="AK23" s="176">
        <v>0</v>
      </c>
      <c r="AL23" s="176">
        <v>15</v>
      </c>
      <c r="AM23" s="176">
        <v>66</v>
      </c>
      <c r="AN23" s="176">
        <v>6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95</v>
      </c>
      <c r="L24" s="169" t="s">
        <v>94</v>
      </c>
      <c r="M24" s="169" t="s">
        <v>81</v>
      </c>
      <c r="N24" s="169" t="s">
        <v>12</v>
      </c>
      <c r="O24" s="169" t="s">
        <v>28</v>
      </c>
      <c r="Q24" s="168">
        <v>6</v>
      </c>
      <c r="R24" s="168">
        <v>17</v>
      </c>
      <c r="S24" s="168">
        <v>14</v>
      </c>
      <c r="T24" s="168">
        <v>4</v>
      </c>
      <c r="U24" s="168">
        <v>9</v>
      </c>
      <c r="W24" s="23" cm="1">
        <f t="array" ref="W24">_xlfn.LET(_xlpm.x, K24:K26, IF(SUM((_xlpm.x="K")*1, (_xlpm.x="A")*1, (_xlpm.x="GK")*1, (_xlpm.x="GA")*1)&gt;0, 3, 1))</f>
        <v>3</v>
      </c>
      <c r="X24" s="23" cm="1">
        <f t="array" ref="X24">_xlfn.LET(_xlpm.x, L24:L26, IF(SUM((_xlpm.x="K")*1, (_xlpm.x="A")*1, (_xlpm.x="GK")*1, (_xlpm.x="GA")*1)&gt;0, 3, 1))</f>
        <v>3</v>
      </c>
      <c r="Y24" s="23" cm="1">
        <f t="array" ref="Y24">_xlfn.LET(_xlpm.x, M24:M26, IF(SUM((_xlpm.x="K")*1, (_xlpm.x="A")*1, (_xlpm.x="GK")*1, (_xlpm.x="GA")*1)&gt;0, 3, 1))</f>
        <v>3</v>
      </c>
      <c r="Z24" s="23">
        <v>1</v>
      </c>
      <c r="AA24" s="23">
        <v>1</v>
      </c>
      <c r="AC24" s="174" t="s">
        <v>85</v>
      </c>
      <c r="AD24" s="176">
        <v>0</v>
      </c>
      <c r="AE24" s="176">
        <v>9</v>
      </c>
      <c r="AF24" s="176">
        <v>7</v>
      </c>
      <c r="AG24" s="176">
        <v>7</v>
      </c>
      <c r="AH24" s="176">
        <v>0</v>
      </c>
      <c r="AI24" s="5"/>
      <c r="AJ24" s="174" t="s">
        <v>85</v>
      </c>
      <c r="AK24" s="176">
        <v>0</v>
      </c>
      <c r="AL24" s="176">
        <v>9</v>
      </c>
      <c r="AM24" s="176">
        <v>7</v>
      </c>
      <c r="AN24" s="176">
        <v>7</v>
      </c>
      <c r="AO24" s="176">
        <v>0</v>
      </c>
    </row>
    <row r="25" spans="1:41" ht="16.5" customHeight="1">
      <c r="I25" s="78"/>
      <c r="J25" s="168">
        <v>21</v>
      </c>
      <c r="K25" s="169" t="s">
        <v>12</v>
      </c>
      <c r="L25" s="169" t="s">
        <v>94</v>
      </c>
      <c r="M25" s="169" t="s">
        <v>94</v>
      </c>
      <c r="N25" s="169" t="s">
        <v>14</v>
      </c>
      <c r="O25" s="169" t="s">
        <v>30</v>
      </c>
      <c r="Q25" s="168">
        <v>4</v>
      </c>
      <c r="R25" s="168">
        <v>17</v>
      </c>
      <c r="S25" s="168">
        <v>17</v>
      </c>
      <c r="T25" s="168">
        <v>1</v>
      </c>
      <c r="U25" s="168">
        <v>10</v>
      </c>
      <c r="W25" s="23" cm="1">
        <f t="array" ref="W25">_xlfn.LET(_xlpm.x, K25:K27, IF(SUM((_xlpm.x="K")*1, (_xlpm.x="A")*1, (_xlpm.x="GK")*1, (_xlpm.x="GA")*1)&gt;0, 3, 1))</f>
        <v>3</v>
      </c>
      <c r="X25" s="23" cm="1">
        <f t="array" ref="X25">_xlfn.LET(_xlpm.x, L25:L27, IF(SUM((_xlpm.x="K")*1, (_xlpm.x="A")*1, (_xlpm.x="GK")*1, (_xlpm.x="GA")*1)&gt;0, 3, 1))</f>
        <v>3</v>
      </c>
      <c r="Y25" s="23" cm="1">
        <f t="array" ref="Y25">_xlfn.LET(_xlpm.x, M25:M27, IF(SUM((_xlpm.x="K")*1, (_xlpm.x="A")*1, (_xlpm.x="GK")*1, (_xlpm.x="GA")*1)&gt;0, 3, 1))</f>
        <v>3</v>
      </c>
      <c r="Z25" s="23">
        <v>1</v>
      </c>
      <c r="AA25" s="23">
        <v>1</v>
      </c>
      <c r="AC25" s="174" t="s">
        <v>87</v>
      </c>
      <c r="AD25" s="176">
        <v>0</v>
      </c>
      <c r="AE25" s="176">
        <v>9</v>
      </c>
      <c r="AF25" s="176">
        <v>6</v>
      </c>
      <c r="AG25" s="176">
        <v>7</v>
      </c>
      <c r="AH25" s="176">
        <v>0</v>
      </c>
      <c r="AI25" s="5"/>
      <c r="AJ25" s="174" t="s">
        <v>87</v>
      </c>
      <c r="AK25" s="176">
        <v>0</v>
      </c>
      <c r="AL25" s="176">
        <v>9</v>
      </c>
      <c r="AM25" s="176">
        <v>6</v>
      </c>
      <c r="AN25" s="176">
        <v>7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0.56999999999999995</v>
      </c>
      <c r="E26" s="133">
        <f t="shared" ref="E26:F26" si="3">SUM(E6:E14)/E24</f>
        <v>0</v>
      </c>
      <c r="F26" s="133">
        <f t="shared" si="3"/>
        <v>0.78</v>
      </c>
      <c r="G26" s="5">
        <v>1</v>
      </c>
      <c r="I26" s="78"/>
      <c r="J26" s="23">
        <v>22</v>
      </c>
      <c r="K26" s="169" t="s">
        <v>29</v>
      </c>
      <c r="L26" s="169" t="s">
        <v>95</v>
      </c>
      <c r="M26" s="169" t="s">
        <v>87</v>
      </c>
      <c r="N26" s="169" t="s">
        <v>96</v>
      </c>
      <c r="O26" s="169" t="s">
        <v>12</v>
      </c>
      <c r="Q26" s="168">
        <v>8</v>
      </c>
      <c r="R26" s="168">
        <v>6</v>
      </c>
      <c r="S26" s="168">
        <v>19</v>
      </c>
      <c r="T26" s="168">
        <v>15</v>
      </c>
      <c r="U26" s="168">
        <v>4</v>
      </c>
      <c r="W26" s="23" cm="1">
        <f t="array" ref="W26">_xlfn.LET(_xlpm.x, K26:K28, IF(SUM((_xlpm.x="K")*1, (_xlpm.x="A")*1, (_xlpm.x="GK")*1, (_xlpm.x="GA")*1)&gt;0, 3, 1))</f>
        <v>3</v>
      </c>
      <c r="X26" s="23" cm="1">
        <f t="array" ref="X26">_xlfn.LET(_xlpm.x, L26:L28, IF(SUM((_xlpm.x="K")*1, (_xlpm.x="A")*1, (_xlpm.x="GK")*1, (_xlpm.x="GA")*1)&gt;0, 3, 1))</f>
        <v>3</v>
      </c>
      <c r="Y26" s="23" cm="1">
        <f t="array" ref="Y26">_xlfn.LET(_xlpm.x, M26:M28, IF(SUM((_xlpm.x="K")*1, (_xlpm.x="A")*1, (_xlpm.x="GK")*1, (_xlpm.x="GA")*1)&gt;0, 3, 1))</f>
        <v>1</v>
      </c>
      <c r="Z26" s="23">
        <v>1</v>
      </c>
      <c r="AA26" s="23">
        <v>1</v>
      </c>
      <c r="AD26" s="99">
        <v>200</v>
      </c>
      <c r="AE26" s="99">
        <v>243</v>
      </c>
      <c r="AF26" s="99">
        <v>298</v>
      </c>
      <c r="AG26" s="99">
        <v>230</v>
      </c>
      <c r="AH26" s="99">
        <v>200</v>
      </c>
      <c r="AI26" s="5"/>
      <c r="AK26" s="99">
        <v>200</v>
      </c>
      <c r="AL26" s="99">
        <v>243</v>
      </c>
      <c r="AM26" s="99">
        <v>298</v>
      </c>
      <c r="AN26" s="99">
        <v>230</v>
      </c>
      <c r="AO26" s="99">
        <v>200</v>
      </c>
    </row>
    <row r="27" spans="1:41" ht="16.5" customHeight="1">
      <c r="B27" s="5" t="s">
        <v>292</v>
      </c>
      <c r="C27" s="5">
        <v>0</v>
      </c>
      <c r="D27" s="133">
        <f>SUM(D15:D23)/D24</f>
        <v>0.4</v>
      </c>
      <c r="E27" s="133">
        <f t="shared" ref="E27:F27" si="4">SUM(E15:E23)/E24</f>
        <v>1</v>
      </c>
      <c r="F27" s="133">
        <f t="shared" si="4"/>
        <v>0.17499999999999999</v>
      </c>
      <c r="G27" s="5">
        <v>0</v>
      </c>
      <c r="I27" s="78"/>
      <c r="J27" s="168">
        <v>23</v>
      </c>
      <c r="K27" s="169" t="s">
        <v>13</v>
      </c>
      <c r="L27" s="169" t="s">
        <v>29</v>
      </c>
      <c r="M27" s="169" t="s">
        <v>81</v>
      </c>
      <c r="N27" s="169" t="s">
        <v>30</v>
      </c>
      <c r="O27" s="169" t="s">
        <v>16</v>
      </c>
      <c r="Q27" s="168">
        <v>5</v>
      </c>
      <c r="R27" s="168">
        <v>8</v>
      </c>
      <c r="S27" s="168">
        <v>14</v>
      </c>
      <c r="T27" s="168">
        <v>10</v>
      </c>
      <c r="U27" s="168">
        <v>3</v>
      </c>
      <c r="W27" s="23" cm="1">
        <f t="array" ref="W27">_xlfn.LET(_xlpm.x, K27:K29, IF(SUM((_xlpm.x="K")*1, (_xlpm.x="A")*1, (_xlpm.x="GK")*1, (_xlpm.x="GA")*1)&gt;0, 3, 1))</f>
        <v>1</v>
      </c>
      <c r="X27" s="23" cm="1">
        <f t="array" ref="X27">_xlfn.LET(_xlpm.x, L27:L29, IF(SUM((_xlpm.x="K")*1, (_xlpm.x="A")*1, (_xlpm.x="GK")*1, (_xlpm.x="GA")*1)&gt;0, 3, 1))</f>
        <v>3</v>
      </c>
      <c r="Y27" s="23" cm="1">
        <f t="array" ref="Y27">_xlfn.LET(_xlpm.x, M27:M29, IF(SUM((_xlpm.x="K")*1, (_xlpm.x="A")*1, (_xlpm.x="GK")*1, (_xlpm.x="GA")*1)&gt;0, 3, 1))</f>
        <v>3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95</v>
      </c>
      <c r="L28" s="169" t="s">
        <v>96</v>
      </c>
      <c r="M28" s="169" t="s">
        <v>96</v>
      </c>
      <c r="N28" s="169" t="s">
        <v>29</v>
      </c>
      <c r="O28" s="169" t="s">
        <v>15</v>
      </c>
      <c r="Q28" s="168">
        <v>6</v>
      </c>
      <c r="R28" s="168">
        <v>15</v>
      </c>
      <c r="S28" s="168">
        <v>15</v>
      </c>
      <c r="T28" s="168">
        <v>8</v>
      </c>
      <c r="U28" s="168">
        <v>2</v>
      </c>
      <c r="W28" s="23" cm="1">
        <f t="array" ref="W28">_xlfn.LET(_xlpm.x, K28:K30, IF(SUM((_xlpm.x="K")*1, (_xlpm.x="A")*1, (_xlpm.x="GK")*1, (_xlpm.x="GA")*1)&gt;0, 3, 1))</f>
        <v>1</v>
      </c>
      <c r="X28" s="23" cm="1">
        <f t="array" ref="X28">_xlfn.LET(_xlpm.x, L28:L30, IF(SUM((_xlpm.x="K")*1, (_xlpm.x="A")*1, (_xlpm.x="GK")*1, (_xlpm.x="GA")*1)&gt;0, 3, 1))</f>
        <v>3</v>
      </c>
      <c r="Y28" s="23" cm="1">
        <f t="array" ref="Y28">_xlfn.LET(_xlpm.x, M28:M30, IF(SUM((_xlpm.x="K")*1, (_xlpm.x="A")*1, (_xlpm.x="GK")*1, (_xlpm.x="GA")*1)&gt;0, 3, 1))</f>
        <v>3</v>
      </c>
      <c r="Z28" s="23">
        <v>1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30</v>
      </c>
      <c r="L29" s="169" t="s">
        <v>16</v>
      </c>
      <c r="M29" s="169" t="s">
        <v>94</v>
      </c>
      <c r="N29" s="169" t="s">
        <v>28</v>
      </c>
      <c r="O29" s="169" t="s">
        <v>12</v>
      </c>
      <c r="Q29" s="168">
        <v>10</v>
      </c>
      <c r="R29" s="168">
        <v>3</v>
      </c>
      <c r="S29" s="168">
        <v>17</v>
      </c>
      <c r="T29" s="168">
        <v>9</v>
      </c>
      <c r="U29" s="168">
        <v>4</v>
      </c>
      <c r="W29" s="23" cm="1">
        <f t="array" ref="W29">_xlfn.LET(_xlpm.x, K29:K31, IF(SUM((_xlpm.x="K")*1, (_xlpm.x="A")*1, (_xlpm.x="GK")*1, (_xlpm.x="GA")*1)&gt;0, 3, 1))</f>
        <v>1</v>
      </c>
      <c r="X29" s="23" cm="1">
        <f t="array" ref="X29">_xlfn.LET(_xlpm.x, L29:L31, IF(SUM((_xlpm.x="K")*1, (_xlpm.x="A")*1, (_xlpm.x="GK")*1, (_xlpm.x="GA")*1)&gt;0, 3, 1))</f>
        <v>3</v>
      </c>
      <c r="Y29" s="23" cm="1">
        <f t="array" ref="Y29">_xlfn.LET(_xlpm.x, M29:M31, IF(SUM((_xlpm.x="K")*1, (_xlpm.x="A")*1, (_xlpm.x="GK")*1, (_xlpm.x="GA")*1)&gt;0, 3, 1))</f>
        <v>3</v>
      </c>
      <c r="Z29" s="23">
        <v>1</v>
      </c>
      <c r="AA29" s="23"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10</v>
      </c>
      <c r="E30" s="5">
        <v>5</v>
      </c>
      <c r="F30" s="5">
        <v>27</v>
      </c>
      <c r="G30" s="5">
        <v>28</v>
      </c>
      <c r="I30" s="78"/>
      <c r="J30" s="23">
        <v>26</v>
      </c>
      <c r="K30" s="169" t="s">
        <v>95</v>
      </c>
      <c r="L30" s="169" t="s">
        <v>29</v>
      </c>
      <c r="M30" s="169" t="s">
        <v>81</v>
      </c>
      <c r="N30" s="169" t="s">
        <v>95</v>
      </c>
      <c r="O30" s="169" t="s">
        <v>15</v>
      </c>
      <c r="Q30" s="168">
        <v>6</v>
      </c>
      <c r="R30" s="168">
        <v>8</v>
      </c>
      <c r="S30" s="168">
        <v>14</v>
      </c>
      <c r="T30" s="168">
        <v>6</v>
      </c>
      <c r="U30" s="168">
        <v>2</v>
      </c>
      <c r="W30" s="23" cm="1">
        <f t="array" ref="W30">_xlfn.LET(_xlpm.x, K30:K32, IF(SUM((_xlpm.x="K")*1, (_xlpm.x="A")*1, (_xlpm.x="GK")*1, (_xlpm.x="GA")*1)&gt;0, 3, 1))</f>
        <v>1</v>
      </c>
      <c r="X30" s="23" cm="1">
        <f t="array" ref="X30">_xlfn.LET(_xlpm.x, L30:L32, IF(SUM((_xlpm.x="K")*1, (_xlpm.x="A")*1, (_xlpm.x="GK")*1, (_xlpm.x="GA")*1)&gt;0, 3, 1))</f>
        <v>3</v>
      </c>
      <c r="Y30" s="23" cm="1">
        <f t="array" ref="Y30">_xlfn.LET(_xlpm.x, M30:M32, IF(SUM((_xlpm.x="K")*1, (_xlpm.x="A")*1, (_xlpm.x="GK")*1, (_xlpm.x="GA")*1)&gt;0, 3, 1))</f>
        <v>3</v>
      </c>
      <c r="Z30" s="23">
        <v>1</v>
      </c>
      <c r="AA30" s="23">
        <v>1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10</v>
      </c>
      <c r="E31" s="5">
        <v>5</v>
      </c>
      <c r="F31" s="5">
        <v>27</v>
      </c>
      <c r="G31" s="5">
        <v>27</v>
      </c>
      <c r="I31" s="78"/>
      <c r="J31" s="168">
        <v>27</v>
      </c>
      <c r="K31" s="169" t="s">
        <v>15</v>
      </c>
      <c r="L31" s="169" t="s">
        <v>29</v>
      </c>
      <c r="M31" s="169" t="s">
        <v>87</v>
      </c>
      <c r="N31" s="169" t="s">
        <v>15</v>
      </c>
      <c r="O31" s="169" t="s">
        <v>12</v>
      </c>
      <c r="Q31" s="168">
        <v>2</v>
      </c>
      <c r="R31" s="168">
        <v>8</v>
      </c>
      <c r="S31" s="168">
        <v>19</v>
      </c>
      <c r="T31" s="168">
        <v>2</v>
      </c>
      <c r="U31" s="168">
        <v>4</v>
      </c>
      <c r="W31" s="23" cm="1">
        <f t="array" ref="W31">_xlfn.LET(_xlpm.x, K31:K33, IF(SUM((_xlpm.x="K")*1, (_xlpm.x="A")*1, (_xlpm.x="GK")*1, (_xlpm.x="GA")*1)&gt;0, 3, 1))</f>
        <v>1</v>
      </c>
      <c r="X31" s="23" cm="1">
        <f t="array" ref="X31">_xlfn.LET(_xlpm.x, L31:L33, IF(SUM((_xlpm.x="K")*1, (_xlpm.x="A")*1, (_xlpm.x="GK")*1, (_xlpm.x="GA")*1)&gt;0, 3, 1))</f>
        <v>3</v>
      </c>
      <c r="Y31" s="23" cm="1">
        <f t="array" ref="Y31">_xlfn.LET(_xlpm.x, M31:M33, IF(SUM((_xlpm.x="K")*1, (_xlpm.x="A")*1, (_xlpm.x="GK")*1, (_xlpm.x="GA")*1)&gt;0, 3, 1))</f>
        <v>3</v>
      </c>
      <c r="Z31" s="23">
        <v>1</v>
      </c>
      <c r="AA31" s="23">
        <v>1</v>
      </c>
      <c r="AC31" s="174" t="s">
        <v>14</v>
      </c>
      <c r="AD31" s="174">
        <v>0</v>
      </c>
      <c r="AE31" s="174">
        <v>6</v>
      </c>
      <c r="AF31" s="174">
        <v>0</v>
      </c>
      <c r="AG31" s="174">
        <v>9</v>
      </c>
      <c r="AH31" s="174">
        <v>0</v>
      </c>
      <c r="AI31" s="5"/>
      <c r="AJ31" s="174" t="s">
        <v>14</v>
      </c>
      <c r="AK31" s="174">
        <v>0</v>
      </c>
      <c r="AL31" s="174">
        <v>6</v>
      </c>
      <c r="AM31" s="174">
        <v>0</v>
      </c>
      <c r="AN31" s="174">
        <v>9</v>
      </c>
      <c r="AO31" s="174">
        <v>0</v>
      </c>
    </row>
    <row r="32" spans="1:41" ht="16.5" customHeight="1">
      <c r="B32" s="5" t="s">
        <v>12</v>
      </c>
      <c r="C32" s="5">
        <v>4</v>
      </c>
      <c r="D32" s="5">
        <v>10</v>
      </c>
      <c r="E32" s="5">
        <v>5</v>
      </c>
      <c r="F32" s="5">
        <v>27</v>
      </c>
      <c r="G32" s="5">
        <v>27</v>
      </c>
      <c r="J32" s="23">
        <v>28</v>
      </c>
      <c r="K32" s="169" t="s">
        <v>95</v>
      </c>
      <c r="L32" s="169" t="s">
        <v>82</v>
      </c>
      <c r="M32" s="169" t="s">
        <v>82</v>
      </c>
      <c r="N32" s="169" t="s">
        <v>14</v>
      </c>
      <c r="O32" s="169" t="s">
        <v>15</v>
      </c>
      <c r="Q32" s="168">
        <v>6</v>
      </c>
      <c r="R32" s="168">
        <v>16</v>
      </c>
      <c r="S32" s="168">
        <v>16</v>
      </c>
      <c r="T32" s="168">
        <v>1</v>
      </c>
      <c r="U32" s="168">
        <v>2</v>
      </c>
      <c r="W32" s="23" cm="1">
        <f t="array" ref="W32">_xlfn.LET(_xlpm.x, K32:K34, IF(SUM((_xlpm.x="K")*1, (_xlpm.x="A")*1, (_xlpm.x="GK")*1, (_xlpm.x="GA")*1)&gt;0, 3, 1))</f>
        <v>1</v>
      </c>
      <c r="X32" s="23" cm="1">
        <f t="array" ref="X32">_xlfn.LET(_xlpm.x, L32:L34, IF(SUM((_xlpm.x="K")*1, (_xlpm.x="A")*1, (_xlpm.x="GK")*1, (_xlpm.x="GA")*1)&gt;0, 3, 1))</f>
        <v>3</v>
      </c>
      <c r="Y32" s="23" cm="1">
        <f t="array" ref="Y32">_xlfn.LET(_xlpm.x, M32:M34, IF(SUM((_xlpm.x="K")*1, (_xlpm.x="A")*1, (_xlpm.x="GK")*1, (_xlpm.x="GA")*1)&gt;0, 3, 1))</f>
        <v>3</v>
      </c>
      <c r="Z32" s="23">
        <v>1</v>
      </c>
      <c r="AA32" s="23">
        <v>1</v>
      </c>
      <c r="AC32" s="129" t="s">
        <v>15</v>
      </c>
      <c r="AD32" s="175">
        <v>4</v>
      </c>
      <c r="AE32" s="175">
        <v>11</v>
      </c>
      <c r="AF32" s="175">
        <v>0</v>
      </c>
      <c r="AG32" s="175">
        <v>22</v>
      </c>
      <c r="AH32" s="175">
        <v>28</v>
      </c>
      <c r="AI32" s="5"/>
      <c r="AJ32" s="129" t="s">
        <v>15</v>
      </c>
      <c r="AK32" s="175">
        <v>4</v>
      </c>
      <c r="AL32" s="175">
        <v>11</v>
      </c>
      <c r="AM32" s="175">
        <v>0</v>
      </c>
      <c r="AN32" s="175">
        <v>22</v>
      </c>
      <c r="AO32" s="175">
        <v>28</v>
      </c>
    </row>
    <row r="33" spans="2:41" ht="16.5" customHeight="1">
      <c r="B33" s="5" t="s">
        <v>13</v>
      </c>
      <c r="C33" s="5">
        <v>43</v>
      </c>
      <c r="D33" s="5">
        <v>34</v>
      </c>
      <c r="E33" s="5">
        <v>44</v>
      </c>
      <c r="F33" s="5">
        <v>15</v>
      </c>
      <c r="G33" s="5">
        <v>16</v>
      </c>
      <c r="J33" s="168">
        <v>29</v>
      </c>
      <c r="K33" s="169" t="s">
        <v>95</v>
      </c>
      <c r="L33" s="169" t="s">
        <v>82</v>
      </c>
      <c r="M33" s="169" t="s">
        <v>81</v>
      </c>
      <c r="N33" s="169" t="s">
        <v>12</v>
      </c>
      <c r="O33" s="169" t="s">
        <v>16</v>
      </c>
      <c r="Q33" s="168">
        <v>6</v>
      </c>
      <c r="R33" s="168">
        <v>16</v>
      </c>
      <c r="S33" s="168">
        <v>14</v>
      </c>
      <c r="T33" s="168">
        <v>4</v>
      </c>
      <c r="U33" s="168">
        <v>3</v>
      </c>
      <c r="W33" s="23" cm="1">
        <f t="array" ref="W33">_xlfn.LET(_xlpm.x, K33:K35, IF(SUM((_xlpm.x="K")*1, (_xlpm.x="A")*1, (_xlpm.x="GK")*1, (_xlpm.x="GA")*1)&gt;0, 3, 1))</f>
        <v>3</v>
      </c>
      <c r="X33" s="23" cm="1">
        <f t="array" ref="X33">_xlfn.LET(_xlpm.x, L33:L35, IF(SUM((_xlpm.x="K")*1, (_xlpm.x="A")*1, (_xlpm.x="GK")*1, (_xlpm.x="GA")*1)&gt;0, 3, 1))</f>
        <v>3</v>
      </c>
      <c r="Y33" s="23" cm="1">
        <f t="array" ref="Y33">_xlfn.LET(_xlpm.x, M33:M35, IF(SUM((_xlpm.x="K")*1, (_xlpm.x="A")*1, (_xlpm.x="GK")*1, (_xlpm.x="GA")*1)&gt;0, 3, 1))</f>
        <v>1</v>
      </c>
      <c r="Z33" s="23">
        <v>1</v>
      </c>
      <c r="AA33" s="23">
        <v>1</v>
      </c>
      <c r="AC33" s="129" t="s">
        <v>16</v>
      </c>
      <c r="AD33" s="175">
        <v>4</v>
      </c>
      <c r="AE33" s="175">
        <v>11</v>
      </c>
      <c r="AF33" s="175">
        <v>0</v>
      </c>
      <c r="AG33" s="175">
        <v>22</v>
      </c>
      <c r="AH33" s="175">
        <v>27</v>
      </c>
      <c r="AI33" s="5"/>
      <c r="AJ33" s="129" t="s">
        <v>16</v>
      </c>
      <c r="AK33" s="175">
        <v>4</v>
      </c>
      <c r="AL33" s="175">
        <v>11</v>
      </c>
      <c r="AM33" s="175">
        <v>0</v>
      </c>
      <c r="AN33" s="175">
        <v>22</v>
      </c>
      <c r="AO33" s="175">
        <v>27</v>
      </c>
    </row>
    <row r="34" spans="2:41" ht="16.5" customHeight="1">
      <c r="B34" s="5" t="s">
        <v>95</v>
      </c>
      <c r="C34" s="5">
        <v>43</v>
      </c>
      <c r="D34" s="5">
        <v>35</v>
      </c>
      <c r="E34" s="5">
        <v>44</v>
      </c>
      <c r="F34" s="5">
        <v>15</v>
      </c>
      <c r="G34" s="5">
        <v>16</v>
      </c>
      <c r="J34" s="23">
        <v>30</v>
      </c>
      <c r="K34" s="169" t="s">
        <v>95</v>
      </c>
      <c r="L34" s="169" t="s">
        <v>16</v>
      </c>
      <c r="M34" s="169" t="s">
        <v>80</v>
      </c>
      <c r="N34" s="169" t="s">
        <v>78</v>
      </c>
      <c r="O34" s="169" t="s">
        <v>15</v>
      </c>
      <c r="Q34" s="168">
        <v>6</v>
      </c>
      <c r="R34" s="168">
        <v>3</v>
      </c>
      <c r="S34" s="168">
        <v>13</v>
      </c>
      <c r="T34" s="168">
        <v>11</v>
      </c>
      <c r="U34" s="168">
        <v>2</v>
      </c>
      <c r="W34" s="23" cm="1">
        <f t="array" ref="W34">_xlfn.LET(_xlpm.x, K34:K36, IF(SUM((_xlpm.x="K")*1, (_xlpm.x="A")*1, (_xlpm.x="GK")*1, (_xlpm.x="GA")*1)&gt;0, 3, 1))</f>
        <v>3</v>
      </c>
      <c r="X34" s="23" cm="1">
        <f t="array" ref="X34">_xlfn.LET(_xlpm.x, L34:L36, IF(SUM((_xlpm.x="K")*1, (_xlpm.x="A")*1, (_xlpm.x="GK")*1, (_xlpm.x="GA")*1)&gt;0, 3, 1))</f>
        <v>3</v>
      </c>
      <c r="Y34" s="23" cm="1">
        <f t="array" ref="Y34">_xlfn.LET(_xlpm.x, M34:M36, IF(SUM((_xlpm.x="K")*1, (_xlpm.x="A")*1, (_xlpm.x="GK")*1, (_xlpm.x="GA")*1)&gt;0, 3, 1))</f>
        <v>1</v>
      </c>
      <c r="Z34" s="23">
        <v>1</v>
      </c>
      <c r="AA34" s="23">
        <v>1</v>
      </c>
      <c r="AC34" s="129" t="s">
        <v>12</v>
      </c>
      <c r="AD34" s="175">
        <v>4</v>
      </c>
      <c r="AE34" s="175">
        <v>11</v>
      </c>
      <c r="AF34" s="175">
        <v>0</v>
      </c>
      <c r="AG34" s="175">
        <v>22</v>
      </c>
      <c r="AH34" s="175">
        <v>27</v>
      </c>
      <c r="AI34" s="5"/>
      <c r="AJ34" s="129" t="s">
        <v>12</v>
      </c>
      <c r="AK34" s="175">
        <v>4</v>
      </c>
      <c r="AL34" s="175">
        <v>11</v>
      </c>
      <c r="AM34" s="175">
        <v>0</v>
      </c>
      <c r="AN34" s="175">
        <v>22</v>
      </c>
      <c r="AO34" s="175">
        <v>27</v>
      </c>
    </row>
    <row r="35" spans="2:41" ht="16.5" customHeight="1">
      <c r="B35" s="5" t="s">
        <v>31</v>
      </c>
      <c r="C35" s="5">
        <v>47</v>
      </c>
      <c r="D35" s="5">
        <v>37</v>
      </c>
      <c r="E35" s="5">
        <v>44</v>
      </c>
      <c r="F35" s="5">
        <v>15</v>
      </c>
      <c r="G35" s="5">
        <v>16</v>
      </c>
      <c r="J35" s="168">
        <v>31</v>
      </c>
      <c r="K35" s="169" t="s">
        <v>29</v>
      </c>
      <c r="L35" s="169" t="s">
        <v>29</v>
      </c>
      <c r="M35" s="169" t="s">
        <v>81</v>
      </c>
      <c r="N35" s="169" t="s">
        <v>31</v>
      </c>
      <c r="O35" s="169" t="s">
        <v>15</v>
      </c>
      <c r="Q35" s="168">
        <v>8</v>
      </c>
      <c r="R35" s="168">
        <v>8</v>
      </c>
      <c r="S35" s="168">
        <v>14</v>
      </c>
      <c r="T35" s="168">
        <v>7</v>
      </c>
      <c r="U35" s="168">
        <v>2</v>
      </c>
      <c r="W35" s="23" cm="1">
        <f t="array" ref="W35">_xlfn.LET(_xlpm.x, K35:K37, IF(SUM((_xlpm.x="K")*1, (_xlpm.x="A")*1, (_xlpm.x="GK")*1, (_xlpm.x="GA")*1)&gt;0, 3, 1))</f>
        <v>3</v>
      </c>
      <c r="X35" s="23" cm="1">
        <f t="array" ref="X35">_xlfn.LET(_xlpm.x, L35:L37, IF(SUM((_xlpm.x="K")*1, (_xlpm.x="A")*1, (_xlpm.x="GK")*1, (_xlpm.x="GA")*1)&gt;0, 3, 1))</f>
        <v>3</v>
      </c>
      <c r="Y35" s="23" cm="1">
        <f t="array" ref="Y35">_xlfn.LET(_xlpm.x, M35:M37, IF(SUM((_xlpm.x="K")*1, (_xlpm.x="A")*1, (_xlpm.x="GK")*1, (_xlpm.x="GA")*1)&gt;0, 3, 1))</f>
        <v>3</v>
      </c>
      <c r="Z35" s="23">
        <v>1</v>
      </c>
      <c r="AA35" s="23">
        <v>1</v>
      </c>
      <c r="AC35" s="129" t="s">
        <v>13</v>
      </c>
      <c r="AD35" s="175">
        <v>43</v>
      </c>
      <c r="AE35" s="175">
        <v>19</v>
      </c>
      <c r="AF35" s="175">
        <v>0</v>
      </c>
      <c r="AG35" s="175">
        <v>12</v>
      </c>
      <c r="AH35" s="175">
        <v>16</v>
      </c>
      <c r="AI35" s="5"/>
      <c r="AJ35" s="129" t="s">
        <v>13</v>
      </c>
      <c r="AK35" s="175">
        <v>43</v>
      </c>
      <c r="AL35" s="175">
        <v>19</v>
      </c>
      <c r="AM35" s="175">
        <v>0</v>
      </c>
      <c r="AN35" s="175">
        <v>12</v>
      </c>
      <c r="AO35" s="175">
        <v>16</v>
      </c>
    </row>
    <row r="36" spans="2:41" ht="16.5" customHeight="1">
      <c r="B36" s="5" t="s">
        <v>29</v>
      </c>
      <c r="C36" s="5">
        <v>47</v>
      </c>
      <c r="D36" s="5">
        <v>38</v>
      </c>
      <c r="E36" s="5">
        <v>44</v>
      </c>
      <c r="F36" s="5">
        <v>15</v>
      </c>
      <c r="G36" s="5">
        <v>16</v>
      </c>
      <c r="J36" s="23">
        <v>32</v>
      </c>
      <c r="K36" s="169" t="s">
        <v>31</v>
      </c>
      <c r="L36" s="169" t="s">
        <v>87</v>
      </c>
      <c r="M36" s="169" t="s">
        <v>96</v>
      </c>
      <c r="N36" s="169" t="s">
        <v>12</v>
      </c>
      <c r="O36" s="169" t="s">
        <v>28</v>
      </c>
      <c r="Q36" s="168">
        <v>7</v>
      </c>
      <c r="R36" s="168">
        <v>19</v>
      </c>
      <c r="S36" s="168">
        <v>15</v>
      </c>
      <c r="T36" s="168">
        <v>4</v>
      </c>
      <c r="U36" s="168">
        <v>9</v>
      </c>
      <c r="W36" s="23" cm="1">
        <f t="array" ref="W36">_xlfn.LET(_xlpm.x, K36:K38, IF(SUM((_xlpm.x="K")*1, (_xlpm.x="A")*1, (_xlpm.x="GK")*1, (_xlpm.x="GA")*1)&gt;0, 3, 1))</f>
        <v>3</v>
      </c>
      <c r="X36" s="23" cm="1">
        <f t="array" ref="X36">_xlfn.LET(_xlpm.x, L36:L38, IF(SUM((_xlpm.x="K")*1, (_xlpm.x="A")*1, (_xlpm.x="GK")*1, (_xlpm.x="GA")*1)&gt;0, 3, 1))</f>
        <v>3</v>
      </c>
      <c r="Y36" s="23" cm="1">
        <f t="array" ref="Y36">_xlfn.LET(_xlpm.x, M36:M38, IF(SUM((_xlpm.x="K")*1, (_xlpm.x="A")*1, (_xlpm.x="GK")*1, (_xlpm.x="GA")*1)&gt;0, 3, 1))</f>
        <v>3</v>
      </c>
      <c r="Z36" s="23">
        <v>1</v>
      </c>
      <c r="AA36" s="23">
        <v>1</v>
      </c>
      <c r="AC36" s="129" t="s">
        <v>95</v>
      </c>
      <c r="AD36" s="175">
        <v>43</v>
      </c>
      <c r="AE36" s="175">
        <v>20</v>
      </c>
      <c r="AF36" s="175">
        <v>0</v>
      </c>
      <c r="AG36" s="175">
        <v>12</v>
      </c>
      <c r="AH36" s="175">
        <v>16</v>
      </c>
      <c r="AI36" s="5"/>
      <c r="AJ36" s="129" t="s">
        <v>95</v>
      </c>
      <c r="AK36" s="175">
        <v>43</v>
      </c>
      <c r="AL36" s="175">
        <v>20</v>
      </c>
      <c r="AM36" s="175">
        <v>0</v>
      </c>
      <c r="AN36" s="175">
        <v>12</v>
      </c>
      <c r="AO36" s="175">
        <v>16</v>
      </c>
    </row>
    <row r="37" spans="2:41" ht="16.5" customHeight="1">
      <c r="B37" s="5" t="s">
        <v>28</v>
      </c>
      <c r="C37" s="5">
        <v>4</v>
      </c>
      <c r="D37" s="5">
        <v>10</v>
      </c>
      <c r="E37" s="5">
        <v>5</v>
      </c>
      <c r="F37" s="5">
        <v>25</v>
      </c>
      <c r="G37" s="5">
        <v>27</v>
      </c>
      <c r="J37" s="168">
        <v>33</v>
      </c>
      <c r="K37" s="169" t="s">
        <v>95</v>
      </c>
      <c r="L37" s="169" t="s">
        <v>29</v>
      </c>
      <c r="M37" s="169" t="s">
        <v>94</v>
      </c>
      <c r="N37" s="169" t="s">
        <v>94</v>
      </c>
      <c r="O37" s="169" t="s">
        <v>30</v>
      </c>
      <c r="Q37" s="168">
        <v>6</v>
      </c>
      <c r="R37" s="168">
        <v>8</v>
      </c>
      <c r="S37" s="168">
        <v>17</v>
      </c>
      <c r="T37" s="168">
        <v>17</v>
      </c>
      <c r="U37" s="168">
        <v>10</v>
      </c>
      <c r="W37" s="23" cm="1">
        <f t="array" ref="W37">_xlfn.LET(_xlpm.x, K37:K39, IF(SUM((_xlpm.x="K")*1, (_xlpm.x="A")*1, (_xlpm.x="GK")*1, (_xlpm.x="GA")*1)&gt;0, 3, 1))</f>
        <v>3</v>
      </c>
      <c r="X37" s="23" cm="1">
        <f t="array" ref="X37">_xlfn.LET(_xlpm.x, L37:L39, IF(SUM((_xlpm.x="K")*1, (_xlpm.x="A")*1, (_xlpm.x="GK")*1, (_xlpm.x="GA")*1)&gt;0, 3, 1))</f>
        <v>3</v>
      </c>
      <c r="Y37" s="23" cm="1">
        <f t="array" ref="Y37">_xlfn.LET(_xlpm.x, M37:M39, IF(SUM((_xlpm.x="K")*1, (_xlpm.x="A")*1, (_xlpm.x="GK")*1, (_xlpm.x="GA")*1)&gt;0, 3, 1))</f>
        <v>3</v>
      </c>
      <c r="Z37" s="23">
        <v>1</v>
      </c>
      <c r="AA37" s="23">
        <v>1</v>
      </c>
      <c r="AC37" s="129" t="s">
        <v>31</v>
      </c>
      <c r="AD37" s="175">
        <v>47</v>
      </c>
      <c r="AE37" s="175">
        <v>20</v>
      </c>
      <c r="AF37" s="175">
        <v>0</v>
      </c>
      <c r="AG37" s="175">
        <v>12</v>
      </c>
      <c r="AH37" s="175">
        <v>16</v>
      </c>
      <c r="AI37" s="5"/>
      <c r="AJ37" s="129" t="s">
        <v>31</v>
      </c>
      <c r="AK37" s="175">
        <v>47</v>
      </c>
      <c r="AL37" s="175">
        <v>20</v>
      </c>
      <c r="AM37" s="175">
        <v>0</v>
      </c>
      <c r="AN37" s="175">
        <v>12</v>
      </c>
      <c r="AO37" s="175">
        <v>16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4</v>
      </c>
      <c r="F38" s="5">
        <v>25</v>
      </c>
      <c r="G38" s="5">
        <v>27</v>
      </c>
      <c r="J38" s="23">
        <v>34</v>
      </c>
      <c r="K38" s="169" t="s">
        <v>13</v>
      </c>
      <c r="L38" s="169" t="s">
        <v>81</v>
      </c>
      <c r="M38" s="169" t="s">
        <v>82</v>
      </c>
      <c r="N38" s="169" t="s">
        <v>15</v>
      </c>
      <c r="O38" s="169" t="s">
        <v>29</v>
      </c>
      <c r="Q38" s="168">
        <v>5</v>
      </c>
      <c r="R38" s="168">
        <v>14</v>
      </c>
      <c r="S38" s="168">
        <v>16</v>
      </c>
      <c r="T38" s="168">
        <v>2</v>
      </c>
      <c r="U38" s="168">
        <v>8</v>
      </c>
      <c r="W38" s="23" cm="1">
        <f t="array" ref="W38">_xlfn.LET(_xlpm.x, K38:K40, IF(SUM((_xlpm.x="K")*1, (_xlpm.x="A")*1, (_xlpm.x="GK")*1, (_xlpm.x="GA")*1)&gt;0, 3, 1))</f>
        <v>3</v>
      </c>
      <c r="X38" s="23" cm="1">
        <f t="array" ref="X38">_xlfn.LET(_xlpm.x, L38:L40, IF(SUM((_xlpm.x="K")*1, (_xlpm.x="A")*1, (_xlpm.x="GK")*1, (_xlpm.x="GA")*1)&gt;0, 3, 1))</f>
        <v>1</v>
      </c>
      <c r="Y38" s="23" cm="1">
        <f t="array" ref="Y38">_xlfn.LET(_xlpm.x, M38:M40, IF(SUM((_xlpm.x="K")*1, (_xlpm.x="A")*1, (_xlpm.x="GK")*1, (_xlpm.x="GA")*1)&gt;0, 3, 1))</f>
        <v>3</v>
      </c>
      <c r="Z38" s="23">
        <v>1</v>
      </c>
      <c r="AA38" s="23">
        <v>1</v>
      </c>
      <c r="AC38" s="129" t="s">
        <v>29</v>
      </c>
      <c r="AD38" s="175">
        <v>47</v>
      </c>
      <c r="AE38" s="175">
        <v>20</v>
      </c>
      <c r="AF38" s="175">
        <v>0</v>
      </c>
      <c r="AG38" s="175">
        <v>12</v>
      </c>
      <c r="AH38" s="175">
        <v>16</v>
      </c>
      <c r="AI38" s="5"/>
      <c r="AJ38" s="129" t="s">
        <v>29</v>
      </c>
      <c r="AK38" s="175">
        <v>47</v>
      </c>
      <c r="AL38" s="175">
        <v>20</v>
      </c>
      <c r="AM38" s="175">
        <v>0</v>
      </c>
      <c r="AN38" s="175">
        <v>12</v>
      </c>
      <c r="AO38" s="175">
        <v>16</v>
      </c>
    </row>
    <row r="39" spans="2:41" ht="16.5" customHeight="1">
      <c r="J39" s="168">
        <v>35</v>
      </c>
      <c r="K39" s="169" t="s">
        <v>29</v>
      </c>
      <c r="L39" s="169" t="s">
        <v>12</v>
      </c>
      <c r="M39" s="169" t="s">
        <v>96</v>
      </c>
      <c r="N39" s="169" t="s">
        <v>13</v>
      </c>
      <c r="O39" s="169" t="s">
        <v>13</v>
      </c>
      <c r="Q39" s="168">
        <v>8</v>
      </c>
      <c r="R39" s="168">
        <v>4</v>
      </c>
      <c r="S39" s="168">
        <v>15</v>
      </c>
      <c r="T39" s="168">
        <v>5</v>
      </c>
      <c r="U39" s="168">
        <v>5</v>
      </c>
      <c r="W39" s="23" cm="1">
        <f t="array" ref="W39">_xlfn.LET(_xlpm.x, K39:K41, IF(SUM((_xlpm.x="K")*1, (_xlpm.x="A")*1, (_xlpm.x="GK")*1, (_xlpm.x="GA")*1)&gt;0, 3, 1))</f>
        <v>3</v>
      </c>
      <c r="X39" s="23" cm="1">
        <f t="array" ref="X39">_xlfn.LET(_xlpm.x, L39:L41, IF(SUM((_xlpm.x="K")*1, (_xlpm.x="A")*1, (_xlpm.x="GK")*1, (_xlpm.x="GA")*1)&gt;0, 3, 1))</f>
        <v>1</v>
      </c>
      <c r="Y39" s="23" cm="1">
        <f t="array" ref="Y39">_xlfn.LET(_xlpm.x, M39:M41, IF(SUM((_xlpm.x="K")*1, (_xlpm.x="A")*1, (_xlpm.x="GK")*1, (_xlpm.x="GA")*1)&gt;0, 3, 1))</f>
        <v>3</v>
      </c>
      <c r="Z39" s="23">
        <v>1</v>
      </c>
      <c r="AA39" s="23">
        <v>1</v>
      </c>
      <c r="AC39" s="129" t="s">
        <v>28</v>
      </c>
      <c r="AD39" s="175">
        <v>4</v>
      </c>
      <c r="AE39" s="175">
        <v>11</v>
      </c>
      <c r="AF39" s="175">
        <v>0</v>
      </c>
      <c r="AG39" s="175">
        <v>21</v>
      </c>
      <c r="AH39" s="175">
        <v>27</v>
      </c>
      <c r="AI39" s="5"/>
      <c r="AJ39" s="129" t="s">
        <v>28</v>
      </c>
      <c r="AK39" s="175">
        <v>4</v>
      </c>
      <c r="AL39" s="175">
        <v>11</v>
      </c>
      <c r="AM39" s="175">
        <v>0</v>
      </c>
      <c r="AN39" s="175">
        <v>21</v>
      </c>
      <c r="AO39" s="175">
        <v>27</v>
      </c>
    </row>
    <row r="40" spans="2:41" ht="16.5" customHeight="1">
      <c r="J40" s="23">
        <v>36</v>
      </c>
      <c r="K40" s="169" t="s">
        <v>13</v>
      </c>
      <c r="L40" s="169" t="s">
        <v>12</v>
      </c>
      <c r="M40" s="169" t="s">
        <v>81</v>
      </c>
      <c r="N40" s="169" t="s">
        <v>13</v>
      </c>
      <c r="O40" s="169" t="s">
        <v>12</v>
      </c>
      <c r="Q40" s="168">
        <v>5</v>
      </c>
      <c r="R40" s="168">
        <v>4</v>
      </c>
      <c r="S40" s="168">
        <v>14</v>
      </c>
      <c r="T40" s="168">
        <v>5</v>
      </c>
      <c r="U40" s="168">
        <v>4</v>
      </c>
      <c r="W40" s="23" cm="1">
        <f t="array" ref="W40">_xlfn.LET(_xlpm.x, K40:K42, IF(SUM((_xlpm.x="K")*1, (_xlpm.x="A")*1, (_xlpm.x="GK")*1, (_xlpm.x="GA")*1)&gt;0, 3, 1))</f>
        <v>1</v>
      </c>
      <c r="X40" s="23" cm="1">
        <f t="array" ref="X40">_xlfn.LET(_xlpm.x, L40:L42, IF(SUM((_xlpm.x="K")*1, (_xlpm.x="A")*1, (_xlpm.x="GK")*1, (_xlpm.x="GA")*1)&gt;0, 3, 1))</f>
        <v>3</v>
      </c>
      <c r="Y40" s="23" cm="1">
        <f t="array" ref="Y40">_xlfn.LET(_xlpm.x, M40:M42, IF(SUM((_xlpm.x="K")*1, (_xlpm.x="A")*1, (_xlpm.x="GK")*1, (_xlpm.x="GA")*1)&gt;0, 3, 1))</f>
        <v>3</v>
      </c>
      <c r="Z40" s="23">
        <v>1</v>
      </c>
      <c r="AA40" s="23">
        <v>1</v>
      </c>
      <c r="AC40" s="129" t="s">
        <v>30</v>
      </c>
      <c r="AD40" s="175">
        <v>4</v>
      </c>
      <c r="AE40" s="175">
        <v>11</v>
      </c>
      <c r="AF40" s="175">
        <v>0</v>
      </c>
      <c r="AG40" s="175">
        <v>21</v>
      </c>
      <c r="AH40" s="175">
        <v>27</v>
      </c>
      <c r="AI40" s="5"/>
      <c r="AJ40" s="129" t="s">
        <v>30</v>
      </c>
      <c r="AK40" s="175">
        <v>4</v>
      </c>
      <c r="AL40" s="175">
        <v>11</v>
      </c>
      <c r="AM40" s="175">
        <v>0</v>
      </c>
      <c r="AN40" s="175">
        <v>21</v>
      </c>
      <c r="AO40" s="175">
        <v>27</v>
      </c>
    </row>
    <row r="41" spans="2:41" ht="16.5" customHeight="1">
      <c r="J41" s="168">
        <v>37</v>
      </c>
      <c r="K41" s="169" t="s">
        <v>95</v>
      </c>
      <c r="L41" s="169" t="s">
        <v>96</v>
      </c>
      <c r="M41" s="169" t="s">
        <v>94</v>
      </c>
      <c r="N41" s="169" t="s">
        <v>78</v>
      </c>
      <c r="O41" s="169" t="s">
        <v>13</v>
      </c>
      <c r="Q41" s="168">
        <v>6</v>
      </c>
      <c r="R41" s="168">
        <v>15</v>
      </c>
      <c r="S41" s="168">
        <v>17</v>
      </c>
      <c r="T41" s="168">
        <v>11</v>
      </c>
      <c r="U41" s="168">
        <v>5</v>
      </c>
      <c r="W41" s="23" cm="1">
        <f t="array" ref="W41">_xlfn.LET(_xlpm.x, K41:K43, IF(SUM((_xlpm.x="K")*1, (_xlpm.x="A")*1, (_xlpm.x="GK")*1, (_xlpm.x="GA")*1)&gt;0, 3, 1))</f>
        <v>1</v>
      </c>
      <c r="X41" s="23" cm="1">
        <f t="array" ref="X41">_xlfn.LET(_xlpm.x, L41:L43, IF(SUM((_xlpm.x="K")*1, (_xlpm.x="A")*1, (_xlpm.x="GK")*1, (_xlpm.x="GA")*1)&gt;0, 3, 1))</f>
        <v>3</v>
      </c>
      <c r="Y41" s="23" cm="1">
        <f t="array" ref="Y41">_xlfn.LET(_xlpm.x, M41:M43, IF(SUM((_xlpm.x="K")*1, (_xlpm.x="A")*1, (_xlpm.x="GK")*1, (_xlpm.x="GA")*1)&gt;0, 3, 1))</f>
        <v>3</v>
      </c>
      <c r="Z41" s="23">
        <v>1</v>
      </c>
      <c r="AA41" s="23">
        <v>1</v>
      </c>
      <c r="AC41" s="174" t="s">
        <v>78</v>
      </c>
      <c r="AD41" s="176">
        <v>0</v>
      </c>
      <c r="AE41" s="176">
        <v>7</v>
      </c>
      <c r="AF41" s="176">
        <v>7</v>
      </c>
      <c r="AG41" s="176">
        <v>9</v>
      </c>
      <c r="AH41" s="176">
        <v>0</v>
      </c>
      <c r="AI41" s="5"/>
      <c r="AJ41" s="174" t="s">
        <v>78</v>
      </c>
      <c r="AK41" s="176">
        <v>0</v>
      </c>
      <c r="AL41" s="176">
        <v>7</v>
      </c>
      <c r="AM41" s="176">
        <v>7</v>
      </c>
      <c r="AN41" s="176">
        <v>9</v>
      </c>
      <c r="AO41" s="176">
        <v>0</v>
      </c>
    </row>
    <row r="42" spans="2:41" ht="16.5" customHeight="1">
      <c r="J42" s="23">
        <v>38</v>
      </c>
      <c r="K42" s="169" t="s">
        <v>13</v>
      </c>
      <c r="L42" s="169" t="s">
        <v>82</v>
      </c>
      <c r="M42" s="169" t="s">
        <v>82</v>
      </c>
      <c r="N42" s="169" t="s">
        <v>28</v>
      </c>
      <c r="O42" s="169" t="s">
        <v>16</v>
      </c>
      <c r="Q42" s="168">
        <v>5</v>
      </c>
      <c r="R42" s="168">
        <v>16</v>
      </c>
      <c r="S42" s="168">
        <v>16</v>
      </c>
      <c r="T42" s="168">
        <v>9</v>
      </c>
      <c r="U42" s="168">
        <v>3</v>
      </c>
      <c r="W42" s="23" cm="1">
        <f t="array" ref="W42">_xlfn.LET(_xlpm.x, K42:K44, IF(SUM((_xlpm.x="K")*1, (_xlpm.x="A")*1, (_xlpm.x="GK")*1, (_xlpm.x="GA")*1)&gt;0, 3, 1))</f>
        <v>1</v>
      </c>
      <c r="X42" s="23" cm="1">
        <f t="array" ref="X42">_xlfn.LET(_xlpm.x, L42:L44, IF(SUM((_xlpm.x="K")*1, (_xlpm.x="A")*1, (_xlpm.x="GK")*1, (_xlpm.x="GA")*1)&gt;0, 3, 1))</f>
        <v>3</v>
      </c>
      <c r="Y42" s="23" cm="1">
        <f t="array" ref="Y42">_xlfn.LET(_xlpm.x, M42:M44, IF(SUM((_xlpm.x="K")*1, (_xlpm.x="A")*1, (_xlpm.x="GK")*1, (_xlpm.x="GA")*1)&gt;0, 3, 1))</f>
        <v>3</v>
      </c>
      <c r="Z42" s="23">
        <v>1</v>
      </c>
      <c r="AA42" s="23">
        <v>1</v>
      </c>
      <c r="AC42" s="174" t="s">
        <v>79</v>
      </c>
      <c r="AD42" s="176">
        <v>0</v>
      </c>
      <c r="AE42" s="176">
        <v>9</v>
      </c>
      <c r="AF42" s="176">
        <v>7</v>
      </c>
      <c r="AG42" s="176">
        <v>9</v>
      </c>
      <c r="AH42" s="176">
        <v>0</v>
      </c>
      <c r="AI42" s="5"/>
      <c r="AJ42" s="174" t="s">
        <v>79</v>
      </c>
      <c r="AK42" s="176">
        <v>0</v>
      </c>
      <c r="AL42" s="176">
        <v>9</v>
      </c>
      <c r="AM42" s="176">
        <v>7</v>
      </c>
      <c r="AN42" s="176">
        <v>9</v>
      </c>
      <c r="AO42" s="176">
        <v>0</v>
      </c>
    </row>
    <row r="43" spans="2:41" ht="16.5" customHeight="1">
      <c r="J43" s="168">
        <v>39</v>
      </c>
      <c r="K43" s="169" t="s">
        <v>13</v>
      </c>
      <c r="L43" s="169" t="s">
        <v>13</v>
      </c>
      <c r="M43" s="169" t="s">
        <v>78</v>
      </c>
      <c r="N43" s="169" t="s">
        <v>16</v>
      </c>
      <c r="O43" s="169" t="s">
        <v>16</v>
      </c>
      <c r="Q43" s="168">
        <v>5</v>
      </c>
      <c r="R43" s="168">
        <v>5</v>
      </c>
      <c r="S43" s="168">
        <v>11</v>
      </c>
      <c r="T43" s="168">
        <v>3</v>
      </c>
      <c r="U43" s="168">
        <v>3</v>
      </c>
      <c r="W43" s="23" cm="1">
        <f t="array" ref="W43">_xlfn.LET(_xlpm.x, K43:K45, IF(SUM((_xlpm.x="K")*1, (_xlpm.x="A")*1, (_xlpm.x="GK")*1, (_xlpm.x="GA")*1)&gt;0, 3, 1))</f>
        <v>1</v>
      </c>
      <c r="X43" s="23" cm="1">
        <f t="array" ref="X43">_xlfn.LET(_xlpm.x, L43:L45, IF(SUM((_xlpm.x="K")*1, (_xlpm.x="A")*1, (_xlpm.x="GK")*1, (_xlpm.x="GA")*1)&gt;0, 3, 1))</f>
        <v>3</v>
      </c>
      <c r="Y43" s="23" cm="1">
        <f t="array" ref="Y43">_xlfn.LET(_xlpm.x, M43:M45, IF(SUM((_xlpm.x="K")*1, (_xlpm.x="A")*1, (_xlpm.x="GK")*1, (_xlpm.x="GA")*1)&gt;0, 3, 1))</f>
        <v>3</v>
      </c>
      <c r="Z43" s="23">
        <v>1</v>
      </c>
      <c r="AA43" s="23">
        <v>1</v>
      </c>
      <c r="AC43" s="174" t="s">
        <v>80</v>
      </c>
      <c r="AD43" s="176">
        <v>0</v>
      </c>
      <c r="AE43" s="176">
        <v>9</v>
      </c>
      <c r="AF43" s="176">
        <v>7</v>
      </c>
      <c r="AG43" s="176">
        <v>9</v>
      </c>
      <c r="AH43" s="176">
        <v>0</v>
      </c>
      <c r="AI43" s="5"/>
      <c r="AJ43" s="174" t="s">
        <v>80</v>
      </c>
      <c r="AK43" s="176">
        <v>0</v>
      </c>
      <c r="AL43" s="176">
        <v>9</v>
      </c>
      <c r="AM43" s="176">
        <v>7</v>
      </c>
      <c r="AN43" s="176">
        <v>9</v>
      </c>
      <c r="AO43" s="176">
        <v>0</v>
      </c>
    </row>
    <row r="44" spans="2:41" ht="16.5" customHeight="1">
      <c r="J44" s="23">
        <v>40</v>
      </c>
      <c r="K44" s="169" t="s">
        <v>13</v>
      </c>
      <c r="L44" s="169" t="s">
        <v>78</v>
      </c>
      <c r="M44" s="169" t="s">
        <v>82</v>
      </c>
      <c r="N44" s="169" t="s">
        <v>81</v>
      </c>
      <c r="O44" s="169" t="s">
        <v>28</v>
      </c>
      <c r="Q44" s="168">
        <v>5</v>
      </c>
      <c r="R44" s="168">
        <v>11</v>
      </c>
      <c r="S44" s="168">
        <v>16</v>
      </c>
      <c r="T44" s="168">
        <v>14</v>
      </c>
      <c r="U44" s="168">
        <v>9</v>
      </c>
      <c r="W44" s="23" cm="1">
        <f t="array" ref="W44">_xlfn.LET(_xlpm.x, K44:K46, IF(SUM((_xlpm.x="K")*1, (_xlpm.x="A")*1, (_xlpm.x="GK")*1, (_xlpm.x="GA")*1)&gt;0, 3, 1))</f>
        <v>3</v>
      </c>
      <c r="X44" s="23" cm="1">
        <f t="array" ref="X44">_xlfn.LET(_xlpm.x, L44:L46, IF(SUM((_xlpm.x="K")*1, (_xlpm.x="A")*1, (_xlpm.x="GK")*1, (_xlpm.x="GA")*1)&gt;0, 3, 1))</f>
        <v>3</v>
      </c>
      <c r="Y44" s="23" cm="1">
        <f t="array" ref="Y44">_xlfn.LET(_xlpm.x, M44:M46, IF(SUM((_xlpm.x="K")*1, (_xlpm.x="A")*1, (_xlpm.x="GK")*1, (_xlpm.x="GA")*1)&gt;0, 3, 1))</f>
        <v>3</v>
      </c>
      <c r="Z44" s="23">
        <v>1</v>
      </c>
      <c r="AA44" s="23">
        <v>1</v>
      </c>
      <c r="AC44" s="174" t="s">
        <v>81</v>
      </c>
      <c r="AD44" s="176">
        <v>0</v>
      </c>
      <c r="AE44" s="176">
        <v>15</v>
      </c>
      <c r="AF44" s="176">
        <v>66</v>
      </c>
      <c r="AG44" s="176">
        <v>6</v>
      </c>
      <c r="AH44" s="176">
        <v>0</v>
      </c>
      <c r="AI44" s="5"/>
      <c r="AJ44" s="174" t="s">
        <v>81</v>
      </c>
      <c r="AK44" s="176">
        <v>0</v>
      </c>
      <c r="AL44" s="176">
        <v>15</v>
      </c>
      <c r="AM44" s="176">
        <v>66</v>
      </c>
      <c r="AN44" s="176">
        <v>6</v>
      </c>
      <c r="AO44" s="176">
        <v>0</v>
      </c>
    </row>
    <row r="45" spans="2:41" ht="16.5" customHeight="1">
      <c r="J45" s="168">
        <v>41</v>
      </c>
      <c r="K45" s="169" t="s">
        <v>95</v>
      </c>
      <c r="L45" s="169" t="s">
        <v>31</v>
      </c>
      <c r="M45" s="169" t="s">
        <v>94</v>
      </c>
      <c r="N45" s="169" t="s">
        <v>85</v>
      </c>
      <c r="O45" s="169" t="s">
        <v>29</v>
      </c>
      <c r="Q45" s="168">
        <v>6</v>
      </c>
      <c r="R45" s="168">
        <v>7</v>
      </c>
      <c r="S45" s="168">
        <v>17</v>
      </c>
      <c r="T45" s="168">
        <v>18</v>
      </c>
      <c r="U45" s="168">
        <v>8</v>
      </c>
      <c r="W45" s="23" cm="1">
        <f t="array" ref="W45">_xlfn.LET(_xlpm.x, K45:K47, IF(SUM((_xlpm.x="K")*1, (_xlpm.x="A")*1, (_xlpm.x="GK")*1, (_xlpm.x="GA")*1)&gt;0, 3, 1))</f>
        <v>3</v>
      </c>
      <c r="X45" s="23" cm="1">
        <f t="array" ref="X45">_xlfn.LET(_xlpm.x, L45:L47, IF(SUM((_xlpm.x="K")*1, (_xlpm.x="A")*1, (_xlpm.x="GK")*1, (_xlpm.x="GA")*1)&gt;0, 3, 1))</f>
        <v>3</v>
      </c>
      <c r="Y45" s="23" cm="1">
        <f t="array" ref="Y45">_xlfn.LET(_xlpm.x, M45:M47, IF(SUM((_xlpm.x="K")*1, (_xlpm.x="A")*1, (_xlpm.x="GK")*1, (_xlpm.x="GA")*1)&gt;0, 3, 1))</f>
        <v>3</v>
      </c>
      <c r="Z45" s="23">
        <v>1</v>
      </c>
      <c r="AA45" s="23">
        <v>1</v>
      </c>
      <c r="AC45" s="174" t="s">
        <v>96</v>
      </c>
      <c r="AD45" s="176">
        <v>0</v>
      </c>
      <c r="AE45" s="176">
        <v>15</v>
      </c>
      <c r="AF45" s="176">
        <v>66</v>
      </c>
      <c r="AG45" s="176">
        <v>6</v>
      </c>
      <c r="AH45" s="176">
        <v>0</v>
      </c>
      <c r="AI45" s="5"/>
      <c r="AJ45" s="174" t="s">
        <v>96</v>
      </c>
      <c r="AK45" s="176">
        <v>0</v>
      </c>
      <c r="AL45" s="176">
        <v>15</v>
      </c>
      <c r="AM45" s="176">
        <v>66</v>
      </c>
      <c r="AN45" s="176">
        <v>6</v>
      </c>
      <c r="AO45" s="176">
        <v>0</v>
      </c>
    </row>
    <row r="46" spans="2:41" ht="16.5" customHeight="1">
      <c r="J46" s="23">
        <v>42</v>
      </c>
      <c r="K46" s="169" t="s">
        <v>31</v>
      </c>
      <c r="L46" s="169" t="s">
        <v>13</v>
      </c>
      <c r="M46" s="169" t="s">
        <v>81</v>
      </c>
      <c r="N46" s="169" t="s">
        <v>29</v>
      </c>
      <c r="O46" s="169" t="s">
        <v>29</v>
      </c>
      <c r="Q46" s="168">
        <v>7</v>
      </c>
      <c r="R46" s="168">
        <v>5</v>
      </c>
      <c r="S46" s="168">
        <v>14</v>
      </c>
      <c r="T46" s="168">
        <v>8</v>
      </c>
      <c r="U46" s="168">
        <v>8</v>
      </c>
      <c r="W46" s="23" cm="1">
        <f t="array" ref="W46">_xlfn.LET(_xlpm.x, K46:K48, IF(SUM((_xlpm.x="K")*1, (_xlpm.x="A")*1, (_xlpm.x="GK")*1, (_xlpm.x="GA")*1)&gt;0, 3, 1))</f>
        <v>3</v>
      </c>
      <c r="X46" s="23" cm="1">
        <f t="array" ref="X46">_xlfn.LET(_xlpm.x, L46:L48, IF(SUM((_xlpm.x="K")*1, (_xlpm.x="A")*1, (_xlpm.x="GK")*1, (_xlpm.x="GA")*1)&gt;0, 3, 1))</f>
        <v>3</v>
      </c>
      <c r="Y46" s="23" cm="1">
        <f t="array" ref="Y46">_xlfn.LET(_xlpm.x, M46:M48, IF(SUM((_xlpm.x="K")*1, (_xlpm.x="A")*1, (_xlpm.x="GK")*1, (_xlpm.x="GA")*1)&gt;0, 3, 1))</f>
        <v>3</v>
      </c>
      <c r="Z46" s="23">
        <v>1</v>
      </c>
      <c r="AA46" s="23">
        <v>1</v>
      </c>
      <c r="AC46" s="174" t="s">
        <v>82</v>
      </c>
      <c r="AD46" s="176">
        <v>0</v>
      </c>
      <c r="AE46" s="176">
        <v>15</v>
      </c>
      <c r="AF46" s="176">
        <v>66</v>
      </c>
      <c r="AG46" s="176">
        <v>6</v>
      </c>
      <c r="AH46" s="176">
        <v>0</v>
      </c>
      <c r="AI46" s="5"/>
      <c r="AJ46" s="174" t="s">
        <v>82</v>
      </c>
      <c r="AK46" s="176">
        <v>0</v>
      </c>
      <c r="AL46" s="176">
        <v>15</v>
      </c>
      <c r="AM46" s="176">
        <v>66</v>
      </c>
      <c r="AN46" s="176">
        <v>6</v>
      </c>
      <c r="AO46" s="176">
        <v>0</v>
      </c>
    </row>
    <row r="47" spans="2:41" ht="16.5" customHeight="1">
      <c r="J47" s="168">
        <v>43</v>
      </c>
      <c r="K47" s="169" t="s">
        <v>13</v>
      </c>
      <c r="L47" s="169" t="s">
        <v>94</v>
      </c>
      <c r="M47" s="169" t="s">
        <v>82</v>
      </c>
      <c r="N47" s="169" t="s">
        <v>30</v>
      </c>
      <c r="O47" s="169" t="s">
        <v>13</v>
      </c>
      <c r="Q47" s="168">
        <v>5</v>
      </c>
      <c r="R47" s="168">
        <v>17</v>
      </c>
      <c r="S47" s="168">
        <v>16</v>
      </c>
      <c r="T47" s="168">
        <v>10</v>
      </c>
      <c r="U47" s="168">
        <v>5</v>
      </c>
      <c r="W47" s="23" cm="1">
        <f t="array" ref="W47">_xlfn.LET(_xlpm.x, K47:K49, IF(SUM((_xlpm.x="K")*1, (_xlpm.x="A")*1, (_xlpm.x="GK")*1, (_xlpm.x="GA")*1)&gt;0, 3, 1))</f>
        <v>1</v>
      </c>
      <c r="X47" s="23" cm="1">
        <f t="array" ref="X47">_xlfn.LET(_xlpm.x, L47:L49, IF(SUM((_xlpm.x="K")*1, (_xlpm.x="A")*1, (_xlpm.x="GK")*1, (_xlpm.x="GA")*1)&gt;0, 3, 1))</f>
        <v>3</v>
      </c>
      <c r="Y47" s="23" cm="1">
        <f t="array" ref="Y47">_xlfn.LET(_xlpm.x, M47:M49, IF(SUM((_xlpm.x="K")*1, (_xlpm.x="A")*1, (_xlpm.x="GK")*1, (_xlpm.x="GA")*1)&gt;0, 3, 1))</f>
        <v>3</v>
      </c>
      <c r="Z47" s="23">
        <v>1</v>
      </c>
      <c r="AA47" s="23">
        <v>1</v>
      </c>
      <c r="AC47" s="174" t="s">
        <v>94</v>
      </c>
      <c r="AD47" s="176">
        <v>0</v>
      </c>
      <c r="AE47" s="176">
        <v>15</v>
      </c>
      <c r="AF47" s="176">
        <v>66</v>
      </c>
      <c r="AG47" s="176">
        <v>6</v>
      </c>
      <c r="AH47" s="176">
        <v>0</v>
      </c>
      <c r="AI47" s="5"/>
      <c r="AJ47" s="174" t="s">
        <v>94</v>
      </c>
      <c r="AK47" s="176">
        <v>0</v>
      </c>
      <c r="AL47" s="176">
        <v>15</v>
      </c>
      <c r="AM47" s="176">
        <v>66</v>
      </c>
      <c r="AN47" s="176">
        <v>6</v>
      </c>
      <c r="AO47" s="176">
        <v>0</v>
      </c>
    </row>
    <row r="48" spans="2:41" ht="16.5" customHeight="1">
      <c r="J48" s="23">
        <v>44</v>
      </c>
      <c r="K48" s="169" t="s">
        <v>95</v>
      </c>
      <c r="L48" s="169" t="s">
        <v>14</v>
      </c>
      <c r="M48" s="169" t="s">
        <v>96</v>
      </c>
      <c r="N48" s="169" t="s">
        <v>95</v>
      </c>
      <c r="O48" s="169" t="s">
        <v>15</v>
      </c>
      <c r="Q48" s="168">
        <v>6</v>
      </c>
      <c r="R48" s="168">
        <v>1</v>
      </c>
      <c r="S48" s="168">
        <v>15</v>
      </c>
      <c r="T48" s="168">
        <v>6</v>
      </c>
      <c r="U48" s="168">
        <v>2</v>
      </c>
      <c r="W48" s="23" cm="1">
        <f t="array" ref="W48">_xlfn.LET(_xlpm.x, K48:K50, IF(SUM((_xlpm.x="K")*1, (_xlpm.x="A")*1, (_xlpm.x="GK")*1, (_xlpm.x="GA")*1)&gt;0, 3, 1))</f>
        <v>1</v>
      </c>
      <c r="X48" s="23" cm="1">
        <f t="array" ref="X48">_xlfn.LET(_xlpm.x, L48:L50, IF(SUM((_xlpm.x="K")*1, (_xlpm.x="A")*1, (_xlpm.x="GK")*1, (_xlpm.x="GA")*1)&gt;0, 3, 1))</f>
        <v>1</v>
      </c>
      <c r="Y48" s="23" cm="1">
        <f t="array" ref="Y48">_xlfn.LET(_xlpm.x, M48:M50, IF(SUM((_xlpm.x="K")*1, (_xlpm.x="A")*1, (_xlpm.x="GK")*1, (_xlpm.x="GA")*1)&gt;0, 3, 1))</f>
        <v>3</v>
      </c>
      <c r="Z48" s="23">
        <v>1</v>
      </c>
      <c r="AA48" s="23">
        <v>1</v>
      </c>
      <c r="AC48" s="174" t="s">
        <v>85</v>
      </c>
      <c r="AD48" s="176">
        <v>0</v>
      </c>
      <c r="AE48" s="176">
        <v>9</v>
      </c>
      <c r="AF48" s="176">
        <v>7</v>
      </c>
      <c r="AG48" s="176">
        <v>7</v>
      </c>
      <c r="AH48" s="176">
        <v>0</v>
      </c>
      <c r="AI48" s="5"/>
      <c r="AJ48" s="174" t="s">
        <v>85</v>
      </c>
      <c r="AK48" s="176">
        <v>0</v>
      </c>
      <c r="AL48" s="176">
        <v>9</v>
      </c>
      <c r="AM48" s="176">
        <v>7</v>
      </c>
      <c r="AN48" s="176">
        <v>7</v>
      </c>
      <c r="AO48" s="176">
        <v>0</v>
      </c>
    </row>
    <row r="49" spans="10:41" ht="16.5" customHeight="1">
      <c r="J49" s="168">
        <v>45</v>
      </c>
      <c r="K49" s="169" t="s">
        <v>13</v>
      </c>
      <c r="L49" s="169" t="s">
        <v>96</v>
      </c>
      <c r="M49" s="169" t="s">
        <v>94</v>
      </c>
      <c r="N49" s="169" t="s">
        <v>95</v>
      </c>
      <c r="O49" s="169" t="s">
        <v>16</v>
      </c>
      <c r="Q49" s="168">
        <v>5</v>
      </c>
      <c r="R49" s="168">
        <v>15</v>
      </c>
      <c r="S49" s="168">
        <v>17</v>
      </c>
      <c r="T49" s="168">
        <v>6</v>
      </c>
      <c r="U49" s="168">
        <v>3</v>
      </c>
      <c r="W49" s="23" cm="1">
        <f t="array" ref="W49">_xlfn.LET(_xlpm.x, K49:K51, IF(SUM((_xlpm.x="K")*1, (_xlpm.x="A")*1, (_xlpm.x="GK")*1, (_xlpm.x="GA")*1)&gt;0, 3, 1))</f>
        <v>1</v>
      </c>
      <c r="X49" s="23" cm="1">
        <f t="array" ref="X49">_xlfn.LET(_xlpm.x, L49:L51, IF(SUM((_xlpm.x="K")*1, (_xlpm.x="A")*1, (_xlpm.x="GK")*1, (_xlpm.x="GA")*1)&gt;0, 3, 1))</f>
        <v>3</v>
      </c>
      <c r="Y49" s="23" cm="1">
        <f t="array" ref="Y49">_xlfn.LET(_xlpm.x, M49:M51, IF(SUM((_xlpm.x="K")*1, (_xlpm.x="A")*1, (_xlpm.x="GK")*1, (_xlpm.x="GA")*1)&gt;0, 3, 1))</f>
        <v>3</v>
      </c>
      <c r="Z49" s="23">
        <v>1</v>
      </c>
      <c r="AA49" s="23">
        <v>1</v>
      </c>
      <c r="AC49" s="174" t="s">
        <v>87</v>
      </c>
      <c r="AD49" s="176">
        <v>0</v>
      </c>
      <c r="AE49" s="176">
        <v>9</v>
      </c>
      <c r="AF49" s="176">
        <v>6</v>
      </c>
      <c r="AG49" s="176">
        <v>7</v>
      </c>
      <c r="AH49" s="176">
        <v>0</v>
      </c>
      <c r="AI49" s="5"/>
      <c r="AJ49" s="174" t="s">
        <v>87</v>
      </c>
      <c r="AK49" s="176">
        <v>0</v>
      </c>
      <c r="AL49" s="176">
        <v>9</v>
      </c>
      <c r="AM49" s="176">
        <v>6</v>
      </c>
      <c r="AN49" s="176">
        <v>7</v>
      </c>
      <c r="AO49" s="176">
        <v>0</v>
      </c>
    </row>
    <row r="50" spans="10:41" ht="16.5" customHeight="1">
      <c r="J50" s="23">
        <v>46</v>
      </c>
      <c r="K50" s="169" t="s">
        <v>12</v>
      </c>
      <c r="L50" s="169" t="s">
        <v>95</v>
      </c>
      <c r="M50" s="169" t="s">
        <v>81</v>
      </c>
      <c r="N50" s="169" t="s">
        <v>16</v>
      </c>
      <c r="O50" s="169" t="s">
        <v>31</v>
      </c>
      <c r="Q50" s="168">
        <v>4</v>
      </c>
      <c r="R50" s="168">
        <v>6</v>
      </c>
      <c r="S50" s="168">
        <v>14</v>
      </c>
      <c r="T50" s="168">
        <v>3</v>
      </c>
      <c r="U50" s="168">
        <v>7</v>
      </c>
      <c r="W50" s="23" cm="1">
        <f t="array" ref="W50">_xlfn.LET(_xlpm.x, K50:K52, IF(SUM((_xlpm.x="K")*1, (_xlpm.x="A")*1, (_xlpm.x="GK")*1, (_xlpm.x="GA")*1)&gt;0, 3, 1))</f>
        <v>1</v>
      </c>
      <c r="X50" s="23" cm="1">
        <f t="array" ref="X50">_xlfn.LET(_xlpm.x, L50:L52, IF(SUM((_xlpm.x="K")*1, (_xlpm.x="A")*1, (_xlpm.x="GK")*1, (_xlpm.x="GA")*1)&gt;0, 3, 1))</f>
        <v>3</v>
      </c>
      <c r="Y50" s="23" cm="1">
        <f t="array" ref="Y50">_xlfn.LET(_xlpm.x, M50:M52, IF(SUM((_xlpm.x="K")*1, (_xlpm.x="A")*1, (_xlpm.x="GK")*1, (_xlpm.x="GA")*1)&gt;0, 3, 1))</f>
        <v>3</v>
      </c>
      <c r="Z50" s="23">
        <v>1</v>
      </c>
      <c r="AA50" s="23">
        <v>1</v>
      </c>
      <c r="AD50" s="99">
        <v>200</v>
      </c>
      <c r="AE50" s="99">
        <v>243</v>
      </c>
      <c r="AF50" s="99">
        <v>298</v>
      </c>
      <c r="AG50" s="99">
        <v>230</v>
      </c>
      <c r="AH50" s="99">
        <v>200</v>
      </c>
      <c r="AI50" s="5"/>
      <c r="AK50" s="99">
        <v>200</v>
      </c>
      <c r="AL50" s="99">
        <v>243</v>
      </c>
      <c r="AM50" s="99">
        <v>298</v>
      </c>
      <c r="AN50" s="99">
        <v>230</v>
      </c>
      <c r="AO50" s="99">
        <v>200</v>
      </c>
    </row>
    <row r="51" spans="10:41" ht="16.5" customHeight="1">
      <c r="J51" s="168">
        <v>47</v>
      </c>
      <c r="K51" s="169" t="s">
        <v>13</v>
      </c>
      <c r="L51" s="169" t="s">
        <v>31</v>
      </c>
      <c r="M51" s="169" t="s">
        <v>94</v>
      </c>
      <c r="N51" s="169" t="s">
        <v>28</v>
      </c>
      <c r="O51" s="169" t="s">
        <v>31</v>
      </c>
      <c r="Q51" s="168">
        <v>5</v>
      </c>
      <c r="R51" s="168">
        <v>7</v>
      </c>
      <c r="S51" s="168">
        <v>17</v>
      </c>
      <c r="T51" s="168">
        <v>9</v>
      </c>
      <c r="U51" s="168">
        <v>7</v>
      </c>
      <c r="W51" s="23" cm="1">
        <f t="array" ref="W51">_xlfn.LET(_xlpm.x, K51:K53, IF(SUM((_xlpm.x="K")*1, (_xlpm.x="A")*1, (_xlpm.x="GK")*1, (_xlpm.x="GA")*1)&gt;0, 3, 1))</f>
        <v>3</v>
      </c>
      <c r="X51" s="23" cm="1">
        <f t="array" ref="X51">_xlfn.LET(_xlpm.x, L51:L53, IF(SUM((_xlpm.x="K")*1, (_xlpm.x="A")*1, (_xlpm.x="GK")*1, (_xlpm.x="GA")*1)&gt;0, 3, 1))</f>
        <v>3</v>
      </c>
      <c r="Y51" s="23" cm="1">
        <f t="array" ref="Y51">_xlfn.LET(_xlpm.x, M51:M53, IF(SUM((_xlpm.x="K")*1, (_xlpm.x="A")*1, (_xlpm.x="GK")*1, (_xlpm.x="GA")*1)&gt;0, 3, 1))</f>
        <v>3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69" t="s">
        <v>95</v>
      </c>
      <c r="L52" s="169" t="s">
        <v>31</v>
      </c>
      <c r="M52" s="169" t="s">
        <v>82</v>
      </c>
      <c r="N52" s="169" t="s">
        <v>16</v>
      </c>
      <c r="O52" s="169" t="s">
        <v>13</v>
      </c>
      <c r="Q52" s="168">
        <v>6</v>
      </c>
      <c r="R52" s="168">
        <v>7</v>
      </c>
      <c r="S52" s="168">
        <v>16</v>
      </c>
      <c r="T52" s="168">
        <v>3</v>
      </c>
      <c r="U52" s="168">
        <v>5</v>
      </c>
      <c r="W52" s="23" cm="1">
        <f t="array" ref="W52">_xlfn.LET(_xlpm.x, K52:K54, IF(SUM((_xlpm.x="K")*1, (_xlpm.x="A")*1, (_xlpm.x="GK")*1, (_xlpm.x="GA")*1)&gt;0, 3, 1))</f>
        <v>3</v>
      </c>
      <c r="X52" s="23" cm="1">
        <f t="array" ref="X52">_xlfn.LET(_xlpm.x, L52:L54, IF(SUM((_xlpm.x="K")*1, (_xlpm.x="A")*1, (_xlpm.x="GK")*1, (_xlpm.x="GA")*1)&gt;0, 3, 1))</f>
        <v>3</v>
      </c>
      <c r="Y52" s="23" cm="1">
        <f t="array" ref="Y52">_xlfn.LET(_xlpm.x, M52:M54, IF(SUM((_xlpm.x="K")*1, (_xlpm.x="A")*1, (_xlpm.x="GK")*1, (_xlpm.x="GA")*1)&gt;0, 3, 1))</f>
        <v>3</v>
      </c>
      <c r="Z52" s="23">
        <v>1</v>
      </c>
      <c r="AA52" s="23"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29</v>
      </c>
      <c r="L53" s="169" t="s">
        <v>96</v>
      </c>
      <c r="M53" s="169" t="s">
        <v>96</v>
      </c>
      <c r="N53" s="169" t="s">
        <v>95</v>
      </c>
      <c r="O53" s="169" t="s">
        <v>31</v>
      </c>
      <c r="Q53" s="168">
        <v>8</v>
      </c>
      <c r="R53" s="168">
        <v>15</v>
      </c>
      <c r="S53" s="168">
        <v>15</v>
      </c>
      <c r="T53" s="168">
        <v>6</v>
      </c>
      <c r="U53" s="168">
        <v>7</v>
      </c>
      <c r="W53" s="23" cm="1">
        <f t="array" ref="W53">_xlfn.LET(_xlpm.x, K53:K55, IF(SUM((_xlpm.x="K")*1, (_xlpm.x="A")*1, (_xlpm.x="GK")*1, (_xlpm.x="GA")*1)&gt;0, 3, 1))</f>
        <v>3</v>
      </c>
      <c r="X53" s="23" cm="1">
        <f t="array" ref="X53">_xlfn.LET(_xlpm.x, L53:L55, IF(SUM((_xlpm.x="K")*1, (_xlpm.x="A")*1, (_xlpm.x="GK")*1, (_xlpm.x="GA")*1)&gt;0, 3, 1))</f>
        <v>3</v>
      </c>
      <c r="Y53" s="23" cm="1">
        <f t="array" ref="Y53">_xlfn.LET(_xlpm.x, M53:M55, IF(SUM((_xlpm.x="K")*1, (_xlpm.x="A")*1, (_xlpm.x="GK")*1, (_xlpm.x="GA")*1)&gt;0, 3, 1))</f>
        <v>1</v>
      </c>
      <c r="Z53" s="23">
        <v>1</v>
      </c>
      <c r="AA53" s="23">
        <v>1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96</v>
      </c>
      <c r="M54" s="169" t="s">
        <v>80</v>
      </c>
      <c r="N54" s="169" t="s">
        <v>95</v>
      </c>
      <c r="O54" s="169" t="s">
        <v>16</v>
      </c>
      <c r="Q54" s="168">
        <v>7</v>
      </c>
      <c r="R54" s="168">
        <v>15</v>
      </c>
      <c r="S54" s="168">
        <v>13</v>
      </c>
      <c r="T54" s="168">
        <v>6</v>
      </c>
      <c r="U54" s="168">
        <v>3</v>
      </c>
      <c r="W54" s="23" cm="1">
        <f t="array" ref="W54">_xlfn.LET(_xlpm.x, K54:K56, IF(SUM((_xlpm.x="K")*1, (_xlpm.x="A")*1, (_xlpm.x="GK")*1, (_xlpm.x="GA")*1)&gt;0, 3, 1))</f>
        <v>3</v>
      </c>
      <c r="X54" s="23" cm="1">
        <f t="array" ref="X54">_xlfn.LET(_xlpm.x, L54:L56, IF(SUM((_xlpm.x="K")*1, (_xlpm.x="A")*1, (_xlpm.x="GK")*1, (_xlpm.x="GA")*1)&gt;0, 3, 1))</f>
        <v>3</v>
      </c>
      <c r="Y54" s="23" cm="1">
        <f t="array" ref="Y54">_xlfn.LET(_xlpm.x, M54:M56, IF(SUM((_xlpm.x="K")*1, (_xlpm.x="A")*1, (_xlpm.x="GK")*1, (_xlpm.x="GA")*1)&gt;0, 3, 1))</f>
        <v>1</v>
      </c>
      <c r="Z54" s="23">
        <v>1</v>
      </c>
      <c r="AA54" s="23">
        <v>1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29</v>
      </c>
      <c r="L55" s="169" t="s">
        <v>29</v>
      </c>
      <c r="M55" s="169" t="s">
        <v>96</v>
      </c>
      <c r="N55" s="169" t="s">
        <v>80</v>
      </c>
      <c r="O55" s="169" t="s">
        <v>13</v>
      </c>
      <c r="Q55" s="168">
        <v>8</v>
      </c>
      <c r="R55" s="168">
        <v>8</v>
      </c>
      <c r="S55" s="168">
        <v>15</v>
      </c>
      <c r="T55" s="168">
        <v>13</v>
      </c>
      <c r="U55" s="168">
        <v>5</v>
      </c>
      <c r="W55" s="23" cm="1">
        <f t="array" ref="W55">_xlfn.LET(_xlpm.x, K55:K57, IF(SUM((_xlpm.x="K")*1, (_xlpm.x="A")*1, (_xlpm.x="GK")*1, (_xlpm.x="GA")*1)&gt;0, 3, 1))</f>
        <v>3</v>
      </c>
      <c r="X55" s="23" cm="1">
        <f t="array" ref="X55">_xlfn.LET(_xlpm.x, L55:L57, IF(SUM((_xlpm.x="K")*1, (_xlpm.x="A")*1, (_xlpm.x="GK")*1, (_xlpm.x="GA")*1)&gt;0, 3, 1))</f>
        <v>3</v>
      </c>
      <c r="Y55" s="23" cm="1">
        <f t="array" ref="Y55">_xlfn.LET(_xlpm.x, M55:M57, IF(SUM((_xlpm.x="K")*1, (_xlpm.x="A")*1, (_xlpm.x="GK")*1, (_xlpm.x="GA")*1)&gt;0, 3, 1))</f>
        <v>1</v>
      </c>
      <c r="Z55" s="23">
        <v>1</v>
      </c>
      <c r="AA55" s="23">
        <v>1</v>
      </c>
      <c r="AC55" s="174" t="s">
        <v>14</v>
      </c>
      <c r="AD55" s="174">
        <v>0</v>
      </c>
      <c r="AE55" s="174">
        <v>6</v>
      </c>
      <c r="AF55" s="174">
        <v>0</v>
      </c>
      <c r="AG55" s="174">
        <v>9</v>
      </c>
      <c r="AH55" s="174">
        <v>0</v>
      </c>
      <c r="AI55" s="5"/>
      <c r="AJ55" s="174" t="s">
        <v>14</v>
      </c>
      <c r="AK55" s="174">
        <v>0</v>
      </c>
      <c r="AL55" s="174">
        <v>6</v>
      </c>
      <c r="AM55" s="174">
        <v>0</v>
      </c>
      <c r="AN55" s="174">
        <v>9</v>
      </c>
      <c r="AO55" s="174">
        <v>0</v>
      </c>
    </row>
    <row r="56" spans="10:41" ht="16.5" customHeight="1">
      <c r="J56" s="23">
        <v>52</v>
      </c>
      <c r="K56" s="169" t="s">
        <v>29</v>
      </c>
      <c r="L56" s="169" t="s">
        <v>31</v>
      </c>
      <c r="M56" s="169" t="s">
        <v>81</v>
      </c>
      <c r="N56" s="169" t="s">
        <v>30</v>
      </c>
      <c r="O56" s="169" t="s">
        <v>30</v>
      </c>
      <c r="Q56" s="168">
        <v>8</v>
      </c>
      <c r="R56" s="168">
        <v>7</v>
      </c>
      <c r="S56" s="168">
        <v>14</v>
      </c>
      <c r="T56" s="168">
        <v>10</v>
      </c>
      <c r="U56" s="168">
        <v>10</v>
      </c>
      <c r="W56" s="23" cm="1">
        <f t="array" ref="W56">_xlfn.LET(_xlpm.x, K56:K58, IF(SUM((_xlpm.x="K")*1, (_xlpm.x="A")*1, (_xlpm.x="GK")*1, (_xlpm.x="GA")*1)&gt;0, 3, 1))</f>
        <v>3</v>
      </c>
      <c r="X56" s="23" cm="1">
        <f t="array" ref="X56">_xlfn.LET(_xlpm.x, L56:L58, IF(SUM((_xlpm.x="K")*1, (_xlpm.x="A")*1, (_xlpm.x="GK")*1, (_xlpm.x="GA")*1)&gt;0, 3, 1))</f>
        <v>3</v>
      </c>
      <c r="Y56" s="23" cm="1">
        <f t="array" ref="Y56">_xlfn.LET(_xlpm.x, M56:M58, IF(SUM((_xlpm.x="K")*1, (_xlpm.x="A")*1, (_xlpm.x="GK")*1, (_xlpm.x="GA")*1)&gt;0, 3, 1))</f>
        <v>3</v>
      </c>
      <c r="Z56" s="23">
        <v>1</v>
      </c>
      <c r="AA56" s="23">
        <v>1</v>
      </c>
      <c r="AC56" s="129" t="s">
        <v>15</v>
      </c>
      <c r="AD56" s="175">
        <v>4</v>
      </c>
      <c r="AE56" s="175">
        <v>11</v>
      </c>
      <c r="AF56" s="175">
        <v>0</v>
      </c>
      <c r="AG56" s="175">
        <v>22</v>
      </c>
      <c r="AH56" s="175">
        <v>28</v>
      </c>
      <c r="AI56" s="5"/>
      <c r="AJ56" s="129" t="s">
        <v>15</v>
      </c>
      <c r="AK56" s="175">
        <v>4</v>
      </c>
      <c r="AL56" s="175">
        <v>11</v>
      </c>
      <c r="AM56" s="175">
        <v>0</v>
      </c>
      <c r="AN56" s="175">
        <v>22</v>
      </c>
      <c r="AO56" s="175">
        <v>28</v>
      </c>
    </row>
    <row r="57" spans="10:41" ht="16.5" customHeight="1">
      <c r="J57" s="168">
        <v>53</v>
      </c>
      <c r="K57" s="169" t="s">
        <v>13</v>
      </c>
      <c r="L57" s="169" t="s">
        <v>81</v>
      </c>
      <c r="M57" s="169" t="s">
        <v>96</v>
      </c>
      <c r="N57" s="169" t="s">
        <v>79</v>
      </c>
      <c r="O57" s="169" t="s">
        <v>12</v>
      </c>
      <c r="Q57" s="168">
        <v>5</v>
      </c>
      <c r="R57" s="168">
        <v>14</v>
      </c>
      <c r="S57" s="168">
        <v>15</v>
      </c>
      <c r="T57" s="168">
        <v>12</v>
      </c>
      <c r="U57" s="168">
        <v>4</v>
      </c>
      <c r="W57" s="23" cm="1">
        <f t="array" ref="W57">_xlfn.LET(_xlpm.x, K57:K59, IF(SUM((_xlpm.x="K")*1, (_xlpm.x="A")*1, (_xlpm.x="GK")*1, (_xlpm.x="GA")*1)&gt;0, 3, 1))</f>
        <v>3</v>
      </c>
      <c r="X57" s="23" cm="1">
        <f t="array" ref="X57">_xlfn.LET(_xlpm.x, L57:L59, IF(SUM((_xlpm.x="K")*1, (_xlpm.x="A")*1, (_xlpm.x="GK")*1, (_xlpm.x="GA")*1)&gt;0, 3, 1))</f>
        <v>3</v>
      </c>
      <c r="Y57" s="23" cm="1">
        <f t="array" ref="Y57">_xlfn.LET(_xlpm.x, M57:M59, IF(SUM((_xlpm.x="K")*1, (_xlpm.x="A")*1, (_xlpm.x="GK")*1, (_xlpm.x="GA")*1)&gt;0, 3, 1))</f>
        <v>3</v>
      </c>
      <c r="Z57" s="23">
        <v>1</v>
      </c>
      <c r="AA57" s="23">
        <v>1</v>
      </c>
      <c r="AC57" s="129" t="s">
        <v>16</v>
      </c>
      <c r="AD57" s="175">
        <v>4</v>
      </c>
      <c r="AE57" s="175">
        <v>11</v>
      </c>
      <c r="AF57" s="175">
        <v>0</v>
      </c>
      <c r="AG57" s="175">
        <v>22</v>
      </c>
      <c r="AH57" s="175">
        <v>27</v>
      </c>
      <c r="AI57" s="5"/>
      <c r="AJ57" s="129" t="s">
        <v>16</v>
      </c>
      <c r="AK57" s="175">
        <v>4</v>
      </c>
      <c r="AL57" s="175">
        <v>11</v>
      </c>
      <c r="AM57" s="175">
        <v>0</v>
      </c>
      <c r="AN57" s="175">
        <v>22</v>
      </c>
      <c r="AO57" s="175">
        <v>27</v>
      </c>
    </row>
    <row r="58" spans="10:41" ht="16.5" customHeight="1">
      <c r="J58" s="23">
        <v>54</v>
      </c>
      <c r="K58" s="169" t="s">
        <v>29</v>
      </c>
      <c r="L58" s="169" t="s">
        <v>82</v>
      </c>
      <c r="M58" s="169" t="s">
        <v>82</v>
      </c>
      <c r="N58" s="169" t="s">
        <v>31</v>
      </c>
      <c r="O58" s="169" t="s">
        <v>13</v>
      </c>
      <c r="Q58" s="168">
        <v>8</v>
      </c>
      <c r="R58" s="168">
        <v>16</v>
      </c>
      <c r="S58" s="168">
        <v>16</v>
      </c>
      <c r="T58" s="168">
        <v>7</v>
      </c>
      <c r="U58" s="168">
        <v>5</v>
      </c>
      <c r="W58" s="23" cm="1">
        <f t="array" ref="W58">_xlfn.LET(_xlpm.x, K58:K60, IF(SUM((_xlpm.x="K")*1, (_xlpm.x="A")*1, (_xlpm.x="GK")*1, (_xlpm.x="GA")*1)&gt;0, 3, 1))</f>
        <v>3</v>
      </c>
      <c r="X58" s="23" cm="1">
        <f t="array" ref="X58">_xlfn.LET(_xlpm.x, L58:L60, IF(SUM((_xlpm.x="K")*1, (_xlpm.x="A")*1, (_xlpm.x="GK")*1, (_xlpm.x="GA")*1)&gt;0, 3, 1))</f>
        <v>3</v>
      </c>
      <c r="Y58" s="23" cm="1">
        <f t="array" ref="Y58">_xlfn.LET(_xlpm.x, M58:M60, IF(SUM((_xlpm.x="K")*1, (_xlpm.x="A")*1, (_xlpm.x="GK")*1, (_xlpm.x="GA")*1)&gt;0, 3, 1))</f>
        <v>3</v>
      </c>
      <c r="Z58" s="23">
        <v>1</v>
      </c>
      <c r="AA58" s="23">
        <v>1</v>
      </c>
      <c r="AC58" s="129" t="s">
        <v>12</v>
      </c>
      <c r="AD58" s="175">
        <v>4</v>
      </c>
      <c r="AE58" s="175">
        <v>11</v>
      </c>
      <c r="AF58" s="175">
        <v>0</v>
      </c>
      <c r="AG58" s="175">
        <v>22</v>
      </c>
      <c r="AH58" s="175">
        <v>27</v>
      </c>
      <c r="AI58" s="5"/>
      <c r="AJ58" s="129" t="s">
        <v>12</v>
      </c>
      <c r="AK58" s="175">
        <v>4</v>
      </c>
      <c r="AL58" s="175">
        <v>11</v>
      </c>
      <c r="AM58" s="175">
        <v>0</v>
      </c>
      <c r="AN58" s="175">
        <v>22</v>
      </c>
      <c r="AO58" s="175">
        <v>27</v>
      </c>
    </row>
    <row r="59" spans="10:41" ht="16.5" customHeight="1">
      <c r="J59" s="168">
        <v>55</v>
      </c>
      <c r="K59" s="169" t="s">
        <v>31</v>
      </c>
      <c r="L59" s="169" t="s">
        <v>31</v>
      </c>
      <c r="M59" s="169" t="s">
        <v>96</v>
      </c>
      <c r="N59" s="169" t="s">
        <v>80</v>
      </c>
      <c r="O59" s="169" t="s">
        <v>16</v>
      </c>
      <c r="Q59" s="168">
        <v>7</v>
      </c>
      <c r="R59" s="168">
        <v>7</v>
      </c>
      <c r="S59" s="168">
        <v>15</v>
      </c>
      <c r="T59" s="168">
        <v>13</v>
      </c>
      <c r="U59" s="168">
        <v>3</v>
      </c>
      <c r="W59" s="23" cm="1">
        <f t="array" ref="W59">_xlfn.LET(_xlpm.x, K59:K61, IF(SUM((_xlpm.x="K")*1, (_xlpm.x="A")*1, (_xlpm.x="GK")*1, (_xlpm.x="GA")*1)&gt;0, 3, 1))</f>
        <v>3</v>
      </c>
      <c r="X59" s="23" cm="1">
        <f t="array" ref="X59">_xlfn.LET(_xlpm.x, L59:L61, IF(SUM((_xlpm.x="K")*1, (_xlpm.x="A")*1, (_xlpm.x="GK")*1, (_xlpm.x="GA")*1)&gt;0, 3, 1))</f>
        <v>3</v>
      </c>
      <c r="Y59" s="23" cm="1">
        <f t="array" ref="Y59">_xlfn.LET(_xlpm.x, M59:M61, IF(SUM((_xlpm.x="K")*1, (_xlpm.x="A")*1, (_xlpm.x="GK")*1, (_xlpm.x="GA")*1)&gt;0, 3, 1))</f>
        <v>3</v>
      </c>
      <c r="Z59" s="23">
        <v>1</v>
      </c>
      <c r="AA59" s="23">
        <v>1</v>
      </c>
      <c r="AC59" s="129" t="s">
        <v>13</v>
      </c>
      <c r="AD59" s="175">
        <v>43</v>
      </c>
      <c r="AE59" s="175">
        <v>19</v>
      </c>
      <c r="AF59" s="175">
        <v>0</v>
      </c>
      <c r="AG59" s="175">
        <v>12</v>
      </c>
      <c r="AH59" s="175">
        <v>16</v>
      </c>
      <c r="AI59" s="5"/>
      <c r="AJ59" s="129" t="s">
        <v>13</v>
      </c>
      <c r="AK59" s="175">
        <v>43</v>
      </c>
      <c r="AL59" s="175">
        <v>19</v>
      </c>
      <c r="AM59" s="175">
        <v>0</v>
      </c>
      <c r="AN59" s="175">
        <v>12</v>
      </c>
      <c r="AO59" s="175">
        <v>16</v>
      </c>
    </row>
    <row r="60" spans="10:41" ht="16.5" customHeight="1">
      <c r="J60" s="23">
        <v>56</v>
      </c>
      <c r="K60" s="169" t="s">
        <v>13</v>
      </c>
      <c r="L60" s="169" t="s">
        <v>13</v>
      </c>
      <c r="M60" s="169" t="s">
        <v>78</v>
      </c>
      <c r="N60" s="169" t="s">
        <v>16</v>
      </c>
      <c r="O60" s="169" t="s">
        <v>95</v>
      </c>
      <c r="Q60" s="168">
        <v>5</v>
      </c>
      <c r="R60" s="168">
        <v>5</v>
      </c>
      <c r="S60" s="168">
        <v>11</v>
      </c>
      <c r="T60" s="168">
        <v>3</v>
      </c>
      <c r="U60" s="168">
        <v>6</v>
      </c>
      <c r="W60" s="23" cm="1">
        <f t="array" ref="W60">_xlfn.LET(_xlpm.x, K60:K62, IF(SUM((_xlpm.x="K")*1, (_xlpm.x="A")*1, (_xlpm.x="GK")*1, (_xlpm.x="GA")*1)&gt;0, 3, 1))</f>
        <v>1</v>
      </c>
      <c r="X60" s="23" cm="1">
        <f t="array" ref="X60">_xlfn.LET(_xlpm.x, L60:L62, IF(SUM((_xlpm.x="K")*1, (_xlpm.x="A")*1, (_xlpm.x="GK")*1, (_xlpm.x="GA")*1)&gt;0, 3, 1))</f>
        <v>1</v>
      </c>
      <c r="Y60" s="23" cm="1">
        <f t="array" ref="Y60">_xlfn.LET(_xlpm.x, M60:M62, IF(SUM((_xlpm.x="K")*1, (_xlpm.x="A")*1, (_xlpm.x="GK")*1, (_xlpm.x="GA")*1)&gt;0, 3, 1))</f>
        <v>3</v>
      </c>
      <c r="Z60" s="23">
        <v>1</v>
      </c>
      <c r="AA60" s="23">
        <v>1</v>
      </c>
      <c r="AC60" s="129" t="s">
        <v>95</v>
      </c>
      <c r="AD60" s="175">
        <v>43</v>
      </c>
      <c r="AE60" s="175">
        <v>20</v>
      </c>
      <c r="AF60" s="175">
        <v>0</v>
      </c>
      <c r="AG60" s="175">
        <v>12</v>
      </c>
      <c r="AH60" s="175">
        <v>16</v>
      </c>
      <c r="AI60" s="5"/>
      <c r="AJ60" s="129" t="s">
        <v>95</v>
      </c>
      <c r="AK60" s="175">
        <v>43</v>
      </c>
      <c r="AL60" s="175">
        <v>20</v>
      </c>
      <c r="AM60" s="175">
        <v>0</v>
      </c>
      <c r="AN60" s="175">
        <v>12</v>
      </c>
      <c r="AO60" s="175">
        <v>16</v>
      </c>
    </row>
    <row r="61" spans="10:41">
      <c r="J61" s="168">
        <v>57</v>
      </c>
      <c r="K61" s="169" t="s">
        <v>13</v>
      </c>
      <c r="L61" s="169" t="s">
        <v>96</v>
      </c>
      <c r="M61" s="169" t="s">
        <v>94</v>
      </c>
      <c r="N61" s="169" t="s">
        <v>16</v>
      </c>
      <c r="O61" s="169" t="s">
        <v>95</v>
      </c>
      <c r="Q61" s="168">
        <v>5</v>
      </c>
      <c r="R61" s="168">
        <v>15</v>
      </c>
      <c r="S61" s="168">
        <v>17</v>
      </c>
      <c r="T61" s="168">
        <v>3</v>
      </c>
      <c r="U61" s="168">
        <v>6</v>
      </c>
      <c r="W61" s="23" cm="1">
        <f t="array" ref="W61">_xlfn.LET(_xlpm.x, K61:K63, IF(SUM((_xlpm.x="K")*1, (_xlpm.x="A")*1, (_xlpm.x="GK")*1, (_xlpm.x="GA")*1)&gt;0, 3, 1))</f>
        <v>3</v>
      </c>
      <c r="X61" s="23" cm="1">
        <f t="array" ref="X61">_xlfn.LET(_xlpm.x, L61:L63, IF(SUM((_xlpm.x="K")*1, (_xlpm.x="A")*1, (_xlpm.x="GK")*1, (_xlpm.x="GA")*1)&gt;0, 3, 1))</f>
        <v>1</v>
      </c>
      <c r="Y61" s="23" cm="1">
        <f t="array" ref="Y61">_xlfn.LET(_xlpm.x, M61:M63, IF(SUM((_xlpm.x="K")*1, (_xlpm.x="A")*1, (_xlpm.x="GK")*1, (_xlpm.x="GA")*1)&gt;0, 3, 1))</f>
        <v>3</v>
      </c>
      <c r="Z61" s="23">
        <v>1</v>
      </c>
      <c r="AA61" s="23">
        <v>1</v>
      </c>
      <c r="AC61" s="129" t="s">
        <v>31</v>
      </c>
      <c r="AD61" s="175">
        <v>47</v>
      </c>
      <c r="AE61" s="175">
        <v>20</v>
      </c>
      <c r="AF61" s="175">
        <v>0</v>
      </c>
      <c r="AG61" s="175">
        <v>12</v>
      </c>
      <c r="AH61" s="175">
        <v>16</v>
      </c>
      <c r="AI61" s="5"/>
      <c r="AJ61" s="129" t="s">
        <v>31</v>
      </c>
      <c r="AK61" s="175">
        <v>47</v>
      </c>
      <c r="AL61" s="175">
        <v>20</v>
      </c>
      <c r="AM61" s="175">
        <v>0</v>
      </c>
      <c r="AN61" s="175">
        <v>12</v>
      </c>
      <c r="AO61" s="175">
        <v>16</v>
      </c>
    </row>
    <row r="62" spans="10:41">
      <c r="J62" s="23">
        <v>58</v>
      </c>
      <c r="K62" s="169" t="s">
        <v>13</v>
      </c>
      <c r="L62" s="169" t="s">
        <v>95</v>
      </c>
      <c r="M62" s="169" t="s">
        <v>79</v>
      </c>
      <c r="N62" s="169" t="s">
        <v>16</v>
      </c>
      <c r="O62" s="169" t="s">
        <v>15</v>
      </c>
      <c r="Q62" s="168">
        <v>5</v>
      </c>
      <c r="R62" s="168">
        <v>6</v>
      </c>
      <c r="S62" s="168">
        <v>12</v>
      </c>
      <c r="T62" s="168">
        <v>3</v>
      </c>
      <c r="U62" s="168">
        <v>2</v>
      </c>
      <c r="W62" s="23" cm="1">
        <f t="array" ref="W62">_xlfn.LET(_xlpm.x, K62:K64, IF(SUM((_xlpm.x="K")*1, (_xlpm.x="A")*1, (_xlpm.x="GK")*1, (_xlpm.x="GA")*1)&gt;0, 3, 1))</f>
        <v>3</v>
      </c>
      <c r="X62" s="23" cm="1">
        <f t="array" ref="X62">_xlfn.LET(_xlpm.x, L62:L64, IF(SUM((_xlpm.x="K")*1, (_xlpm.x="A")*1, (_xlpm.x="GK")*1, (_xlpm.x="GA")*1)&gt;0, 3, 1))</f>
        <v>1</v>
      </c>
      <c r="Y62" s="23" cm="1">
        <f t="array" ref="Y62">_xlfn.LET(_xlpm.x, M62:M64, IF(SUM((_xlpm.x="K")*1, (_xlpm.x="A")*1, (_xlpm.x="GK")*1, (_xlpm.x="GA")*1)&gt;0, 3, 1))</f>
        <v>1</v>
      </c>
      <c r="Z62" s="23">
        <v>1</v>
      </c>
      <c r="AA62" s="23">
        <v>1</v>
      </c>
      <c r="AC62" s="129" t="s">
        <v>29</v>
      </c>
      <c r="AD62" s="175">
        <v>47</v>
      </c>
      <c r="AE62" s="175">
        <v>20</v>
      </c>
      <c r="AF62" s="175">
        <v>0</v>
      </c>
      <c r="AG62" s="175">
        <v>12</v>
      </c>
      <c r="AH62" s="175">
        <v>16</v>
      </c>
      <c r="AI62" s="5"/>
      <c r="AJ62" s="129" t="s">
        <v>29</v>
      </c>
      <c r="AK62" s="175">
        <v>47</v>
      </c>
      <c r="AL62" s="175">
        <v>20</v>
      </c>
      <c r="AM62" s="175">
        <v>0</v>
      </c>
      <c r="AN62" s="175">
        <v>12</v>
      </c>
      <c r="AO62" s="175">
        <v>16</v>
      </c>
    </row>
    <row r="63" spans="10:41" ht="16.5" customHeight="1">
      <c r="J63" s="168">
        <v>59</v>
      </c>
      <c r="K63" s="169" t="s">
        <v>31</v>
      </c>
      <c r="L63" s="169" t="s">
        <v>13</v>
      </c>
      <c r="M63" s="169" t="s">
        <v>78</v>
      </c>
      <c r="N63" s="169" t="s">
        <v>81</v>
      </c>
      <c r="O63" s="169" t="s">
        <v>31</v>
      </c>
      <c r="Q63" s="168">
        <v>7</v>
      </c>
      <c r="R63" s="168">
        <v>5</v>
      </c>
      <c r="S63" s="168">
        <v>11</v>
      </c>
      <c r="T63" s="168">
        <v>14</v>
      </c>
      <c r="U63" s="168">
        <v>7</v>
      </c>
      <c r="W63" s="23" cm="1">
        <f t="array" ref="W63">_xlfn.LET(_xlpm.x, K63:K65, IF(SUM((_xlpm.x="K")*1, (_xlpm.x="A")*1, (_xlpm.x="GK")*1, (_xlpm.x="GA")*1)&gt;0, 3, 1))</f>
        <v>3</v>
      </c>
      <c r="X63" s="23" cm="1">
        <f t="array" ref="X63">_xlfn.LET(_xlpm.x, L63:L65, IF(SUM((_xlpm.x="K")*1, (_xlpm.x="A")*1, (_xlpm.x="GK")*1, (_xlpm.x="GA")*1)&gt;0, 3, 1))</f>
        <v>3</v>
      </c>
      <c r="Y63" s="23" cm="1">
        <f t="array" ref="Y63">_xlfn.LET(_xlpm.x, M63:M65, IF(SUM((_xlpm.x="K")*1, (_xlpm.x="A")*1, (_xlpm.x="GK")*1, (_xlpm.x="GA")*1)&gt;0, 3, 1))</f>
        <v>3</v>
      </c>
      <c r="Z63" s="23">
        <v>1</v>
      </c>
      <c r="AA63" s="23">
        <v>1</v>
      </c>
      <c r="AC63" s="129" t="s">
        <v>28</v>
      </c>
      <c r="AD63" s="175">
        <v>4</v>
      </c>
      <c r="AE63" s="175">
        <v>11</v>
      </c>
      <c r="AF63" s="175">
        <v>0</v>
      </c>
      <c r="AG63" s="175">
        <v>21</v>
      </c>
      <c r="AH63" s="175">
        <v>27</v>
      </c>
      <c r="AI63" s="5"/>
      <c r="AJ63" s="129" t="s">
        <v>28</v>
      </c>
      <c r="AK63" s="175">
        <v>4</v>
      </c>
      <c r="AL63" s="175">
        <v>11</v>
      </c>
      <c r="AM63" s="175">
        <v>0</v>
      </c>
      <c r="AN63" s="175">
        <v>21</v>
      </c>
      <c r="AO63" s="175">
        <v>27</v>
      </c>
    </row>
    <row r="64" spans="10:41" ht="16.5" customHeight="1">
      <c r="J64" s="23">
        <v>60</v>
      </c>
      <c r="K64" s="169" t="s">
        <v>13</v>
      </c>
      <c r="L64" s="169" t="s">
        <v>81</v>
      </c>
      <c r="M64" s="169" t="s">
        <v>80</v>
      </c>
      <c r="N64" s="169" t="s">
        <v>15</v>
      </c>
      <c r="O64" s="169" t="s">
        <v>28</v>
      </c>
      <c r="Q64" s="168">
        <v>5</v>
      </c>
      <c r="R64" s="168">
        <v>14</v>
      </c>
      <c r="S64" s="168">
        <v>13</v>
      </c>
      <c r="T64" s="168">
        <v>2</v>
      </c>
      <c r="U64" s="168">
        <v>9</v>
      </c>
      <c r="W64" s="23" cm="1">
        <f t="array" ref="W64">_xlfn.LET(_xlpm.x, K64:K66, IF(SUM((_xlpm.x="K")*1, (_xlpm.x="A")*1, (_xlpm.x="GK")*1, (_xlpm.x="GA")*1)&gt;0, 3, 1))</f>
        <v>3</v>
      </c>
      <c r="X64" s="23" cm="1">
        <f t="array" ref="X64">_xlfn.LET(_xlpm.x, L64:L66, IF(SUM((_xlpm.x="K")*1, (_xlpm.x="A")*1, (_xlpm.x="GK")*1, (_xlpm.x="GA")*1)&gt;0, 3, 1))</f>
        <v>3</v>
      </c>
      <c r="Y64" s="23" cm="1">
        <f t="array" ref="Y64">_xlfn.LET(_xlpm.x, M64:M66, IF(SUM((_xlpm.x="K")*1, (_xlpm.x="A")*1, (_xlpm.x="GK")*1, (_xlpm.x="GA")*1)&gt;0, 3, 1))</f>
        <v>3</v>
      </c>
      <c r="Z64" s="23">
        <v>1</v>
      </c>
      <c r="AA64" s="23">
        <v>1</v>
      </c>
      <c r="AC64" s="129" t="s">
        <v>30</v>
      </c>
      <c r="AD64" s="175">
        <v>4</v>
      </c>
      <c r="AE64" s="175">
        <v>11</v>
      </c>
      <c r="AF64" s="175">
        <v>0</v>
      </c>
      <c r="AG64" s="175">
        <v>21</v>
      </c>
      <c r="AH64" s="175">
        <v>27</v>
      </c>
      <c r="AI64" s="5"/>
      <c r="AJ64" s="129" t="s">
        <v>30</v>
      </c>
      <c r="AK64" s="175">
        <v>4</v>
      </c>
      <c r="AL64" s="175">
        <v>11</v>
      </c>
      <c r="AM64" s="175">
        <v>0</v>
      </c>
      <c r="AN64" s="175">
        <v>21</v>
      </c>
      <c r="AO64" s="175">
        <v>27</v>
      </c>
    </row>
    <row r="65" spans="10:41" ht="16.5" customHeight="1">
      <c r="J65" s="168">
        <v>61</v>
      </c>
      <c r="K65" s="169" t="s">
        <v>31</v>
      </c>
      <c r="L65" s="169" t="s">
        <v>31</v>
      </c>
      <c r="M65" s="169" t="s">
        <v>94</v>
      </c>
      <c r="N65" s="169" t="s">
        <v>95</v>
      </c>
      <c r="O65" s="169" t="s">
        <v>15</v>
      </c>
      <c r="Q65" s="168">
        <v>7</v>
      </c>
      <c r="R65" s="168">
        <v>7</v>
      </c>
      <c r="S65" s="168">
        <v>17</v>
      </c>
      <c r="T65" s="168">
        <v>6</v>
      </c>
      <c r="U65" s="168">
        <v>2</v>
      </c>
      <c r="W65" s="23" cm="1">
        <f t="array" ref="W65">_xlfn.LET(_xlpm.x, K65:K67, IF(SUM((_xlpm.x="K")*1, (_xlpm.x="A")*1, (_xlpm.x="GK")*1, (_xlpm.x="GA")*1)&gt;0, 3, 1))</f>
        <v>3</v>
      </c>
      <c r="X65" s="23" cm="1">
        <f t="array" ref="X65">_xlfn.LET(_xlpm.x, L65:L67, IF(SUM((_xlpm.x="K")*1, (_xlpm.x="A")*1, (_xlpm.x="GK")*1, (_xlpm.x="GA")*1)&gt;0, 3, 1))</f>
        <v>3</v>
      </c>
      <c r="Y65" s="23" cm="1">
        <f t="array" ref="Y65">_xlfn.LET(_xlpm.x, M65:M67, IF(SUM((_xlpm.x="K")*1, (_xlpm.x="A")*1, (_xlpm.x="GK")*1, (_xlpm.x="GA")*1)&gt;0, 3, 1))</f>
        <v>3</v>
      </c>
      <c r="Z65" s="23">
        <v>1</v>
      </c>
      <c r="AA65" s="23">
        <v>1</v>
      </c>
      <c r="AC65" s="174" t="s">
        <v>78</v>
      </c>
      <c r="AD65" s="176">
        <v>0</v>
      </c>
      <c r="AE65" s="176">
        <v>7</v>
      </c>
      <c r="AF65" s="176">
        <v>7</v>
      </c>
      <c r="AG65" s="176">
        <v>9</v>
      </c>
      <c r="AH65" s="176">
        <v>0</v>
      </c>
      <c r="AI65" s="5"/>
      <c r="AJ65" s="174" t="s">
        <v>78</v>
      </c>
      <c r="AK65" s="176">
        <v>0</v>
      </c>
      <c r="AL65" s="176">
        <v>7</v>
      </c>
      <c r="AM65" s="176">
        <v>7</v>
      </c>
      <c r="AN65" s="176">
        <v>9</v>
      </c>
      <c r="AO65" s="176">
        <v>0</v>
      </c>
    </row>
    <row r="66" spans="10:41" ht="16.5" customHeight="1">
      <c r="J66" s="23">
        <v>62</v>
      </c>
      <c r="K66" s="169" t="s">
        <v>29</v>
      </c>
      <c r="L66" s="169" t="s">
        <v>96</v>
      </c>
      <c r="M66" s="169" t="s">
        <v>81</v>
      </c>
      <c r="N66" s="169" t="s">
        <v>15</v>
      </c>
      <c r="O66" s="169" t="s">
        <v>30</v>
      </c>
      <c r="Q66" s="168">
        <v>8</v>
      </c>
      <c r="R66" s="168">
        <v>15</v>
      </c>
      <c r="S66" s="168">
        <v>14</v>
      </c>
      <c r="T66" s="168">
        <v>2</v>
      </c>
      <c r="U66" s="168">
        <v>10</v>
      </c>
      <c r="W66" s="23" cm="1">
        <f t="array" ref="W66">_xlfn.LET(_xlpm.x, K66:K68, IF(SUM((_xlpm.x="K")*1, (_xlpm.x="A")*1, (_xlpm.x="GK")*1, (_xlpm.x="GA")*1)&gt;0, 3, 1))</f>
        <v>3</v>
      </c>
      <c r="X66" s="23" cm="1">
        <f t="array" ref="X66">_xlfn.LET(_xlpm.x, L66:L68, IF(SUM((_xlpm.x="K")*1, (_xlpm.x="A")*1, (_xlpm.x="GK")*1, (_xlpm.x="GA")*1)&gt;0, 3, 1))</f>
        <v>1</v>
      </c>
      <c r="Y66" s="23" cm="1">
        <f t="array" ref="Y66">_xlfn.LET(_xlpm.x, M66:M68, IF(SUM((_xlpm.x="K")*1, (_xlpm.x="A")*1, (_xlpm.x="GK")*1, (_xlpm.x="GA")*1)&gt;0, 3, 1))</f>
        <v>3</v>
      </c>
      <c r="Z66" s="23">
        <v>1</v>
      </c>
      <c r="AA66" s="23">
        <v>1</v>
      </c>
      <c r="AC66" s="174" t="s">
        <v>79</v>
      </c>
      <c r="AD66" s="176">
        <v>0</v>
      </c>
      <c r="AE66" s="176">
        <v>9</v>
      </c>
      <c r="AF66" s="176">
        <v>7</v>
      </c>
      <c r="AG66" s="176">
        <v>9</v>
      </c>
      <c r="AH66" s="176">
        <v>0</v>
      </c>
      <c r="AI66" s="5"/>
      <c r="AJ66" s="174" t="s">
        <v>79</v>
      </c>
      <c r="AK66" s="176">
        <v>0</v>
      </c>
      <c r="AL66" s="176">
        <v>9</v>
      </c>
      <c r="AM66" s="176">
        <v>7</v>
      </c>
      <c r="AN66" s="176">
        <v>9</v>
      </c>
      <c r="AO66" s="176">
        <v>0</v>
      </c>
    </row>
    <row r="67" spans="10:41" ht="16.5" customHeight="1">
      <c r="J67" s="168">
        <v>63</v>
      </c>
      <c r="K67" s="169" t="s">
        <v>13</v>
      </c>
      <c r="L67" s="169" t="s">
        <v>15</v>
      </c>
      <c r="M67" s="169" t="s">
        <v>82</v>
      </c>
      <c r="N67" s="169" t="s">
        <v>85</v>
      </c>
      <c r="O67" s="169" t="s">
        <v>28</v>
      </c>
      <c r="Q67" s="168">
        <v>5</v>
      </c>
      <c r="R67" s="168">
        <v>2</v>
      </c>
      <c r="S67" s="168">
        <v>16</v>
      </c>
      <c r="T67" s="168">
        <v>18</v>
      </c>
      <c r="U67" s="168">
        <v>9</v>
      </c>
      <c r="W67" s="23" cm="1">
        <f t="array" ref="W67">_xlfn.LET(_xlpm.x, K67:K69, IF(SUM((_xlpm.x="K")*1, (_xlpm.x="A")*1, (_xlpm.x="GK")*1, (_xlpm.x="GA")*1)&gt;0, 3, 1))</f>
        <v>1</v>
      </c>
      <c r="X67" s="23" cm="1">
        <f t="array" ref="X67">_xlfn.LET(_xlpm.x, L67:L69, IF(SUM((_xlpm.x="K")*1, (_xlpm.x="A")*1, (_xlpm.x="GK")*1, (_xlpm.x="GA")*1)&gt;0, 3, 1))</f>
        <v>1</v>
      </c>
      <c r="Y67" s="23" cm="1">
        <f t="array" ref="Y67">_xlfn.LET(_xlpm.x, M67:M69, IF(SUM((_xlpm.x="K")*1, (_xlpm.x="A")*1, (_xlpm.x="GK")*1, (_xlpm.x="GA")*1)&gt;0, 3, 1))</f>
        <v>3</v>
      </c>
      <c r="Z67" s="23">
        <v>1</v>
      </c>
      <c r="AA67" s="23">
        <v>1</v>
      </c>
      <c r="AC67" s="174" t="s">
        <v>80</v>
      </c>
      <c r="AD67" s="176">
        <v>0</v>
      </c>
      <c r="AE67" s="176">
        <v>9</v>
      </c>
      <c r="AF67" s="176">
        <v>7</v>
      </c>
      <c r="AG67" s="176">
        <v>9</v>
      </c>
      <c r="AH67" s="176">
        <v>0</v>
      </c>
      <c r="AI67" s="5"/>
      <c r="AJ67" s="174" t="s">
        <v>80</v>
      </c>
      <c r="AK67" s="176">
        <v>0</v>
      </c>
      <c r="AL67" s="176">
        <v>9</v>
      </c>
      <c r="AM67" s="176">
        <v>7</v>
      </c>
      <c r="AN67" s="176">
        <v>9</v>
      </c>
      <c r="AO67" s="176">
        <v>0</v>
      </c>
    </row>
    <row r="68" spans="10:41" ht="16.5" customHeight="1">
      <c r="J68" s="23">
        <v>64</v>
      </c>
      <c r="K68" s="169" t="s">
        <v>16</v>
      </c>
      <c r="L68" s="169" t="s">
        <v>30</v>
      </c>
      <c r="M68" s="169" t="s">
        <v>79</v>
      </c>
      <c r="N68" s="169" t="s">
        <v>28</v>
      </c>
      <c r="O68" s="169" t="s">
        <v>30</v>
      </c>
      <c r="Q68" s="168">
        <v>3</v>
      </c>
      <c r="R68" s="168">
        <v>10</v>
      </c>
      <c r="S68" s="168">
        <v>12</v>
      </c>
      <c r="T68" s="168">
        <v>9</v>
      </c>
      <c r="U68" s="168">
        <v>10</v>
      </c>
      <c r="W68" s="23" cm="1">
        <f t="array" ref="W68">_xlfn.LET(_xlpm.x, K68:K70, IF(SUM((_xlpm.x="K")*1, (_xlpm.x="A")*1, (_xlpm.x="GK")*1, (_xlpm.x="GA")*1)&gt;0, 3, 1))</f>
        <v>3</v>
      </c>
      <c r="X68" s="23" cm="1">
        <f t="array" ref="X68">_xlfn.LET(_xlpm.x, L68:L70, IF(SUM((_xlpm.x="K")*1, (_xlpm.x="A")*1, (_xlpm.x="GK")*1, (_xlpm.x="GA")*1)&gt;0, 3, 1))</f>
        <v>3</v>
      </c>
      <c r="Y68" s="23" cm="1">
        <f t="array" ref="Y68">_xlfn.LET(_xlpm.x, M68:M70, IF(SUM((_xlpm.x="K")*1, (_xlpm.x="A")*1, (_xlpm.x="GK")*1, (_xlpm.x="GA")*1)&gt;0, 3, 1))</f>
        <v>3</v>
      </c>
      <c r="Z68" s="23">
        <v>1</v>
      </c>
      <c r="AA68" s="23">
        <v>1</v>
      </c>
      <c r="AC68" s="174" t="s">
        <v>81</v>
      </c>
      <c r="AD68" s="176">
        <v>0</v>
      </c>
      <c r="AE68" s="176">
        <v>15</v>
      </c>
      <c r="AF68" s="176">
        <v>66</v>
      </c>
      <c r="AG68" s="176">
        <v>6</v>
      </c>
      <c r="AH68" s="176">
        <v>0</v>
      </c>
      <c r="AI68" s="5"/>
      <c r="AJ68" s="174" t="s">
        <v>81</v>
      </c>
      <c r="AK68" s="176">
        <v>0</v>
      </c>
      <c r="AL68" s="176">
        <v>15</v>
      </c>
      <c r="AM68" s="176">
        <v>66</v>
      </c>
      <c r="AN68" s="176">
        <v>6</v>
      </c>
      <c r="AO68" s="176">
        <v>0</v>
      </c>
    </row>
    <row r="69" spans="10:41" ht="16.5" customHeight="1">
      <c r="J69" s="168">
        <v>65</v>
      </c>
      <c r="K69" s="169" t="s">
        <v>30</v>
      </c>
      <c r="L69" s="169" t="s">
        <v>30</v>
      </c>
      <c r="M69" s="169" t="s">
        <v>81</v>
      </c>
      <c r="N69" s="169" t="s">
        <v>16</v>
      </c>
      <c r="O69" s="169" t="s">
        <v>28</v>
      </c>
      <c r="Q69" s="168">
        <v>10</v>
      </c>
      <c r="R69" s="168">
        <v>10</v>
      </c>
      <c r="S69" s="168">
        <v>14</v>
      </c>
      <c r="T69" s="168">
        <v>3</v>
      </c>
      <c r="U69" s="168">
        <v>9</v>
      </c>
      <c r="W69" s="23" cm="1">
        <f t="array" ref="W69">_xlfn.LET(_xlpm.x, K69:K71, IF(SUM((_xlpm.x="K")*1, (_xlpm.x="A")*1, (_xlpm.x="GK")*1, (_xlpm.x="GA")*1)&gt;0, 3, 1))</f>
        <v>3</v>
      </c>
      <c r="X69" s="23" cm="1">
        <f t="array" ref="X69">_xlfn.LET(_xlpm.x, L69:L71, IF(SUM((_xlpm.x="K")*1, (_xlpm.x="A")*1, (_xlpm.x="GK")*1, (_xlpm.x="GA")*1)&gt;0, 3, 1))</f>
        <v>3</v>
      </c>
      <c r="Y69" s="23" cm="1">
        <f t="array" ref="Y69">_xlfn.LET(_xlpm.x, M69:M71, IF(SUM((_xlpm.x="K")*1, (_xlpm.x="A")*1, (_xlpm.x="GK")*1, (_xlpm.x="GA")*1)&gt;0, 3, 1))</f>
        <v>3</v>
      </c>
      <c r="Z69" s="23">
        <v>1</v>
      </c>
      <c r="AA69" s="23">
        <v>1</v>
      </c>
      <c r="AC69" s="174" t="s">
        <v>96</v>
      </c>
      <c r="AD69" s="176">
        <v>0</v>
      </c>
      <c r="AE69" s="176">
        <v>15</v>
      </c>
      <c r="AF69" s="176">
        <v>66</v>
      </c>
      <c r="AG69" s="176">
        <v>6</v>
      </c>
      <c r="AH69" s="176">
        <v>0</v>
      </c>
      <c r="AI69" s="5"/>
      <c r="AJ69" s="174" t="s">
        <v>96</v>
      </c>
      <c r="AK69" s="176">
        <v>0</v>
      </c>
      <c r="AL69" s="176">
        <v>15</v>
      </c>
      <c r="AM69" s="176">
        <v>66</v>
      </c>
      <c r="AN69" s="176">
        <v>6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94</v>
      </c>
      <c r="M70" s="169" t="s">
        <v>94</v>
      </c>
      <c r="N70" s="169" t="s">
        <v>80</v>
      </c>
      <c r="O70" s="169" t="s">
        <v>15</v>
      </c>
      <c r="Q70" s="168">
        <v>8</v>
      </c>
      <c r="R70" s="168">
        <v>17</v>
      </c>
      <c r="S70" s="168">
        <v>17</v>
      </c>
      <c r="T70" s="168">
        <v>13</v>
      </c>
      <c r="U70" s="168">
        <v>2</v>
      </c>
      <c r="W70" s="23" cm="1">
        <f t="array" ref="W70">_xlfn.LET(_xlpm.x, K70:K72, IF(SUM((_xlpm.x="K")*1, (_xlpm.x="A")*1, (_xlpm.x="GK")*1, (_xlpm.x="GA")*1)&gt;0, 3, 1))</f>
        <v>3</v>
      </c>
      <c r="X70" s="23" cm="1">
        <f t="array" ref="X70">_xlfn.LET(_xlpm.x, L70:L72, IF(SUM((_xlpm.x="K")*1, (_xlpm.x="A")*1, (_xlpm.x="GK")*1, (_xlpm.x="GA")*1)&gt;0, 3, 1))</f>
        <v>3</v>
      </c>
      <c r="Y70" s="23" cm="1">
        <f t="array" ref="Y70">_xlfn.LET(_xlpm.x, M70:M72, IF(SUM((_xlpm.x="K")*1, (_xlpm.x="A")*1, (_xlpm.x="GK")*1, (_xlpm.x="GA")*1)&gt;0, 3, 1))</f>
        <v>3</v>
      </c>
      <c r="Z70" s="23">
        <v>1</v>
      </c>
      <c r="AA70" s="23">
        <v>1</v>
      </c>
      <c r="AC70" s="174" t="s">
        <v>82</v>
      </c>
      <c r="AD70" s="176">
        <v>0</v>
      </c>
      <c r="AE70" s="176">
        <v>15</v>
      </c>
      <c r="AF70" s="176">
        <v>66</v>
      </c>
      <c r="AG70" s="176">
        <v>6</v>
      </c>
      <c r="AH70" s="176">
        <v>0</v>
      </c>
      <c r="AI70" s="5"/>
      <c r="AJ70" s="174" t="s">
        <v>82</v>
      </c>
      <c r="AK70" s="176">
        <v>0</v>
      </c>
      <c r="AL70" s="176">
        <v>15</v>
      </c>
      <c r="AM70" s="176">
        <v>66</v>
      </c>
      <c r="AN70" s="176">
        <v>6</v>
      </c>
      <c r="AO70" s="176">
        <v>0</v>
      </c>
    </row>
    <row r="71" spans="10:41" ht="16.5" customHeight="1">
      <c r="J71" s="168">
        <v>67</v>
      </c>
      <c r="K71" s="169" t="s">
        <v>29</v>
      </c>
      <c r="L71" s="169" t="s">
        <v>82</v>
      </c>
      <c r="M71" s="169" t="s">
        <v>81</v>
      </c>
      <c r="N71" s="169" t="s">
        <v>14</v>
      </c>
      <c r="O71" s="169" t="s">
        <v>30</v>
      </c>
      <c r="Q71" s="168">
        <v>8</v>
      </c>
      <c r="R71" s="168">
        <v>16</v>
      </c>
      <c r="S71" s="168">
        <v>14</v>
      </c>
      <c r="T71" s="168">
        <v>1</v>
      </c>
      <c r="U71" s="168">
        <v>10</v>
      </c>
      <c r="W71" s="23" cm="1">
        <f t="array" ref="W71">_xlfn.LET(_xlpm.x, K71:K73, IF(SUM((_xlpm.x="K")*1, (_xlpm.x="A")*1, (_xlpm.x="GK")*1, (_xlpm.x="GA")*1)&gt;0, 3, 1))</f>
        <v>3</v>
      </c>
      <c r="X71" s="23" cm="1">
        <f t="array" ref="X71">_xlfn.LET(_xlpm.x, L71:L73, IF(SUM((_xlpm.x="K")*1, (_xlpm.x="A")*1, (_xlpm.x="GK")*1, (_xlpm.x="GA")*1)&gt;0, 3, 1))</f>
        <v>3</v>
      </c>
      <c r="Y71" s="23" cm="1">
        <f t="array" ref="Y71">_xlfn.LET(_xlpm.x, M71:M73, IF(SUM((_xlpm.x="K")*1, (_xlpm.x="A")*1, (_xlpm.x="GK")*1, (_xlpm.x="GA")*1)&gt;0, 3, 1))</f>
        <v>3</v>
      </c>
      <c r="Z71" s="23">
        <v>1</v>
      </c>
      <c r="AA71" s="23">
        <v>1</v>
      </c>
      <c r="AC71" s="174" t="s">
        <v>94</v>
      </c>
      <c r="AD71" s="176">
        <v>0</v>
      </c>
      <c r="AE71" s="176">
        <v>15</v>
      </c>
      <c r="AF71" s="176">
        <v>66</v>
      </c>
      <c r="AG71" s="176">
        <v>6</v>
      </c>
      <c r="AH71" s="176">
        <v>0</v>
      </c>
      <c r="AI71" s="5"/>
      <c r="AJ71" s="174" t="s">
        <v>94</v>
      </c>
      <c r="AK71" s="176">
        <v>0</v>
      </c>
      <c r="AL71" s="176">
        <v>15</v>
      </c>
      <c r="AM71" s="176">
        <v>66</v>
      </c>
      <c r="AN71" s="176">
        <v>6</v>
      </c>
      <c r="AO71" s="176">
        <v>0</v>
      </c>
    </row>
    <row r="72" spans="10:41" ht="16.5" customHeight="1">
      <c r="J72" s="23">
        <v>68</v>
      </c>
      <c r="K72" s="169" t="s">
        <v>28</v>
      </c>
      <c r="L72" s="169" t="s">
        <v>30</v>
      </c>
      <c r="M72" s="169" t="s">
        <v>85</v>
      </c>
      <c r="N72" s="169" t="s">
        <v>16</v>
      </c>
      <c r="O72" s="169" t="s">
        <v>15</v>
      </c>
      <c r="Q72" s="168">
        <v>9</v>
      </c>
      <c r="R72" s="168">
        <v>10</v>
      </c>
      <c r="S72" s="168">
        <v>18</v>
      </c>
      <c r="T72" s="168">
        <v>3</v>
      </c>
      <c r="U72" s="168">
        <v>2</v>
      </c>
      <c r="W72" s="23" cm="1">
        <f t="array" ref="W72">_xlfn.LET(_xlpm.x, K72:K74, IF(SUM((_xlpm.x="K")*1, (_xlpm.x="A")*1, (_xlpm.x="GK")*1, (_xlpm.x="GA")*1)&gt;0, 3, 1))</f>
        <v>1</v>
      </c>
      <c r="X72" s="23" cm="1">
        <f t="array" ref="X72">_xlfn.LET(_xlpm.x, L72:L74, IF(SUM((_xlpm.x="K")*1, (_xlpm.x="A")*1, (_xlpm.x="GK")*1, (_xlpm.x="GA")*1)&gt;0, 3, 1))</f>
        <v>1</v>
      </c>
      <c r="Y72" s="23" cm="1">
        <f t="array" ref="Y72">_xlfn.LET(_xlpm.x, M72:M74, IF(SUM((_xlpm.x="K")*1, (_xlpm.x="A")*1, (_xlpm.x="GK")*1, (_xlpm.x="GA")*1)&gt;0, 3, 1))</f>
        <v>3</v>
      </c>
      <c r="Z72" s="23">
        <v>1</v>
      </c>
      <c r="AA72" s="23">
        <v>1</v>
      </c>
      <c r="AC72" s="174" t="s">
        <v>85</v>
      </c>
      <c r="AD72" s="176">
        <v>0</v>
      </c>
      <c r="AE72" s="176">
        <v>9</v>
      </c>
      <c r="AF72" s="176">
        <v>7</v>
      </c>
      <c r="AG72" s="176">
        <v>7</v>
      </c>
      <c r="AH72" s="176">
        <v>0</v>
      </c>
      <c r="AI72" s="5"/>
      <c r="AJ72" s="174" t="s">
        <v>85</v>
      </c>
      <c r="AK72" s="176">
        <v>0</v>
      </c>
      <c r="AL72" s="176">
        <v>9</v>
      </c>
      <c r="AM72" s="176">
        <v>7</v>
      </c>
      <c r="AN72" s="176">
        <v>7</v>
      </c>
      <c r="AO72" s="176">
        <v>0</v>
      </c>
    </row>
    <row r="73" spans="10:41" ht="16.5" customHeight="1">
      <c r="J73" s="168">
        <v>69</v>
      </c>
      <c r="K73" s="169" t="s">
        <v>15</v>
      </c>
      <c r="L73" s="169" t="s">
        <v>13</v>
      </c>
      <c r="M73" s="169" t="s">
        <v>82</v>
      </c>
      <c r="N73" s="169" t="s">
        <v>15</v>
      </c>
      <c r="O73" s="169" t="s">
        <v>31</v>
      </c>
      <c r="Q73" s="168">
        <v>2</v>
      </c>
      <c r="R73" s="168">
        <v>5</v>
      </c>
      <c r="S73" s="168">
        <v>16</v>
      </c>
      <c r="T73" s="168">
        <v>2</v>
      </c>
      <c r="U73" s="168">
        <v>7</v>
      </c>
      <c r="W73" s="23" cm="1">
        <f t="array" ref="W73">_xlfn.LET(_xlpm.x, K73:K75, IF(SUM((_xlpm.x="K")*1, (_xlpm.x="A")*1, (_xlpm.x="GK")*1, (_xlpm.x="GA")*1)&gt;0, 3, 1))</f>
        <v>1</v>
      </c>
      <c r="X73" s="23" cm="1">
        <f t="array" ref="X73">_xlfn.LET(_xlpm.x, L73:L75, IF(SUM((_xlpm.x="K")*1, (_xlpm.x="A")*1, (_xlpm.x="GK")*1, (_xlpm.x="GA")*1)&gt;0, 3, 1))</f>
        <v>3</v>
      </c>
      <c r="Y73" s="23" cm="1">
        <f t="array" ref="Y73">_xlfn.LET(_xlpm.x, M73:M75, IF(SUM((_xlpm.x="K")*1, (_xlpm.x="A")*1, (_xlpm.x="GK")*1, (_xlpm.x="GA")*1)&gt;0, 3, 1))</f>
        <v>3</v>
      </c>
      <c r="Z73" s="23">
        <v>1</v>
      </c>
      <c r="AA73" s="23">
        <v>1</v>
      </c>
      <c r="AC73" s="174" t="s">
        <v>87</v>
      </c>
      <c r="AD73" s="176">
        <v>0</v>
      </c>
      <c r="AE73" s="176">
        <v>9</v>
      </c>
      <c r="AF73" s="176">
        <v>6</v>
      </c>
      <c r="AG73" s="176">
        <v>7</v>
      </c>
      <c r="AH73" s="176">
        <v>0</v>
      </c>
      <c r="AI73" s="5"/>
      <c r="AJ73" s="174" t="s">
        <v>87</v>
      </c>
      <c r="AK73" s="176">
        <v>0</v>
      </c>
      <c r="AL73" s="176">
        <v>9</v>
      </c>
      <c r="AM73" s="176">
        <v>6</v>
      </c>
      <c r="AN73" s="176">
        <v>7</v>
      </c>
      <c r="AO73" s="176">
        <v>0</v>
      </c>
    </row>
    <row r="74" spans="10:41" ht="16.5" customHeight="1">
      <c r="J74" s="23">
        <v>70</v>
      </c>
      <c r="K74" s="169" t="s">
        <v>13</v>
      </c>
      <c r="L74" s="169" t="s">
        <v>13</v>
      </c>
      <c r="M74" s="169" t="s">
        <v>81</v>
      </c>
      <c r="N74" s="169" t="s">
        <v>31</v>
      </c>
      <c r="O74" s="169" t="s">
        <v>31</v>
      </c>
      <c r="Q74" s="168">
        <v>5</v>
      </c>
      <c r="R74" s="168">
        <v>5</v>
      </c>
      <c r="S74" s="168">
        <v>14</v>
      </c>
      <c r="T74" s="168">
        <v>7</v>
      </c>
      <c r="U74" s="168">
        <v>7</v>
      </c>
      <c r="W74" s="23" cm="1">
        <f t="array" ref="W74">_xlfn.LET(_xlpm.x, K74:K76, IF(SUM((_xlpm.x="K")*1, (_xlpm.x="A")*1, (_xlpm.x="GK")*1, (_xlpm.x="GA")*1)&gt;0, 3, 1))</f>
        <v>3</v>
      </c>
      <c r="X74" s="23" cm="1">
        <f t="array" ref="X74">_xlfn.LET(_xlpm.x, L74:L76, IF(SUM((_xlpm.x="K")*1, (_xlpm.x="A")*1, (_xlpm.x="GK")*1, (_xlpm.x="GA")*1)&gt;0, 3, 1))</f>
        <v>3</v>
      </c>
      <c r="Y74" s="23" cm="1">
        <f t="array" ref="Y74">_xlfn.LET(_xlpm.x, M74:M76, IF(SUM((_xlpm.x="K")*1, (_xlpm.x="A")*1, (_xlpm.x="GK")*1, (_xlpm.x="GA")*1)&gt;0, 3, 1))</f>
        <v>3</v>
      </c>
      <c r="Z74" s="23">
        <v>1</v>
      </c>
      <c r="AA74" s="23">
        <v>1</v>
      </c>
      <c r="AD74" s="99">
        <v>200</v>
      </c>
      <c r="AE74" s="99">
        <v>243</v>
      </c>
      <c r="AF74" s="99">
        <v>298</v>
      </c>
      <c r="AG74" s="99">
        <v>230</v>
      </c>
      <c r="AH74" s="99">
        <v>200</v>
      </c>
      <c r="AI74" s="5"/>
      <c r="AK74" s="99">
        <v>200</v>
      </c>
      <c r="AL74" s="99">
        <v>243</v>
      </c>
      <c r="AM74" s="99">
        <v>298</v>
      </c>
      <c r="AN74" s="99">
        <v>230</v>
      </c>
      <c r="AO74" s="99">
        <v>200</v>
      </c>
    </row>
    <row r="75" spans="10:41" ht="16.5" customHeight="1">
      <c r="J75" s="168">
        <v>71</v>
      </c>
      <c r="K75" s="169" t="s">
        <v>95</v>
      </c>
      <c r="L75" s="169" t="s">
        <v>94</v>
      </c>
      <c r="M75" s="169" t="s">
        <v>82</v>
      </c>
      <c r="N75" s="169" t="s">
        <v>12</v>
      </c>
      <c r="O75" s="169" t="s">
        <v>16</v>
      </c>
      <c r="Q75" s="168">
        <v>6</v>
      </c>
      <c r="R75" s="168">
        <v>17</v>
      </c>
      <c r="S75" s="168">
        <v>16</v>
      </c>
      <c r="T75" s="168">
        <v>4</v>
      </c>
      <c r="U75" s="168">
        <v>3</v>
      </c>
      <c r="W75" s="23" cm="1">
        <f t="array" ref="W75">_xlfn.LET(_xlpm.x, K75:K77, IF(SUM((_xlpm.x="K")*1, (_xlpm.x="A")*1, (_xlpm.x="GK")*1, (_xlpm.x="GA")*1)&gt;0, 3, 1))</f>
        <v>3</v>
      </c>
      <c r="X75" s="23" cm="1">
        <f t="array" ref="X75">_xlfn.LET(_xlpm.x, L75:L77, IF(SUM((_xlpm.x="K")*1, (_xlpm.x="A")*1, (_xlpm.x="GK")*1, (_xlpm.x="GA")*1)&gt;0, 3, 1))</f>
        <v>3</v>
      </c>
      <c r="Y75" s="23" cm="1">
        <f t="array" ref="Y75">_xlfn.LET(_xlpm.x, M75:M77, IF(SUM((_xlpm.x="K")*1, (_xlpm.x="A")*1, (_xlpm.x="GK")*1, (_xlpm.x="GA")*1)&gt;0, 3, 1))</f>
        <v>3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9" t="s">
        <v>29</v>
      </c>
      <c r="L76" s="169" t="s">
        <v>31</v>
      </c>
      <c r="M76" s="169" t="s">
        <v>79</v>
      </c>
      <c r="N76" s="169" t="s">
        <v>15</v>
      </c>
      <c r="O76" s="169" t="s">
        <v>12</v>
      </c>
      <c r="Q76" s="168">
        <v>8</v>
      </c>
      <c r="R76" s="168">
        <v>7</v>
      </c>
      <c r="S76" s="168">
        <v>12</v>
      </c>
      <c r="T76" s="168">
        <v>2</v>
      </c>
      <c r="U76" s="168">
        <v>4</v>
      </c>
      <c r="W76" s="23" cm="1">
        <f t="array" ref="W76">_xlfn.LET(_xlpm.x, K76:K78, IF(SUM((_xlpm.x="K")*1, (_xlpm.x="A")*1, (_xlpm.x="GK")*1, (_xlpm.x="GA")*1)&gt;0, 3, 1))</f>
        <v>3</v>
      </c>
      <c r="X76" s="23" cm="1">
        <f t="array" ref="X76">_xlfn.LET(_xlpm.x, L76:L78, IF(SUM((_xlpm.x="K")*1, (_xlpm.x="A")*1, (_xlpm.x="GK")*1, (_xlpm.x="GA")*1)&gt;0, 3, 1))</f>
        <v>3</v>
      </c>
      <c r="Y76" s="23" cm="1">
        <f t="array" ref="Y76">_xlfn.LET(_xlpm.x, M76:M78, IF(SUM((_xlpm.x="K")*1, (_xlpm.x="A")*1, (_xlpm.x="GK")*1, (_xlpm.x="GA")*1)&gt;0, 3, 1))</f>
        <v>3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68">
        <v>73</v>
      </c>
      <c r="K77" s="169" t="s">
        <v>29</v>
      </c>
      <c r="L77" s="169" t="s">
        <v>80</v>
      </c>
      <c r="M77" s="169" t="s">
        <v>94</v>
      </c>
      <c r="N77" s="169" t="s">
        <v>15</v>
      </c>
      <c r="O77" s="169" t="s">
        <v>95</v>
      </c>
      <c r="Q77" s="168">
        <v>8</v>
      </c>
      <c r="R77" s="168">
        <v>13</v>
      </c>
      <c r="S77" s="168">
        <v>17</v>
      </c>
      <c r="T77" s="168">
        <v>2</v>
      </c>
      <c r="U77" s="168">
        <v>6</v>
      </c>
      <c r="W77" s="23" cm="1">
        <f t="array" ref="W77">_xlfn.LET(_xlpm.x, K77:K79, IF(SUM((_xlpm.x="K")*1, (_xlpm.x="A")*1, (_xlpm.x="GK")*1, (_xlpm.x="GA")*1)&gt;0, 3, 1))</f>
        <v>3</v>
      </c>
      <c r="X77" s="23" cm="1">
        <f t="array" ref="X77">_xlfn.LET(_xlpm.x, L77:L79, IF(SUM((_xlpm.x="K")*1, (_xlpm.x="A")*1, (_xlpm.x="GK")*1, (_xlpm.x="GA")*1)&gt;0, 3, 1))</f>
        <v>1</v>
      </c>
      <c r="Y77" s="23" cm="1">
        <f t="array" ref="Y77">_xlfn.LET(_xlpm.x, M77:M79, IF(SUM((_xlpm.x="K")*1, (_xlpm.x="A")*1, (_xlpm.x="GK")*1, (_xlpm.x="GA")*1)&gt;0, 3, 1))</f>
        <v>3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69" t="s">
        <v>95</v>
      </c>
      <c r="L78" s="169" t="s">
        <v>13</v>
      </c>
      <c r="M78" s="169" t="s">
        <v>81</v>
      </c>
      <c r="N78" s="169" t="s">
        <v>14</v>
      </c>
      <c r="O78" s="169" t="s">
        <v>12</v>
      </c>
      <c r="Q78" s="168">
        <v>6</v>
      </c>
      <c r="R78" s="168">
        <v>5</v>
      </c>
      <c r="S78" s="168">
        <v>14</v>
      </c>
      <c r="T78" s="168">
        <v>1</v>
      </c>
      <c r="U78" s="168">
        <v>4</v>
      </c>
      <c r="W78" s="23" cm="1">
        <f t="array" ref="W78">_xlfn.LET(_xlpm.x, K78:K80, IF(SUM((_xlpm.x="K")*1, (_xlpm.x="A")*1, (_xlpm.x="GK")*1, (_xlpm.x="GA")*1)&gt;0, 3, 1))</f>
        <v>3</v>
      </c>
      <c r="X78" s="23" cm="1">
        <f t="array" ref="X78">_xlfn.LET(_xlpm.x, L78:L80, IF(SUM((_xlpm.x="K")*1, (_xlpm.x="A")*1, (_xlpm.x="GK")*1, (_xlpm.x="GA")*1)&gt;0, 3, 1))</f>
        <v>1</v>
      </c>
      <c r="Y78" s="23" cm="1">
        <f t="array" ref="Y78">_xlfn.LET(_xlpm.x, M78:M80, IF(SUM((_xlpm.x="K")*1, (_xlpm.x="A")*1, (_xlpm.x="GK")*1, (_xlpm.x="GA")*1)&gt;0, 3, 1))</f>
        <v>3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68">
        <v>75</v>
      </c>
      <c r="K79" s="169" t="s">
        <v>95</v>
      </c>
      <c r="L79" s="169" t="s">
        <v>13</v>
      </c>
      <c r="M79" s="169" t="s">
        <v>96</v>
      </c>
      <c r="N79" s="169" t="s">
        <v>87</v>
      </c>
      <c r="O79" s="169" t="s">
        <v>30</v>
      </c>
      <c r="Q79" s="168">
        <v>6</v>
      </c>
      <c r="R79" s="168">
        <v>5</v>
      </c>
      <c r="S79" s="168">
        <v>15</v>
      </c>
      <c r="T79" s="168">
        <v>19</v>
      </c>
      <c r="U79" s="168">
        <v>10</v>
      </c>
      <c r="W79" s="23" cm="1">
        <f t="array" ref="W79">_xlfn.LET(_xlpm.x, K79:K81, IF(SUM((_xlpm.x="K")*1, (_xlpm.x="A")*1, (_xlpm.x="GK")*1, (_xlpm.x="GA")*1)&gt;0, 3, 1))</f>
        <v>3</v>
      </c>
      <c r="X79" s="23" cm="1">
        <f t="array" ref="X79">_xlfn.LET(_xlpm.x, L79:L81, IF(SUM((_xlpm.x="K")*1, (_xlpm.x="A")*1, (_xlpm.x="GK")*1, (_xlpm.x="GA")*1)&gt;0, 3, 1))</f>
        <v>1</v>
      </c>
      <c r="Y79" s="23" cm="1">
        <f t="array" ref="Y79">_xlfn.LET(_xlpm.x, M79:M81, IF(SUM((_xlpm.x="K")*1, (_xlpm.x="A")*1, (_xlpm.x="GK")*1, (_xlpm.x="GA")*1)&gt;0, 3, 1))</f>
        <v>3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81</v>
      </c>
      <c r="M80" s="169" t="s">
        <v>82</v>
      </c>
      <c r="N80" s="169" t="s">
        <v>28</v>
      </c>
      <c r="O80" s="169" t="s">
        <v>28</v>
      </c>
      <c r="Q80" s="168">
        <v>7</v>
      </c>
      <c r="R80" s="168">
        <v>14</v>
      </c>
      <c r="S80" s="168">
        <v>16</v>
      </c>
      <c r="T80" s="168">
        <v>9</v>
      </c>
      <c r="U80" s="168">
        <v>9</v>
      </c>
      <c r="W80" s="23" cm="1">
        <f t="array" ref="W80">_xlfn.LET(_xlpm.x, K80:K82, IF(SUM((_xlpm.x="K")*1, (_xlpm.x="A")*1, (_xlpm.x="GK")*1, (_xlpm.x="GA")*1)&gt;0, 3, 1))</f>
        <v>3</v>
      </c>
      <c r="X80" s="23" cm="1">
        <f t="array" ref="X80">_xlfn.LET(_xlpm.x, L80:L82, IF(SUM((_xlpm.x="K")*1, (_xlpm.x="A")*1, (_xlpm.x="GK")*1, (_xlpm.x="GA")*1)&gt;0, 3, 1))</f>
        <v>1</v>
      </c>
      <c r="Y80" s="23" cm="1">
        <f t="array" ref="Y80">_xlfn.LET(_xlpm.x, M80:M82, IF(SUM((_xlpm.x="K")*1, (_xlpm.x="A")*1, (_xlpm.x="GK")*1, (_xlpm.x="GA")*1)&gt;0, 3, 1))</f>
        <v>3</v>
      </c>
      <c r="Z80" s="23">
        <v>1</v>
      </c>
      <c r="AA80" s="23">
        <v>1</v>
      </c>
      <c r="AH80" s="5"/>
      <c r="AI80" s="5"/>
      <c r="AO80" s="5"/>
    </row>
    <row r="81" spans="10:41">
      <c r="J81" s="168">
        <v>77</v>
      </c>
      <c r="K81" s="169" t="s">
        <v>29</v>
      </c>
      <c r="L81" s="169" t="s">
        <v>95</v>
      </c>
      <c r="M81" s="169" t="s">
        <v>81</v>
      </c>
      <c r="N81" s="169" t="s">
        <v>16</v>
      </c>
      <c r="O81" s="169" t="s">
        <v>28</v>
      </c>
      <c r="Q81" s="168">
        <v>8</v>
      </c>
      <c r="R81" s="168">
        <v>6</v>
      </c>
      <c r="S81" s="168">
        <v>14</v>
      </c>
      <c r="T81" s="168">
        <v>3</v>
      </c>
      <c r="U81" s="168">
        <v>9</v>
      </c>
      <c r="W81" s="23" cm="1">
        <f t="array" ref="W81">_xlfn.LET(_xlpm.x, K81:K83, IF(SUM((_xlpm.x="K")*1, (_xlpm.x="A")*1, (_xlpm.x="GK")*1, (_xlpm.x="GA")*1)&gt;0, 3, 1))</f>
        <v>3</v>
      </c>
      <c r="X81" s="23" cm="1">
        <f t="array" ref="X81">_xlfn.LET(_xlpm.x, L81:L83, IF(SUM((_xlpm.x="K")*1, (_xlpm.x="A")*1, (_xlpm.x="GK")*1, (_xlpm.x="GA")*1)&gt;0, 3, 1))</f>
        <v>1</v>
      </c>
      <c r="Y81" s="23" cm="1">
        <f t="array" ref="Y81">_xlfn.LET(_xlpm.x, M81:M83, IF(SUM((_xlpm.x="K")*1, (_xlpm.x="A")*1, (_xlpm.x="GK")*1, (_xlpm.x="GA")*1)&gt;0, 3, 1))</f>
        <v>3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69" t="s">
        <v>31</v>
      </c>
      <c r="L82" s="169" t="s">
        <v>95</v>
      </c>
      <c r="M82" s="169" t="s">
        <v>94</v>
      </c>
      <c r="N82" s="169" t="s">
        <v>13</v>
      </c>
      <c r="O82" s="169" t="s">
        <v>16</v>
      </c>
      <c r="Q82" s="168">
        <v>7</v>
      </c>
      <c r="R82" s="168">
        <v>6</v>
      </c>
      <c r="S82" s="168">
        <v>17</v>
      </c>
      <c r="T82" s="168">
        <v>5</v>
      </c>
      <c r="U82" s="168">
        <v>3</v>
      </c>
      <c r="W82" s="23" cm="1">
        <f t="array" ref="W82">_xlfn.LET(_xlpm.x, K82:K84, IF(SUM((_xlpm.x="K")*1, (_xlpm.x="A")*1, (_xlpm.x="GK")*1, (_xlpm.x="GA")*1)&gt;0, 3, 1))</f>
        <v>3</v>
      </c>
      <c r="X82" s="23" cm="1">
        <f t="array" ref="X82">_xlfn.LET(_xlpm.x, L82:L84, IF(SUM((_xlpm.x="K")*1, (_xlpm.x="A")*1, (_xlpm.x="GK")*1, (_xlpm.x="GA")*1)&gt;0, 3, 1))</f>
        <v>1</v>
      </c>
      <c r="Y82" s="23" cm="1">
        <f t="array" ref="Y82">_xlfn.LET(_xlpm.x, M82:M84, IF(SUM((_xlpm.x="K")*1, (_xlpm.x="A")*1, (_xlpm.x="GK")*1, (_xlpm.x="GA")*1)&gt;0, 3, 1))</f>
        <v>3</v>
      </c>
      <c r="Z82" s="23">
        <v>1</v>
      </c>
      <c r="AA82" s="23">
        <v>1</v>
      </c>
      <c r="AH82" s="5"/>
      <c r="AI82" s="5"/>
      <c r="AO82" s="5"/>
    </row>
    <row r="83" spans="10:41">
      <c r="J83" s="168">
        <v>79</v>
      </c>
      <c r="K83" s="169" t="s">
        <v>30</v>
      </c>
      <c r="L83" s="169" t="s">
        <v>81</v>
      </c>
      <c r="M83" s="169" t="s">
        <v>82</v>
      </c>
      <c r="N83" s="169" t="s">
        <v>28</v>
      </c>
      <c r="O83" s="169" t="s">
        <v>28</v>
      </c>
      <c r="Q83" s="168">
        <v>10</v>
      </c>
      <c r="R83" s="168">
        <v>14</v>
      </c>
      <c r="S83" s="168">
        <v>16</v>
      </c>
      <c r="T83" s="168">
        <v>9</v>
      </c>
      <c r="U83" s="168">
        <v>9</v>
      </c>
      <c r="W83" s="23" cm="1">
        <f t="array" ref="W83">_xlfn.LET(_xlpm.x, K83:K85, IF(SUM((_xlpm.x="K")*1, (_xlpm.x="A")*1, (_xlpm.x="GK")*1, (_xlpm.x="GA")*1)&gt;0, 3, 1))</f>
        <v>3</v>
      </c>
      <c r="X83" s="23" cm="1">
        <f t="array" ref="X83">_xlfn.LET(_xlpm.x, L83:L85, IF(SUM((_xlpm.x="K")*1, (_xlpm.x="A")*1, (_xlpm.x="GK")*1, (_xlpm.x="GA")*1)&gt;0, 3, 1))</f>
        <v>1</v>
      </c>
      <c r="Y83" s="23" cm="1">
        <f t="array" ref="Y83">_xlfn.LET(_xlpm.x, M83:M85, IF(SUM((_xlpm.x="K")*1, (_xlpm.x="A")*1, (_xlpm.x="GK")*1, (_xlpm.x="GA")*1)&gt;0, 3, 1))</f>
        <v>3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9" t="s">
        <v>29</v>
      </c>
      <c r="L84" s="169" t="s">
        <v>95</v>
      </c>
      <c r="M84" s="169" t="s">
        <v>96</v>
      </c>
      <c r="N84" s="169" t="s">
        <v>28</v>
      </c>
      <c r="O84" s="169" t="s">
        <v>12</v>
      </c>
      <c r="Q84" s="168">
        <v>8</v>
      </c>
      <c r="R84" s="168">
        <v>6</v>
      </c>
      <c r="S84" s="168">
        <v>15</v>
      </c>
      <c r="T84" s="168">
        <v>9</v>
      </c>
      <c r="U84" s="168">
        <v>4</v>
      </c>
      <c r="W84" s="23" cm="1">
        <f t="array" ref="W84">_xlfn.LET(_xlpm.x, K84:K86, IF(SUM((_xlpm.x="K")*1, (_xlpm.x="A")*1, (_xlpm.x="GK")*1, (_xlpm.x="GA")*1)&gt;0, 3, 1))</f>
        <v>3</v>
      </c>
      <c r="X84" s="23" cm="1">
        <f t="array" ref="X84">_xlfn.LET(_xlpm.x, L84:L86, IF(SUM((_xlpm.x="K")*1, (_xlpm.x="A")*1, (_xlpm.x="GK")*1, (_xlpm.x="GA")*1)&gt;0, 3, 1))</f>
        <v>1</v>
      </c>
      <c r="Y84" s="23" cm="1">
        <f t="array" ref="Y84">_xlfn.LET(_xlpm.x, M84:M86, IF(SUM((_xlpm.x="K")*1, (_xlpm.x="A")*1, (_xlpm.x="GK")*1, (_xlpm.x="GA")*1)&gt;0, 3, 1))</f>
        <v>3</v>
      </c>
      <c r="Z84" s="23">
        <v>1</v>
      </c>
      <c r="AA84" s="23">
        <v>1</v>
      </c>
      <c r="AH84" s="5"/>
      <c r="AI84" s="5"/>
      <c r="AO84" s="5"/>
    </row>
    <row r="85" spans="10:41">
      <c r="J85" s="168">
        <v>81</v>
      </c>
      <c r="K85" s="169" t="s">
        <v>95</v>
      </c>
      <c r="L85" s="169" t="s">
        <v>15</v>
      </c>
      <c r="M85" s="169" t="s">
        <v>82</v>
      </c>
      <c r="N85" s="169" t="s">
        <v>28</v>
      </c>
      <c r="O85" s="169" t="s">
        <v>30</v>
      </c>
      <c r="Q85" s="168">
        <v>6</v>
      </c>
      <c r="R85" s="168">
        <v>2</v>
      </c>
      <c r="S85" s="168">
        <v>16</v>
      </c>
      <c r="T85" s="168">
        <v>9</v>
      </c>
      <c r="U85" s="168">
        <v>10</v>
      </c>
      <c r="W85" s="23" cm="1">
        <f t="array" ref="W85">_xlfn.LET(_xlpm.x, K85:K87, IF(SUM((_xlpm.x="K")*1, (_xlpm.x="A")*1, (_xlpm.x="GK")*1, (_xlpm.x="GA")*1)&gt;0, 3, 1))</f>
        <v>1</v>
      </c>
      <c r="X85" s="23" cm="1">
        <f t="array" ref="X85">_xlfn.LET(_xlpm.x, L85:L87, IF(SUM((_xlpm.x="K")*1, (_xlpm.x="A")*1, (_xlpm.x="GK")*1, (_xlpm.x="GA")*1)&gt;0, 3, 1))</f>
        <v>3</v>
      </c>
      <c r="Y85" s="23" cm="1">
        <f t="array" ref="Y85">_xlfn.LET(_xlpm.x, M85:M87, IF(SUM((_xlpm.x="K")*1, (_xlpm.x="A")*1, (_xlpm.x="GK")*1, (_xlpm.x="GA")*1)&gt;0, 3, 1))</f>
        <v>3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9" t="s">
        <v>95</v>
      </c>
      <c r="L86" s="169" t="s">
        <v>96</v>
      </c>
      <c r="M86" s="169" t="s">
        <v>85</v>
      </c>
      <c r="N86" s="169" t="s">
        <v>15</v>
      </c>
      <c r="O86" s="169" t="s">
        <v>95</v>
      </c>
      <c r="Q86" s="168">
        <v>6</v>
      </c>
      <c r="R86" s="168">
        <v>15</v>
      </c>
      <c r="S86" s="168">
        <v>18</v>
      </c>
      <c r="T86" s="168">
        <v>2</v>
      </c>
      <c r="U86" s="168">
        <v>6</v>
      </c>
      <c r="W86" s="23" cm="1">
        <f t="array" ref="W86">_xlfn.LET(_xlpm.x, K86:K88, IF(SUM((_xlpm.x="K")*1, (_xlpm.x="A")*1, (_xlpm.x="GK")*1, (_xlpm.x="GA")*1)&gt;0, 3, 1))</f>
        <v>3</v>
      </c>
      <c r="X86" s="23" cm="1">
        <f t="array" ref="X86">_xlfn.LET(_xlpm.x, L86:L88, IF(SUM((_xlpm.x="K")*1, (_xlpm.x="A")*1, (_xlpm.x="GK")*1, (_xlpm.x="GA")*1)&gt;0, 3, 1))</f>
        <v>3</v>
      </c>
      <c r="Y86" s="23" cm="1">
        <f t="array" ref="Y86">_xlfn.LET(_xlpm.x, M86:M88, IF(SUM((_xlpm.x="K")*1, (_xlpm.x="A")*1, (_xlpm.x="GK")*1, (_xlpm.x="GA")*1)&gt;0, 3, 1))</f>
        <v>3</v>
      </c>
      <c r="Z86" s="23">
        <v>1</v>
      </c>
      <c r="AA86" s="23">
        <v>1</v>
      </c>
      <c r="AH86" s="5"/>
      <c r="AI86" s="5"/>
      <c r="AO86" s="5"/>
    </row>
    <row r="87" spans="10:41">
      <c r="J87" s="168">
        <v>83</v>
      </c>
      <c r="K87" s="169" t="s">
        <v>95</v>
      </c>
      <c r="L87" s="169" t="s">
        <v>29</v>
      </c>
      <c r="M87" s="169" t="s">
        <v>81</v>
      </c>
      <c r="N87" s="169" t="s">
        <v>13</v>
      </c>
      <c r="O87" s="169" t="s">
        <v>16</v>
      </c>
      <c r="Q87" s="168">
        <v>6</v>
      </c>
      <c r="R87" s="168">
        <v>8</v>
      </c>
      <c r="S87" s="168">
        <v>14</v>
      </c>
      <c r="T87" s="168">
        <v>5</v>
      </c>
      <c r="U87" s="168">
        <v>3</v>
      </c>
      <c r="W87" s="23" cm="1">
        <f t="array" ref="W87">_xlfn.LET(_xlpm.x, K87:K89, IF(SUM((_xlpm.x="K")*1, (_xlpm.x="A")*1, (_xlpm.x="GK")*1, (_xlpm.x="GA")*1)&gt;0, 3, 1))</f>
        <v>3</v>
      </c>
      <c r="X87" s="23" cm="1">
        <f t="array" ref="X87">_xlfn.LET(_xlpm.x, L87:L89, IF(SUM((_xlpm.x="K")*1, (_xlpm.x="A")*1, (_xlpm.x="GK")*1, (_xlpm.x="GA")*1)&gt;0, 3, 1))</f>
        <v>3</v>
      </c>
      <c r="Y87" s="23" cm="1">
        <f t="array" ref="Y87">_xlfn.LET(_xlpm.x, M87:M89, IF(SUM((_xlpm.x="K")*1, (_xlpm.x="A")*1, (_xlpm.x="GK")*1, (_xlpm.x="GA")*1)&gt;0, 3, 1))</f>
        <v>3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9" t="s">
        <v>31</v>
      </c>
      <c r="L88" s="169" t="s">
        <v>81</v>
      </c>
      <c r="M88" s="169" t="s">
        <v>94</v>
      </c>
      <c r="N88" s="169" t="s">
        <v>78</v>
      </c>
      <c r="O88" s="169" t="s">
        <v>28</v>
      </c>
      <c r="Q88" s="168">
        <v>7</v>
      </c>
      <c r="R88" s="168">
        <v>14</v>
      </c>
      <c r="S88" s="168">
        <v>17</v>
      </c>
      <c r="T88" s="168">
        <v>11</v>
      </c>
      <c r="U88" s="168">
        <v>9</v>
      </c>
      <c r="W88" s="23" cm="1">
        <f t="array" ref="W88">_xlfn.LET(_xlpm.x, K88:K90, IF(SUM((_xlpm.x="K")*1, (_xlpm.x="A")*1, (_xlpm.x="GK")*1, (_xlpm.x="GA")*1)&gt;0, 3, 1))</f>
        <v>3</v>
      </c>
      <c r="X88" s="23" cm="1">
        <f t="array" ref="X88">_xlfn.LET(_xlpm.x, L88:L90, IF(SUM((_xlpm.x="K")*1, (_xlpm.x="A")*1, (_xlpm.x="GK")*1, (_xlpm.x="GA")*1)&gt;0, 3, 1))</f>
        <v>1</v>
      </c>
      <c r="Y88" s="23" cm="1">
        <f t="array" ref="Y88">_xlfn.LET(_xlpm.x, M88:M90, IF(SUM((_xlpm.x="K")*1, (_xlpm.x="A")*1, (_xlpm.x="GK")*1, (_xlpm.x="GA")*1)&gt;0, 3, 1))</f>
        <v>3</v>
      </c>
      <c r="Z88" s="23">
        <v>1</v>
      </c>
      <c r="AA88" s="23">
        <v>1</v>
      </c>
      <c r="AH88" s="5"/>
      <c r="AI88" s="5"/>
      <c r="AO88" s="5"/>
    </row>
    <row r="89" spans="10:41">
      <c r="J89" s="168">
        <v>85</v>
      </c>
      <c r="K89" s="169" t="s">
        <v>31</v>
      </c>
      <c r="L89" s="169" t="s">
        <v>13</v>
      </c>
      <c r="M89" s="169" t="s">
        <v>96</v>
      </c>
      <c r="N89" s="169" t="s">
        <v>16</v>
      </c>
      <c r="O89" s="169" t="s">
        <v>95</v>
      </c>
      <c r="Q89" s="168">
        <v>7</v>
      </c>
      <c r="R89" s="168">
        <v>5</v>
      </c>
      <c r="S89" s="168">
        <v>15</v>
      </c>
      <c r="T89" s="168">
        <v>3</v>
      </c>
      <c r="U89" s="168">
        <v>6</v>
      </c>
      <c r="W89" s="23" cm="1">
        <f t="array" ref="W89">_xlfn.LET(_xlpm.x, K89:K91, IF(SUM((_xlpm.x="K")*1, (_xlpm.x="A")*1, (_xlpm.x="GK")*1, (_xlpm.x="GA")*1)&gt;0, 3, 1))</f>
        <v>3</v>
      </c>
      <c r="X89" s="23" cm="1">
        <f t="array" ref="X89">_xlfn.LET(_xlpm.x, L89:L91, IF(SUM((_xlpm.x="K")*1, (_xlpm.x="A")*1, (_xlpm.x="GK")*1, (_xlpm.x="GA")*1)&gt;0, 3, 1))</f>
        <v>1</v>
      </c>
      <c r="Y89" s="23" cm="1">
        <f t="array" ref="Y89">_xlfn.LET(_xlpm.x, M89:M91, IF(SUM((_xlpm.x="K")*1, (_xlpm.x="A")*1, (_xlpm.x="GK")*1, (_xlpm.x="GA")*1)&gt;0, 3, 1))</f>
        <v>3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69" t="s">
        <v>31</v>
      </c>
      <c r="L90" s="169" t="s">
        <v>13</v>
      </c>
      <c r="M90" s="169" t="s">
        <v>82</v>
      </c>
      <c r="N90" s="169" t="s">
        <v>13</v>
      </c>
      <c r="O90" s="169" t="s">
        <v>31</v>
      </c>
      <c r="Q90" s="168">
        <v>7</v>
      </c>
      <c r="R90" s="168">
        <v>5</v>
      </c>
      <c r="S90" s="168">
        <v>16</v>
      </c>
      <c r="T90" s="168">
        <v>5</v>
      </c>
      <c r="U90" s="168">
        <v>7</v>
      </c>
      <c r="W90" s="23" cm="1">
        <f t="array" ref="W90">_xlfn.LET(_xlpm.x, K90:K92, IF(SUM((_xlpm.x="K")*1, (_xlpm.x="A")*1, (_xlpm.x="GK")*1, (_xlpm.x="GA")*1)&gt;0, 3, 1))</f>
        <v>3</v>
      </c>
      <c r="X90" s="23" cm="1">
        <f t="array" ref="X90">_xlfn.LET(_xlpm.x, L90:L92, IF(SUM((_xlpm.x="K")*1, (_xlpm.x="A")*1, (_xlpm.x="GK")*1, (_xlpm.x="GA")*1)&gt;0, 3, 1))</f>
        <v>1</v>
      </c>
      <c r="Y90" s="23" cm="1">
        <f t="array" ref="Y90">_xlfn.LET(_xlpm.x, M90:M92, IF(SUM((_xlpm.x="K")*1, (_xlpm.x="A")*1, (_xlpm.x="GK")*1, (_xlpm.x="GA")*1)&gt;0, 3, 1))</f>
        <v>3</v>
      </c>
      <c r="Z90" s="23">
        <v>1</v>
      </c>
      <c r="AA90" s="23">
        <v>1</v>
      </c>
      <c r="AH90" s="5"/>
      <c r="AI90" s="5"/>
      <c r="AO90" s="5"/>
    </row>
    <row r="91" spans="10:41">
      <c r="J91" s="168">
        <v>87</v>
      </c>
      <c r="K91" s="169" t="s">
        <v>29</v>
      </c>
      <c r="L91" s="169" t="s">
        <v>30</v>
      </c>
      <c r="M91" s="169" t="s">
        <v>81</v>
      </c>
      <c r="N91" s="169" t="s">
        <v>13</v>
      </c>
      <c r="O91" s="169" t="s">
        <v>28</v>
      </c>
      <c r="Q91" s="168">
        <v>8</v>
      </c>
      <c r="R91" s="168">
        <v>10</v>
      </c>
      <c r="S91" s="168">
        <v>14</v>
      </c>
      <c r="T91" s="168">
        <v>5</v>
      </c>
      <c r="U91" s="168">
        <v>9</v>
      </c>
      <c r="W91" s="23" cm="1">
        <f t="array" ref="W91">_xlfn.LET(_xlpm.x, K91:K93, IF(SUM((_xlpm.x="K")*1, (_xlpm.x="A")*1, (_xlpm.x="GK")*1, (_xlpm.x="GA")*1)&gt;0, 3, 1))</f>
        <v>3</v>
      </c>
      <c r="X91" s="23" cm="1">
        <f t="array" ref="X91">_xlfn.LET(_xlpm.x, L91:L93, IF(SUM((_xlpm.x="K")*1, (_xlpm.x="A")*1, (_xlpm.x="GK")*1, (_xlpm.x="GA")*1)&gt;0, 3, 1))</f>
        <v>1</v>
      </c>
      <c r="Y91" s="23" cm="1">
        <f t="array" ref="Y91">_xlfn.LET(_xlpm.x, M91:M93, IF(SUM((_xlpm.x="K")*1, (_xlpm.x="A")*1, (_xlpm.x="GK")*1, (_xlpm.x="GA")*1)&gt;0, 3, 1))</f>
        <v>3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69" t="s">
        <v>31</v>
      </c>
      <c r="L92" s="169" t="s">
        <v>96</v>
      </c>
      <c r="M92" s="169" t="s">
        <v>82</v>
      </c>
      <c r="N92" s="169" t="s">
        <v>14</v>
      </c>
      <c r="O92" s="169" t="s">
        <v>13</v>
      </c>
      <c r="Q92" s="168">
        <v>7</v>
      </c>
      <c r="R92" s="168">
        <v>15</v>
      </c>
      <c r="S92" s="168">
        <v>16</v>
      </c>
      <c r="T92" s="168">
        <v>1</v>
      </c>
      <c r="U92" s="168">
        <v>5</v>
      </c>
      <c r="W92" s="23" cm="1">
        <f t="array" ref="W92">_xlfn.LET(_xlpm.x, K92:K94, IF(SUM((_xlpm.x="K")*1, (_xlpm.x="A")*1, (_xlpm.x="GK")*1, (_xlpm.x="GA")*1)&gt;0, 3, 1))</f>
        <v>3</v>
      </c>
      <c r="X92" s="23" cm="1">
        <f t="array" ref="X92">_xlfn.LET(_xlpm.x, L92:L94, IF(SUM((_xlpm.x="K")*1, (_xlpm.x="A")*1, (_xlpm.x="GK")*1, (_xlpm.x="GA")*1)&gt;0, 3, 1))</f>
        <v>3</v>
      </c>
      <c r="Y92" s="23" cm="1">
        <f t="array" ref="Y92">_xlfn.LET(_xlpm.x, M92:M94, IF(SUM((_xlpm.x="K")*1, (_xlpm.x="A")*1, (_xlpm.x="GK")*1, (_xlpm.x="GA")*1)&gt;0, 3, 1))</f>
        <v>3</v>
      </c>
      <c r="Z92" s="23">
        <v>1</v>
      </c>
      <c r="AA92" s="23">
        <v>1</v>
      </c>
      <c r="AH92" s="5"/>
      <c r="AI92" s="5"/>
      <c r="AO92" s="5"/>
    </row>
    <row r="93" spans="10:41">
      <c r="J93" s="168">
        <v>89</v>
      </c>
      <c r="K93" s="169" t="s">
        <v>12</v>
      </c>
      <c r="L93" s="169" t="s">
        <v>96</v>
      </c>
      <c r="M93" s="169" t="s">
        <v>94</v>
      </c>
      <c r="N93" s="169" t="s">
        <v>15</v>
      </c>
      <c r="O93" s="169" t="s">
        <v>28</v>
      </c>
      <c r="Q93" s="168">
        <v>4</v>
      </c>
      <c r="R93" s="168">
        <v>15</v>
      </c>
      <c r="S93" s="168">
        <v>17</v>
      </c>
      <c r="T93" s="168">
        <v>2</v>
      </c>
      <c r="U93" s="168">
        <v>9</v>
      </c>
      <c r="W93" s="23" cm="1">
        <f t="array" ref="W93">_xlfn.LET(_xlpm.x, K93:K95, IF(SUM((_xlpm.x="K")*1, (_xlpm.x="A")*1, (_xlpm.x="GK")*1, (_xlpm.x="GA")*1)&gt;0, 3, 1))</f>
        <v>1</v>
      </c>
      <c r="X93" s="23" cm="1">
        <f t="array" ref="X93">_xlfn.LET(_xlpm.x, L93:L95, IF(SUM((_xlpm.x="K")*1, (_xlpm.x="A")*1, (_xlpm.x="GK")*1, (_xlpm.x="GA")*1)&gt;0, 3, 1))</f>
        <v>3</v>
      </c>
      <c r="Y93" s="23" cm="1">
        <f t="array" ref="Y93">_xlfn.LET(_xlpm.x, M93:M95, IF(SUM((_xlpm.x="K")*1, (_xlpm.x="A")*1, (_xlpm.x="GK")*1, (_xlpm.x="GA")*1)&gt;0, 3, 1))</f>
        <v>3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69" t="s">
        <v>16</v>
      </c>
      <c r="L94" s="169" t="s">
        <v>29</v>
      </c>
      <c r="M94" s="169" t="s">
        <v>81</v>
      </c>
      <c r="N94" s="169" t="s">
        <v>16</v>
      </c>
      <c r="O94" s="169" t="s">
        <v>29</v>
      </c>
      <c r="Q94" s="168">
        <v>3</v>
      </c>
      <c r="R94" s="168">
        <v>8</v>
      </c>
      <c r="S94" s="168">
        <v>14</v>
      </c>
      <c r="T94" s="168">
        <v>3</v>
      </c>
      <c r="U94" s="168">
        <v>8</v>
      </c>
      <c r="W94" s="23" cm="1">
        <f t="array" ref="W94">_xlfn.LET(_xlpm.x, K94:K96, IF(SUM((_xlpm.x="K")*1, (_xlpm.x="A")*1, (_xlpm.x="GK")*1, (_xlpm.x="GA")*1)&gt;0, 3, 1))</f>
        <v>3</v>
      </c>
      <c r="X94" s="23" cm="1">
        <f t="array" ref="X94">_xlfn.LET(_xlpm.x, L94:L96, IF(SUM((_xlpm.x="K")*1, (_xlpm.x="A")*1, (_xlpm.x="GK")*1, (_xlpm.x="GA")*1)&gt;0, 3, 1))</f>
        <v>3</v>
      </c>
      <c r="Y94" s="23" cm="1">
        <f t="array" ref="Y94">_xlfn.LET(_xlpm.x, M94:M96, IF(SUM((_xlpm.x="K")*1, (_xlpm.x="A")*1, (_xlpm.x="GK")*1, (_xlpm.x="GA")*1)&gt;0, 3, 1))</f>
        <v>3</v>
      </c>
      <c r="Z94" s="23">
        <v>1</v>
      </c>
      <c r="AA94" s="23">
        <v>1</v>
      </c>
      <c r="AH94" s="5"/>
      <c r="AI94" s="5"/>
      <c r="AO94" s="5"/>
    </row>
    <row r="95" spans="10:41">
      <c r="J95" s="168">
        <v>91</v>
      </c>
      <c r="K95" s="169" t="s">
        <v>13</v>
      </c>
      <c r="L95" s="169" t="s">
        <v>29</v>
      </c>
      <c r="M95" s="169" t="s">
        <v>94</v>
      </c>
      <c r="N95" s="169" t="s">
        <v>15</v>
      </c>
      <c r="O95" s="169" t="s">
        <v>16</v>
      </c>
      <c r="Q95" s="168">
        <v>5</v>
      </c>
      <c r="R95" s="168">
        <v>8</v>
      </c>
      <c r="S95" s="168">
        <v>17</v>
      </c>
      <c r="T95" s="168">
        <v>2</v>
      </c>
      <c r="U95" s="168">
        <v>3</v>
      </c>
      <c r="W95" s="23" cm="1">
        <f t="array" ref="W95">_xlfn.LET(_xlpm.x, K95:K97, IF(SUM((_xlpm.x="K")*1, (_xlpm.x="A")*1, (_xlpm.x="GK")*1, (_xlpm.x="GA")*1)&gt;0, 3, 1))</f>
        <v>3</v>
      </c>
      <c r="X95" s="23" cm="1">
        <f t="array" ref="X95">_xlfn.LET(_xlpm.x, L95:L97, IF(SUM((_xlpm.x="K")*1, (_xlpm.x="A")*1, (_xlpm.x="GK")*1, (_xlpm.x="GA")*1)&gt;0, 3, 1))</f>
        <v>3</v>
      </c>
      <c r="Y95" s="23" cm="1">
        <f t="array" ref="Y95">_xlfn.LET(_xlpm.x, M95:M97, IF(SUM((_xlpm.x="K")*1, (_xlpm.x="A")*1, (_xlpm.x="GK")*1, (_xlpm.x="GA")*1)&gt;0, 3, 1))</f>
        <v>3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69" t="s">
        <v>31</v>
      </c>
      <c r="L96" s="169" t="s">
        <v>82</v>
      </c>
      <c r="M96" s="169" t="s">
        <v>81</v>
      </c>
      <c r="N96" s="169" t="s">
        <v>15</v>
      </c>
      <c r="O96" s="169" t="s">
        <v>15</v>
      </c>
      <c r="Q96" s="168">
        <v>7</v>
      </c>
      <c r="R96" s="168">
        <v>16</v>
      </c>
      <c r="S96" s="168">
        <v>14</v>
      </c>
      <c r="T96" s="168">
        <v>2</v>
      </c>
      <c r="U96" s="168">
        <v>2</v>
      </c>
      <c r="W96" s="23" cm="1">
        <f t="array" ref="W96">_xlfn.LET(_xlpm.x, K96:K98, IF(SUM((_xlpm.x="K")*1, (_xlpm.x="A")*1, (_xlpm.x="GK")*1, (_xlpm.x="GA")*1)&gt;0, 3, 1))</f>
        <v>3</v>
      </c>
      <c r="X96" s="23" cm="1">
        <f t="array" ref="X96">_xlfn.LET(_xlpm.x, L96:L98, IF(SUM((_xlpm.x="K")*1, (_xlpm.x="A")*1, (_xlpm.x="GK")*1, (_xlpm.x="GA")*1)&gt;0, 3, 1))</f>
        <v>3</v>
      </c>
      <c r="Y96" s="23" cm="1">
        <f t="array" ref="Y96">_xlfn.LET(_xlpm.x, M96:M98, IF(SUM((_xlpm.x="K")*1, (_xlpm.x="A")*1, (_xlpm.x="GK")*1, (_xlpm.x="GA")*1)&gt;0, 3, 1))</f>
        <v>3</v>
      </c>
      <c r="Z96" s="23">
        <v>1</v>
      </c>
      <c r="AA96" s="23">
        <v>1</v>
      </c>
      <c r="AH96" s="5"/>
      <c r="AI96" s="5"/>
      <c r="AO96" s="5"/>
    </row>
    <row r="97" spans="10:41">
      <c r="J97" s="168">
        <v>93</v>
      </c>
      <c r="K97" s="169" t="s">
        <v>13</v>
      </c>
      <c r="L97" s="169" t="s">
        <v>29</v>
      </c>
      <c r="M97" s="169" t="s">
        <v>82</v>
      </c>
      <c r="N97" s="169" t="s">
        <v>15</v>
      </c>
      <c r="O97" s="169" t="s">
        <v>30</v>
      </c>
      <c r="Q97" s="168">
        <v>5</v>
      </c>
      <c r="R97" s="168">
        <v>8</v>
      </c>
      <c r="S97" s="168">
        <v>16</v>
      </c>
      <c r="T97" s="168">
        <v>2</v>
      </c>
      <c r="U97" s="168">
        <v>10</v>
      </c>
      <c r="W97" s="23" cm="1">
        <f t="array" ref="W97">_xlfn.LET(_xlpm.x, K97:K99, IF(SUM((_xlpm.x="K")*1, (_xlpm.x="A")*1, (_xlpm.x="GK")*1, (_xlpm.x="GA")*1)&gt;0, 3, 1))</f>
        <v>3</v>
      </c>
      <c r="X97" s="23" cm="1">
        <f t="array" ref="X97">_xlfn.LET(_xlpm.x, L97:L99, IF(SUM((_xlpm.x="K")*1, (_xlpm.x="A")*1, (_xlpm.x="GK")*1, (_xlpm.x="GA")*1)&gt;0, 3, 1))</f>
        <v>3</v>
      </c>
      <c r="Y97" s="23" cm="1">
        <f t="array" ref="Y97">_xlfn.LET(_xlpm.x, M97:M99, IF(SUM((_xlpm.x="K")*1, (_xlpm.x="A")*1, (_xlpm.x="GK")*1, (_xlpm.x="GA")*1)&gt;0, 3, 1))</f>
        <v>3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69" t="s">
        <v>31</v>
      </c>
      <c r="L98" s="169" t="s">
        <v>31</v>
      </c>
      <c r="M98" s="169" t="s">
        <v>96</v>
      </c>
      <c r="N98" s="169" t="s">
        <v>78</v>
      </c>
      <c r="O98" s="169" t="s">
        <v>16</v>
      </c>
      <c r="Q98" s="168">
        <v>7</v>
      </c>
      <c r="R98" s="168">
        <v>7</v>
      </c>
      <c r="S98" s="168">
        <v>15</v>
      </c>
      <c r="T98" s="168">
        <v>11</v>
      </c>
      <c r="U98" s="168">
        <v>3</v>
      </c>
      <c r="W98" s="23" cm="1">
        <f t="array" ref="W98">_xlfn.LET(_xlpm.x, K98:K100, IF(SUM((_xlpm.x="K")*1, (_xlpm.x="A")*1, (_xlpm.x="GK")*1, (_xlpm.x="GA")*1)&gt;0, 3, 1))</f>
        <v>3</v>
      </c>
      <c r="X98" s="23" cm="1">
        <f t="array" ref="X98">_xlfn.LET(_xlpm.x, L98:L100, IF(SUM((_xlpm.x="K")*1, (_xlpm.x="A")*1, (_xlpm.x="GK")*1, (_xlpm.x="GA")*1)&gt;0, 3, 1))</f>
        <v>3</v>
      </c>
      <c r="Y98" s="23" cm="1">
        <f t="array" ref="Y98">_xlfn.LET(_xlpm.x, M98:M100, IF(SUM((_xlpm.x="K")*1, (_xlpm.x="A")*1, (_xlpm.x="GK")*1, (_xlpm.x="GA")*1)&gt;0, 3, 1))</f>
        <v>3</v>
      </c>
      <c r="Z98" s="23">
        <v>1</v>
      </c>
      <c r="AA98" s="23">
        <v>1</v>
      </c>
      <c r="AH98" s="5"/>
      <c r="AI98" s="5"/>
      <c r="AO98" s="5"/>
    </row>
    <row r="99" spans="10:41">
      <c r="J99" s="168">
        <v>95</v>
      </c>
      <c r="K99" s="169" t="s">
        <v>13</v>
      </c>
      <c r="L99" s="169" t="s">
        <v>94</v>
      </c>
      <c r="M99" s="169" t="s">
        <v>94</v>
      </c>
      <c r="N99" s="169" t="s">
        <v>12</v>
      </c>
      <c r="O99" s="169" t="s">
        <v>29</v>
      </c>
      <c r="Q99" s="168">
        <v>5</v>
      </c>
      <c r="R99" s="168">
        <v>17</v>
      </c>
      <c r="S99" s="168">
        <v>17</v>
      </c>
      <c r="T99" s="168">
        <v>4</v>
      </c>
      <c r="U99" s="168">
        <v>8</v>
      </c>
      <c r="W99" s="23" cm="1">
        <f t="array" ref="W99">_xlfn.LET(_xlpm.x, K99:K101, IF(SUM((_xlpm.x="K")*1, (_xlpm.x="A")*1, (_xlpm.x="GK")*1, (_xlpm.x="GA")*1)&gt;0, 3, 1))</f>
        <v>1</v>
      </c>
      <c r="X99" s="23" cm="1">
        <f t="array" ref="X99">_xlfn.LET(_xlpm.x, L99:L101, IF(SUM((_xlpm.x="K")*1, (_xlpm.x="A")*1, (_xlpm.x="GK")*1, (_xlpm.x="GA")*1)&gt;0, 3, 1))</f>
        <v>3</v>
      </c>
      <c r="Y99" s="23" cm="1">
        <f t="array" ref="Y99">_xlfn.LET(_xlpm.x, M99:M101, IF(SUM((_xlpm.x="K")*1, (_xlpm.x="A")*1, (_xlpm.x="GK")*1, (_xlpm.x="GA")*1)&gt;0, 3, 1))</f>
        <v>3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69" t="s">
        <v>95</v>
      </c>
      <c r="L100" s="169" t="s">
        <v>29</v>
      </c>
      <c r="M100" s="169" t="s">
        <v>96</v>
      </c>
      <c r="N100" s="169" t="s">
        <v>29</v>
      </c>
      <c r="O100" s="169" t="s">
        <v>13</v>
      </c>
      <c r="Q100" s="168">
        <v>6</v>
      </c>
      <c r="R100" s="168">
        <v>8</v>
      </c>
      <c r="S100" s="168">
        <v>15</v>
      </c>
      <c r="T100" s="168">
        <v>8</v>
      </c>
      <c r="U100" s="168">
        <v>5</v>
      </c>
      <c r="W100" s="23" cm="1">
        <f t="array" ref="W100">_xlfn.LET(_xlpm.x, K100:K102, IF(SUM((_xlpm.x="K")*1, (_xlpm.x="A")*1, (_xlpm.x="GK")*1, (_xlpm.x="GA")*1)&gt;0, 3, 1))</f>
        <v>3</v>
      </c>
      <c r="X100" s="23" cm="1">
        <f t="array" ref="X100">_xlfn.LET(_xlpm.x, L100:L102, IF(SUM((_xlpm.x="K")*1, (_xlpm.x="A")*1, (_xlpm.x="GK")*1, (_xlpm.x="GA")*1)&gt;0, 3, 1))</f>
        <v>3</v>
      </c>
      <c r="Y100" s="23" cm="1">
        <f t="array" ref="Y100">_xlfn.LET(_xlpm.x, M100:M102, IF(SUM((_xlpm.x="K")*1, (_xlpm.x="A")*1, (_xlpm.x="GK")*1, (_xlpm.x="GA")*1)&gt;0, 3, 1))</f>
        <v>3</v>
      </c>
      <c r="Z100" s="23">
        <v>1</v>
      </c>
      <c r="AA100" s="23">
        <v>1</v>
      </c>
      <c r="AH100" s="5"/>
      <c r="AI100" s="5"/>
      <c r="AO100" s="5"/>
    </row>
    <row r="101" spans="10:41">
      <c r="J101" s="168">
        <v>97</v>
      </c>
      <c r="K101" s="169" t="s">
        <v>13</v>
      </c>
      <c r="L101" s="169" t="s">
        <v>82</v>
      </c>
      <c r="M101" s="169" t="s">
        <v>82</v>
      </c>
      <c r="N101" s="169" t="s">
        <v>29</v>
      </c>
      <c r="O101" s="169" t="s">
        <v>12</v>
      </c>
      <c r="Q101" s="168">
        <v>5</v>
      </c>
      <c r="R101" s="168">
        <v>16</v>
      </c>
      <c r="S101" s="168">
        <v>16</v>
      </c>
      <c r="T101" s="168">
        <v>8</v>
      </c>
      <c r="U101" s="168">
        <v>4</v>
      </c>
      <c r="W101" s="23" cm="1">
        <f t="array" ref="W101">_xlfn.LET(_xlpm.x, K101:K103, IF(SUM((_xlpm.x="K")*1, (_xlpm.x="A")*1, (_xlpm.x="GK")*1, (_xlpm.x="GA")*1)&gt;0, 3, 1))</f>
        <v>3</v>
      </c>
      <c r="X101" s="23" cm="1">
        <f t="array" ref="X101">_xlfn.LET(_xlpm.x, L101:L103, IF(SUM((_xlpm.x="K")*1, (_xlpm.x="A")*1, (_xlpm.x="GK")*1, (_xlpm.x="GA")*1)&gt;0, 3, 1))</f>
        <v>3</v>
      </c>
      <c r="Y101" s="23" cm="1">
        <f t="array" ref="Y101">_xlfn.LET(_xlpm.x, M101:M103, IF(SUM((_xlpm.x="K")*1, (_xlpm.x="A")*1, (_xlpm.x="GK")*1, (_xlpm.x="GA")*1)&gt;0, 3, 1))</f>
        <v>3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69" t="s">
        <v>31</v>
      </c>
      <c r="L102" s="169" t="s">
        <v>15</v>
      </c>
      <c r="M102" s="169" t="s">
        <v>94</v>
      </c>
      <c r="N102" s="169" t="s">
        <v>12</v>
      </c>
      <c r="O102" s="169" t="s">
        <v>15</v>
      </c>
      <c r="Q102" s="168">
        <v>7</v>
      </c>
      <c r="R102" s="168">
        <v>2</v>
      </c>
      <c r="S102" s="168">
        <v>17</v>
      </c>
      <c r="T102" s="168">
        <v>4</v>
      </c>
      <c r="U102" s="168">
        <v>2</v>
      </c>
      <c r="W102" s="23" cm="1">
        <f t="array" ref="W102">_xlfn.LET(_xlpm.x, K102:K104, IF(SUM((_xlpm.x="K")*1, (_xlpm.x="A")*1, (_xlpm.x="GK")*1, (_xlpm.x="GA")*1)&gt;0, 3, 1))</f>
        <v>3</v>
      </c>
      <c r="X102" s="23" cm="1">
        <f t="array" ref="X102">_xlfn.LET(_xlpm.x, L102:L104, IF(SUM((_xlpm.x="K")*1, (_xlpm.x="A")*1, (_xlpm.x="GK")*1, (_xlpm.x="GA")*1)&gt;0, 3, 1))</f>
        <v>1</v>
      </c>
      <c r="Y102" s="23" cm="1">
        <f t="array" ref="Y102">_xlfn.LET(_xlpm.x, M102:M104, IF(SUM((_xlpm.x="K")*1, (_xlpm.x="A")*1, (_xlpm.x="GK")*1, (_xlpm.x="GA")*1)&gt;0, 3, 1))</f>
        <v>3</v>
      </c>
      <c r="Z102" s="23">
        <v>1</v>
      </c>
      <c r="AA102" s="23">
        <v>1</v>
      </c>
      <c r="AH102" s="5"/>
      <c r="AI102" s="5"/>
      <c r="AO102" s="5"/>
    </row>
    <row r="103" spans="10:41">
      <c r="J103" s="168">
        <v>99</v>
      </c>
      <c r="K103" s="169" t="s">
        <v>29</v>
      </c>
      <c r="L103" s="169" t="s">
        <v>81</v>
      </c>
      <c r="M103" s="169" t="s">
        <v>78</v>
      </c>
      <c r="N103" s="169" t="s">
        <v>30</v>
      </c>
      <c r="O103" s="169" t="s">
        <v>15</v>
      </c>
      <c r="Q103" s="168">
        <v>8</v>
      </c>
      <c r="R103" s="168">
        <v>14</v>
      </c>
      <c r="S103" s="168">
        <v>11</v>
      </c>
      <c r="T103" s="168">
        <v>10</v>
      </c>
      <c r="U103" s="168">
        <v>2</v>
      </c>
      <c r="W103" s="23" cm="1">
        <f t="array" ref="W103">_xlfn.LET(_xlpm.x, K103:K105, IF(SUM((_xlpm.x="K")*1, (_xlpm.x="A")*1, (_xlpm.x="GK")*1, (_xlpm.x="GA")*1)&gt;0, 3, 1))</f>
        <v>3</v>
      </c>
      <c r="X103" s="23" cm="1">
        <f t="array" ref="X103">_xlfn.LET(_xlpm.x, L103:L105, IF(SUM((_xlpm.x="K")*1, (_xlpm.x="A")*1, (_xlpm.x="GK")*1, (_xlpm.x="GA")*1)&gt;0, 3, 1))</f>
        <v>1</v>
      </c>
      <c r="Y103" s="23" cm="1">
        <f t="array" ref="Y103">_xlfn.LET(_xlpm.x, M103:M105, IF(SUM((_xlpm.x="K")*1, (_xlpm.x="A")*1, (_xlpm.x="GK")*1, (_xlpm.x="GA")*1)&gt;0, 3, 1))</f>
        <v>3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69" t="s">
        <v>31</v>
      </c>
      <c r="L104" s="169" t="s">
        <v>14</v>
      </c>
      <c r="M104" s="169" t="s">
        <v>81</v>
      </c>
      <c r="N104" s="169" t="s">
        <v>16</v>
      </c>
      <c r="O104" s="169" t="s">
        <v>12</v>
      </c>
      <c r="Q104" s="168">
        <v>7</v>
      </c>
      <c r="R104" s="168">
        <v>1</v>
      </c>
      <c r="S104" s="168">
        <v>14</v>
      </c>
      <c r="T104" s="168">
        <v>3</v>
      </c>
      <c r="U104" s="168">
        <v>4</v>
      </c>
      <c r="W104" s="23" cm="1">
        <f t="array" ref="W104">_xlfn.LET(_xlpm.x, K104:K106, IF(SUM((_xlpm.x="K")*1, (_xlpm.x="A")*1, (_xlpm.x="GK")*1, (_xlpm.x="GA")*1)&gt;0, 3, 1))</f>
        <v>3</v>
      </c>
      <c r="X104" s="23" cm="1">
        <f t="array" ref="X104">_xlfn.LET(_xlpm.x, L104:L106, IF(SUM((_xlpm.x="K")*1, (_xlpm.x="A")*1, (_xlpm.x="GK")*1, (_xlpm.x="GA")*1)&gt;0, 3, 1))</f>
        <v>3</v>
      </c>
      <c r="Y104" s="23" cm="1">
        <f t="array" ref="Y104">_xlfn.LET(_xlpm.x, M104:M106, IF(SUM((_xlpm.x="K")*1, (_xlpm.x="A")*1, (_xlpm.x="GK")*1, (_xlpm.x="GA")*1)&gt;0, 3, 1))</f>
        <v>3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69" t="s">
        <v>29</v>
      </c>
      <c r="L105" s="169" t="s">
        <v>95</v>
      </c>
      <c r="M105" s="169" t="s">
        <v>94</v>
      </c>
      <c r="N105" s="169" t="s">
        <v>16</v>
      </c>
      <c r="O105" s="169" t="s">
        <v>30</v>
      </c>
      <c r="Q105" s="168">
        <v>8</v>
      </c>
      <c r="R105" s="168">
        <v>6</v>
      </c>
      <c r="S105" s="168">
        <v>17</v>
      </c>
      <c r="T105" s="168">
        <v>3</v>
      </c>
      <c r="U105" s="168">
        <v>10</v>
      </c>
      <c r="W105" s="23" cm="1">
        <f t="array" ref="W105">_xlfn.LET(_xlpm.x, K105:K107, IF(SUM((_xlpm.x="K")*1, (_xlpm.x="A")*1, (_xlpm.x="GK")*1, (_xlpm.x="GA")*1)&gt;0, 3, 1))</f>
        <v>3</v>
      </c>
      <c r="X105" s="23" cm="1">
        <f t="array" ref="X105">_xlfn.LET(_xlpm.x, L105:L107, IF(SUM((_xlpm.x="K")*1, (_xlpm.x="A")*1, (_xlpm.x="GK")*1, (_xlpm.x="GA")*1)&gt;0, 3, 1))</f>
        <v>3</v>
      </c>
      <c r="Y105" s="23" cm="1">
        <f t="array" ref="Y105">_xlfn.LET(_xlpm.x, M105:M107, IF(SUM((_xlpm.x="K")*1, (_xlpm.x="A")*1, (_xlpm.x="GK")*1, (_xlpm.x="GA")*1)&gt;0, 3, 1))</f>
        <v>3</v>
      </c>
      <c r="Z105" s="23">
        <v>1</v>
      </c>
      <c r="AA105" s="23">
        <v>1</v>
      </c>
      <c r="AH105" s="5"/>
      <c r="AI105" s="5"/>
      <c r="AO105" s="5"/>
    </row>
    <row r="106" spans="10:41">
      <c r="J106" s="168">
        <v>102</v>
      </c>
      <c r="K106" s="169" t="s">
        <v>29</v>
      </c>
      <c r="L106" s="169" t="s">
        <v>29</v>
      </c>
      <c r="M106" s="169" t="s">
        <v>81</v>
      </c>
      <c r="N106" s="169" t="s">
        <v>15</v>
      </c>
      <c r="O106" s="169" t="s">
        <v>95</v>
      </c>
      <c r="Q106" s="168">
        <v>8</v>
      </c>
      <c r="R106" s="168">
        <v>8</v>
      </c>
      <c r="S106" s="168">
        <v>14</v>
      </c>
      <c r="T106" s="168">
        <v>2</v>
      </c>
      <c r="U106" s="168">
        <v>6</v>
      </c>
      <c r="W106" s="23" cm="1">
        <f t="array" ref="W106">_xlfn.LET(_xlpm.x, K106:K108, IF(SUM((_xlpm.x="K")*1, (_xlpm.x="A")*1, (_xlpm.x="GK")*1, (_xlpm.x="GA")*1)&gt;0, 3, 1))</f>
        <v>3</v>
      </c>
      <c r="X106" s="23" cm="1">
        <f t="array" ref="X106">_xlfn.LET(_xlpm.x, L106:L108, IF(SUM((_xlpm.x="K")*1, (_xlpm.x="A")*1, (_xlpm.x="GK")*1, (_xlpm.x="GA")*1)&gt;0, 3, 1))</f>
        <v>3</v>
      </c>
      <c r="Y106" s="23" cm="1">
        <f t="array" ref="Y106">_xlfn.LET(_xlpm.x, M106:M108, IF(SUM((_xlpm.x="K")*1, (_xlpm.x="A")*1, (_xlpm.x="GK")*1, (_xlpm.x="GA")*1)&gt;0, 3, 1))</f>
        <v>3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69" t="s">
        <v>31</v>
      </c>
      <c r="L107" s="169" t="s">
        <v>29</v>
      </c>
      <c r="M107" s="169" t="s">
        <v>96</v>
      </c>
      <c r="N107" s="169" t="s">
        <v>80</v>
      </c>
      <c r="O107" s="169" t="s">
        <v>28</v>
      </c>
      <c r="Q107" s="168">
        <v>7</v>
      </c>
      <c r="R107" s="168">
        <v>8</v>
      </c>
      <c r="S107" s="168">
        <v>15</v>
      </c>
      <c r="T107" s="168">
        <v>13</v>
      </c>
      <c r="U107" s="168">
        <v>9</v>
      </c>
      <c r="W107" s="23" cm="1">
        <f t="array" ref="W107">_xlfn.LET(_xlpm.x, K107:K109, IF(SUM((_xlpm.x="K")*1, (_xlpm.x="A")*1, (_xlpm.x="GK")*1, (_xlpm.x="GA")*1)&gt;0, 3, 1))</f>
        <v>3</v>
      </c>
      <c r="X107" s="23" cm="1">
        <f t="array" ref="X107">_xlfn.LET(_xlpm.x, L107:L109, IF(SUM((_xlpm.x="K")*1, (_xlpm.x="A")*1, (_xlpm.x="GK")*1, (_xlpm.x="GA")*1)&gt;0, 3, 1))</f>
        <v>3</v>
      </c>
      <c r="Y107" s="23" cm="1">
        <f t="array" ref="Y107">_xlfn.LET(_xlpm.x, M107:M109, IF(SUM((_xlpm.x="K")*1, (_xlpm.x="A")*1, (_xlpm.x="GK")*1, (_xlpm.x="GA")*1)&gt;0, 3, 1))</f>
        <v>3</v>
      </c>
      <c r="Z107" s="23">
        <v>1</v>
      </c>
      <c r="AA107" s="23">
        <v>1</v>
      </c>
      <c r="AH107" s="5"/>
      <c r="AI107" s="5"/>
      <c r="AO107" s="5"/>
    </row>
    <row r="108" spans="10:41">
      <c r="J108" s="168">
        <v>104</v>
      </c>
      <c r="K108" s="169" t="s">
        <v>29</v>
      </c>
      <c r="L108" s="169" t="s">
        <v>81</v>
      </c>
      <c r="M108" s="169" t="s">
        <v>82</v>
      </c>
      <c r="N108" s="169" t="s">
        <v>16</v>
      </c>
      <c r="O108" s="169" t="s">
        <v>30</v>
      </c>
      <c r="Q108" s="168">
        <v>8</v>
      </c>
      <c r="R108" s="168">
        <v>14</v>
      </c>
      <c r="S108" s="168">
        <v>16</v>
      </c>
      <c r="T108" s="168">
        <v>3</v>
      </c>
      <c r="U108" s="168">
        <v>10</v>
      </c>
      <c r="W108" s="23" cm="1">
        <f t="array" ref="W108">_xlfn.LET(_xlpm.x, K108:K110, IF(SUM((_xlpm.x="K")*1, (_xlpm.x="A")*1, (_xlpm.x="GK")*1, (_xlpm.x="GA")*1)&gt;0, 3, 1))</f>
        <v>3</v>
      </c>
      <c r="X108" s="23" cm="1">
        <f t="array" ref="X108">_xlfn.LET(_xlpm.x, L108:L110, IF(SUM((_xlpm.x="K")*1, (_xlpm.x="A")*1, (_xlpm.x="GK")*1, (_xlpm.x="GA")*1)&gt;0, 3, 1))</f>
        <v>1</v>
      </c>
      <c r="Y108" s="23" cm="1">
        <f t="array" ref="Y108">_xlfn.LET(_xlpm.x, M108:M110, IF(SUM((_xlpm.x="K")*1, (_xlpm.x="A")*1, (_xlpm.x="GK")*1, (_xlpm.x="GA")*1)&gt;0, 3, 1))</f>
        <v>3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69" t="s">
        <v>29</v>
      </c>
      <c r="L109" s="169" t="s">
        <v>79</v>
      </c>
      <c r="M109" s="169" t="s">
        <v>96</v>
      </c>
      <c r="N109" s="169" t="s">
        <v>13</v>
      </c>
      <c r="O109" s="169" t="s">
        <v>30</v>
      </c>
      <c r="Q109" s="168">
        <v>8</v>
      </c>
      <c r="R109" s="168">
        <v>12</v>
      </c>
      <c r="S109" s="168">
        <v>15</v>
      </c>
      <c r="T109" s="168">
        <v>5</v>
      </c>
      <c r="U109" s="168">
        <v>10</v>
      </c>
      <c r="W109" s="23" cm="1">
        <f t="array" ref="W109">_xlfn.LET(_xlpm.x, K109:K111, IF(SUM((_xlpm.x="K")*1, (_xlpm.x="A")*1, (_xlpm.x="GK")*1, (_xlpm.x="GA")*1)&gt;0, 3, 1))</f>
        <v>3</v>
      </c>
      <c r="X109" s="23" cm="1">
        <f t="array" ref="X109">_xlfn.LET(_xlpm.x, L109:L111, IF(SUM((_xlpm.x="K")*1, (_xlpm.x="A")*1, (_xlpm.x="GK")*1, (_xlpm.x="GA")*1)&gt;0, 3, 1))</f>
        <v>1</v>
      </c>
      <c r="Y109" s="23" cm="1">
        <f t="array" ref="Y109">_xlfn.LET(_xlpm.x, M109:M111, IF(SUM((_xlpm.x="K")*1, (_xlpm.x="A")*1, (_xlpm.x="GK")*1, (_xlpm.x="GA")*1)&gt;0, 3, 1))</f>
        <v>3</v>
      </c>
      <c r="Z109" s="23">
        <v>1</v>
      </c>
      <c r="AA109" s="23">
        <v>1</v>
      </c>
      <c r="AH109" s="5"/>
      <c r="AI109" s="5"/>
      <c r="AO109" s="5"/>
    </row>
    <row r="110" spans="10:41">
      <c r="J110" s="168">
        <v>106</v>
      </c>
      <c r="K110" s="169" t="s">
        <v>29</v>
      </c>
      <c r="L110" s="169" t="s">
        <v>16</v>
      </c>
      <c r="M110" s="169" t="s">
        <v>82</v>
      </c>
      <c r="N110" s="169" t="s">
        <v>78</v>
      </c>
      <c r="O110" s="169" t="s">
        <v>13</v>
      </c>
      <c r="Q110" s="168">
        <v>8</v>
      </c>
      <c r="R110" s="168">
        <v>3</v>
      </c>
      <c r="S110" s="168">
        <v>16</v>
      </c>
      <c r="T110" s="168">
        <v>11</v>
      </c>
      <c r="U110" s="168">
        <v>5</v>
      </c>
      <c r="W110" s="23" cm="1">
        <f t="array" ref="W110">_xlfn.LET(_xlpm.x, K110:K112, IF(SUM((_xlpm.x="K")*1, (_xlpm.x="A")*1, (_xlpm.x="GK")*1, (_xlpm.x="GA")*1)&gt;0, 3, 1))</f>
        <v>3</v>
      </c>
      <c r="X110" s="23" cm="1">
        <f t="array" ref="X110">_xlfn.LET(_xlpm.x, L110:L112, IF(SUM((_xlpm.x="K")*1, (_xlpm.x="A")*1, (_xlpm.x="GK")*1, (_xlpm.x="GA")*1)&gt;0, 3, 1))</f>
        <v>1</v>
      </c>
      <c r="Y110" s="23" cm="1">
        <f t="array" ref="Y110">_xlfn.LET(_xlpm.x, M110:M112, IF(SUM((_xlpm.x="K")*1, (_xlpm.x="A")*1, (_xlpm.x="GK")*1, (_xlpm.x="GA")*1)&gt;0, 3, 1))</f>
        <v>3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69" t="s">
        <v>31</v>
      </c>
      <c r="L111" s="169" t="s">
        <v>13</v>
      </c>
      <c r="M111" s="169" t="s">
        <v>96</v>
      </c>
      <c r="N111" s="169" t="s">
        <v>12</v>
      </c>
      <c r="O111" s="169" t="s">
        <v>13</v>
      </c>
      <c r="Q111" s="168">
        <v>7</v>
      </c>
      <c r="R111" s="168">
        <v>5</v>
      </c>
      <c r="S111" s="168">
        <v>15</v>
      </c>
      <c r="T111" s="168">
        <v>4</v>
      </c>
      <c r="U111" s="168">
        <v>5</v>
      </c>
      <c r="W111" s="23" cm="1">
        <f t="array" ref="W111">_xlfn.LET(_xlpm.x, K111:K113, IF(SUM((_xlpm.x="K")*1, (_xlpm.x="A")*1, (_xlpm.x="GK")*1, (_xlpm.x="GA")*1)&gt;0, 3, 1))</f>
        <v>3</v>
      </c>
      <c r="X111" s="23" cm="1">
        <f t="array" ref="X111">_xlfn.LET(_xlpm.x, L111:L113, IF(SUM((_xlpm.x="K")*1, (_xlpm.x="A")*1, (_xlpm.x="GK")*1, (_xlpm.x="GA")*1)&gt;0, 3, 1))</f>
        <v>1</v>
      </c>
      <c r="Y111" s="23" cm="1">
        <f t="array" ref="Y111">_xlfn.LET(_xlpm.x, M111:M113, IF(SUM((_xlpm.x="K")*1, (_xlpm.x="A")*1, (_xlpm.x="GK")*1, (_xlpm.x="GA")*1)&gt;0, 3, 1))</f>
        <v>1</v>
      </c>
      <c r="Z111" s="23">
        <v>1</v>
      </c>
      <c r="AA111" s="23">
        <v>1</v>
      </c>
      <c r="AH111" s="5"/>
      <c r="AI111" s="5"/>
      <c r="AO111" s="5"/>
    </row>
    <row r="112" spans="10:41">
      <c r="J112" s="168">
        <v>108</v>
      </c>
      <c r="K112" s="169" t="s">
        <v>95</v>
      </c>
      <c r="L112" s="169" t="s">
        <v>79</v>
      </c>
      <c r="M112" s="169" t="s">
        <v>81</v>
      </c>
      <c r="N112" s="169" t="s">
        <v>28</v>
      </c>
      <c r="O112" s="169" t="s">
        <v>29</v>
      </c>
      <c r="Q112" s="168">
        <v>6</v>
      </c>
      <c r="R112" s="168">
        <v>12</v>
      </c>
      <c r="S112" s="168">
        <v>14</v>
      </c>
      <c r="T112" s="168">
        <v>9</v>
      </c>
      <c r="U112" s="168">
        <v>8</v>
      </c>
      <c r="W112" s="23" cm="1">
        <f t="array" ref="W112">_xlfn.LET(_xlpm.x, K112:K114, IF(SUM((_xlpm.x="K")*1, (_xlpm.x="A")*1, (_xlpm.x="GK")*1, (_xlpm.x="GA")*1)&gt;0, 3, 1))</f>
        <v>3</v>
      </c>
      <c r="X112" s="23" cm="1">
        <f t="array" ref="X112">_xlfn.LET(_xlpm.x, L112:L114, IF(SUM((_xlpm.x="K")*1, (_xlpm.x="A")*1, (_xlpm.x="GK")*1, (_xlpm.x="GA")*1)&gt;0, 3, 1))</f>
        <v>3</v>
      </c>
      <c r="Y112" s="23" cm="1">
        <f t="array" ref="Y112">_xlfn.LET(_xlpm.x, M112:M114, IF(SUM((_xlpm.x="K")*1, (_xlpm.x="A")*1, (_xlpm.x="GK")*1, (_xlpm.x="GA")*1)&gt;0, 3, 1))</f>
        <v>3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69" t="s">
        <v>29</v>
      </c>
      <c r="L113" s="169" t="s">
        <v>81</v>
      </c>
      <c r="M113" s="169" t="s">
        <v>96</v>
      </c>
      <c r="N113" s="169" t="s">
        <v>30</v>
      </c>
      <c r="O113" s="169" t="s">
        <v>30</v>
      </c>
      <c r="Q113" s="168">
        <v>8</v>
      </c>
      <c r="R113" s="168">
        <v>14</v>
      </c>
      <c r="S113" s="168">
        <v>15</v>
      </c>
      <c r="T113" s="168">
        <v>10</v>
      </c>
      <c r="U113" s="168">
        <v>10</v>
      </c>
      <c r="W113" s="23" cm="1">
        <f t="array" ref="W113">_xlfn.LET(_xlpm.x, K113:K115, IF(SUM((_xlpm.x="K")*1, (_xlpm.x="A")*1, (_xlpm.x="GK")*1, (_xlpm.x="GA")*1)&gt;0, 3, 1))</f>
        <v>3</v>
      </c>
      <c r="X113" s="23" cm="1">
        <f t="array" ref="X113">_xlfn.LET(_xlpm.x, L113:L115, IF(SUM((_xlpm.x="K")*1, (_xlpm.x="A")*1, (_xlpm.x="GK")*1, (_xlpm.x="GA")*1)&gt;0, 3, 1))</f>
        <v>3</v>
      </c>
      <c r="Y113" s="23" cm="1">
        <f t="array" ref="Y113">_xlfn.LET(_xlpm.x, M113:M115, IF(SUM((_xlpm.x="K")*1, (_xlpm.x="A")*1, (_xlpm.x="GK")*1, (_xlpm.x="GA")*1)&gt;0, 3, 1))</f>
        <v>3</v>
      </c>
      <c r="Z113" s="23">
        <v>1</v>
      </c>
      <c r="AA113" s="23">
        <v>1</v>
      </c>
      <c r="AH113" s="5"/>
      <c r="AI113" s="5"/>
      <c r="AO113" s="5"/>
    </row>
    <row r="114" spans="10:41">
      <c r="J114" s="168">
        <v>110</v>
      </c>
      <c r="K114" s="169" t="s">
        <v>15</v>
      </c>
      <c r="L114" s="169" t="s">
        <v>31</v>
      </c>
      <c r="M114" s="169" t="s">
        <v>94</v>
      </c>
      <c r="N114" s="169" t="s">
        <v>31</v>
      </c>
      <c r="O114" s="169" t="s">
        <v>15</v>
      </c>
      <c r="Q114" s="168">
        <v>2</v>
      </c>
      <c r="R114" s="168">
        <v>7</v>
      </c>
      <c r="S114" s="168">
        <v>17</v>
      </c>
      <c r="T114" s="168">
        <v>7</v>
      </c>
      <c r="U114" s="168">
        <v>2</v>
      </c>
      <c r="W114" s="23" cm="1">
        <f t="array" ref="W114">_xlfn.LET(_xlpm.x, K114:K116, IF(SUM((_xlpm.x="K")*1, (_xlpm.x="A")*1, (_xlpm.x="GK")*1, (_xlpm.x="GA")*1)&gt;0, 3, 1))</f>
        <v>1</v>
      </c>
      <c r="X114" s="23" cm="1">
        <f t="array" ref="X114">_xlfn.LET(_xlpm.x, L114:L116, IF(SUM((_xlpm.x="K")*1, (_xlpm.x="A")*1, (_xlpm.x="GK")*1, (_xlpm.x="GA")*1)&gt;0, 3, 1))</f>
        <v>3</v>
      </c>
      <c r="Y114" s="23" cm="1">
        <f t="array" ref="Y114">_xlfn.LET(_xlpm.x, M114:M116, IF(SUM((_xlpm.x="K")*1, (_xlpm.x="A")*1, (_xlpm.x="GK")*1, (_xlpm.x="GA")*1)&gt;0, 3, 1))</f>
        <v>3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9" t="s">
        <v>28</v>
      </c>
      <c r="L115" s="169" t="s">
        <v>31</v>
      </c>
      <c r="M115" s="169" t="s">
        <v>81</v>
      </c>
      <c r="N115" s="169" t="s">
        <v>95</v>
      </c>
      <c r="O115" s="169" t="s">
        <v>12</v>
      </c>
      <c r="Q115" s="168">
        <v>9</v>
      </c>
      <c r="R115" s="168">
        <v>7</v>
      </c>
      <c r="S115" s="168">
        <v>14</v>
      </c>
      <c r="T115" s="168">
        <v>6</v>
      </c>
      <c r="U115" s="168">
        <v>4</v>
      </c>
      <c r="W115" s="23" cm="1">
        <f t="array" ref="W115">_xlfn.LET(_xlpm.x, K115:K117, IF(SUM((_xlpm.x="K")*1, (_xlpm.x="A")*1, (_xlpm.x="GK")*1, (_xlpm.x="GA")*1)&gt;0, 3, 1))</f>
        <v>3</v>
      </c>
      <c r="X115" s="23" cm="1">
        <f t="array" ref="X115">_xlfn.LET(_xlpm.x, L115:L117, IF(SUM((_xlpm.x="K")*1, (_xlpm.x="A")*1, (_xlpm.x="GK")*1, (_xlpm.x="GA")*1)&gt;0, 3, 1))</f>
        <v>3</v>
      </c>
      <c r="Y115" s="23" cm="1">
        <f t="array" ref="Y115">_xlfn.LET(_xlpm.x, M115:M117, IF(SUM((_xlpm.x="K")*1, (_xlpm.x="A")*1, (_xlpm.x="GK")*1, (_xlpm.x="GA")*1)&gt;0, 3, 1))</f>
        <v>3</v>
      </c>
      <c r="Z115" s="23">
        <v>1</v>
      </c>
      <c r="AA115" s="23">
        <v>1</v>
      </c>
      <c r="AH115" s="5"/>
      <c r="AI115" s="5"/>
      <c r="AO115" s="5"/>
    </row>
    <row r="116" spans="10:41">
      <c r="J116" s="168">
        <v>112</v>
      </c>
      <c r="K116" s="169" t="s">
        <v>95</v>
      </c>
      <c r="L116" s="169" t="s">
        <v>81</v>
      </c>
      <c r="M116" s="169" t="s">
        <v>94</v>
      </c>
      <c r="N116" s="169" t="s">
        <v>12</v>
      </c>
      <c r="O116" s="169" t="s">
        <v>13</v>
      </c>
      <c r="Q116" s="168">
        <v>6</v>
      </c>
      <c r="R116" s="168">
        <v>14</v>
      </c>
      <c r="S116" s="168">
        <v>17</v>
      </c>
      <c r="T116" s="168">
        <v>4</v>
      </c>
      <c r="U116" s="168">
        <v>5</v>
      </c>
      <c r="W116" s="23" cm="1">
        <f t="array" ref="W116">_xlfn.LET(_xlpm.x, K116:K118, IF(SUM((_xlpm.x="K")*1, (_xlpm.x="A")*1, (_xlpm.x="GK")*1, (_xlpm.x="GA")*1)&gt;0, 3, 1))</f>
        <v>3</v>
      </c>
      <c r="X116" s="23" cm="1">
        <f t="array" ref="X116">_xlfn.LET(_xlpm.x, L116:L118, IF(SUM((_xlpm.x="K")*1, (_xlpm.x="A")*1, (_xlpm.x="GK")*1, (_xlpm.x="GA")*1)&gt;0, 3, 1))</f>
        <v>1</v>
      </c>
      <c r="Y116" s="23" cm="1">
        <f t="array" ref="Y116">_xlfn.LET(_xlpm.x, M116:M118, IF(SUM((_xlpm.x="K")*1, (_xlpm.x="A")*1, (_xlpm.x="GK")*1, (_xlpm.x="GA")*1)&gt;0, 3, 1))</f>
        <v>3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69" t="s">
        <v>29</v>
      </c>
      <c r="L117" s="169" t="s">
        <v>13</v>
      </c>
      <c r="M117" s="169" t="s">
        <v>96</v>
      </c>
      <c r="N117" s="169" t="s">
        <v>30</v>
      </c>
      <c r="O117" s="169" t="s">
        <v>13</v>
      </c>
      <c r="Q117" s="168">
        <v>8</v>
      </c>
      <c r="R117" s="168">
        <v>5</v>
      </c>
      <c r="S117" s="168">
        <v>15</v>
      </c>
      <c r="T117" s="168">
        <v>10</v>
      </c>
      <c r="U117" s="168">
        <v>5</v>
      </c>
      <c r="W117" s="23" cm="1">
        <f t="array" ref="W117">_xlfn.LET(_xlpm.x, K117:K119, IF(SUM((_xlpm.x="K")*1, (_xlpm.x="A")*1, (_xlpm.x="GK")*1, (_xlpm.x="GA")*1)&gt;0, 3, 1))</f>
        <v>3</v>
      </c>
      <c r="X117" s="23" cm="1">
        <f t="array" ref="X117">_xlfn.LET(_xlpm.x, L117:L119, IF(SUM((_xlpm.x="K")*1, (_xlpm.x="A")*1, (_xlpm.x="GK")*1, (_xlpm.x="GA")*1)&gt;0, 3, 1))</f>
        <v>1</v>
      </c>
      <c r="Y117" s="23" cm="1">
        <f t="array" ref="Y117">_xlfn.LET(_xlpm.x, M117:M119, IF(SUM((_xlpm.x="K")*1, (_xlpm.x="A")*1, (_xlpm.x="GK")*1, (_xlpm.x="GA")*1)&gt;0, 3, 1))</f>
        <v>3</v>
      </c>
      <c r="Z117" s="23">
        <v>1</v>
      </c>
      <c r="AA117" s="23">
        <v>1</v>
      </c>
      <c r="AH117" s="5"/>
      <c r="AI117" s="5"/>
      <c r="AO117" s="5"/>
    </row>
    <row r="118" spans="10:41">
      <c r="J118" s="168">
        <v>114</v>
      </c>
      <c r="K118" s="169" t="s">
        <v>13</v>
      </c>
      <c r="L118" s="169" t="s">
        <v>13</v>
      </c>
      <c r="M118" s="169" t="s">
        <v>82</v>
      </c>
      <c r="N118" s="169" t="s">
        <v>95</v>
      </c>
      <c r="O118" s="169" t="s">
        <v>31</v>
      </c>
      <c r="Q118" s="168">
        <v>5</v>
      </c>
      <c r="R118" s="168">
        <v>5</v>
      </c>
      <c r="S118" s="168">
        <v>16</v>
      </c>
      <c r="T118" s="168">
        <v>6</v>
      </c>
      <c r="U118" s="168">
        <v>7</v>
      </c>
      <c r="W118" s="23" cm="1">
        <f t="array" ref="W118">_xlfn.LET(_xlpm.x, K118:K120, IF(SUM((_xlpm.x="K")*1, (_xlpm.x="A")*1, (_xlpm.x="GK")*1, (_xlpm.x="GA")*1)&gt;0, 3, 1))</f>
        <v>3</v>
      </c>
      <c r="X118" s="23" cm="1">
        <f t="array" ref="X118">_xlfn.LET(_xlpm.x, L118:L120, IF(SUM((_xlpm.x="K")*1, (_xlpm.x="A")*1, (_xlpm.x="GK")*1, (_xlpm.x="GA")*1)&gt;0, 3, 1))</f>
        <v>1</v>
      </c>
      <c r="Y118" s="23" cm="1">
        <f t="array" ref="Y118">_xlfn.LET(_xlpm.x, M118:M120, IF(SUM((_xlpm.x="K")*1, (_xlpm.x="A")*1, (_xlpm.x="GK")*1, (_xlpm.x="GA")*1)&gt;0, 3, 1))</f>
        <v>3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69" t="s">
        <v>29</v>
      </c>
      <c r="L119" s="169" t="s">
        <v>96</v>
      </c>
      <c r="M119" s="169" t="s">
        <v>94</v>
      </c>
      <c r="N119" s="169" t="s">
        <v>82</v>
      </c>
      <c r="O119" s="169" t="s">
        <v>16</v>
      </c>
      <c r="Q119" s="168">
        <v>8</v>
      </c>
      <c r="R119" s="168">
        <v>15</v>
      </c>
      <c r="S119" s="168">
        <v>17</v>
      </c>
      <c r="T119" s="168">
        <v>16</v>
      </c>
      <c r="U119" s="168">
        <v>3</v>
      </c>
      <c r="W119" s="23" cm="1">
        <f t="array" ref="W119">_xlfn.LET(_xlpm.x, K119:K121, IF(SUM((_xlpm.x="K")*1, (_xlpm.x="A")*1, (_xlpm.x="GK")*1, (_xlpm.x="GA")*1)&gt;0, 3, 1))</f>
        <v>3</v>
      </c>
      <c r="X119" s="23" cm="1">
        <f t="array" ref="X119">_xlfn.LET(_xlpm.x, L119:L121, IF(SUM((_xlpm.x="K")*1, (_xlpm.x="A")*1, (_xlpm.x="GK")*1, (_xlpm.x="GA")*1)&gt;0, 3, 1))</f>
        <v>3</v>
      </c>
      <c r="Y119" s="23" cm="1">
        <f t="array" ref="Y119">_xlfn.LET(_xlpm.x, M119:M121, IF(SUM((_xlpm.x="K")*1, (_xlpm.x="A")*1, (_xlpm.x="GK")*1, (_xlpm.x="GA")*1)&gt;0, 3, 1))</f>
        <v>3</v>
      </c>
      <c r="Z119" s="23">
        <v>1</v>
      </c>
      <c r="AA119" s="23">
        <v>1</v>
      </c>
      <c r="AH119" s="5"/>
      <c r="AI119" s="5"/>
      <c r="AO119" s="5"/>
    </row>
    <row r="120" spans="10:41">
      <c r="J120" s="168">
        <v>116</v>
      </c>
      <c r="K120" s="169" t="s">
        <v>13</v>
      </c>
      <c r="L120" s="169" t="s">
        <v>95</v>
      </c>
      <c r="M120" s="169" t="s">
        <v>82</v>
      </c>
      <c r="N120" s="169" t="s">
        <v>95</v>
      </c>
      <c r="O120" s="169" t="s">
        <v>29</v>
      </c>
      <c r="Q120" s="168">
        <v>5</v>
      </c>
      <c r="R120" s="168">
        <v>6</v>
      </c>
      <c r="S120" s="168">
        <v>16</v>
      </c>
      <c r="T120" s="168">
        <v>6</v>
      </c>
      <c r="U120" s="168">
        <v>8</v>
      </c>
      <c r="W120" s="23" cm="1">
        <f t="array" ref="W120">_xlfn.LET(_xlpm.x, K120:K122, IF(SUM((_xlpm.x="K")*1, (_xlpm.x="A")*1, (_xlpm.x="GK")*1, (_xlpm.x="GA")*1)&gt;0, 3, 1))</f>
        <v>3</v>
      </c>
      <c r="X120" s="23" cm="1">
        <f t="array" ref="X120">_xlfn.LET(_xlpm.x, L120:L122, IF(SUM((_xlpm.x="K")*1, (_xlpm.x="A")*1, (_xlpm.x="GK")*1, (_xlpm.x="GA")*1)&gt;0, 3, 1))</f>
        <v>3</v>
      </c>
      <c r="Y120" s="23" cm="1">
        <f t="array" ref="Y120">_xlfn.LET(_xlpm.x, M120:M122, IF(SUM((_xlpm.x="K")*1, (_xlpm.x="A")*1, (_xlpm.x="GK")*1, (_xlpm.x="GA")*1)&gt;0, 3, 1))</f>
        <v>3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69" t="s">
        <v>13</v>
      </c>
      <c r="L121" s="169" t="s">
        <v>82</v>
      </c>
      <c r="M121" s="169" t="s">
        <v>96</v>
      </c>
      <c r="N121" s="169" t="s">
        <v>16</v>
      </c>
      <c r="O121" s="169" t="s">
        <v>16</v>
      </c>
      <c r="Q121" s="168">
        <v>5</v>
      </c>
      <c r="R121" s="168">
        <v>16</v>
      </c>
      <c r="S121" s="168">
        <v>15</v>
      </c>
      <c r="T121" s="168">
        <v>3</v>
      </c>
      <c r="U121" s="168">
        <v>3</v>
      </c>
      <c r="W121" s="23" cm="1">
        <f t="array" ref="W121">_xlfn.LET(_xlpm.x, K121:K123, IF(SUM((_xlpm.x="K")*1, (_xlpm.x="A")*1, (_xlpm.x="GK")*1, (_xlpm.x="GA")*1)&gt;0, 3, 1))</f>
        <v>3</v>
      </c>
      <c r="X121" s="23" cm="1">
        <f t="array" ref="X121">_xlfn.LET(_xlpm.x, L121:L123, IF(SUM((_xlpm.x="K")*1, (_xlpm.x="A")*1, (_xlpm.x="GK")*1, (_xlpm.x="GA")*1)&gt;0, 3, 1))</f>
        <v>3</v>
      </c>
      <c r="Y121" s="23" cm="1">
        <f t="array" ref="Y121">_xlfn.LET(_xlpm.x, M121:M123, IF(SUM((_xlpm.x="K")*1, (_xlpm.x="A")*1, (_xlpm.x="GK")*1, (_xlpm.x="GA")*1)&gt;0, 3, 1))</f>
        <v>1</v>
      </c>
      <c r="Z121" s="23">
        <v>1</v>
      </c>
      <c r="AA121" s="23">
        <v>1</v>
      </c>
      <c r="AH121" s="5"/>
      <c r="AI121" s="5"/>
      <c r="AO121" s="5"/>
    </row>
    <row r="122" spans="10:41">
      <c r="J122" s="168">
        <v>118</v>
      </c>
      <c r="K122" s="169" t="s">
        <v>31</v>
      </c>
      <c r="L122" s="169" t="s">
        <v>29</v>
      </c>
      <c r="M122" s="169" t="s">
        <v>87</v>
      </c>
      <c r="N122" s="169" t="s">
        <v>31</v>
      </c>
      <c r="O122" s="169" t="s">
        <v>28</v>
      </c>
      <c r="Q122" s="168">
        <v>7</v>
      </c>
      <c r="R122" s="168">
        <v>8</v>
      </c>
      <c r="S122" s="168">
        <v>19</v>
      </c>
      <c r="T122" s="168">
        <v>7</v>
      </c>
      <c r="U122" s="168">
        <v>9</v>
      </c>
      <c r="W122" s="23" cm="1">
        <f t="array" ref="W122">_xlfn.LET(_xlpm.x, K122:K124, IF(SUM((_xlpm.x="K")*1, (_xlpm.x="A")*1, (_xlpm.x="GK")*1, (_xlpm.x="GA")*1)&gt;0, 3, 1))</f>
        <v>3</v>
      </c>
      <c r="X122" s="23" cm="1">
        <f t="array" ref="X122">_xlfn.LET(_xlpm.x, L122:L124, IF(SUM((_xlpm.x="K")*1, (_xlpm.x="A")*1, (_xlpm.x="GK")*1, (_xlpm.x="GA")*1)&gt;0, 3, 1))</f>
        <v>3</v>
      </c>
      <c r="Y122" s="23" cm="1">
        <f t="array" ref="Y122">_xlfn.LET(_xlpm.x, M122:M124, IF(SUM((_xlpm.x="K")*1, (_xlpm.x="A")*1, (_xlpm.x="GK")*1, (_xlpm.x="GA")*1)&gt;0, 3, 1))</f>
        <v>1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69" t="s">
        <v>29</v>
      </c>
      <c r="L123" s="169" t="s">
        <v>85</v>
      </c>
      <c r="M123" s="169" t="s">
        <v>96</v>
      </c>
      <c r="N123" s="169" t="s">
        <v>31</v>
      </c>
      <c r="O123" s="169" t="s">
        <v>29</v>
      </c>
      <c r="Q123" s="168">
        <v>8</v>
      </c>
      <c r="R123" s="168">
        <v>18</v>
      </c>
      <c r="S123" s="168">
        <v>15</v>
      </c>
      <c r="T123" s="168">
        <v>7</v>
      </c>
      <c r="U123" s="168">
        <v>8</v>
      </c>
      <c r="W123" s="23" cm="1">
        <f t="array" ref="W123">_xlfn.LET(_xlpm.x, K123:K125, IF(SUM((_xlpm.x="K")*1, (_xlpm.x="A")*1, (_xlpm.x="GK")*1, (_xlpm.x="GA")*1)&gt;0, 3, 1))</f>
        <v>3</v>
      </c>
      <c r="X123" s="23" cm="1">
        <f t="array" ref="X123">_xlfn.LET(_xlpm.x, L123:L125, IF(SUM((_xlpm.x="K")*1, (_xlpm.x="A")*1, (_xlpm.x="GK")*1, (_xlpm.x="GA")*1)&gt;0, 3, 1))</f>
        <v>1</v>
      </c>
      <c r="Y123" s="23" cm="1">
        <f t="array" ref="Y123">_xlfn.LET(_xlpm.x, M123:M125, IF(SUM((_xlpm.x="K")*1, (_xlpm.x="A")*1, (_xlpm.x="GK")*1, (_xlpm.x="GA")*1)&gt;0, 3, 1))</f>
        <v>3</v>
      </c>
      <c r="Z123" s="23">
        <v>1</v>
      </c>
      <c r="AA123" s="23">
        <v>1</v>
      </c>
      <c r="AH123" s="5"/>
      <c r="AI123" s="5"/>
      <c r="AO123" s="5"/>
    </row>
    <row r="124" spans="10:41">
      <c r="J124" s="168">
        <v>120</v>
      </c>
      <c r="K124" s="169" t="s">
        <v>12</v>
      </c>
      <c r="L124" s="169" t="s">
        <v>81</v>
      </c>
      <c r="M124" s="169" t="s">
        <v>85</v>
      </c>
      <c r="N124" s="169" t="s">
        <v>14</v>
      </c>
      <c r="O124" s="169" t="s">
        <v>16</v>
      </c>
      <c r="Q124" s="168">
        <v>4</v>
      </c>
      <c r="R124" s="168">
        <v>14</v>
      </c>
      <c r="S124" s="168">
        <v>18</v>
      </c>
      <c r="T124" s="168">
        <v>1</v>
      </c>
      <c r="U124" s="168">
        <v>3</v>
      </c>
      <c r="W124" s="23" cm="1">
        <f t="array" ref="W124">_xlfn.LET(_xlpm.x, K124:K126, IF(SUM((_xlpm.x="K")*1, (_xlpm.x="A")*1, (_xlpm.x="GK")*1, (_xlpm.x="GA")*1)&gt;0, 3, 1))</f>
        <v>1</v>
      </c>
      <c r="X124" s="23" cm="1">
        <f t="array" ref="X124">_xlfn.LET(_xlpm.x, L124:L126, IF(SUM((_xlpm.x="K")*1, (_xlpm.x="A")*1, (_xlpm.x="GK")*1, (_xlpm.x="GA")*1)&gt;0, 3, 1))</f>
        <v>1</v>
      </c>
      <c r="Y124" s="23" cm="1">
        <f t="array" ref="Y124">_xlfn.LET(_xlpm.x, M124:M126, IF(SUM((_xlpm.x="K")*1, (_xlpm.x="A")*1, (_xlpm.x="GK")*1, (_xlpm.x="GA")*1)&gt;0, 3, 1))</f>
        <v>3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69" t="s">
        <v>95</v>
      </c>
      <c r="L125" s="169" t="s">
        <v>14</v>
      </c>
      <c r="M125" s="169" t="s">
        <v>94</v>
      </c>
      <c r="N125" s="169" t="s">
        <v>12</v>
      </c>
      <c r="O125" s="169" t="s">
        <v>28</v>
      </c>
      <c r="Q125" s="168">
        <v>6</v>
      </c>
      <c r="R125" s="168">
        <v>1</v>
      </c>
      <c r="S125" s="168">
        <v>17</v>
      </c>
      <c r="T125" s="168">
        <v>4</v>
      </c>
      <c r="U125" s="168">
        <v>9</v>
      </c>
      <c r="W125" s="23" cm="1">
        <f t="array" ref="W125">_xlfn.LET(_xlpm.x, K125:K127, IF(SUM((_xlpm.x="K")*1, (_xlpm.x="A")*1, (_xlpm.x="GK")*1, (_xlpm.x="GA")*1)&gt;0, 3, 1))</f>
        <v>1</v>
      </c>
      <c r="X125" s="23" cm="1">
        <f t="array" ref="X125">_xlfn.LET(_xlpm.x, L125:L127, IF(SUM((_xlpm.x="K")*1, (_xlpm.x="A")*1, (_xlpm.x="GK")*1, (_xlpm.x="GA")*1)&gt;0, 3, 1))</f>
        <v>1</v>
      </c>
      <c r="Y125" s="23" cm="1">
        <f t="array" ref="Y125">_xlfn.LET(_xlpm.x, M125:M127, IF(SUM((_xlpm.x="K")*1, (_xlpm.x="A")*1, (_xlpm.x="GK")*1, (_xlpm.x="GA")*1)&gt;0, 3, 1))</f>
        <v>3</v>
      </c>
      <c r="Z125" s="23">
        <v>1</v>
      </c>
      <c r="AA125" s="23">
        <v>1</v>
      </c>
      <c r="AH125" s="5"/>
      <c r="AI125" s="5"/>
      <c r="AO125" s="5"/>
    </row>
    <row r="126" spans="10:41">
      <c r="J126" s="168">
        <v>122</v>
      </c>
      <c r="K126" s="169" t="s">
        <v>95</v>
      </c>
      <c r="L126" s="169" t="s">
        <v>16</v>
      </c>
      <c r="M126" s="169" t="s">
        <v>82</v>
      </c>
      <c r="N126" s="169" t="s">
        <v>16</v>
      </c>
      <c r="O126" s="169" t="s">
        <v>28</v>
      </c>
      <c r="Q126" s="168">
        <v>6</v>
      </c>
      <c r="R126" s="168">
        <v>3</v>
      </c>
      <c r="S126" s="168">
        <v>16</v>
      </c>
      <c r="T126" s="168">
        <v>3</v>
      </c>
      <c r="U126" s="168">
        <v>9</v>
      </c>
      <c r="W126" s="23" cm="1">
        <f t="array" ref="W126">_xlfn.LET(_xlpm.x, K126:K128, IF(SUM((_xlpm.x="K")*1, (_xlpm.x="A")*1, (_xlpm.x="GK")*1, (_xlpm.x="GA")*1)&gt;0, 3, 1))</f>
        <v>1</v>
      </c>
      <c r="X126" s="23" cm="1">
        <f t="array" ref="X126">_xlfn.LET(_xlpm.x, L126:L128, IF(SUM((_xlpm.x="K")*1, (_xlpm.x="A")*1, (_xlpm.x="GK")*1, (_xlpm.x="GA")*1)&gt;0, 3, 1))</f>
        <v>1</v>
      </c>
      <c r="Y126" s="23" cm="1">
        <f t="array" ref="Y126">_xlfn.LET(_xlpm.x, M126:M128, IF(SUM((_xlpm.x="K")*1, (_xlpm.x="A")*1, (_xlpm.x="GK")*1, (_xlpm.x="GA")*1)&gt;0, 3, 1))</f>
        <v>3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69" t="s">
        <v>13</v>
      </c>
      <c r="L127" s="169" t="s">
        <v>30</v>
      </c>
      <c r="M127" s="169" t="s">
        <v>81</v>
      </c>
      <c r="N127" s="169" t="s">
        <v>12</v>
      </c>
      <c r="O127" s="169" t="s">
        <v>16</v>
      </c>
      <c r="Q127" s="168">
        <v>5</v>
      </c>
      <c r="R127" s="168">
        <v>10</v>
      </c>
      <c r="S127" s="168">
        <v>14</v>
      </c>
      <c r="T127" s="168">
        <v>4</v>
      </c>
      <c r="U127" s="168">
        <v>3</v>
      </c>
      <c r="W127" s="23" cm="1">
        <f t="array" ref="W127">_xlfn.LET(_xlpm.x, K127:K129, IF(SUM((_xlpm.x="K")*1, (_xlpm.x="A")*1, (_xlpm.x="GK")*1, (_xlpm.x="GA")*1)&gt;0, 3, 1))</f>
        <v>3</v>
      </c>
      <c r="X127" s="23" cm="1">
        <f t="array" ref="X127">_xlfn.LET(_xlpm.x, L127:L129, IF(SUM((_xlpm.x="K")*1, (_xlpm.x="A")*1, (_xlpm.x="GK")*1, (_xlpm.x="GA")*1)&gt;0, 3, 1))</f>
        <v>1</v>
      </c>
      <c r="Y127" s="23" cm="1">
        <f t="array" ref="Y127">_xlfn.LET(_xlpm.x, M127:M129, IF(SUM((_xlpm.x="K")*1, (_xlpm.x="A")*1, (_xlpm.x="GK")*1, (_xlpm.x="GA")*1)&gt;0, 3, 1))</f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68">
        <v>124</v>
      </c>
      <c r="K128" s="169" t="s">
        <v>95</v>
      </c>
      <c r="L128" s="169" t="s">
        <v>96</v>
      </c>
      <c r="M128" s="169" t="s">
        <v>96</v>
      </c>
      <c r="N128" s="169" t="s">
        <v>12</v>
      </c>
      <c r="O128" s="169" t="s">
        <v>29</v>
      </c>
      <c r="Q128" s="168">
        <v>6</v>
      </c>
      <c r="R128" s="168">
        <v>15</v>
      </c>
      <c r="S128" s="168">
        <v>15</v>
      </c>
      <c r="T128" s="168">
        <v>4</v>
      </c>
      <c r="U128" s="168">
        <v>8</v>
      </c>
      <c r="W128" s="23" cm="1">
        <f t="array" ref="W128">_xlfn.LET(_xlpm.x, K128:K130, IF(SUM((_xlpm.x="K")*1, (_xlpm.x="A")*1, (_xlpm.x="GK")*1, (_xlpm.x="GA")*1)&gt;0, 3, 1))</f>
        <v>3</v>
      </c>
      <c r="X128" s="23" cm="1">
        <f t="array" ref="X128">_xlfn.LET(_xlpm.x, L128:L130, IF(SUM((_xlpm.x="K")*1, (_xlpm.x="A")*1, (_xlpm.x="GK")*1, (_xlpm.x="GA")*1)&gt;0, 3, 1))</f>
        <v>1</v>
      </c>
      <c r="Y128" s="23" cm="1">
        <f t="array" ref="Y128">_xlfn.LET(_xlpm.x, M128:M130, IF(SUM((_xlpm.x="K")*1, (_xlpm.x="A")*1, (_xlpm.x="GK")*1, (_xlpm.x="GA")*1)&gt;0, 3, 1))</f>
        <v>3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9" t="s">
        <v>29</v>
      </c>
      <c r="L129" s="169" t="s">
        <v>78</v>
      </c>
      <c r="M129" s="169" t="s">
        <v>79</v>
      </c>
      <c r="N129" s="169" t="s">
        <v>85</v>
      </c>
      <c r="O129" s="169" t="s">
        <v>29</v>
      </c>
      <c r="Q129" s="168">
        <v>8</v>
      </c>
      <c r="R129" s="168">
        <v>11</v>
      </c>
      <c r="S129" s="168">
        <v>12</v>
      </c>
      <c r="T129" s="168">
        <v>18</v>
      </c>
      <c r="U129" s="168">
        <v>8</v>
      </c>
      <c r="W129" s="23" cm="1">
        <f t="array" ref="W129">_xlfn.LET(_xlpm.x, K129:K131, IF(SUM((_xlpm.x="K")*1, (_xlpm.x="A")*1, (_xlpm.x="GK")*1, (_xlpm.x="GA")*1)&gt;0, 3, 1))</f>
        <v>3</v>
      </c>
      <c r="X129" s="23" cm="1">
        <f t="array" ref="X129">_xlfn.LET(_xlpm.x, L129:L131, IF(SUM((_xlpm.x="K")*1, (_xlpm.x="A")*1, (_xlpm.x="GK")*1, (_xlpm.x="GA")*1)&gt;0, 3, 1))</f>
        <v>3</v>
      </c>
      <c r="Y129" s="23" cm="1">
        <f t="array" ref="Y129">_xlfn.LET(_xlpm.x, M129:M131, IF(SUM((_xlpm.x="K")*1, (_xlpm.x="A")*1, (_xlpm.x="GK")*1, (_xlpm.x="GA")*1)&gt;0, 3, 1))</f>
        <v>3</v>
      </c>
      <c r="Z129" s="23">
        <v>1</v>
      </c>
      <c r="AA129" s="23">
        <v>1</v>
      </c>
      <c r="AH129" s="5"/>
      <c r="AI129" s="5"/>
      <c r="AO129" s="5"/>
    </row>
    <row r="130" spans="10:41">
      <c r="J130" s="168">
        <v>126</v>
      </c>
      <c r="K130" s="169" t="s">
        <v>95</v>
      </c>
      <c r="L130" s="169" t="s">
        <v>28</v>
      </c>
      <c r="M130" s="169" t="s">
        <v>94</v>
      </c>
      <c r="N130" s="169" t="s">
        <v>95</v>
      </c>
      <c r="O130" s="169" t="s">
        <v>16</v>
      </c>
      <c r="Q130" s="168">
        <v>6</v>
      </c>
      <c r="R130" s="168">
        <v>9</v>
      </c>
      <c r="S130" s="168">
        <v>17</v>
      </c>
      <c r="T130" s="168">
        <v>6</v>
      </c>
      <c r="U130" s="168">
        <v>3</v>
      </c>
      <c r="W130" s="23" cm="1">
        <f t="array" ref="W130">_xlfn.LET(_xlpm.x, K130:K132, IF(SUM((_xlpm.x="K")*1, (_xlpm.x="A")*1, (_xlpm.x="GK")*1, (_xlpm.x="GA")*1)&gt;0, 3, 1))</f>
        <v>3</v>
      </c>
      <c r="X130" s="23" cm="1">
        <f t="array" ref="X130">_xlfn.LET(_xlpm.x, L130:L132, IF(SUM((_xlpm.x="K")*1, (_xlpm.x="A")*1, (_xlpm.x="GK")*1, (_xlpm.x="GA")*1)&gt;0, 3, 1))</f>
        <v>3</v>
      </c>
      <c r="Y130" s="23" cm="1">
        <f t="array" ref="Y130">_xlfn.LET(_xlpm.x, M130:M132, IF(SUM((_xlpm.x="K")*1, (_xlpm.x="A")*1, (_xlpm.x="GK")*1, (_xlpm.x="GA")*1)&gt;0, 3, 1))</f>
        <v>3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9" t="s">
        <v>29</v>
      </c>
      <c r="L131" s="169" t="s">
        <v>94</v>
      </c>
      <c r="M131" s="169" t="s">
        <v>81</v>
      </c>
      <c r="N131" s="169" t="s">
        <v>28</v>
      </c>
      <c r="O131" s="169" t="s">
        <v>28</v>
      </c>
      <c r="Q131" s="168">
        <v>8</v>
      </c>
      <c r="R131" s="168">
        <v>17</v>
      </c>
      <c r="S131" s="168">
        <v>14</v>
      </c>
      <c r="T131" s="168">
        <v>9</v>
      </c>
      <c r="U131" s="168">
        <v>9</v>
      </c>
      <c r="W131" s="23" cm="1">
        <f t="array" ref="W131">_xlfn.LET(_xlpm.x, K131:K133, IF(SUM((_xlpm.x="K")*1, (_xlpm.x="A")*1, (_xlpm.x="GK")*1, (_xlpm.x="GA")*1)&gt;0, 3, 1))</f>
        <v>3</v>
      </c>
      <c r="X131" s="23" cm="1">
        <f t="array" ref="X131">_xlfn.LET(_xlpm.x, L131:L133, IF(SUM((_xlpm.x="K")*1, (_xlpm.x="A")*1, (_xlpm.x="GK")*1, (_xlpm.x="GA")*1)&gt;0, 3, 1))</f>
        <v>3</v>
      </c>
      <c r="Y131" s="23" cm="1">
        <f t="array" ref="Y131">_xlfn.LET(_xlpm.x, M131:M133, IF(SUM((_xlpm.x="K")*1, (_xlpm.x="A")*1, (_xlpm.x="GK")*1, (_xlpm.x="GA")*1)&gt;0, 3, 1))</f>
        <v>3</v>
      </c>
      <c r="Z131" s="23">
        <v>1</v>
      </c>
      <c r="AA131" s="23">
        <v>1</v>
      </c>
      <c r="AH131" s="5"/>
      <c r="AI131" s="5"/>
      <c r="AO131" s="5"/>
    </row>
    <row r="132" spans="10:41">
      <c r="J132" s="168">
        <v>128</v>
      </c>
      <c r="K132" s="169" t="s">
        <v>95</v>
      </c>
      <c r="L132" s="169" t="s">
        <v>14</v>
      </c>
      <c r="M132" s="169" t="s">
        <v>96</v>
      </c>
      <c r="N132" s="169" t="s">
        <v>12</v>
      </c>
      <c r="O132" s="169" t="s">
        <v>12</v>
      </c>
      <c r="Q132" s="168">
        <v>6</v>
      </c>
      <c r="R132" s="168">
        <v>1</v>
      </c>
      <c r="S132" s="168">
        <v>15</v>
      </c>
      <c r="T132" s="168">
        <v>4</v>
      </c>
      <c r="U132" s="168">
        <v>4</v>
      </c>
      <c r="W132" s="23" cm="1">
        <f t="array" ref="W132">_xlfn.LET(_xlpm.x, K132:K134, IF(SUM((_xlpm.x="K")*1, (_xlpm.x="A")*1, (_xlpm.x="GK")*1, (_xlpm.x="GA")*1)&gt;0, 3, 1))</f>
        <v>3</v>
      </c>
      <c r="X132" s="23" cm="1">
        <f t="array" ref="X132">_xlfn.LET(_xlpm.x, L132:L134, IF(SUM((_xlpm.x="K")*1, (_xlpm.x="A")*1, (_xlpm.x="GK")*1, (_xlpm.x="GA")*1)&gt;0, 3, 1))</f>
        <v>1</v>
      </c>
      <c r="Y132" s="23" cm="1">
        <f t="array" ref="Y132">_xlfn.LET(_xlpm.x, M132:M134, IF(SUM((_xlpm.x="K")*1, (_xlpm.x="A")*1, (_xlpm.x="GK")*1, (_xlpm.x="GA")*1)&gt;0, 3, 1))</f>
        <v>3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69" t="s">
        <v>29</v>
      </c>
      <c r="L133" s="169" t="s">
        <v>13</v>
      </c>
      <c r="M133" s="169" t="s">
        <v>94</v>
      </c>
      <c r="N133" s="169" t="s">
        <v>79</v>
      </c>
      <c r="O133" s="169" t="s">
        <v>15</v>
      </c>
      <c r="Q133" s="168">
        <v>8</v>
      </c>
      <c r="R133" s="168">
        <v>5</v>
      </c>
      <c r="S133" s="168">
        <v>17</v>
      </c>
      <c r="T133" s="168">
        <v>12</v>
      </c>
      <c r="U133" s="168">
        <v>2</v>
      </c>
      <c r="W133" s="23" cm="1">
        <f t="array" ref="W133">_xlfn.LET(_xlpm.x, K133:K135, IF(SUM((_xlpm.x="K")*1, (_xlpm.x="A")*1, (_xlpm.x="GK")*1, (_xlpm.x="GA")*1)&gt;0, 3, 1))</f>
        <v>3</v>
      </c>
      <c r="X133" s="23" cm="1">
        <f t="array" ref="X133">_xlfn.LET(_xlpm.x, L133:L135, IF(SUM((_xlpm.x="K")*1, (_xlpm.x="A")*1, (_xlpm.x="GK")*1, (_xlpm.x="GA")*1)&gt;0, 3, 1))</f>
        <v>1</v>
      </c>
      <c r="Y133" s="23" cm="1">
        <f t="array" ref="Y133">_xlfn.LET(_xlpm.x, M133:M135, IF(SUM((_xlpm.x="K")*1, (_xlpm.x="A")*1, (_xlpm.x="GK")*1, (_xlpm.x="GA")*1)&gt;0, 3, 1))</f>
        <v>3</v>
      </c>
      <c r="Z133" s="23">
        <v>1</v>
      </c>
      <c r="AA133" s="23">
        <v>1</v>
      </c>
      <c r="AH133" s="5"/>
      <c r="AI133" s="5"/>
      <c r="AO133" s="5"/>
    </row>
    <row r="134" spans="10:41">
      <c r="J134" s="168">
        <v>130</v>
      </c>
      <c r="K134" s="169" t="s">
        <v>95</v>
      </c>
      <c r="L134" s="169" t="s">
        <v>85</v>
      </c>
      <c r="M134" s="169" t="s">
        <v>82</v>
      </c>
      <c r="N134" s="169" t="s">
        <v>87</v>
      </c>
      <c r="O134" s="169" t="s">
        <v>16</v>
      </c>
      <c r="Q134" s="168">
        <v>6</v>
      </c>
      <c r="R134" s="168">
        <v>18</v>
      </c>
      <c r="S134" s="168">
        <v>16</v>
      </c>
      <c r="T134" s="168">
        <v>19</v>
      </c>
      <c r="U134" s="168">
        <v>3</v>
      </c>
      <c r="W134" s="23" cm="1">
        <f t="array" ref="W134">_xlfn.LET(_xlpm.x, K134:K136, IF(SUM((_xlpm.x="K")*1, (_xlpm.x="A")*1, (_xlpm.x="GK")*1, (_xlpm.x="GA")*1)&gt;0, 3, 1))</f>
        <v>3</v>
      </c>
      <c r="X134" s="23" cm="1">
        <f t="array" ref="X134">_xlfn.LET(_xlpm.x, L134:L136, IF(SUM((_xlpm.x="K")*1, (_xlpm.x="A")*1, (_xlpm.x="GK")*1, (_xlpm.x="GA")*1)&gt;0, 3, 1))</f>
        <v>3</v>
      </c>
      <c r="Y134" s="23" cm="1">
        <f t="array" ref="Y134">_xlfn.LET(_xlpm.x, M134:M136, IF(SUM((_xlpm.x="K")*1, (_xlpm.x="A")*1, (_xlpm.x="GK")*1, (_xlpm.x="GA")*1)&gt;0, 3, 1))</f>
        <v>3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9" t="s">
        <v>31</v>
      </c>
      <c r="L135" s="169" t="s">
        <v>95</v>
      </c>
      <c r="M135" s="169" t="s">
        <v>94</v>
      </c>
      <c r="N135" s="169" t="s">
        <v>95</v>
      </c>
      <c r="O135" s="169" t="s">
        <v>31</v>
      </c>
      <c r="Q135" s="168">
        <v>7</v>
      </c>
      <c r="R135" s="168">
        <v>6</v>
      </c>
      <c r="S135" s="168">
        <v>17</v>
      </c>
      <c r="T135" s="168">
        <v>6</v>
      </c>
      <c r="U135" s="168">
        <v>7</v>
      </c>
      <c r="W135" s="23" cm="1">
        <f t="array" ref="W135">_xlfn.LET(_xlpm.x, K135:K137, IF(SUM((_xlpm.x="K")*1, (_xlpm.x="A")*1, (_xlpm.x="GK")*1, (_xlpm.x="GA")*1)&gt;0, 3, 1))</f>
        <v>3</v>
      </c>
      <c r="X135" s="23" cm="1">
        <f t="array" ref="X135">_xlfn.LET(_xlpm.x, L135:L137, IF(SUM((_xlpm.x="K")*1, (_xlpm.x="A")*1, (_xlpm.x="GK")*1, (_xlpm.x="GA")*1)&gt;0, 3, 1))</f>
        <v>3</v>
      </c>
      <c r="Y135" s="23" cm="1">
        <f t="array" ref="Y135">_xlfn.LET(_xlpm.x, M135:M137, IF(SUM((_xlpm.x="K")*1, (_xlpm.x="A")*1, (_xlpm.x="GK")*1, (_xlpm.x="GA")*1)&gt;0, 3, 1))</f>
        <v>3</v>
      </c>
      <c r="Z135" s="23">
        <v>1</v>
      </c>
      <c r="AA135" s="23">
        <v>1</v>
      </c>
      <c r="AH135" s="5"/>
      <c r="AI135" s="5"/>
      <c r="AO135" s="5"/>
    </row>
    <row r="136" spans="10:41">
      <c r="J136" s="168">
        <v>132</v>
      </c>
      <c r="K136" s="169" t="s">
        <v>31</v>
      </c>
      <c r="L136" s="169" t="s">
        <v>29</v>
      </c>
      <c r="M136" s="169" t="s">
        <v>80</v>
      </c>
      <c r="N136" s="169" t="s">
        <v>29</v>
      </c>
      <c r="O136" s="169" t="s">
        <v>31</v>
      </c>
      <c r="Q136" s="168">
        <v>7</v>
      </c>
      <c r="R136" s="168">
        <v>8</v>
      </c>
      <c r="S136" s="168">
        <v>13</v>
      </c>
      <c r="T136" s="168">
        <v>8</v>
      </c>
      <c r="U136" s="168">
        <v>7</v>
      </c>
      <c r="W136" s="23" cm="1">
        <f t="array" ref="W136">_xlfn.LET(_xlpm.x, K136:K138, IF(SUM((_xlpm.x="K")*1, (_xlpm.x="A")*1, (_xlpm.x="GK")*1, (_xlpm.x="GA")*1)&gt;0, 3, 1))</f>
        <v>3</v>
      </c>
      <c r="X136" s="23" cm="1">
        <f t="array" ref="X136">_xlfn.LET(_xlpm.x, L136:L138, IF(SUM((_xlpm.x="K")*1, (_xlpm.x="A")*1, (_xlpm.x="GK")*1, (_xlpm.x="GA")*1)&gt;0, 3, 1))</f>
        <v>3</v>
      </c>
      <c r="Y136" s="23" cm="1">
        <f t="array" ref="Y136">_xlfn.LET(_xlpm.x, M136:M138, IF(SUM((_xlpm.x="K")*1, (_xlpm.x="A")*1, (_xlpm.x="GK")*1, (_xlpm.x="GA")*1)&gt;0, 3, 1))</f>
        <v>3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69" t="s">
        <v>95</v>
      </c>
      <c r="L137" s="169" t="s">
        <v>94</v>
      </c>
      <c r="M137" s="169" t="s">
        <v>82</v>
      </c>
      <c r="N137" s="169" t="s">
        <v>30</v>
      </c>
      <c r="O137" s="169" t="s">
        <v>15</v>
      </c>
      <c r="Q137" s="168">
        <v>6</v>
      </c>
      <c r="R137" s="168">
        <v>17</v>
      </c>
      <c r="S137" s="168">
        <v>16</v>
      </c>
      <c r="T137" s="168">
        <v>10</v>
      </c>
      <c r="U137" s="168">
        <v>2</v>
      </c>
      <c r="W137" s="23" cm="1">
        <f t="array" ref="W137">_xlfn.LET(_xlpm.x, K137:K139, IF(SUM((_xlpm.x="K")*1, (_xlpm.x="A")*1, (_xlpm.x="GK")*1, (_xlpm.x="GA")*1)&gt;0, 3, 1))</f>
        <v>3</v>
      </c>
      <c r="X137" s="23" cm="1">
        <f t="array" ref="X137">_xlfn.LET(_xlpm.x, L137:L139, IF(SUM((_xlpm.x="K")*1, (_xlpm.x="A")*1, (_xlpm.x="GK")*1, (_xlpm.x="GA")*1)&gt;0, 3, 1))</f>
        <v>3</v>
      </c>
      <c r="Y137" s="23" cm="1">
        <f t="array" ref="Y137">_xlfn.LET(_xlpm.x, M137:M139, IF(SUM((_xlpm.x="K")*1, (_xlpm.x="A")*1, (_xlpm.x="GK")*1, (_xlpm.x="GA")*1)&gt;0, 3, 1))</f>
        <v>3</v>
      </c>
      <c r="Z137" s="23">
        <v>1</v>
      </c>
      <c r="AA137" s="23">
        <v>1</v>
      </c>
      <c r="AH137" s="5"/>
      <c r="AI137" s="5"/>
      <c r="AO137" s="5"/>
    </row>
    <row r="138" spans="10:41">
      <c r="J138" s="168">
        <v>134</v>
      </c>
      <c r="K138" s="169" t="s">
        <v>16</v>
      </c>
      <c r="L138" s="169" t="s">
        <v>29</v>
      </c>
      <c r="M138" s="169" t="s">
        <v>96</v>
      </c>
      <c r="N138" s="169" t="s">
        <v>87</v>
      </c>
      <c r="O138" s="169" t="s">
        <v>29</v>
      </c>
      <c r="Q138" s="168">
        <v>3</v>
      </c>
      <c r="R138" s="168">
        <v>8</v>
      </c>
      <c r="S138" s="168">
        <v>15</v>
      </c>
      <c r="T138" s="168">
        <v>19</v>
      </c>
      <c r="U138" s="168">
        <v>8</v>
      </c>
      <c r="W138" s="23" cm="1">
        <f t="array" ref="W138">_xlfn.LET(_xlpm.x, K138:K140, IF(SUM((_xlpm.x="K")*1, (_xlpm.x="A")*1, (_xlpm.x="GK")*1, (_xlpm.x="GA")*1)&gt;0, 3, 1))</f>
        <v>3</v>
      </c>
      <c r="X138" s="23" cm="1">
        <f t="array" ref="X138">_xlfn.LET(_xlpm.x, L138:L140, IF(SUM((_xlpm.x="K")*1, (_xlpm.x="A")*1, (_xlpm.x="GK")*1, (_xlpm.x="GA")*1)&gt;0, 3, 1))</f>
        <v>3</v>
      </c>
      <c r="Y138" s="23" cm="1">
        <f t="array" ref="Y138">_xlfn.LET(_xlpm.x, M138:M140, IF(SUM((_xlpm.x="K")*1, (_xlpm.x="A")*1, (_xlpm.x="GK")*1, (_xlpm.x="GA")*1)&gt;0, 3, 1))</f>
        <v>1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69" t="s">
        <v>29</v>
      </c>
      <c r="L139" s="169" t="s">
        <v>14</v>
      </c>
      <c r="M139" s="169" t="s">
        <v>81</v>
      </c>
      <c r="N139" s="169" t="s">
        <v>14</v>
      </c>
      <c r="O139" s="169" t="s">
        <v>15</v>
      </c>
      <c r="Q139" s="168">
        <v>8</v>
      </c>
      <c r="R139" s="168">
        <v>1</v>
      </c>
      <c r="S139" s="168">
        <v>14</v>
      </c>
      <c r="T139" s="168">
        <v>1</v>
      </c>
      <c r="U139" s="168">
        <v>2</v>
      </c>
      <c r="W139" s="23" cm="1">
        <f t="array" ref="W139">_xlfn.LET(_xlpm.x, K139:K141, IF(SUM((_xlpm.x="K")*1, (_xlpm.x="A")*1, (_xlpm.x="GK")*1, (_xlpm.x="GA")*1)&gt;0, 3, 1))</f>
        <v>3</v>
      </c>
      <c r="X139" s="23" cm="1">
        <f t="array" ref="X139">_xlfn.LET(_xlpm.x, L139:L141, IF(SUM((_xlpm.x="K")*1, (_xlpm.x="A")*1, (_xlpm.x="GK")*1, (_xlpm.x="GA")*1)&gt;0, 3, 1))</f>
        <v>3</v>
      </c>
      <c r="Y139" s="23" cm="1">
        <f t="array" ref="Y139">_xlfn.LET(_xlpm.x, M139:M141, IF(SUM((_xlpm.x="K")*1, (_xlpm.x="A")*1, (_xlpm.x="GK")*1, (_xlpm.x="GA")*1)&gt;0, 3, 1))</f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68">
        <v>136</v>
      </c>
      <c r="K140" s="169" t="s">
        <v>95</v>
      </c>
      <c r="L140" s="169" t="s">
        <v>82</v>
      </c>
      <c r="M140" s="169" t="s">
        <v>87</v>
      </c>
      <c r="N140" s="169" t="s">
        <v>31</v>
      </c>
      <c r="O140" s="169" t="s">
        <v>95</v>
      </c>
      <c r="Q140" s="168">
        <v>6</v>
      </c>
      <c r="R140" s="168">
        <v>16</v>
      </c>
      <c r="S140" s="168">
        <v>19</v>
      </c>
      <c r="T140" s="168">
        <v>7</v>
      </c>
      <c r="U140" s="168">
        <v>6</v>
      </c>
      <c r="W140" s="23" cm="1">
        <f t="array" ref="W140">_xlfn.LET(_xlpm.x, K140:K142, IF(SUM((_xlpm.x="K")*1, (_xlpm.x="A")*1, (_xlpm.x="GK")*1, (_xlpm.x="GA")*1)&gt;0, 3, 1))</f>
        <v>3</v>
      </c>
      <c r="X140" s="23" cm="1">
        <f t="array" ref="X140">_xlfn.LET(_xlpm.x, L140:L142, IF(SUM((_xlpm.x="K")*1, (_xlpm.x="A")*1, (_xlpm.x="GK")*1, (_xlpm.x="GA")*1)&gt;0, 3, 1))</f>
        <v>3</v>
      </c>
      <c r="Y140" s="23" cm="1">
        <f t="array" ref="Y140">_xlfn.LET(_xlpm.x, M140:M142, IF(SUM((_xlpm.x="K")*1, (_xlpm.x="A")*1, (_xlpm.x="GK")*1, (_xlpm.x="GA")*1)&gt;0, 3, 1))</f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9" t="s">
        <v>29</v>
      </c>
      <c r="L141" s="169" t="s">
        <v>13</v>
      </c>
      <c r="M141" s="169" t="s">
        <v>81</v>
      </c>
      <c r="N141" s="169" t="s">
        <v>30</v>
      </c>
      <c r="O141" s="169" t="s">
        <v>30</v>
      </c>
      <c r="Q141" s="168">
        <v>8</v>
      </c>
      <c r="R141" s="168">
        <v>5</v>
      </c>
      <c r="S141" s="168">
        <v>14</v>
      </c>
      <c r="T141" s="168">
        <v>10</v>
      </c>
      <c r="U141" s="168">
        <v>10</v>
      </c>
      <c r="W141" s="23" cm="1">
        <f t="array" ref="W141">_xlfn.LET(_xlpm.x, K141:K143, IF(SUM((_xlpm.x="K")*1, (_xlpm.x="A")*1, (_xlpm.x="GK")*1, (_xlpm.x="GA")*1)&gt;0, 3, 1))</f>
        <v>3</v>
      </c>
      <c r="X141" s="23" cm="1">
        <f t="array" ref="X141">_xlfn.LET(_xlpm.x, L141:L143, IF(SUM((_xlpm.x="K")*1, (_xlpm.x="A")*1, (_xlpm.x="GK")*1, (_xlpm.x="GA")*1)&gt;0, 3, 1))</f>
        <v>3</v>
      </c>
      <c r="Y141" s="23" cm="1">
        <f t="array" ref="Y141">_xlfn.LET(_xlpm.x, M141:M143, IF(SUM((_xlpm.x="K")*1, (_xlpm.x="A")*1, (_xlpm.x="GK")*1, (_xlpm.x="GA")*1)&gt;0, 3, 1))</f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68">
        <v>138</v>
      </c>
      <c r="K142" s="169" t="s">
        <v>31</v>
      </c>
      <c r="L142" s="169" t="s">
        <v>29</v>
      </c>
      <c r="M142" s="169" t="s">
        <v>96</v>
      </c>
      <c r="N142" s="169" t="s">
        <v>30</v>
      </c>
      <c r="O142" s="169" t="s">
        <v>28</v>
      </c>
      <c r="Q142" s="168">
        <v>7</v>
      </c>
      <c r="R142" s="168">
        <v>8</v>
      </c>
      <c r="S142" s="168">
        <v>15</v>
      </c>
      <c r="T142" s="168">
        <v>10</v>
      </c>
      <c r="U142" s="168">
        <v>9</v>
      </c>
      <c r="W142" s="23" cm="1">
        <f t="array" ref="W142">_xlfn.LET(_xlpm.x, K142:K144, IF(SUM((_xlpm.x="K")*1, (_xlpm.x="A")*1, (_xlpm.x="GK")*1, (_xlpm.x="GA")*1)&gt;0, 3, 1))</f>
        <v>3</v>
      </c>
      <c r="X142" s="23" cm="1">
        <f t="array" ref="X142">_xlfn.LET(_xlpm.x, L142:L144, IF(SUM((_xlpm.x="K")*1, (_xlpm.x="A")*1, (_xlpm.x="GK")*1, (_xlpm.x="GA")*1)&gt;0, 3, 1))</f>
        <v>3</v>
      </c>
      <c r="Y142" s="23" cm="1">
        <f t="array" ref="Y142">_xlfn.LET(_xlpm.x, M142:M144, IF(SUM((_xlpm.x="K")*1, (_xlpm.x="A")*1, (_xlpm.x="GK")*1, (_xlpm.x="GA")*1)&gt;0, 3, 1))</f>
        <v>3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69" t="s">
        <v>16</v>
      </c>
      <c r="L143" s="169" t="s">
        <v>30</v>
      </c>
      <c r="M143" s="169" t="s">
        <v>81</v>
      </c>
      <c r="N143" s="169" t="s">
        <v>12</v>
      </c>
      <c r="O143" s="169" t="s">
        <v>31</v>
      </c>
      <c r="Q143" s="168">
        <v>3</v>
      </c>
      <c r="R143" s="168">
        <v>10</v>
      </c>
      <c r="S143" s="168">
        <v>14</v>
      </c>
      <c r="T143" s="168">
        <v>4</v>
      </c>
      <c r="U143" s="168">
        <v>7</v>
      </c>
      <c r="W143" s="23" cm="1">
        <f t="array" ref="W143">_xlfn.LET(_xlpm.x, K143:K145, IF(SUM((_xlpm.x="K")*1, (_xlpm.x="A")*1, (_xlpm.x="GK")*1, (_xlpm.x="GA")*1)&gt;0, 3, 1))</f>
        <v>3</v>
      </c>
      <c r="X143" s="23" cm="1">
        <f t="array" ref="X143">_xlfn.LET(_xlpm.x, L143:L145, IF(SUM((_xlpm.x="K")*1, (_xlpm.x="A")*1, (_xlpm.x="GK")*1, (_xlpm.x="GA")*1)&gt;0, 3, 1))</f>
        <v>3</v>
      </c>
      <c r="Y143" s="23" cm="1">
        <f t="array" ref="Y143">_xlfn.LET(_xlpm.x, M143:M145, IF(SUM((_xlpm.x="K")*1, (_xlpm.x="A")*1, (_xlpm.x="GK")*1, (_xlpm.x="GA")*1)&gt;0, 3, 1))</f>
        <v>3</v>
      </c>
      <c r="Z143" s="23">
        <v>1</v>
      </c>
      <c r="AA143" s="23">
        <v>1</v>
      </c>
      <c r="AH143" s="5"/>
      <c r="AI143" s="5"/>
      <c r="AO143" s="5"/>
    </row>
    <row r="144" spans="10:41">
      <c r="J144" s="168">
        <v>140</v>
      </c>
      <c r="K144" s="169" t="s">
        <v>31</v>
      </c>
      <c r="L144" s="169" t="s">
        <v>94</v>
      </c>
      <c r="M144" s="169" t="s">
        <v>94</v>
      </c>
      <c r="N144" s="169" t="s">
        <v>30</v>
      </c>
      <c r="O144" s="169" t="s">
        <v>12</v>
      </c>
      <c r="Q144" s="168">
        <v>7</v>
      </c>
      <c r="R144" s="168">
        <v>17</v>
      </c>
      <c r="S144" s="168">
        <v>17</v>
      </c>
      <c r="T144" s="168">
        <v>10</v>
      </c>
      <c r="U144" s="168">
        <v>4</v>
      </c>
      <c r="W144" s="23" cm="1">
        <f t="array" ref="W144">_xlfn.LET(_xlpm.x, K144:K146, IF(SUM((_xlpm.x="K")*1, (_xlpm.x="A")*1, (_xlpm.x="GK")*1, (_xlpm.x="GA")*1)&gt;0, 3, 1))</f>
        <v>3</v>
      </c>
      <c r="X144" s="23" cm="1">
        <f t="array" ref="X144">_xlfn.LET(_xlpm.x, L144:L146, IF(SUM((_xlpm.x="K")*1, (_xlpm.x="A")*1, (_xlpm.x="GK")*1, (_xlpm.x="GA")*1)&gt;0, 3, 1))</f>
        <v>3</v>
      </c>
      <c r="Y144" s="23" cm="1">
        <f t="array" ref="Y144">_xlfn.LET(_xlpm.x, M144:M146, IF(SUM((_xlpm.x="K")*1, (_xlpm.x="A")*1, (_xlpm.x="GK")*1, (_xlpm.x="GA")*1)&gt;0, 3, 1))</f>
        <v>3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9" t="s">
        <v>30</v>
      </c>
      <c r="L145" s="169" t="s">
        <v>28</v>
      </c>
      <c r="M145" s="169" t="s">
        <v>82</v>
      </c>
      <c r="N145" s="169" t="s">
        <v>30</v>
      </c>
      <c r="O145" s="169" t="s">
        <v>12</v>
      </c>
      <c r="Q145" s="168">
        <v>10</v>
      </c>
      <c r="R145" s="168">
        <v>9</v>
      </c>
      <c r="S145" s="168">
        <v>16</v>
      </c>
      <c r="T145" s="168">
        <v>10</v>
      </c>
      <c r="U145" s="168">
        <v>4</v>
      </c>
      <c r="W145" s="23" cm="1">
        <f t="array" ref="W145">_xlfn.LET(_xlpm.x, K145:K147, IF(SUM((_xlpm.x="K")*1, (_xlpm.x="A")*1, (_xlpm.x="GK")*1, (_xlpm.x="GA")*1)&gt;0, 3, 1))</f>
        <v>3</v>
      </c>
      <c r="X145" s="23" cm="1">
        <f t="array" ref="X145">_xlfn.LET(_xlpm.x, L145:L147, IF(SUM((_xlpm.x="K")*1, (_xlpm.x="A")*1, (_xlpm.x="GK")*1, (_xlpm.x="GA")*1)&gt;0, 3, 1))</f>
        <v>3</v>
      </c>
      <c r="Y145" s="23" cm="1">
        <f t="array" ref="Y145">_xlfn.LET(_xlpm.x, M145:M147, IF(SUM((_xlpm.x="K")*1, (_xlpm.x="A")*1, (_xlpm.x="GK")*1, (_xlpm.x="GA")*1)&gt;0, 3, 1))</f>
        <v>3</v>
      </c>
      <c r="Z145" s="23">
        <v>1</v>
      </c>
      <c r="AA145" s="23">
        <v>1</v>
      </c>
      <c r="AH145" s="5"/>
      <c r="AI145" s="5"/>
      <c r="AO145" s="5"/>
    </row>
    <row r="146" spans="10:41">
      <c r="J146" s="168">
        <v>142</v>
      </c>
      <c r="K146" s="169" t="s">
        <v>31</v>
      </c>
      <c r="L146" s="169" t="s">
        <v>82</v>
      </c>
      <c r="M146" s="169" t="s">
        <v>96</v>
      </c>
      <c r="N146" s="169" t="s">
        <v>30</v>
      </c>
      <c r="O146" s="169" t="s">
        <v>95</v>
      </c>
      <c r="Q146" s="168">
        <v>7</v>
      </c>
      <c r="R146" s="168">
        <v>16</v>
      </c>
      <c r="S146" s="168">
        <v>15</v>
      </c>
      <c r="T146" s="168">
        <v>10</v>
      </c>
      <c r="U146" s="168">
        <v>6</v>
      </c>
      <c r="W146" s="23" cm="1">
        <f t="array" ref="W146">_xlfn.LET(_xlpm.x, K146:K148, IF(SUM((_xlpm.x="K")*1, (_xlpm.x="A")*1, (_xlpm.x="GK")*1, (_xlpm.x="GA")*1)&gt;0, 3, 1))</f>
        <v>3</v>
      </c>
      <c r="X146" s="23" cm="1">
        <f t="array" ref="X146">_xlfn.LET(_xlpm.x, L146:L148, IF(SUM((_xlpm.x="K")*1, (_xlpm.x="A")*1, (_xlpm.x="GK")*1, (_xlpm.x="GA")*1)&gt;0, 3, 1))</f>
        <v>3</v>
      </c>
      <c r="Y146" s="23" cm="1">
        <f t="array" ref="Y146">_xlfn.LET(_xlpm.x, M146:M148, IF(SUM((_xlpm.x="K")*1, (_xlpm.x="A")*1, (_xlpm.x="GK")*1, (_xlpm.x="GA")*1)&gt;0, 3, 1))</f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9" t="s">
        <v>31</v>
      </c>
      <c r="L147" s="169" t="s">
        <v>15</v>
      </c>
      <c r="M147" s="169" t="s">
        <v>81</v>
      </c>
      <c r="N147" s="169" t="s">
        <v>80</v>
      </c>
      <c r="O147" s="169" t="s">
        <v>12</v>
      </c>
      <c r="Q147" s="168">
        <v>7</v>
      </c>
      <c r="R147" s="168">
        <v>2</v>
      </c>
      <c r="S147" s="168">
        <v>14</v>
      </c>
      <c r="T147" s="168">
        <v>13</v>
      </c>
      <c r="U147" s="168">
        <v>4</v>
      </c>
      <c r="W147" s="23" cm="1">
        <f t="array" ref="W147">_xlfn.LET(_xlpm.x, K147:K149, IF(SUM((_xlpm.x="K")*1, (_xlpm.x="A")*1, (_xlpm.x="GK")*1, (_xlpm.x="GA")*1)&gt;0, 3, 1))</f>
        <v>3</v>
      </c>
      <c r="X147" s="23" cm="1">
        <f t="array" ref="X147">_xlfn.LET(_xlpm.x, L147:L149, IF(SUM((_xlpm.x="K")*1, (_xlpm.x="A")*1, (_xlpm.x="GK")*1, (_xlpm.x="GA")*1)&gt;0, 3, 1))</f>
        <v>1</v>
      </c>
      <c r="Y147" s="23" cm="1">
        <f t="array" ref="Y147">_xlfn.LET(_xlpm.x, M147:M149, IF(SUM((_xlpm.x="K")*1, (_xlpm.x="A")*1, (_xlpm.x="GK")*1, (_xlpm.x="GA")*1)&gt;0, 3, 1))</f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68">
        <v>144</v>
      </c>
      <c r="K148" s="169" t="s">
        <v>13</v>
      </c>
      <c r="L148" s="169" t="s">
        <v>16</v>
      </c>
      <c r="M148" s="169" t="s">
        <v>96</v>
      </c>
      <c r="N148" s="169" t="s">
        <v>96</v>
      </c>
      <c r="O148" s="169" t="s">
        <v>15</v>
      </c>
      <c r="Q148" s="168">
        <v>5</v>
      </c>
      <c r="R148" s="168">
        <v>3</v>
      </c>
      <c r="S148" s="168">
        <v>15</v>
      </c>
      <c r="T148" s="168">
        <v>15</v>
      </c>
      <c r="U148" s="168">
        <v>2</v>
      </c>
      <c r="W148" s="23" cm="1">
        <f t="array" ref="W148">_xlfn.LET(_xlpm.x, K148:K150, IF(SUM((_xlpm.x="K")*1, (_xlpm.x="A")*1, (_xlpm.x="GK")*1, (_xlpm.x="GA")*1)&gt;0, 3, 1))</f>
        <v>3</v>
      </c>
      <c r="X148" s="23" cm="1">
        <f t="array" ref="X148">_xlfn.LET(_xlpm.x, L148:L150, IF(SUM((_xlpm.x="K")*1, (_xlpm.x="A")*1, (_xlpm.x="GK")*1, (_xlpm.x="GA")*1)&gt;0, 3, 1))</f>
        <v>3</v>
      </c>
      <c r="Y148" s="23" cm="1">
        <f t="array" ref="Y148">_xlfn.LET(_xlpm.x, M148:M150, IF(SUM((_xlpm.x="K")*1, (_xlpm.x="A")*1, (_xlpm.x="GK")*1, (_xlpm.x="GA")*1)&gt;0, 3, 1))</f>
        <v>1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69" t="s">
        <v>31</v>
      </c>
      <c r="L149" s="169" t="s">
        <v>79</v>
      </c>
      <c r="M149" s="169" t="s">
        <v>81</v>
      </c>
      <c r="N149" s="169" t="s">
        <v>94</v>
      </c>
      <c r="O149" s="169" t="s">
        <v>15</v>
      </c>
      <c r="Q149" s="168">
        <v>7</v>
      </c>
      <c r="R149" s="168">
        <v>12</v>
      </c>
      <c r="S149" s="168">
        <v>14</v>
      </c>
      <c r="T149" s="168">
        <v>17</v>
      </c>
      <c r="U149" s="168">
        <v>2</v>
      </c>
      <c r="W149" s="23" cm="1">
        <f t="array" ref="W149">_xlfn.LET(_xlpm.x, K149:K151, IF(SUM((_xlpm.x="K")*1, (_xlpm.x="A")*1, (_xlpm.x="GK")*1, (_xlpm.x="GA")*1)&gt;0, 3, 1))</f>
        <v>3</v>
      </c>
      <c r="X149" s="23" cm="1">
        <f t="array" ref="X149">_xlfn.LET(_xlpm.x, L149:L151, IF(SUM((_xlpm.x="K")*1, (_xlpm.x="A")*1, (_xlpm.x="GK")*1, (_xlpm.x="GA")*1)&gt;0, 3, 1))</f>
        <v>3</v>
      </c>
      <c r="Y149" s="23" cm="1">
        <f t="array" ref="Y149">_xlfn.LET(_xlpm.x, M149:M151, IF(SUM((_xlpm.x="K")*1, (_xlpm.x="A")*1, (_xlpm.x="GK")*1, (_xlpm.x="GA")*1)&gt;0, 3, 1))</f>
        <v>1</v>
      </c>
      <c r="Z149" s="23">
        <v>1</v>
      </c>
      <c r="AA149" s="23">
        <v>1</v>
      </c>
      <c r="AH149" s="5"/>
      <c r="AI149" s="5"/>
      <c r="AO149" s="5"/>
    </row>
    <row r="150" spans="10:41">
      <c r="J150" s="168">
        <v>146</v>
      </c>
      <c r="K150" s="169" t="s">
        <v>95</v>
      </c>
      <c r="L150" s="169" t="s">
        <v>31</v>
      </c>
      <c r="M150" s="169" t="s">
        <v>96</v>
      </c>
      <c r="N150" s="169" t="s">
        <v>12</v>
      </c>
      <c r="O150" s="169" t="s">
        <v>30</v>
      </c>
      <c r="Q150" s="168">
        <v>6</v>
      </c>
      <c r="R150" s="168">
        <v>7</v>
      </c>
      <c r="S150" s="168">
        <v>15</v>
      </c>
      <c r="T150" s="168">
        <v>4</v>
      </c>
      <c r="U150" s="168">
        <v>10</v>
      </c>
      <c r="W150" s="23" cm="1">
        <f t="array" ref="W150">_xlfn.LET(_xlpm.x, K150:K152, IF(SUM((_xlpm.x="K")*1, (_xlpm.x="A")*1, (_xlpm.x="GK")*1, (_xlpm.x="GA")*1)&gt;0, 3, 1))</f>
        <v>3</v>
      </c>
      <c r="X150" s="23" cm="1">
        <f t="array" ref="X150">_xlfn.LET(_xlpm.x, L150:L152, IF(SUM((_xlpm.x="K")*1, (_xlpm.x="A")*1, (_xlpm.x="GK")*1, (_xlpm.x="GA")*1)&gt;0, 3, 1))</f>
        <v>3</v>
      </c>
      <c r="Y150" s="23" cm="1">
        <f t="array" ref="Y150">_xlfn.LET(_xlpm.x, M150:M152, IF(SUM((_xlpm.x="K")*1, (_xlpm.x="A")*1, (_xlpm.x="GK")*1, (_xlpm.x="GA")*1)&gt;0, 3, 1))</f>
        <v>3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69" t="s">
        <v>31</v>
      </c>
      <c r="L151" s="169" t="s">
        <v>30</v>
      </c>
      <c r="M151" s="169" t="s">
        <v>81</v>
      </c>
      <c r="N151" s="169" t="s">
        <v>79</v>
      </c>
      <c r="O151" s="169" t="s">
        <v>28</v>
      </c>
      <c r="Q151" s="168">
        <v>7</v>
      </c>
      <c r="R151" s="168">
        <v>10</v>
      </c>
      <c r="S151" s="168">
        <v>14</v>
      </c>
      <c r="T151" s="168">
        <v>12</v>
      </c>
      <c r="U151" s="168">
        <v>9</v>
      </c>
      <c r="W151" s="23" cm="1">
        <f t="array" ref="W151">_xlfn.LET(_xlpm.x, K151:K153, IF(SUM((_xlpm.x="K")*1, (_xlpm.x="A")*1, (_xlpm.x="GK")*1, (_xlpm.x="GA")*1)&gt;0, 3, 1))</f>
        <v>3</v>
      </c>
      <c r="X151" s="23" cm="1">
        <f t="array" ref="X151">_xlfn.LET(_xlpm.x, L151:L153, IF(SUM((_xlpm.x="K")*1, (_xlpm.x="A")*1, (_xlpm.x="GK")*1, (_xlpm.x="GA")*1)&gt;0, 3, 1))</f>
        <v>1</v>
      </c>
      <c r="Y151" s="23" cm="1">
        <f t="array" ref="Y151">_xlfn.LET(_xlpm.x, M151:M153, IF(SUM((_xlpm.x="K")*1, (_xlpm.x="A")*1, (_xlpm.x="GK")*1, (_xlpm.x="GA")*1)&gt;0, 3, 1))</f>
        <v>3</v>
      </c>
      <c r="Z151" s="23">
        <v>1</v>
      </c>
      <c r="AA151" s="23">
        <v>1</v>
      </c>
      <c r="AH151" s="5"/>
      <c r="AI151" s="5"/>
      <c r="AO151" s="5"/>
    </row>
    <row r="152" spans="10:41">
      <c r="J152" s="168">
        <v>148</v>
      </c>
      <c r="K152" s="169" t="s">
        <v>31</v>
      </c>
      <c r="L152" s="169" t="s">
        <v>85</v>
      </c>
      <c r="M152" s="169" t="s">
        <v>82</v>
      </c>
      <c r="N152" s="169" t="s">
        <v>30</v>
      </c>
      <c r="O152" s="169" t="s">
        <v>12</v>
      </c>
      <c r="Q152" s="168">
        <v>7</v>
      </c>
      <c r="R152" s="168">
        <v>18</v>
      </c>
      <c r="S152" s="168">
        <v>16</v>
      </c>
      <c r="T152" s="168">
        <v>10</v>
      </c>
      <c r="U152" s="168">
        <v>4</v>
      </c>
      <c r="W152" s="23" cm="1">
        <f t="array" ref="W152">_xlfn.LET(_xlpm.x, K152:K154, IF(SUM((_xlpm.x="K")*1, (_xlpm.x="A")*1, (_xlpm.x="GK")*1, (_xlpm.x="GA")*1)&gt;0, 3, 1))</f>
        <v>3</v>
      </c>
      <c r="X152" s="23" cm="1">
        <f t="array" ref="X152">_xlfn.LET(_xlpm.x, L152:L154, IF(SUM((_xlpm.x="K")*1, (_xlpm.x="A")*1, (_xlpm.x="GK")*1, (_xlpm.x="GA")*1)&gt;0, 3, 1))</f>
        <v>3</v>
      </c>
      <c r="Y152" s="23" cm="1">
        <f t="array" ref="Y152">_xlfn.LET(_xlpm.x, M152:M154, IF(SUM((_xlpm.x="K")*1, (_xlpm.x="A")*1, (_xlpm.x="GK")*1, (_xlpm.x="GA")*1)&gt;0, 3, 1))</f>
        <v>3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69" t="s">
        <v>95</v>
      </c>
      <c r="L153" s="169" t="s">
        <v>96</v>
      </c>
      <c r="M153" s="169" t="s">
        <v>96</v>
      </c>
      <c r="N153" s="169" t="s">
        <v>31</v>
      </c>
      <c r="O153" s="169" t="s">
        <v>15</v>
      </c>
      <c r="Q153" s="168">
        <v>6</v>
      </c>
      <c r="R153" s="168">
        <v>15</v>
      </c>
      <c r="S153" s="168">
        <v>15</v>
      </c>
      <c r="T153" s="168">
        <v>7</v>
      </c>
      <c r="U153" s="168">
        <v>2</v>
      </c>
      <c r="W153" s="23" cm="1">
        <f t="array" ref="W153">_xlfn.LET(_xlpm.x, K153:K155, IF(SUM((_xlpm.x="K")*1, (_xlpm.x="A")*1, (_xlpm.x="GK")*1, (_xlpm.x="GA")*1)&gt;0, 3, 1))</f>
        <v>3</v>
      </c>
      <c r="X153" s="23" cm="1">
        <f t="array" ref="X153">_xlfn.LET(_xlpm.x, L153:L155, IF(SUM((_xlpm.x="K")*1, (_xlpm.x="A")*1, (_xlpm.x="GK")*1, (_xlpm.x="GA")*1)&gt;0, 3, 1))</f>
        <v>3</v>
      </c>
      <c r="Y153" s="23" cm="1">
        <f t="array" ref="Y153">_xlfn.LET(_xlpm.x, M153:M155, IF(SUM((_xlpm.x="K")*1, (_xlpm.x="A")*1, (_xlpm.x="GK")*1, (_xlpm.x="GA")*1)&gt;0, 3, 1))</f>
        <v>3</v>
      </c>
      <c r="Z153" s="23">
        <v>1</v>
      </c>
      <c r="AA153" s="23">
        <v>1</v>
      </c>
      <c r="AH153" s="5"/>
      <c r="AI153" s="5"/>
      <c r="AO153" s="5"/>
    </row>
    <row r="154" spans="10:41">
      <c r="J154" s="168">
        <v>150</v>
      </c>
      <c r="K154" s="169" t="s">
        <v>31</v>
      </c>
      <c r="L154" s="169" t="s">
        <v>31</v>
      </c>
      <c r="M154" s="169" t="s">
        <v>94</v>
      </c>
      <c r="N154" s="169" t="s">
        <v>28</v>
      </c>
      <c r="O154" s="169" t="s">
        <v>16</v>
      </c>
      <c r="Q154" s="168">
        <v>7</v>
      </c>
      <c r="R154" s="168">
        <v>7</v>
      </c>
      <c r="S154" s="168">
        <v>17</v>
      </c>
      <c r="T154" s="168">
        <v>9</v>
      </c>
      <c r="U154" s="168">
        <v>3</v>
      </c>
      <c r="W154" s="23" cm="1">
        <f t="array" ref="W154">_xlfn.LET(_xlpm.x, K154:K156, IF(SUM((_xlpm.x="K")*1, (_xlpm.x="A")*1, (_xlpm.x="GK")*1, (_xlpm.x="GA")*1)&gt;0, 3, 1))</f>
        <v>3</v>
      </c>
      <c r="X154" s="23" cm="1">
        <f t="array" ref="X154">_xlfn.LET(_xlpm.x, L154:L156, IF(SUM((_xlpm.x="K")*1, (_xlpm.x="A")*1, (_xlpm.x="GK")*1, (_xlpm.x="GA")*1)&gt;0, 3, 1))</f>
        <v>3</v>
      </c>
      <c r="Y154" s="23" cm="1">
        <f t="array" ref="Y154">_xlfn.LET(_xlpm.x, M154:M156, IF(SUM((_xlpm.x="K")*1, (_xlpm.x="A")*1, (_xlpm.x="GK")*1, (_xlpm.x="GA")*1)&gt;0, 3, 1))</f>
        <v>3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69" t="s">
        <v>13</v>
      </c>
      <c r="L155" s="169" t="s">
        <v>29</v>
      </c>
      <c r="M155" s="169" t="s">
        <v>96</v>
      </c>
      <c r="N155" s="169" t="s">
        <v>15</v>
      </c>
      <c r="O155" s="169" t="s">
        <v>30</v>
      </c>
      <c r="Q155" s="168">
        <v>5</v>
      </c>
      <c r="R155" s="168">
        <v>8</v>
      </c>
      <c r="S155" s="168">
        <v>15</v>
      </c>
      <c r="T155" s="168">
        <v>2</v>
      </c>
      <c r="U155" s="168">
        <v>10</v>
      </c>
      <c r="W155" s="23" cm="1">
        <f t="array" ref="W155">_xlfn.LET(_xlpm.x, K155:K157, IF(SUM((_xlpm.x="K")*1, (_xlpm.x="A")*1, (_xlpm.x="GK")*1, (_xlpm.x="GA")*1)&gt;0, 3, 1))</f>
        <v>3</v>
      </c>
      <c r="X155" s="23" cm="1">
        <f t="array" ref="X155">_xlfn.LET(_xlpm.x, L155:L157, IF(SUM((_xlpm.x="K")*1, (_xlpm.x="A")*1, (_xlpm.x="GK")*1, (_xlpm.x="GA")*1)&gt;0, 3, 1))</f>
        <v>3</v>
      </c>
      <c r="Y155" s="23" cm="1">
        <f t="array" ref="Y155">_xlfn.LET(_xlpm.x, M155:M157, IF(SUM((_xlpm.x="K")*1, (_xlpm.x="A")*1, (_xlpm.x="GK")*1, (_xlpm.x="GA")*1)&gt;0, 3, 1))</f>
        <v>3</v>
      </c>
      <c r="Z155" s="23">
        <v>1</v>
      </c>
      <c r="AA155" s="23">
        <v>1</v>
      </c>
      <c r="AH155" s="5"/>
      <c r="AI155" s="5"/>
      <c r="AO155" s="5"/>
    </row>
    <row r="156" spans="10:41">
      <c r="J156" s="168">
        <v>152</v>
      </c>
      <c r="K156" s="169" t="s">
        <v>31</v>
      </c>
      <c r="L156" s="169" t="s">
        <v>78</v>
      </c>
      <c r="M156" s="169" t="s">
        <v>94</v>
      </c>
      <c r="N156" s="169" t="s">
        <v>14</v>
      </c>
      <c r="O156" s="169" t="s">
        <v>28</v>
      </c>
      <c r="Q156" s="168">
        <v>7</v>
      </c>
      <c r="R156" s="168">
        <v>11</v>
      </c>
      <c r="S156" s="168">
        <v>17</v>
      </c>
      <c r="T156" s="168">
        <v>1</v>
      </c>
      <c r="U156" s="168">
        <v>9</v>
      </c>
      <c r="W156" s="23" cm="1">
        <f t="array" ref="W156">_xlfn.LET(_xlpm.x, K156:K158, IF(SUM((_xlpm.x="K")*1, (_xlpm.x="A")*1, (_xlpm.x="GK")*1, (_xlpm.x="GA")*1)&gt;0, 3, 1))</f>
        <v>3</v>
      </c>
      <c r="X156" s="23" cm="1">
        <f t="array" ref="X156">_xlfn.LET(_xlpm.x, L156:L158, IF(SUM((_xlpm.x="K")*1, (_xlpm.x="A")*1, (_xlpm.x="GK")*1, (_xlpm.x="GA")*1)&gt;0, 3, 1))</f>
        <v>3</v>
      </c>
      <c r="Y156" s="23" cm="1">
        <f t="array" ref="Y156">_xlfn.LET(_xlpm.x, M156:M158, IF(SUM((_xlpm.x="K")*1, (_xlpm.x="A")*1, (_xlpm.x="GK")*1, (_xlpm.x="GA")*1)&gt;0, 3, 1))</f>
        <v>3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69" t="s">
        <v>95</v>
      </c>
      <c r="L157" s="169" t="s">
        <v>31</v>
      </c>
      <c r="M157" s="169" t="s">
        <v>96</v>
      </c>
      <c r="N157" s="169" t="s">
        <v>16</v>
      </c>
      <c r="O157" s="169" t="s">
        <v>12</v>
      </c>
      <c r="Q157" s="168">
        <v>6</v>
      </c>
      <c r="R157" s="168">
        <v>7</v>
      </c>
      <c r="S157" s="168">
        <v>15</v>
      </c>
      <c r="T157" s="168">
        <v>3</v>
      </c>
      <c r="U157" s="168">
        <v>4</v>
      </c>
      <c r="W157" s="23" cm="1">
        <f t="array" ref="W157">_xlfn.LET(_xlpm.x, K157:K159, IF(SUM((_xlpm.x="K")*1, (_xlpm.x="A")*1, (_xlpm.x="GK")*1, (_xlpm.x="GA")*1)&gt;0, 3, 1))</f>
        <v>3</v>
      </c>
      <c r="X157" s="23" cm="1">
        <f t="array" ref="X157">_xlfn.LET(_xlpm.x, L157:L159, IF(SUM((_xlpm.x="K")*1, (_xlpm.x="A")*1, (_xlpm.x="GK")*1, (_xlpm.x="GA")*1)&gt;0, 3, 1))</f>
        <v>3</v>
      </c>
      <c r="Y157" s="23" cm="1">
        <f t="array" ref="Y157">_xlfn.LET(_xlpm.x, M157:M159, IF(SUM((_xlpm.x="K")*1, (_xlpm.x="A")*1, (_xlpm.x="GK")*1, (_xlpm.x="GA")*1)&gt;0, 3, 1))</f>
        <v>3</v>
      </c>
      <c r="Z157" s="23">
        <v>1</v>
      </c>
      <c r="AA157" s="23">
        <v>1</v>
      </c>
      <c r="AH157" s="5"/>
      <c r="AI157" s="5"/>
      <c r="AO157" s="5"/>
    </row>
    <row r="158" spans="10:41">
      <c r="J158" s="168">
        <v>154</v>
      </c>
      <c r="K158" s="169" t="s">
        <v>13</v>
      </c>
      <c r="L158" s="169" t="s">
        <v>95</v>
      </c>
      <c r="M158" s="169" t="s">
        <v>82</v>
      </c>
      <c r="N158" s="169" t="s">
        <v>13</v>
      </c>
      <c r="O158" s="169" t="s">
        <v>95</v>
      </c>
      <c r="Q158" s="168">
        <v>5</v>
      </c>
      <c r="R158" s="168">
        <v>6</v>
      </c>
      <c r="S158" s="168">
        <v>16</v>
      </c>
      <c r="T158" s="168">
        <v>5</v>
      </c>
      <c r="U158" s="168">
        <v>6</v>
      </c>
      <c r="W158" s="23" cm="1">
        <f t="array" ref="W158">_xlfn.LET(_xlpm.x, K158:K160, IF(SUM((_xlpm.x="K")*1, (_xlpm.x="A")*1, (_xlpm.x="GK")*1, (_xlpm.x="GA")*1)&gt;0, 3, 1))</f>
        <v>3</v>
      </c>
      <c r="X158" s="23" cm="1">
        <f t="array" ref="X158">_xlfn.LET(_xlpm.x, L158:L160, IF(SUM((_xlpm.x="K")*1, (_xlpm.x="A")*1, (_xlpm.x="GK")*1, (_xlpm.x="GA")*1)&gt;0, 3, 1))</f>
        <v>3</v>
      </c>
      <c r="Y158" s="23" cm="1">
        <f t="array" ref="Y158">_xlfn.LET(_xlpm.x, M158:M160, IF(SUM((_xlpm.x="K")*1, (_xlpm.x="A")*1, (_xlpm.x="GK")*1, (_xlpm.x="GA")*1)&gt;0, 3, 1))</f>
        <v>3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69" t="s">
        <v>29</v>
      </c>
      <c r="L159" s="169" t="s">
        <v>85</v>
      </c>
      <c r="M159" s="169" t="s">
        <v>94</v>
      </c>
      <c r="N159" s="169" t="s">
        <v>28</v>
      </c>
      <c r="O159" s="169" t="s">
        <v>15</v>
      </c>
      <c r="Q159" s="168">
        <v>8</v>
      </c>
      <c r="R159" s="168">
        <v>18</v>
      </c>
      <c r="S159" s="168">
        <v>17</v>
      </c>
      <c r="T159" s="168">
        <v>9</v>
      </c>
      <c r="U159" s="168">
        <v>2</v>
      </c>
      <c r="W159" s="23" cm="1">
        <f t="array" ref="W159">_xlfn.LET(_xlpm.x, K159:K161, IF(SUM((_xlpm.x="K")*1, (_xlpm.x="A")*1, (_xlpm.x="GK")*1, (_xlpm.x="GA")*1)&gt;0, 3, 1))</f>
        <v>3</v>
      </c>
      <c r="X159" s="23" cm="1">
        <f t="array" ref="X159">_xlfn.LET(_xlpm.x, L159:L161, IF(SUM((_xlpm.x="K")*1, (_xlpm.x="A")*1, (_xlpm.x="GK")*1, (_xlpm.x="GA")*1)&gt;0, 3, 1))</f>
        <v>3</v>
      </c>
      <c r="Y159" s="23" cm="1">
        <f t="array" ref="Y159">_xlfn.LET(_xlpm.x, M159:M161, IF(SUM((_xlpm.x="K")*1, (_xlpm.x="A")*1, (_xlpm.x="GK")*1, (_xlpm.x="GA")*1)&gt;0, 3, 1))</f>
        <v>3</v>
      </c>
      <c r="Z159" s="23">
        <v>1</v>
      </c>
      <c r="AA159" s="23">
        <v>1</v>
      </c>
      <c r="AH159" s="5"/>
      <c r="AI159" s="5"/>
      <c r="AO159" s="5"/>
    </row>
    <row r="160" spans="10:41">
      <c r="J160" s="168">
        <v>156</v>
      </c>
      <c r="K160" s="169" t="s">
        <v>13</v>
      </c>
      <c r="L160" s="169" t="s">
        <v>94</v>
      </c>
      <c r="M160" s="169" t="s">
        <v>82</v>
      </c>
      <c r="N160" s="169" t="s">
        <v>28</v>
      </c>
      <c r="O160" s="169" t="s">
        <v>95</v>
      </c>
      <c r="Q160" s="168">
        <v>5</v>
      </c>
      <c r="R160" s="168">
        <v>17</v>
      </c>
      <c r="S160" s="168">
        <v>16</v>
      </c>
      <c r="T160" s="168">
        <v>9</v>
      </c>
      <c r="U160" s="168">
        <v>6</v>
      </c>
      <c r="W160" s="23" cm="1">
        <f t="array" ref="W160">_xlfn.LET(_xlpm.x, K160:K162, IF(SUM((_xlpm.x="K")*1, (_xlpm.x="A")*1, (_xlpm.x="GK")*1, (_xlpm.x="GA")*1)&gt;0, 3, 1))</f>
        <v>3</v>
      </c>
      <c r="X160" s="23" cm="1">
        <f t="array" ref="X160">_xlfn.LET(_xlpm.x, L160:L162, IF(SUM((_xlpm.x="K")*1, (_xlpm.x="A")*1, (_xlpm.x="GK")*1, (_xlpm.x="GA")*1)&gt;0, 3, 1))</f>
        <v>3</v>
      </c>
      <c r="Y160" s="23" cm="1">
        <f t="array" ref="Y160">_xlfn.LET(_xlpm.x, M160:M162, IF(SUM((_xlpm.x="K")*1, (_xlpm.x="A")*1, (_xlpm.x="GK")*1, (_xlpm.x="GA")*1)&gt;0, 3, 1))</f>
        <v>3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95</v>
      </c>
      <c r="M161" s="169" t="s">
        <v>94</v>
      </c>
      <c r="N161" s="169" t="s">
        <v>12</v>
      </c>
      <c r="O161" s="169" t="s">
        <v>13</v>
      </c>
      <c r="Q161" s="168">
        <v>8</v>
      </c>
      <c r="R161" s="168">
        <v>6</v>
      </c>
      <c r="S161" s="168">
        <v>17</v>
      </c>
      <c r="T161" s="168">
        <v>4</v>
      </c>
      <c r="U161" s="168">
        <v>5</v>
      </c>
      <c r="W161" s="23" cm="1">
        <f t="array" ref="W161">_xlfn.LET(_xlpm.x, K161:K163, IF(SUM((_xlpm.x="K")*1, (_xlpm.x="A")*1, (_xlpm.x="GK")*1, (_xlpm.x="GA")*1)&gt;0, 3, 1))</f>
        <v>3</v>
      </c>
      <c r="X161" s="23" cm="1">
        <f t="array" ref="X161">_xlfn.LET(_xlpm.x, L161:L163, IF(SUM((_xlpm.x="K")*1, (_xlpm.x="A")*1, (_xlpm.x="GK")*1, (_xlpm.x="GA")*1)&gt;0, 3, 1))</f>
        <v>3</v>
      </c>
      <c r="Y161" s="23" cm="1">
        <f t="array" ref="Y161">_xlfn.LET(_xlpm.x, M161:M163, IF(SUM((_xlpm.x="K")*1, (_xlpm.x="A")*1, (_xlpm.x="GK")*1, (_xlpm.x="GA")*1)&gt;0, 3, 1))</f>
        <v>3</v>
      </c>
      <c r="Z161" s="23">
        <v>1</v>
      </c>
      <c r="AA161" s="23">
        <v>1</v>
      </c>
      <c r="AH161" s="5"/>
      <c r="AI161" s="5"/>
      <c r="AO161" s="5"/>
    </row>
    <row r="162" spans="10:41">
      <c r="J162" s="168">
        <v>158</v>
      </c>
      <c r="K162" s="169" t="s">
        <v>31</v>
      </c>
      <c r="L162" s="169" t="s">
        <v>31</v>
      </c>
      <c r="M162" s="169" t="s">
        <v>82</v>
      </c>
      <c r="N162" s="169" t="s">
        <v>79</v>
      </c>
      <c r="O162" s="169" t="s">
        <v>13</v>
      </c>
      <c r="Q162" s="168">
        <v>7</v>
      </c>
      <c r="R162" s="168">
        <v>7</v>
      </c>
      <c r="S162" s="168">
        <v>16</v>
      </c>
      <c r="T162" s="168">
        <v>12</v>
      </c>
      <c r="U162" s="168">
        <v>5</v>
      </c>
      <c r="W162" s="23" cm="1">
        <f t="array" ref="W162">_xlfn.LET(_xlpm.x, K162:K164, IF(SUM((_xlpm.x="K")*1, (_xlpm.x="A")*1, (_xlpm.x="GK")*1, (_xlpm.x="GA")*1)&gt;0, 3, 1))</f>
        <v>3</v>
      </c>
      <c r="X162" s="23" cm="1">
        <f t="array" ref="X162">_xlfn.LET(_xlpm.x, L162:L164, IF(SUM((_xlpm.x="K")*1, (_xlpm.x="A")*1, (_xlpm.x="GK")*1, (_xlpm.x="GA")*1)&gt;0, 3, 1))</f>
        <v>3</v>
      </c>
      <c r="Y162" s="23" cm="1">
        <f t="array" ref="Y162">_xlfn.LET(_xlpm.x, M162:M164, IF(SUM((_xlpm.x="K")*1, (_xlpm.x="A")*1, (_xlpm.x="GK")*1, (_xlpm.x="GA")*1)&gt;0, 3, 1))</f>
        <v>3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69" t="s">
        <v>95</v>
      </c>
      <c r="L163" s="169" t="s">
        <v>82</v>
      </c>
      <c r="M163" s="169" t="s">
        <v>94</v>
      </c>
      <c r="N163" s="169" t="s">
        <v>13</v>
      </c>
      <c r="O163" s="169" t="s">
        <v>30</v>
      </c>
      <c r="Q163" s="168">
        <v>6</v>
      </c>
      <c r="R163" s="168">
        <v>16</v>
      </c>
      <c r="S163" s="168">
        <v>17</v>
      </c>
      <c r="T163" s="168">
        <v>5</v>
      </c>
      <c r="U163" s="168">
        <v>10</v>
      </c>
      <c r="W163" s="23" cm="1">
        <f t="array" ref="W163">_xlfn.LET(_xlpm.x, K163:K165, IF(SUM((_xlpm.x="K")*1, (_xlpm.x="A")*1, (_xlpm.x="GK")*1, (_xlpm.x="GA")*1)&gt;0, 3, 1))</f>
        <v>3</v>
      </c>
      <c r="X163" s="23" cm="1">
        <f t="array" ref="X163">_xlfn.LET(_xlpm.x, L163:L165, IF(SUM((_xlpm.x="K")*1, (_xlpm.x="A")*1, (_xlpm.x="GK")*1, (_xlpm.x="GA")*1)&gt;0, 3, 1))</f>
        <v>3</v>
      </c>
      <c r="Y163" s="23" cm="1">
        <f t="array" ref="Y163">_xlfn.LET(_xlpm.x, M163:M165, IF(SUM((_xlpm.x="K")*1, (_xlpm.x="A")*1, (_xlpm.x="GK")*1, (_xlpm.x="GA")*1)&gt;0, 3, 1))</f>
        <v>3</v>
      </c>
      <c r="Z163" s="23">
        <v>1</v>
      </c>
      <c r="AA163" s="23">
        <v>1</v>
      </c>
      <c r="AH163" s="5"/>
      <c r="AI163" s="5"/>
      <c r="AO163" s="5"/>
    </row>
    <row r="164" spans="10:41">
      <c r="J164" s="168">
        <v>160</v>
      </c>
      <c r="K164" s="169" t="s">
        <v>13</v>
      </c>
      <c r="L164" s="169" t="s">
        <v>31</v>
      </c>
      <c r="M164" s="169" t="s">
        <v>81</v>
      </c>
      <c r="N164" s="169" t="s">
        <v>15</v>
      </c>
      <c r="O164" s="169" t="s">
        <v>16</v>
      </c>
      <c r="Q164" s="168">
        <v>5</v>
      </c>
      <c r="R164" s="168">
        <v>7</v>
      </c>
      <c r="S164" s="168">
        <v>14</v>
      </c>
      <c r="T164" s="168">
        <v>2</v>
      </c>
      <c r="U164" s="168">
        <v>3</v>
      </c>
      <c r="W164" s="23" cm="1">
        <f t="array" ref="W164">_xlfn.LET(_xlpm.x, K164:K166, IF(SUM((_xlpm.x="K")*1, (_xlpm.x="A")*1, (_xlpm.x="GK")*1, (_xlpm.x="GA")*1)&gt;0, 3, 1))</f>
        <v>3</v>
      </c>
      <c r="X164" s="23" cm="1">
        <f t="array" ref="X164">_xlfn.LET(_xlpm.x, L164:L166, IF(SUM((_xlpm.x="K")*1, (_xlpm.x="A")*1, (_xlpm.x="GK")*1, (_xlpm.x="GA")*1)&gt;0, 3, 1))</f>
        <v>3</v>
      </c>
      <c r="Y164" s="23" cm="1">
        <f t="array" ref="Y164">_xlfn.LET(_xlpm.x, M164:M166, IF(SUM((_xlpm.x="K")*1, (_xlpm.x="A")*1, (_xlpm.x="GK")*1, (_xlpm.x="GA")*1)&gt;0, 3, 1))</f>
        <v>3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69" t="s">
        <v>29</v>
      </c>
      <c r="L165" s="169" t="s">
        <v>78</v>
      </c>
      <c r="M165" s="169" t="s">
        <v>94</v>
      </c>
      <c r="N165" s="169" t="s">
        <v>29</v>
      </c>
      <c r="O165" s="169" t="s">
        <v>29</v>
      </c>
      <c r="Q165" s="168">
        <v>8</v>
      </c>
      <c r="R165" s="168">
        <v>11</v>
      </c>
      <c r="S165" s="168">
        <v>17</v>
      </c>
      <c r="T165" s="168">
        <v>8</v>
      </c>
      <c r="U165" s="168">
        <v>8</v>
      </c>
      <c r="W165" s="23" cm="1">
        <f t="array" ref="W165">_xlfn.LET(_xlpm.x, K165:K167, IF(SUM((_xlpm.x="K")*1, (_xlpm.x="A")*1, (_xlpm.x="GK")*1, (_xlpm.x="GA")*1)&gt;0, 3, 1))</f>
        <v>3</v>
      </c>
      <c r="X165" s="23" cm="1">
        <f t="array" ref="X165">_xlfn.LET(_xlpm.x, L165:L167, IF(SUM((_xlpm.x="K")*1, (_xlpm.x="A")*1, (_xlpm.x="GK")*1, (_xlpm.x="GA")*1)&gt;0, 3, 1))</f>
        <v>3</v>
      </c>
      <c r="Y165" s="23" cm="1">
        <f t="array" ref="Y165">_xlfn.LET(_xlpm.x, M165:M167, IF(SUM((_xlpm.x="K")*1, (_xlpm.x="A")*1, (_xlpm.x="GK")*1, (_xlpm.x="GA")*1)&gt;0, 3, 1))</f>
        <v>3</v>
      </c>
      <c r="Z165" s="23">
        <v>1</v>
      </c>
      <c r="AA165" s="23">
        <v>1</v>
      </c>
      <c r="AH165" s="5"/>
      <c r="AI165" s="5"/>
      <c r="AO165" s="5"/>
    </row>
    <row r="166" spans="10:41">
      <c r="J166" s="168">
        <v>162</v>
      </c>
      <c r="K166" s="169" t="s">
        <v>31</v>
      </c>
      <c r="L166" s="169" t="s">
        <v>28</v>
      </c>
      <c r="M166" s="169" t="s">
        <v>81</v>
      </c>
      <c r="N166" s="169" t="s">
        <v>16</v>
      </c>
      <c r="O166" s="169" t="s">
        <v>16</v>
      </c>
      <c r="Q166" s="168">
        <v>7</v>
      </c>
      <c r="R166" s="168">
        <v>9</v>
      </c>
      <c r="S166" s="168">
        <v>14</v>
      </c>
      <c r="T166" s="168">
        <v>3</v>
      </c>
      <c r="U166" s="168">
        <v>3</v>
      </c>
      <c r="W166" s="23" cm="1">
        <f t="array" ref="W166">_xlfn.LET(_xlpm.x, K166:K168, IF(SUM((_xlpm.x="K")*1, (_xlpm.x="A")*1, (_xlpm.x="GK")*1, (_xlpm.x="GA")*1)&gt;0, 3, 1))</f>
        <v>3</v>
      </c>
      <c r="X166" s="23" cm="1">
        <f t="array" ref="X166">_xlfn.LET(_xlpm.x, L166:L168, IF(SUM((_xlpm.x="K")*1, (_xlpm.x="A")*1, (_xlpm.x="GK")*1, (_xlpm.x="GA")*1)&gt;0, 3, 1))</f>
        <v>3</v>
      </c>
      <c r="Y166" s="23" cm="1">
        <f t="array" ref="Y166">_xlfn.LET(_xlpm.x, M166:M168, IF(SUM((_xlpm.x="K")*1, (_xlpm.x="A")*1, (_xlpm.x="GK")*1, (_xlpm.x="GA")*1)&gt;0, 3, 1))</f>
        <v>3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69" t="s">
        <v>29</v>
      </c>
      <c r="L167" s="169" t="s">
        <v>29</v>
      </c>
      <c r="M167" s="169" t="s">
        <v>82</v>
      </c>
      <c r="N167" s="169" t="s">
        <v>13</v>
      </c>
      <c r="O167" s="169" t="s">
        <v>16</v>
      </c>
      <c r="Q167" s="168">
        <v>8</v>
      </c>
      <c r="R167" s="168">
        <v>8</v>
      </c>
      <c r="S167" s="168">
        <v>16</v>
      </c>
      <c r="T167" s="168">
        <v>5</v>
      </c>
      <c r="U167" s="168">
        <v>3</v>
      </c>
      <c r="W167" s="23" cm="1">
        <f t="array" ref="W167">_xlfn.LET(_xlpm.x, K167:K169, IF(SUM((_xlpm.x="K")*1, (_xlpm.x="A")*1, (_xlpm.x="GK")*1, (_xlpm.x="GA")*1)&gt;0, 3, 1))</f>
        <v>3</v>
      </c>
      <c r="X167" s="23" cm="1">
        <f t="array" ref="X167">_xlfn.LET(_xlpm.x, L167:L169, IF(SUM((_xlpm.x="K")*1, (_xlpm.x="A")*1, (_xlpm.x="GK")*1, (_xlpm.x="GA")*1)&gt;0, 3, 1))</f>
        <v>3</v>
      </c>
      <c r="Y167" s="23" cm="1">
        <f t="array" ref="Y167">_xlfn.LET(_xlpm.x, M167:M169, IF(SUM((_xlpm.x="K")*1, (_xlpm.x="A")*1, (_xlpm.x="GK")*1, (_xlpm.x="GA")*1)&gt;0, 3, 1))</f>
        <v>3</v>
      </c>
      <c r="Z167" s="23">
        <v>1</v>
      </c>
      <c r="AA167" s="23">
        <v>1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81</v>
      </c>
      <c r="M168" s="169" t="s">
        <v>94</v>
      </c>
      <c r="N168" s="169" t="s">
        <v>81</v>
      </c>
      <c r="O168" s="169" t="s">
        <v>30</v>
      </c>
      <c r="Q168" s="168">
        <v>5</v>
      </c>
      <c r="R168" s="168">
        <v>14</v>
      </c>
      <c r="S168" s="168">
        <v>17</v>
      </c>
      <c r="T168" s="168">
        <v>14</v>
      </c>
      <c r="U168" s="168">
        <v>10</v>
      </c>
      <c r="W168" s="23" cm="1">
        <f t="array" ref="W168">_xlfn.LET(_xlpm.x, K168:K170, IF(SUM((_xlpm.x="K")*1, (_xlpm.x="A")*1, (_xlpm.x="GK")*1, (_xlpm.x="GA")*1)&gt;0, 3, 1))</f>
        <v>1</v>
      </c>
      <c r="X168" s="23" cm="1">
        <f t="array" ref="X168">_xlfn.LET(_xlpm.x, L168:L170, IF(SUM((_xlpm.x="K")*1, (_xlpm.x="A")*1, (_xlpm.x="GK")*1, (_xlpm.x="GA")*1)&gt;0, 3, 1))</f>
        <v>3</v>
      </c>
      <c r="Y168" s="23" cm="1">
        <f t="array" ref="Y168">_xlfn.LET(_xlpm.x, M168:M170, IF(SUM((_xlpm.x="K")*1, (_xlpm.x="A")*1, (_xlpm.x="GK")*1, (_xlpm.x="GA")*1)&gt;0, 3, 1))</f>
        <v>3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69" t="s">
        <v>13</v>
      </c>
      <c r="L169" s="169" t="s">
        <v>31</v>
      </c>
      <c r="M169" s="169" t="s">
        <v>82</v>
      </c>
      <c r="N169" s="169" t="s">
        <v>30</v>
      </c>
      <c r="O169" s="169" t="s">
        <v>16</v>
      </c>
      <c r="Q169" s="168">
        <v>5</v>
      </c>
      <c r="R169" s="168">
        <v>7</v>
      </c>
      <c r="S169" s="168">
        <v>16</v>
      </c>
      <c r="T169" s="168">
        <v>10</v>
      </c>
      <c r="U169" s="168">
        <v>3</v>
      </c>
      <c r="W169" s="23" cm="1">
        <f t="array" ref="W169">_xlfn.LET(_xlpm.x, K169:K171, IF(SUM((_xlpm.x="K")*1, (_xlpm.x="A")*1, (_xlpm.x="GK")*1, (_xlpm.x="GA")*1)&gt;0, 3, 1))</f>
        <v>3</v>
      </c>
      <c r="X169" s="23" cm="1">
        <f t="array" ref="X169">_xlfn.LET(_xlpm.x, L169:L171, IF(SUM((_xlpm.x="K")*1, (_xlpm.x="A")*1, (_xlpm.x="GK")*1, (_xlpm.x="GA")*1)&gt;0, 3, 1))</f>
        <v>3</v>
      </c>
      <c r="Y169" s="23" cm="1">
        <f t="array" ref="Y169">_xlfn.LET(_xlpm.x, M169:M171, IF(SUM((_xlpm.x="K")*1, (_xlpm.x="A")*1, (_xlpm.x="GK")*1, (_xlpm.x="GA")*1)&gt;0, 3, 1))</f>
        <v>3</v>
      </c>
      <c r="Z169" s="23">
        <v>1</v>
      </c>
      <c r="AA169" s="23">
        <v>1</v>
      </c>
      <c r="AH169" s="5"/>
      <c r="AI169" s="5"/>
      <c r="AO169" s="5"/>
    </row>
    <row r="170" spans="10:41">
      <c r="J170" s="168">
        <v>166</v>
      </c>
      <c r="K170" s="169" t="s">
        <v>95</v>
      </c>
      <c r="L170" s="169" t="s">
        <v>94</v>
      </c>
      <c r="M170" s="169" t="s">
        <v>81</v>
      </c>
      <c r="N170" s="169" t="s">
        <v>82</v>
      </c>
      <c r="O170" s="169" t="s">
        <v>95</v>
      </c>
      <c r="Q170" s="168">
        <v>6</v>
      </c>
      <c r="R170" s="168">
        <v>17</v>
      </c>
      <c r="S170" s="168">
        <v>14</v>
      </c>
      <c r="T170" s="168">
        <v>16</v>
      </c>
      <c r="U170" s="168">
        <v>6</v>
      </c>
      <c r="W170" s="23" cm="1">
        <f t="array" ref="W170">_xlfn.LET(_xlpm.x, K170:K172, IF(SUM((_xlpm.x="K")*1, (_xlpm.x="A")*1, (_xlpm.x="GK")*1, (_xlpm.x="GA")*1)&gt;0, 3, 1))</f>
        <v>3</v>
      </c>
      <c r="X170" s="23" cm="1">
        <f t="array" ref="X170">_xlfn.LET(_xlpm.x, L170:L172, IF(SUM((_xlpm.x="K")*1, (_xlpm.x="A")*1, (_xlpm.x="GK")*1, (_xlpm.x="GA")*1)&gt;0, 3, 1))</f>
        <v>3</v>
      </c>
      <c r="Y170" s="23" cm="1">
        <f t="array" ref="Y170">_xlfn.LET(_xlpm.x, M170:M172, IF(SUM((_xlpm.x="K")*1, (_xlpm.x="A")*1, (_xlpm.x="GK")*1, (_xlpm.x="GA")*1)&gt;0, 3, 1))</f>
        <v>3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69" t="s">
        <v>29</v>
      </c>
      <c r="L171" s="169" t="s">
        <v>29</v>
      </c>
      <c r="M171" s="169" t="s">
        <v>82</v>
      </c>
      <c r="N171" s="169" t="s">
        <v>28</v>
      </c>
      <c r="O171" s="169" t="s">
        <v>12</v>
      </c>
      <c r="Q171" s="168">
        <v>8</v>
      </c>
      <c r="R171" s="168">
        <v>8</v>
      </c>
      <c r="S171" s="168">
        <v>16</v>
      </c>
      <c r="T171" s="168">
        <v>9</v>
      </c>
      <c r="U171" s="168">
        <v>4</v>
      </c>
      <c r="W171" s="23" cm="1">
        <f t="array" ref="W171">_xlfn.LET(_xlpm.x, K171:K173, IF(SUM((_xlpm.x="K")*1, (_xlpm.x="A")*1, (_xlpm.x="GK")*1, (_xlpm.x="GA")*1)&gt;0, 3, 1))</f>
        <v>3</v>
      </c>
      <c r="X171" s="23" cm="1">
        <f t="array" ref="X171">_xlfn.LET(_xlpm.x, L171:L173, IF(SUM((_xlpm.x="K")*1, (_xlpm.x="A")*1, (_xlpm.x="GK")*1, (_xlpm.x="GA")*1)&gt;0, 3, 1))</f>
        <v>3</v>
      </c>
      <c r="Y171" s="23" cm="1">
        <f t="array" ref="Y171">_xlfn.LET(_xlpm.x, M171:M173, IF(SUM((_xlpm.x="K")*1, (_xlpm.x="A")*1, (_xlpm.x="GK")*1, (_xlpm.x="GA")*1)&gt;0, 3, 1))</f>
        <v>3</v>
      </c>
      <c r="Z171" s="23">
        <v>1</v>
      </c>
      <c r="AA171" s="23">
        <v>1</v>
      </c>
      <c r="AH171" s="5"/>
      <c r="AI171" s="5"/>
      <c r="AO171" s="5"/>
    </row>
    <row r="172" spans="10:41">
      <c r="J172" s="168">
        <v>168</v>
      </c>
      <c r="K172" s="169" t="s">
        <v>95</v>
      </c>
      <c r="L172" s="169" t="s">
        <v>12</v>
      </c>
      <c r="M172" s="169" t="s">
        <v>94</v>
      </c>
      <c r="N172" s="169" t="s">
        <v>15</v>
      </c>
      <c r="O172" s="169" t="s">
        <v>28</v>
      </c>
      <c r="Q172" s="168">
        <v>6</v>
      </c>
      <c r="R172" s="168">
        <v>4</v>
      </c>
      <c r="S172" s="168">
        <v>17</v>
      </c>
      <c r="T172" s="168">
        <v>2</v>
      </c>
      <c r="U172" s="168">
        <v>9</v>
      </c>
      <c r="W172" s="23" cm="1">
        <f t="array" ref="W172">_xlfn.LET(_xlpm.x, K172:K174, IF(SUM((_xlpm.x="K")*1, (_xlpm.x="A")*1, (_xlpm.x="GK")*1, (_xlpm.x="GA")*1)&gt;0, 3, 1))</f>
        <v>3</v>
      </c>
      <c r="X172" s="23" cm="1">
        <f t="array" ref="X172">_xlfn.LET(_xlpm.x, L172:L174, IF(SUM((_xlpm.x="K")*1, (_xlpm.x="A")*1, (_xlpm.x="GK")*1, (_xlpm.x="GA")*1)&gt;0, 3, 1))</f>
        <v>1</v>
      </c>
      <c r="Y172" s="23" cm="1">
        <f t="array" ref="Y172">_xlfn.LET(_xlpm.x, M172:M174, IF(SUM((_xlpm.x="K")*1, (_xlpm.x="A")*1, (_xlpm.x="GK")*1, (_xlpm.x="GA")*1)&gt;0, 3, 1))</f>
        <v>3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69" t="s">
        <v>95</v>
      </c>
      <c r="L173" s="169" t="s">
        <v>95</v>
      </c>
      <c r="M173" s="169" t="s">
        <v>96</v>
      </c>
      <c r="N173" s="169" t="s">
        <v>28</v>
      </c>
      <c r="O173" s="169" t="s">
        <v>12</v>
      </c>
      <c r="Q173" s="168">
        <v>6</v>
      </c>
      <c r="R173" s="168">
        <v>6</v>
      </c>
      <c r="S173" s="168">
        <v>15</v>
      </c>
      <c r="T173" s="168">
        <v>9</v>
      </c>
      <c r="U173" s="168">
        <v>4</v>
      </c>
      <c r="W173" s="23" cm="1">
        <f t="array" ref="W173">_xlfn.LET(_xlpm.x, K173:K175, IF(SUM((_xlpm.x="K")*1, (_xlpm.x="A")*1, (_xlpm.x="GK")*1, (_xlpm.x="GA")*1)&gt;0, 3, 1))</f>
        <v>3</v>
      </c>
      <c r="X173" s="23" cm="1">
        <f t="array" ref="X173">_xlfn.LET(_xlpm.x, L173:L175, IF(SUM((_xlpm.x="K")*1, (_xlpm.x="A")*1, (_xlpm.x="GK")*1, (_xlpm.x="GA")*1)&gt;0, 3, 1))</f>
        <v>3</v>
      </c>
      <c r="Y173" s="23" cm="1">
        <f t="array" ref="Y173">_xlfn.LET(_xlpm.x, M173:M175, IF(SUM((_xlpm.x="K")*1, (_xlpm.x="A")*1, (_xlpm.x="GK")*1, (_xlpm.x="GA")*1)&gt;0, 3, 1))</f>
        <v>3</v>
      </c>
      <c r="Z173" s="23">
        <v>1</v>
      </c>
      <c r="AA173" s="23">
        <v>1</v>
      </c>
      <c r="AH173" s="5"/>
      <c r="AI173" s="5"/>
      <c r="AO173" s="5"/>
    </row>
    <row r="174" spans="10:41">
      <c r="J174" s="168">
        <v>170</v>
      </c>
      <c r="K174" s="169" t="s">
        <v>29</v>
      </c>
      <c r="L174" s="169" t="s">
        <v>80</v>
      </c>
      <c r="M174" s="169" t="s">
        <v>94</v>
      </c>
      <c r="N174" s="169" t="s">
        <v>30</v>
      </c>
      <c r="O174" s="169" t="s">
        <v>31</v>
      </c>
      <c r="Q174" s="168">
        <v>8</v>
      </c>
      <c r="R174" s="168">
        <v>13</v>
      </c>
      <c r="S174" s="168">
        <v>17</v>
      </c>
      <c r="T174" s="168">
        <v>10</v>
      </c>
      <c r="U174" s="168">
        <v>7</v>
      </c>
      <c r="W174" s="23" cm="1">
        <f t="array" ref="W174">_xlfn.LET(_xlpm.x, K174:K176, IF(SUM((_xlpm.x="K")*1, (_xlpm.x="A")*1, (_xlpm.x="GK")*1, (_xlpm.x="GA")*1)&gt;0, 3, 1))</f>
        <v>3</v>
      </c>
      <c r="X174" s="23" cm="1">
        <f t="array" ref="X174">_xlfn.LET(_xlpm.x, L174:L176, IF(SUM((_xlpm.x="K")*1, (_xlpm.x="A")*1, (_xlpm.x="GK")*1, (_xlpm.x="GA")*1)&gt;0, 3, 1))</f>
        <v>3</v>
      </c>
      <c r="Y174" s="23" cm="1">
        <f t="array" ref="Y174">_xlfn.LET(_xlpm.x, M174:M176, IF(SUM((_xlpm.x="K")*1, (_xlpm.x="A")*1, (_xlpm.x="GK")*1, (_xlpm.x="GA")*1)&gt;0, 3, 1))</f>
        <v>3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69" t="s">
        <v>29</v>
      </c>
      <c r="L175" s="169" t="s">
        <v>94</v>
      </c>
      <c r="M175" s="169" t="s">
        <v>81</v>
      </c>
      <c r="N175" s="169" t="s">
        <v>12</v>
      </c>
      <c r="O175" s="169" t="s">
        <v>15</v>
      </c>
      <c r="Q175" s="168">
        <v>8</v>
      </c>
      <c r="R175" s="168">
        <v>17</v>
      </c>
      <c r="S175" s="168">
        <v>14</v>
      </c>
      <c r="T175" s="168">
        <v>4</v>
      </c>
      <c r="U175" s="168">
        <v>2</v>
      </c>
      <c r="W175" s="23" cm="1">
        <f t="array" ref="W175">_xlfn.LET(_xlpm.x, K175:K177, IF(SUM((_xlpm.x="K")*1, (_xlpm.x="A")*1, (_xlpm.x="GK")*1, (_xlpm.x="GA")*1)&gt;0, 3, 1))</f>
        <v>3</v>
      </c>
      <c r="X175" s="23" cm="1">
        <f t="array" ref="X175">_xlfn.LET(_xlpm.x, L175:L177, IF(SUM((_xlpm.x="K")*1, (_xlpm.x="A")*1, (_xlpm.x="GK")*1, (_xlpm.x="GA")*1)&gt;0, 3, 1))</f>
        <v>3</v>
      </c>
      <c r="Y175" s="23" cm="1">
        <f t="array" ref="Y175">_xlfn.LET(_xlpm.x, M175:M177, IF(SUM((_xlpm.x="K")*1, (_xlpm.x="A")*1, (_xlpm.x="GK")*1, (_xlpm.x="GA")*1)&gt;0, 3, 1))</f>
        <v>3</v>
      </c>
      <c r="Z175" s="23">
        <v>1</v>
      </c>
      <c r="AA175" s="23">
        <v>1</v>
      </c>
      <c r="AH175" s="5"/>
      <c r="AI175" s="5"/>
      <c r="AO175" s="5"/>
    </row>
    <row r="176" spans="10:41">
      <c r="J176" s="168">
        <v>172</v>
      </c>
      <c r="K176" s="169" t="s">
        <v>29</v>
      </c>
      <c r="L176" s="169" t="s">
        <v>95</v>
      </c>
      <c r="M176" s="169" t="s">
        <v>94</v>
      </c>
      <c r="N176" s="169" t="s">
        <v>85</v>
      </c>
      <c r="O176" s="169" t="s">
        <v>28</v>
      </c>
      <c r="Q176" s="168">
        <v>8</v>
      </c>
      <c r="R176" s="168">
        <v>6</v>
      </c>
      <c r="S176" s="168">
        <v>17</v>
      </c>
      <c r="T176" s="168">
        <v>18</v>
      </c>
      <c r="U176" s="168">
        <v>9</v>
      </c>
      <c r="W176" s="23" cm="1">
        <f t="array" ref="W176">_xlfn.LET(_xlpm.x, K176:K178, IF(SUM((_xlpm.x="K")*1, (_xlpm.x="A")*1, (_xlpm.x="GK")*1, (_xlpm.x="GA")*1)&gt;0, 3, 1))</f>
        <v>3</v>
      </c>
      <c r="X176" s="23" cm="1">
        <f t="array" ref="X176">_xlfn.LET(_xlpm.x, L176:L178, IF(SUM((_xlpm.x="K")*1, (_xlpm.x="A")*1, (_xlpm.x="GK")*1, (_xlpm.x="GA")*1)&gt;0, 3, 1))</f>
        <v>1</v>
      </c>
      <c r="Y176" s="23" cm="1">
        <f t="array" ref="Y176">_xlfn.LET(_xlpm.x, M176:M178, IF(SUM((_xlpm.x="K")*1, (_xlpm.x="A")*1, (_xlpm.x="GK")*1, (_xlpm.x="GA")*1)&gt;0, 3, 1))</f>
        <v>3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69" t="s">
        <v>31</v>
      </c>
      <c r="L177" s="169" t="s">
        <v>15</v>
      </c>
      <c r="M177" s="169" t="s">
        <v>96</v>
      </c>
      <c r="N177" s="169" t="s">
        <v>16</v>
      </c>
      <c r="O177" s="169" t="s">
        <v>95</v>
      </c>
      <c r="Q177" s="168">
        <v>7</v>
      </c>
      <c r="R177" s="168">
        <v>2</v>
      </c>
      <c r="S177" s="168">
        <v>15</v>
      </c>
      <c r="T177" s="168">
        <v>3</v>
      </c>
      <c r="U177" s="168">
        <v>6</v>
      </c>
      <c r="W177" s="23" cm="1">
        <f t="array" ref="W177">_xlfn.LET(_xlpm.x, K177:K179, IF(SUM((_xlpm.x="K")*1, (_xlpm.x="A")*1, (_xlpm.x="GK")*1, (_xlpm.x="GA")*1)&gt;0, 3, 1))</f>
        <v>3</v>
      </c>
      <c r="X177" s="23" cm="1">
        <f t="array" ref="X177">_xlfn.LET(_xlpm.x, L177:L179, IF(SUM((_xlpm.x="K")*1, (_xlpm.x="A")*1, (_xlpm.x="GK")*1, (_xlpm.x="GA")*1)&gt;0, 3, 1))</f>
        <v>3</v>
      </c>
      <c r="Y177" s="23" cm="1">
        <f t="array" ref="Y177">_xlfn.LET(_xlpm.x, M177:M179, IF(SUM((_xlpm.x="K")*1, (_xlpm.x="A")*1, (_xlpm.x="GK")*1, (_xlpm.x="GA")*1)&gt;0, 3, 1))</f>
        <v>3</v>
      </c>
      <c r="Z177" s="23">
        <v>1</v>
      </c>
      <c r="AA177" s="23">
        <v>1</v>
      </c>
      <c r="AH177" s="5"/>
      <c r="AI177" s="5"/>
      <c r="AO177" s="5"/>
    </row>
    <row r="178" spans="10:41">
      <c r="J178" s="168">
        <v>174</v>
      </c>
      <c r="K178" s="169" t="s">
        <v>31</v>
      </c>
      <c r="L178" s="169" t="s">
        <v>81</v>
      </c>
      <c r="M178" s="169" t="s">
        <v>82</v>
      </c>
      <c r="N178" s="169" t="s">
        <v>28</v>
      </c>
      <c r="O178" s="169" t="s">
        <v>95</v>
      </c>
      <c r="Q178" s="168">
        <v>7</v>
      </c>
      <c r="R178" s="168">
        <v>14</v>
      </c>
      <c r="S178" s="168">
        <v>16</v>
      </c>
      <c r="T178" s="168">
        <v>9</v>
      </c>
      <c r="U178" s="168">
        <v>6</v>
      </c>
      <c r="W178" s="23" cm="1">
        <f t="array" ref="W178">_xlfn.LET(_xlpm.x, K178:K180, IF(SUM((_xlpm.x="K")*1, (_xlpm.x="A")*1, (_xlpm.x="GK")*1, (_xlpm.x="GA")*1)&gt;0, 3, 1))</f>
        <v>3</v>
      </c>
      <c r="X178" s="23" cm="1">
        <f t="array" ref="X178">_xlfn.LET(_xlpm.x, L178:L180, IF(SUM((_xlpm.x="K")*1, (_xlpm.x="A")*1, (_xlpm.x="GK")*1, (_xlpm.x="GA")*1)&gt;0, 3, 1))</f>
        <v>3</v>
      </c>
      <c r="Y178" s="23" cm="1">
        <f t="array" ref="Y178">_xlfn.LET(_xlpm.x, M178:M180, IF(SUM((_xlpm.x="K")*1, (_xlpm.x="A")*1, (_xlpm.x="GK")*1, (_xlpm.x="GA")*1)&gt;0, 3, 1))</f>
        <v>3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69" t="s">
        <v>95</v>
      </c>
      <c r="L179" s="169" t="s">
        <v>31</v>
      </c>
      <c r="M179" s="169" t="s">
        <v>80</v>
      </c>
      <c r="N179" s="169" t="s">
        <v>15</v>
      </c>
      <c r="O179" s="169" t="s">
        <v>12</v>
      </c>
      <c r="Q179" s="168">
        <v>6</v>
      </c>
      <c r="R179" s="168">
        <v>7</v>
      </c>
      <c r="S179" s="168">
        <v>13</v>
      </c>
      <c r="T179" s="168">
        <v>2</v>
      </c>
      <c r="U179" s="168">
        <v>4</v>
      </c>
      <c r="W179" s="23" cm="1">
        <f t="array" ref="W179">_xlfn.LET(_xlpm.x, K179:K181, IF(SUM((_xlpm.x="K")*1, (_xlpm.x="A")*1, (_xlpm.x="GK")*1, (_xlpm.x="GA")*1)&gt;0, 3, 1))</f>
        <v>1</v>
      </c>
      <c r="X179" s="23" cm="1">
        <f t="array" ref="X179">_xlfn.LET(_xlpm.x, L179:L181, IF(SUM((_xlpm.x="K")*1, (_xlpm.x="A")*1, (_xlpm.x="GK")*1, (_xlpm.x="GA")*1)&gt;0, 3, 1))</f>
        <v>3</v>
      </c>
      <c r="Y179" s="23" cm="1">
        <f t="array" ref="Y179">_xlfn.LET(_xlpm.x, M179:M181, IF(SUM((_xlpm.x="K")*1, (_xlpm.x="A")*1, (_xlpm.x="GK")*1, (_xlpm.x="GA")*1)&gt;0, 3, 1))</f>
        <v>3</v>
      </c>
      <c r="Z179" s="23">
        <v>1</v>
      </c>
      <c r="AA179" s="23">
        <v>1</v>
      </c>
      <c r="AH179" s="5"/>
      <c r="AI179" s="5"/>
      <c r="AO179" s="5"/>
    </row>
    <row r="180" spans="10:41">
      <c r="J180" s="168">
        <v>176</v>
      </c>
      <c r="K180" s="169" t="s">
        <v>95</v>
      </c>
      <c r="L180" s="169" t="s">
        <v>29</v>
      </c>
      <c r="M180" s="169" t="s">
        <v>94</v>
      </c>
      <c r="N180" s="169" t="s">
        <v>28</v>
      </c>
      <c r="O180" s="169" t="s">
        <v>12</v>
      </c>
      <c r="Q180" s="168">
        <v>6</v>
      </c>
      <c r="R180" s="168">
        <v>8</v>
      </c>
      <c r="S180" s="168">
        <v>17</v>
      </c>
      <c r="T180" s="168">
        <v>9</v>
      </c>
      <c r="U180" s="168">
        <v>4</v>
      </c>
      <c r="W180" s="23" cm="1">
        <f t="array" ref="W180">_xlfn.LET(_xlpm.x, K180:K182, IF(SUM((_xlpm.x="K")*1, (_xlpm.x="A")*1, (_xlpm.x="GK")*1, (_xlpm.x="GA")*1)&gt;0, 3, 1))</f>
        <v>3</v>
      </c>
      <c r="X180" s="23" cm="1">
        <f t="array" ref="X180">_xlfn.LET(_xlpm.x, L180:L182, IF(SUM((_xlpm.x="K")*1, (_xlpm.x="A")*1, (_xlpm.x="GK")*1, (_xlpm.x="GA")*1)&gt;0, 3, 1))</f>
        <v>3</v>
      </c>
      <c r="Y180" s="23" cm="1">
        <f t="array" ref="Y180">_xlfn.LET(_xlpm.x, M180:M182, IF(SUM((_xlpm.x="K")*1, (_xlpm.x="A")*1, (_xlpm.x="GK")*1, (_xlpm.x="GA")*1)&gt;0, 3, 1))</f>
        <v>3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9" t="s">
        <v>13</v>
      </c>
      <c r="L181" s="169" t="s">
        <v>85</v>
      </c>
      <c r="M181" s="169" t="s">
        <v>79</v>
      </c>
      <c r="N181" s="169" t="s">
        <v>29</v>
      </c>
      <c r="O181" s="169" t="s">
        <v>29</v>
      </c>
      <c r="Q181" s="168">
        <v>5</v>
      </c>
      <c r="R181" s="168">
        <v>18</v>
      </c>
      <c r="S181" s="168">
        <v>12</v>
      </c>
      <c r="T181" s="168">
        <v>8</v>
      </c>
      <c r="U181" s="168">
        <v>8</v>
      </c>
      <c r="W181" s="23" cm="1">
        <f t="array" ref="W181">_xlfn.LET(_xlpm.x, K181:K183, IF(SUM((_xlpm.x="K")*1, (_xlpm.x="A")*1, (_xlpm.x="GK")*1, (_xlpm.x="GA")*1)&gt;0, 3, 1))</f>
        <v>3</v>
      </c>
      <c r="X181" s="23" cm="1">
        <f t="array" ref="X181">_xlfn.LET(_xlpm.x, L181:L183, IF(SUM((_xlpm.x="K")*1, (_xlpm.x="A")*1, (_xlpm.x="GK")*1, (_xlpm.x="GA")*1)&gt;0, 3, 1))</f>
        <v>3</v>
      </c>
      <c r="Y181" s="23" cm="1">
        <f t="array" ref="Y181">_xlfn.LET(_xlpm.x, M181:M183, IF(SUM((_xlpm.x="K")*1, (_xlpm.x="A")*1, (_xlpm.x="GK")*1, (_xlpm.x="GA")*1)&gt;0, 3, 1))</f>
        <v>1</v>
      </c>
      <c r="Z181" s="23">
        <v>1</v>
      </c>
      <c r="AA181" s="23">
        <v>1</v>
      </c>
      <c r="AH181" s="5"/>
      <c r="AI181" s="5"/>
      <c r="AO181" s="5"/>
    </row>
    <row r="182" spans="10:41">
      <c r="J182" s="168">
        <v>178</v>
      </c>
      <c r="K182" s="169" t="s">
        <v>31</v>
      </c>
      <c r="L182" s="169" t="s">
        <v>29</v>
      </c>
      <c r="M182" s="169" t="s">
        <v>81</v>
      </c>
      <c r="N182" s="169" t="s">
        <v>29</v>
      </c>
      <c r="O182" s="169" t="s">
        <v>30</v>
      </c>
      <c r="Q182" s="168">
        <v>7</v>
      </c>
      <c r="R182" s="168">
        <v>8</v>
      </c>
      <c r="S182" s="168">
        <v>14</v>
      </c>
      <c r="T182" s="168">
        <v>8</v>
      </c>
      <c r="U182" s="168">
        <v>10</v>
      </c>
      <c r="W182" s="23" cm="1">
        <f t="array" ref="W182">_xlfn.LET(_xlpm.x, K182:K184, IF(SUM((_xlpm.x="K")*1, (_xlpm.x="A")*1, (_xlpm.x="GK")*1, (_xlpm.x="GA")*1)&gt;0, 3, 1))</f>
        <v>3</v>
      </c>
      <c r="X182" s="23" cm="1">
        <f t="array" ref="X182">_xlfn.LET(_xlpm.x, L182:L184, IF(SUM((_xlpm.x="K")*1, (_xlpm.x="A")*1, (_xlpm.x="GK")*1, (_xlpm.x="GA")*1)&gt;0, 3, 1))</f>
        <v>3</v>
      </c>
      <c r="Y182" s="23" cm="1">
        <f t="array" ref="Y182">_xlfn.LET(_xlpm.x, M182:M184, IF(SUM((_xlpm.x="K")*1, (_xlpm.x="A")*1, (_xlpm.x="GK")*1, (_xlpm.x="GA")*1)&gt;0, 3, 1))</f>
        <v>3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69" t="s">
        <v>95</v>
      </c>
      <c r="L183" s="169" t="s">
        <v>13</v>
      </c>
      <c r="M183" s="169" t="s">
        <v>96</v>
      </c>
      <c r="N183" s="169" t="s">
        <v>13</v>
      </c>
      <c r="O183" s="169" t="s">
        <v>15</v>
      </c>
      <c r="Q183" s="168">
        <v>6</v>
      </c>
      <c r="R183" s="168">
        <v>5</v>
      </c>
      <c r="S183" s="168">
        <v>15</v>
      </c>
      <c r="T183" s="168">
        <v>5</v>
      </c>
      <c r="U183" s="168">
        <v>2</v>
      </c>
      <c r="W183" s="23" cm="1">
        <f t="array" ref="W183">_xlfn.LET(_xlpm.x, K183:K185, IF(SUM((_xlpm.x="K")*1, (_xlpm.x="A")*1, (_xlpm.x="GK")*1, (_xlpm.x="GA")*1)&gt;0, 3, 1))</f>
        <v>3</v>
      </c>
      <c r="X183" s="23" cm="1">
        <f t="array" ref="X183">_xlfn.LET(_xlpm.x, L183:L185, IF(SUM((_xlpm.x="K")*1, (_xlpm.x="A")*1, (_xlpm.x="GK")*1, (_xlpm.x="GA")*1)&gt;0, 3, 1))</f>
        <v>3</v>
      </c>
      <c r="Y183" s="23" cm="1">
        <f t="array" ref="Y183">_xlfn.LET(_xlpm.x, M183:M185, IF(SUM((_xlpm.x="K")*1, (_xlpm.x="A")*1, (_xlpm.x="GK")*1, (_xlpm.x="GA")*1)&gt;0, 3, 1))</f>
        <v>3</v>
      </c>
      <c r="Z183" s="23">
        <v>1</v>
      </c>
      <c r="AA183" s="23">
        <v>1</v>
      </c>
      <c r="AH183" s="5"/>
      <c r="AI183" s="5"/>
      <c r="AO183" s="5"/>
    </row>
    <row r="184" spans="10:41">
      <c r="J184" s="168">
        <v>180</v>
      </c>
      <c r="K184" s="169" t="s">
        <v>31</v>
      </c>
      <c r="L184" s="169" t="s">
        <v>94</v>
      </c>
      <c r="M184" s="169" t="s">
        <v>94</v>
      </c>
      <c r="N184" s="169" t="s">
        <v>12</v>
      </c>
      <c r="O184" s="169" t="s">
        <v>12</v>
      </c>
      <c r="Q184" s="168">
        <v>7</v>
      </c>
      <c r="R184" s="168">
        <v>17</v>
      </c>
      <c r="S184" s="168">
        <v>17</v>
      </c>
      <c r="T184" s="168">
        <v>4</v>
      </c>
      <c r="U184" s="168">
        <v>4</v>
      </c>
      <c r="W184" s="23" cm="1">
        <f t="array" ref="W184">_xlfn.LET(_xlpm.x, K184:K186, IF(SUM((_xlpm.x="K")*1, (_xlpm.x="A")*1, (_xlpm.x="GK")*1, (_xlpm.x="GA")*1)&gt;0, 3, 1))</f>
        <v>3</v>
      </c>
      <c r="X184" s="23" cm="1">
        <f t="array" ref="X184">_xlfn.LET(_xlpm.x, L184:L186, IF(SUM((_xlpm.x="K")*1, (_xlpm.x="A")*1, (_xlpm.x="GK")*1, (_xlpm.x="GA")*1)&gt;0, 3, 1))</f>
        <v>3</v>
      </c>
      <c r="Y184" s="23" cm="1">
        <f t="array" ref="Y184">_xlfn.LET(_xlpm.x, M184:M186, IF(SUM((_xlpm.x="K")*1, (_xlpm.x="A")*1, (_xlpm.x="GK")*1, (_xlpm.x="GA")*1)&gt;0, 3, 1))</f>
        <v>3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69" t="s">
        <v>13</v>
      </c>
      <c r="L185" s="169" t="s">
        <v>80</v>
      </c>
      <c r="M185" s="169" t="s">
        <v>82</v>
      </c>
      <c r="N185" s="169" t="s">
        <v>15</v>
      </c>
      <c r="O185" s="169" t="s">
        <v>30</v>
      </c>
      <c r="Q185" s="168">
        <v>5</v>
      </c>
      <c r="R185" s="168">
        <v>13</v>
      </c>
      <c r="S185" s="168">
        <v>16</v>
      </c>
      <c r="T185" s="168">
        <v>2</v>
      </c>
      <c r="U185" s="168">
        <v>10</v>
      </c>
      <c r="W185" s="23" cm="1">
        <f t="array" ref="W185">_xlfn.LET(_xlpm.x, K185:K187, IF(SUM((_xlpm.x="K")*1, (_xlpm.x="A")*1, (_xlpm.x="GK")*1, (_xlpm.x="GA")*1)&gt;0, 3, 1))</f>
        <v>3</v>
      </c>
      <c r="X185" s="23" cm="1">
        <f t="array" ref="X185">_xlfn.LET(_xlpm.x, L185:L187, IF(SUM((_xlpm.x="K")*1, (_xlpm.x="A")*1, (_xlpm.x="GK")*1, (_xlpm.x="GA")*1)&gt;0, 3, 1))</f>
        <v>1</v>
      </c>
      <c r="Y185" s="23" cm="1">
        <f t="array" ref="Y185">_xlfn.LET(_xlpm.x, M185:M187, IF(SUM((_xlpm.x="K")*1, (_xlpm.x="A")*1, (_xlpm.x="GK")*1, (_xlpm.x="GA")*1)&gt;0, 3, 1))</f>
        <v>3</v>
      </c>
      <c r="Z185" s="23">
        <v>1</v>
      </c>
      <c r="AA185" s="23">
        <v>1</v>
      </c>
      <c r="AH185" s="5"/>
      <c r="AI185" s="5"/>
      <c r="AO185" s="5"/>
    </row>
    <row r="186" spans="10:41">
      <c r="J186" s="168">
        <v>182</v>
      </c>
      <c r="K186" s="169" t="s">
        <v>31</v>
      </c>
      <c r="L186" s="169" t="s">
        <v>95</v>
      </c>
      <c r="M186" s="169" t="s">
        <v>81</v>
      </c>
      <c r="N186" s="169" t="s">
        <v>15</v>
      </c>
      <c r="O186" s="169" t="s">
        <v>30</v>
      </c>
      <c r="Q186" s="168">
        <v>7</v>
      </c>
      <c r="R186" s="168">
        <v>6</v>
      </c>
      <c r="S186" s="168">
        <v>14</v>
      </c>
      <c r="T186" s="168">
        <v>2</v>
      </c>
      <c r="U186" s="168">
        <v>10</v>
      </c>
      <c r="W186" s="23" cm="1">
        <f t="array" ref="W186">_xlfn.LET(_xlpm.x, K186:K188, IF(SUM((_xlpm.x="K")*1, (_xlpm.x="A")*1, (_xlpm.x="GK")*1, (_xlpm.x="GA")*1)&gt;0, 3, 1))</f>
        <v>3</v>
      </c>
      <c r="X186" s="23" cm="1">
        <f t="array" ref="X186">_xlfn.LET(_xlpm.x, L186:L188, IF(SUM((_xlpm.x="K")*1, (_xlpm.x="A")*1, (_xlpm.x="GK")*1, (_xlpm.x="GA")*1)&gt;0, 3, 1))</f>
        <v>1</v>
      </c>
      <c r="Y186" s="23" cm="1">
        <f t="array" ref="Y186">_xlfn.LET(_xlpm.x, M186:M188, IF(SUM((_xlpm.x="K")*1, (_xlpm.x="A")*1, (_xlpm.x="GK")*1, (_xlpm.x="GA")*1)&gt;0, 3, 1))</f>
        <v>3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69" t="s">
        <v>95</v>
      </c>
      <c r="L187" s="169" t="s">
        <v>15</v>
      </c>
      <c r="M187" s="169" t="s">
        <v>96</v>
      </c>
      <c r="N187" s="169" t="s">
        <v>12</v>
      </c>
      <c r="O187" s="169" t="s">
        <v>28</v>
      </c>
      <c r="Q187" s="168">
        <v>6</v>
      </c>
      <c r="R187" s="168">
        <v>2</v>
      </c>
      <c r="S187" s="168">
        <v>15</v>
      </c>
      <c r="T187" s="168">
        <v>4</v>
      </c>
      <c r="U187" s="168">
        <v>9</v>
      </c>
      <c r="W187" s="23" cm="1">
        <f t="array" ref="W187">_xlfn.LET(_xlpm.x, K187:K189, IF(SUM((_xlpm.x="K")*1, (_xlpm.x="A")*1, (_xlpm.x="GK")*1, (_xlpm.x="GA")*1)&gt;0, 3, 1))</f>
        <v>3</v>
      </c>
      <c r="X187" s="23" cm="1">
        <f t="array" ref="X187">_xlfn.LET(_xlpm.x, L187:L189, IF(SUM((_xlpm.x="K")*1, (_xlpm.x="A")*1, (_xlpm.x="GK")*1, (_xlpm.x="GA")*1)&gt;0, 3, 1))</f>
        <v>1</v>
      </c>
      <c r="Y187" s="23" cm="1">
        <f t="array" ref="Y187">_xlfn.LET(_xlpm.x, M187:M189, IF(SUM((_xlpm.x="K")*1, (_xlpm.x="A")*1, (_xlpm.x="GK")*1, (_xlpm.x="GA")*1)&gt;0, 3, 1))</f>
        <v>3</v>
      </c>
      <c r="Z187" s="23">
        <v>1</v>
      </c>
      <c r="AA187" s="23">
        <v>1</v>
      </c>
      <c r="AH187" s="5"/>
      <c r="AI187" s="5"/>
      <c r="AO187" s="5"/>
    </row>
    <row r="188" spans="10:41">
      <c r="J188" s="168">
        <v>184</v>
      </c>
      <c r="K188" s="169" t="s">
        <v>13</v>
      </c>
      <c r="L188" s="169" t="s">
        <v>96</v>
      </c>
      <c r="M188" s="169" t="s">
        <v>82</v>
      </c>
      <c r="N188" s="169" t="s">
        <v>12</v>
      </c>
      <c r="O188" s="169" t="s">
        <v>30</v>
      </c>
      <c r="Q188" s="168">
        <v>5</v>
      </c>
      <c r="R188" s="168">
        <v>15</v>
      </c>
      <c r="S188" s="168">
        <v>16</v>
      </c>
      <c r="T188" s="168">
        <v>4</v>
      </c>
      <c r="U188" s="168">
        <v>10</v>
      </c>
      <c r="W188" s="23" cm="1">
        <f t="array" ref="W188">_xlfn.LET(_xlpm.x, K188:K190, IF(SUM((_xlpm.x="K")*1, (_xlpm.x="A")*1, (_xlpm.x="GK")*1, (_xlpm.x="GA")*1)&gt;0, 3, 1))</f>
        <v>3</v>
      </c>
      <c r="X188" s="23" cm="1">
        <f t="array" ref="X188">_xlfn.LET(_xlpm.x, L188:L190, IF(SUM((_xlpm.x="K")*1, (_xlpm.x="A")*1, (_xlpm.x="GK")*1, (_xlpm.x="GA")*1)&gt;0, 3, 1))</f>
        <v>1</v>
      </c>
      <c r="Y188" s="23" cm="1">
        <f t="array" ref="Y188">_xlfn.LET(_xlpm.x, M188:M190, IF(SUM((_xlpm.x="K")*1, (_xlpm.x="A")*1, (_xlpm.x="GK")*1, (_xlpm.x="GA")*1)&gt;0, 3, 1))</f>
        <v>3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69" t="s">
        <v>29</v>
      </c>
      <c r="L189" s="169" t="s">
        <v>95</v>
      </c>
      <c r="M189" s="169" t="s">
        <v>96</v>
      </c>
      <c r="N189" s="169" t="s">
        <v>12</v>
      </c>
      <c r="O189" s="169" t="s">
        <v>12</v>
      </c>
      <c r="Q189" s="168">
        <v>8</v>
      </c>
      <c r="R189" s="168">
        <v>6</v>
      </c>
      <c r="S189" s="168">
        <v>15</v>
      </c>
      <c r="T189" s="168">
        <v>4</v>
      </c>
      <c r="U189" s="168">
        <v>4</v>
      </c>
      <c r="W189" s="23" cm="1">
        <f t="array" ref="W189">_xlfn.LET(_xlpm.x, K189:K191, IF(SUM((_xlpm.x="K")*1, (_xlpm.x="A")*1, (_xlpm.x="GK")*1, (_xlpm.x="GA")*1)&gt;0, 3, 1))</f>
        <v>3</v>
      </c>
      <c r="X189" s="23" cm="1">
        <f t="array" ref="X189">_xlfn.LET(_xlpm.x, L189:L191, IF(SUM((_xlpm.x="K")*1, (_xlpm.x="A")*1, (_xlpm.x="GK")*1, (_xlpm.x="GA")*1)&gt;0, 3, 1))</f>
        <v>3</v>
      </c>
      <c r="Y189" s="23" cm="1">
        <f t="array" ref="Y189">_xlfn.LET(_xlpm.x, M189:M191, IF(SUM((_xlpm.x="K")*1, (_xlpm.x="A")*1, (_xlpm.x="GK")*1, (_xlpm.x="GA")*1)&gt;0, 3, 1))</f>
        <v>3</v>
      </c>
      <c r="Z189" s="23">
        <v>1</v>
      </c>
      <c r="AA189" s="23">
        <v>1</v>
      </c>
      <c r="AH189" s="5"/>
      <c r="AI189" s="5"/>
      <c r="AO189" s="5"/>
    </row>
    <row r="190" spans="10:41">
      <c r="J190" s="168">
        <v>186</v>
      </c>
      <c r="K190" s="169" t="s">
        <v>31</v>
      </c>
      <c r="L190" s="169" t="s">
        <v>95</v>
      </c>
      <c r="M190" s="169" t="s">
        <v>81</v>
      </c>
      <c r="N190" s="169" t="s">
        <v>30</v>
      </c>
      <c r="O190" s="169" t="s">
        <v>12</v>
      </c>
      <c r="Q190" s="168">
        <v>7</v>
      </c>
      <c r="R190" s="168">
        <v>6</v>
      </c>
      <c r="S190" s="168">
        <v>14</v>
      </c>
      <c r="T190" s="168">
        <v>10</v>
      </c>
      <c r="U190" s="168">
        <v>4</v>
      </c>
      <c r="W190" s="23" cm="1">
        <f t="array" ref="W190">_xlfn.LET(_xlpm.x, K190:K192, IF(SUM((_xlpm.x="K")*1, (_xlpm.x="A")*1, (_xlpm.x="GK")*1, (_xlpm.x="GA")*1)&gt;0, 3, 1))</f>
        <v>3</v>
      </c>
      <c r="X190" s="23" cm="1">
        <f t="array" ref="X190">_xlfn.LET(_xlpm.x, L190:L192, IF(SUM((_xlpm.x="K")*1, (_xlpm.x="A")*1, (_xlpm.x="GK")*1, (_xlpm.x="GA")*1)&gt;0, 3, 1))</f>
        <v>3</v>
      </c>
      <c r="Y190" s="23" cm="1">
        <f t="array" ref="Y190">_xlfn.LET(_xlpm.x, M190:M192, IF(SUM((_xlpm.x="K")*1, (_xlpm.x="A")*1, (_xlpm.x="GK")*1, (_xlpm.x="GA")*1)&gt;0, 3, 1))</f>
        <v>3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9" t="s">
        <v>29</v>
      </c>
      <c r="L191" s="169" t="s">
        <v>31</v>
      </c>
      <c r="M191" s="169" t="s">
        <v>94</v>
      </c>
      <c r="N191" s="169" t="s">
        <v>31</v>
      </c>
      <c r="O191" s="169" t="s">
        <v>13</v>
      </c>
      <c r="Q191" s="168">
        <v>8</v>
      </c>
      <c r="R191" s="168">
        <v>7</v>
      </c>
      <c r="S191" s="168">
        <v>17</v>
      </c>
      <c r="T191" s="168">
        <v>7</v>
      </c>
      <c r="U191" s="168">
        <v>5</v>
      </c>
      <c r="W191" s="23" cm="1">
        <f t="array" ref="W191">_xlfn.LET(_xlpm.x, K191:K193, IF(SUM((_xlpm.x="K")*1, (_xlpm.x="A")*1, (_xlpm.x="GK")*1, (_xlpm.x="GA")*1)&gt;0, 3, 1))</f>
        <v>3</v>
      </c>
      <c r="X191" s="23" cm="1">
        <f t="array" ref="X191">_xlfn.LET(_xlpm.x, L191:L193, IF(SUM((_xlpm.x="K")*1, (_xlpm.x="A")*1, (_xlpm.x="GK")*1, (_xlpm.x="GA")*1)&gt;0, 3, 1))</f>
        <v>3</v>
      </c>
      <c r="Y191" s="23" cm="1">
        <f t="array" ref="Y191">_xlfn.LET(_xlpm.x, M191:M193, IF(SUM((_xlpm.x="K")*1, (_xlpm.x="A")*1, (_xlpm.x="GK")*1, (_xlpm.x="GA")*1)&gt;0, 3, 1))</f>
        <v>3</v>
      </c>
      <c r="Z191" s="23">
        <v>1</v>
      </c>
      <c r="AA191" s="23">
        <v>1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82</v>
      </c>
      <c r="M192" s="169" t="s">
        <v>81</v>
      </c>
      <c r="N192" s="169" t="s">
        <v>15</v>
      </c>
      <c r="O192" s="169" t="s">
        <v>31</v>
      </c>
      <c r="Q192" s="168">
        <v>5</v>
      </c>
      <c r="R192" s="168">
        <v>16</v>
      </c>
      <c r="S192" s="168">
        <v>14</v>
      </c>
      <c r="T192" s="168">
        <v>2</v>
      </c>
      <c r="U192" s="168">
        <v>7</v>
      </c>
      <c r="W192" s="23" cm="1">
        <f t="array" ref="W192">_xlfn.LET(_xlpm.x, K192:K194, IF(SUM((_xlpm.x="K")*1, (_xlpm.x="A")*1, (_xlpm.x="GK")*1, (_xlpm.x="GA")*1)&gt;0, 3, 1))</f>
        <v>3</v>
      </c>
      <c r="X192" s="23" cm="1">
        <f t="array" ref="X192">_xlfn.LET(_xlpm.x, L192:L194, IF(SUM((_xlpm.x="K")*1, (_xlpm.x="A")*1, (_xlpm.x="GK")*1, (_xlpm.x="GA")*1)&gt;0, 3, 1))</f>
        <v>3</v>
      </c>
      <c r="Y192" s="23" cm="1">
        <f t="array" ref="Y192">_xlfn.LET(_xlpm.x, M192:M194, IF(SUM((_xlpm.x="K")*1, (_xlpm.x="A")*1, (_xlpm.x="GK")*1, (_xlpm.x="GA")*1)&gt;0, 3, 1))</f>
        <v>3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69" t="s">
        <v>13</v>
      </c>
      <c r="L193" s="169" t="s">
        <v>29</v>
      </c>
      <c r="M193" s="169" t="s">
        <v>96</v>
      </c>
      <c r="N193" s="169" t="s">
        <v>28</v>
      </c>
      <c r="O193" s="169" t="s">
        <v>12</v>
      </c>
      <c r="Q193" s="168">
        <v>5</v>
      </c>
      <c r="R193" s="168">
        <v>8</v>
      </c>
      <c r="S193" s="168">
        <v>15</v>
      </c>
      <c r="T193" s="168">
        <v>9</v>
      </c>
      <c r="U193" s="168">
        <v>4</v>
      </c>
      <c r="W193" s="23" cm="1">
        <f t="array" ref="W193">_xlfn.LET(_xlpm.x, K193:K195, IF(SUM((_xlpm.x="K")*1, (_xlpm.x="A")*1, (_xlpm.x="GK")*1, (_xlpm.x="GA")*1)&gt;0, 3, 1))</f>
        <v>3</v>
      </c>
      <c r="X193" s="23" cm="1">
        <f t="array" ref="X193">_xlfn.LET(_xlpm.x, L193:L195, IF(SUM((_xlpm.x="K")*1, (_xlpm.x="A")*1, (_xlpm.x="GK")*1, (_xlpm.x="GA")*1)&gt;0, 3, 1))</f>
        <v>3</v>
      </c>
      <c r="Y193" s="23" cm="1">
        <f t="array" ref="Y193">_xlfn.LET(_xlpm.x, M193:M195, IF(SUM((_xlpm.x="K")*1, (_xlpm.x="A")*1, (_xlpm.x="GK")*1, (_xlpm.x="GA")*1)&gt;0, 3, 1))</f>
        <v>3</v>
      </c>
      <c r="Z193" s="23">
        <v>1</v>
      </c>
      <c r="AA193" s="23">
        <v>1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29</v>
      </c>
      <c r="M194" s="169" t="s">
        <v>82</v>
      </c>
      <c r="N194" s="169" t="s">
        <v>29</v>
      </c>
      <c r="O194" s="169" t="s">
        <v>30</v>
      </c>
      <c r="Q194" s="168">
        <v>8</v>
      </c>
      <c r="R194" s="168">
        <v>8</v>
      </c>
      <c r="S194" s="168">
        <v>16</v>
      </c>
      <c r="T194" s="168">
        <v>8</v>
      </c>
      <c r="U194" s="168">
        <v>10</v>
      </c>
      <c r="W194" s="23" cm="1">
        <f t="array" ref="W194">_xlfn.LET(_xlpm.x, K194:K196, IF(SUM((_xlpm.x="K")*1, (_xlpm.x="A")*1, (_xlpm.x="GK")*1, (_xlpm.x="GA")*1)&gt;0, 3, 1))</f>
        <v>3</v>
      </c>
      <c r="X194" s="23" cm="1">
        <f t="array" ref="X194">_xlfn.LET(_xlpm.x, L194:L196, IF(SUM((_xlpm.x="K")*1, (_xlpm.x="A")*1, (_xlpm.x="GK")*1, (_xlpm.x="GA")*1)&gt;0, 3, 1))</f>
        <v>3</v>
      </c>
      <c r="Y194" s="23" cm="1">
        <f t="array" ref="Y194">_xlfn.LET(_xlpm.x, M194:M196, IF(SUM((_xlpm.x="K")*1, (_xlpm.x="A")*1, (_xlpm.x="GK")*1, (_xlpm.x="GA")*1)&gt;0, 3, 1))</f>
        <v>3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69" t="s">
        <v>31</v>
      </c>
      <c r="L195" s="169" t="s">
        <v>94</v>
      </c>
      <c r="M195" s="169" t="s">
        <v>81</v>
      </c>
      <c r="N195" s="169" t="s">
        <v>16</v>
      </c>
      <c r="O195" s="169" t="s">
        <v>30</v>
      </c>
      <c r="Q195" s="168">
        <v>7</v>
      </c>
      <c r="R195" s="168">
        <v>17</v>
      </c>
      <c r="S195" s="168">
        <v>14</v>
      </c>
      <c r="T195" s="168">
        <v>3</v>
      </c>
      <c r="U195" s="168">
        <v>10</v>
      </c>
      <c r="W195" s="23" cm="1">
        <f t="array" ref="W195">_xlfn.LET(_xlpm.x, K195:K197, IF(SUM((_xlpm.x="K")*1, (_xlpm.x="A")*1, (_xlpm.x="GK")*1, (_xlpm.x="GA")*1)&gt;0, 3, 1))</f>
        <v>3</v>
      </c>
      <c r="X195" s="23" cm="1">
        <f t="array" ref="X195">_xlfn.LET(_xlpm.x, L195:L197, IF(SUM((_xlpm.x="K")*1, (_xlpm.x="A")*1, (_xlpm.x="GK")*1, (_xlpm.x="GA")*1)&gt;0, 3, 1))</f>
        <v>3</v>
      </c>
      <c r="Y195" s="23" cm="1">
        <f t="array" ref="Y195">_xlfn.LET(_xlpm.x, M195:M197, IF(SUM((_xlpm.x="K")*1, (_xlpm.x="A")*1, (_xlpm.x="GK")*1, (_xlpm.x="GA")*1)&gt;0, 3, 1))</f>
        <v>3</v>
      </c>
      <c r="Z195" s="23">
        <v>1</v>
      </c>
      <c r="AA195" s="23">
        <v>1</v>
      </c>
      <c r="AH195" s="5"/>
      <c r="AI195" s="5"/>
      <c r="AO195" s="5"/>
    </row>
    <row r="196" spans="10:41">
      <c r="J196" s="168">
        <v>192</v>
      </c>
      <c r="K196" s="169" t="s">
        <v>95</v>
      </c>
      <c r="L196" s="169" t="s">
        <v>79</v>
      </c>
      <c r="M196" s="169" t="s">
        <v>94</v>
      </c>
      <c r="N196" s="169" t="s">
        <v>30</v>
      </c>
      <c r="O196" s="169" t="s">
        <v>28</v>
      </c>
      <c r="Q196" s="168">
        <v>6</v>
      </c>
      <c r="R196" s="168">
        <v>12</v>
      </c>
      <c r="S196" s="168">
        <v>17</v>
      </c>
      <c r="T196" s="168">
        <v>10</v>
      </c>
      <c r="U196" s="168">
        <v>9</v>
      </c>
      <c r="W196" s="23" cm="1">
        <f t="array" ref="W196">_xlfn.LET(_xlpm.x, K196:K198, IF(SUM((_xlpm.x="K")*1, (_xlpm.x="A")*1, (_xlpm.x="GK")*1, (_xlpm.x="GA")*1)&gt;0, 3, 1))</f>
        <v>1</v>
      </c>
      <c r="X196" s="23" cm="1">
        <f t="array" ref="X196">_xlfn.LET(_xlpm.x, L196:L198, IF(SUM((_xlpm.x="K")*1, (_xlpm.x="A")*1, (_xlpm.x="GK")*1, (_xlpm.x="GA")*1)&gt;0, 3, 1))</f>
        <v>1</v>
      </c>
      <c r="Y196" s="23" cm="1">
        <f t="array" ref="Y196">_xlfn.LET(_xlpm.x, M196:M198, IF(SUM((_xlpm.x="K")*1, (_xlpm.x="A")*1, (_xlpm.x="GK")*1, (_xlpm.x="GA")*1)&gt;0, 3, 1))</f>
        <v>3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14</v>
      </c>
      <c r="M197" s="169" t="s">
        <v>78</v>
      </c>
      <c r="N197" s="169" t="s">
        <v>28</v>
      </c>
      <c r="O197" s="169" t="s">
        <v>12</v>
      </c>
      <c r="Q197" s="168">
        <v>5</v>
      </c>
      <c r="R197" s="168">
        <v>1</v>
      </c>
      <c r="S197" s="168">
        <v>11</v>
      </c>
      <c r="T197" s="168">
        <v>9</v>
      </c>
      <c r="U197" s="168">
        <v>4</v>
      </c>
      <c r="W197" s="23" cm="1">
        <f t="array" ref="W197">_xlfn.LET(_xlpm.x, K197:K199, IF(SUM((_xlpm.x="K")*1, (_xlpm.x="A")*1, (_xlpm.x="GK")*1, (_xlpm.x="GA")*1)&gt;0, 3, 1))</f>
        <v>3</v>
      </c>
      <c r="X197" s="23" cm="1">
        <f t="array" ref="X197">_xlfn.LET(_xlpm.x, L197:L199, IF(SUM((_xlpm.x="K")*1, (_xlpm.x="A")*1, (_xlpm.x="GK")*1, (_xlpm.x="GA")*1)&gt;0, 3, 1))</f>
        <v>1</v>
      </c>
      <c r="Y197" s="23" cm="1">
        <f t="array" ref="Y197">_xlfn.LET(_xlpm.x, M197:M199, IF(SUM((_xlpm.x="K")*1, (_xlpm.x="A")*1, (_xlpm.x="GK")*1, (_xlpm.x="GA")*1)&gt;0, 3, 1))</f>
        <v>3</v>
      </c>
      <c r="Z197" s="23">
        <v>1</v>
      </c>
      <c r="AA197" s="23">
        <v>1</v>
      </c>
      <c r="AH197" s="5"/>
      <c r="AI197" s="5"/>
      <c r="AO197" s="5"/>
    </row>
    <row r="198" spans="10:41">
      <c r="J198" s="168">
        <v>194</v>
      </c>
      <c r="K198" s="169" t="s">
        <v>13</v>
      </c>
      <c r="L198" s="169" t="s">
        <v>95</v>
      </c>
      <c r="M198" s="169" t="s">
        <v>96</v>
      </c>
      <c r="N198" s="169" t="s">
        <v>30</v>
      </c>
      <c r="O198" s="169" t="s">
        <v>28</v>
      </c>
      <c r="Q198" s="168">
        <v>5</v>
      </c>
      <c r="R198" s="168">
        <v>6</v>
      </c>
      <c r="S198" s="168">
        <v>15</v>
      </c>
      <c r="T198" s="168">
        <v>10</v>
      </c>
      <c r="U198" s="168">
        <v>9</v>
      </c>
      <c r="W198" s="23" cm="1">
        <f t="array" ref="W198">_xlfn.LET(_xlpm.x, K198:K200, IF(SUM((_xlpm.x="K")*1, (_xlpm.x="A")*1, (_xlpm.x="GK")*1, (_xlpm.x="GA")*1)&gt;0, 3, 1))</f>
        <v>3</v>
      </c>
      <c r="X198" s="23" cm="1">
        <f t="array" ref="X198">_xlfn.LET(_xlpm.x, L198:L200, IF(SUM((_xlpm.x="K")*1, (_xlpm.x="A")*1, (_xlpm.x="GK")*1, (_xlpm.x="GA")*1)&gt;0, 3, 1))</f>
        <v>1</v>
      </c>
      <c r="Y198" s="23" cm="1">
        <f t="array" ref="Y198">_xlfn.LET(_xlpm.x, M198:M200, IF(SUM((_xlpm.x="K")*1, (_xlpm.x="A")*1, (_xlpm.x="GK")*1, (_xlpm.x="GA")*1)&gt;0, 3, 1))</f>
        <v>3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69" t="s">
        <v>31</v>
      </c>
      <c r="L199" s="169" t="s">
        <v>81</v>
      </c>
      <c r="M199" s="169" t="s">
        <v>82</v>
      </c>
      <c r="N199" s="169" t="s">
        <v>14</v>
      </c>
      <c r="O199" s="169" t="s">
        <v>28</v>
      </c>
      <c r="Q199" s="168">
        <v>7</v>
      </c>
      <c r="R199" s="168">
        <v>14</v>
      </c>
      <c r="S199" s="168">
        <v>16</v>
      </c>
      <c r="T199" s="168">
        <v>1</v>
      </c>
      <c r="U199" s="168">
        <v>9</v>
      </c>
      <c r="W199" s="23" cm="1">
        <f t="array" ref="W199">_xlfn.LET(_xlpm.x, K199:K201, IF(SUM((_xlpm.x="K")*1, (_xlpm.x="A")*1, (_xlpm.x="GK")*1, (_xlpm.x="GA")*1)&gt;0, 3, 1))</f>
        <v>3</v>
      </c>
      <c r="X199" s="23" cm="1">
        <f t="array" ref="X199">_xlfn.LET(_xlpm.x, L199:L201, IF(SUM((_xlpm.x="K")*1, (_xlpm.x="A")*1, (_xlpm.x="GK")*1, (_xlpm.x="GA")*1)&gt;0, 3, 1))</f>
        <v>1</v>
      </c>
      <c r="Y199" s="23" cm="1">
        <f t="array" ref="Y199">_xlfn.LET(_xlpm.x, M199:M201, IF(SUM((_xlpm.x="K")*1, (_xlpm.x="A")*1, (_xlpm.x="GK")*1, (_xlpm.x="GA")*1)&gt;0, 3, 1))</f>
        <v>3</v>
      </c>
      <c r="Z199" s="23">
        <v>1</v>
      </c>
      <c r="AA199" s="23">
        <v>1</v>
      </c>
      <c r="AH199" s="5"/>
      <c r="AI199" s="5"/>
      <c r="AO199" s="5"/>
    </row>
    <row r="200" spans="10:41">
      <c r="J200" s="168">
        <v>196</v>
      </c>
      <c r="K200" s="169" t="s">
        <v>13</v>
      </c>
      <c r="L200" s="169" t="s">
        <v>12</v>
      </c>
      <c r="M200" s="169" t="s">
        <v>96</v>
      </c>
      <c r="N200" s="169" t="s">
        <v>13</v>
      </c>
      <c r="O200" s="169" t="s">
        <v>31</v>
      </c>
      <c r="Q200" s="168">
        <v>5</v>
      </c>
      <c r="R200" s="168">
        <v>4</v>
      </c>
      <c r="S200" s="168">
        <v>15</v>
      </c>
      <c r="T200" s="168">
        <v>5</v>
      </c>
      <c r="U200" s="168">
        <v>7</v>
      </c>
      <c r="W200" s="23" cm="1">
        <f t="array" ref="W200">_xlfn.LET(_xlpm.x, K200:K202, IF(SUM((_xlpm.x="K")*1, (_xlpm.x="A")*1, (_xlpm.x="GK")*1, (_xlpm.x="GA")*1)&gt;0, 3, 1))</f>
        <v>3</v>
      </c>
      <c r="X200" s="23" cm="1">
        <f t="array" ref="X200">_xlfn.LET(_xlpm.x, L200:L202, IF(SUM((_xlpm.x="K")*1, (_xlpm.x="A")*1, (_xlpm.x="GK")*1, (_xlpm.x="GA")*1)&gt;0, 3, 1))</f>
        <v>1</v>
      </c>
      <c r="Y200" s="23" cm="1">
        <f t="array" ref="Y200">_xlfn.LET(_xlpm.x, M200:M202, IF(SUM((_xlpm.x="K")*1, (_xlpm.x="A")*1, (_xlpm.x="GK")*1, (_xlpm.x="GA")*1)&gt;0, 3, 1))</f>
        <v>3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69" t="s">
        <v>31</v>
      </c>
      <c r="L201" s="169" t="s">
        <v>12</v>
      </c>
      <c r="M201" s="169" t="s">
        <v>82</v>
      </c>
      <c r="N201" s="169" t="s">
        <v>29</v>
      </c>
      <c r="O201" s="169" t="s">
        <v>15</v>
      </c>
      <c r="Q201" s="168">
        <v>7</v>
      </c>
      <c r="R201" s="168">
        <v>4</v>
      </c>
      <c r="S201" s="168">
        <v>16</v>
      </c>
      <c r="T201" s="168">
        <v>8</v>
      </c>
      <c r="U201" s="168">
        <v>2</v>
      </c>
      <c r="W201" s="23" cm="1">
        <f t="array" ref="W201">_xlfn.LET(_xlpm.x, K201:K203, IF(SUM((_xlpm.x="K")*1, (_xlpm.x="A")*1, (_xlpm.x="GK")*1, (_xlpm.x="GA")*1)&gt;0, 3, 1))</f>
        <v>3</v>
      </c>
      <c r="X201" s="23" cm="1">
        <f t="array" ref="X201">_xlfn.LET(_xlpm.x, L201:L203, IF(SUM((_xlpm.x="K")*1, (_xlpm.x="A")*1, (_xlpm.x="GK")*1, (_xlpm.x="GA")*1)&gt;0, 3, 1))</f>
        <v>1</v>
      </c>
      <c r="Y201" s="23" cm="1">
        <f t="array" ref="Y201">_xlfn.LET(_xlpm.x, M201:M203, IF(SUM((_xlpm.x="K")*1, (_xlpm.x="A")*1, (_xlpm.x="GK")*1, (_xlpm.x="GA")*1)&gt;0, 3, 1))</f>
        <v>3</v>
      </c>
      <c r="Z201" s="23">
        <v>1</v>
      </c>
      <c r="AA201" s="23">
        <v>1</v>
      </c>
      <c r="AH201" s="5"/>
      <c r="AI201" s="5"/>
      <c r="AO201" s="5"/>
    </row>
    <row r="202" spans="10:41">
      <c r="J202" s="168">
        <v>198</v>
      </c>
      <c r="K202" s="169" t="s">
        <v>13</v>
      </c>
      <c r="L202" s="169" t="s">
        <v>81</v>
      </c>
      <c r="M202" s="169" t="s">
        <v>96</v>
      </c>
      <c r="N202" s="169" t="s">
        <v>96</v>
      </c>
      <c r="O202" s="169" t="s">
        <v>13</v>
      </c>
      <c r="Q202" s="168">
        <v>5</v>
      </c>
      <c r="R202" s="168">
        <v>14</v>
      </c>
      <c r="S202" s="168">
        <v>15</v>
      </c>
      <c r="T202" s="168">
        <v>15</v>
      </c>
      <c r="U202" s="168">
        <v>5</v>
      </c>
      <c r="W202" s="23" cm="1">
        <f t="array" ref="W202">_xlfn.LET(_xlpm.x, K202:K204, IF(SUM((_xlpm.x="K")*1, (_xlpm.x="A")*1, (_xlpm.x="GK")*1, (_xlpm.x="GA")*1)&gt;0, 3, 1))</f>
        <v>3</v>
      </c>
      <c r="X202" s="23" cm="1">
        <f t="array" ref="X202">_xlfn.LET(_xlpm.x, L202:L204, IF(SUM((_xlpm.x="K")*1, (_xlpm.x="A")*1, (_xlpm.x="GK")*1, (_xlpm.x="GA")*1)&gt;0, 3, 1))</f>
        <v>1</v>
      </c>
      <c r="Y202" s="23" cm="1">
        <f t="array" ref="Y202">_xlfn.LET(_xlpm.x, M202:M204, IF(SUM((_xlpm.x="K")*1, (_xlpm.x="A")*1, (_xlpm.x="GK")*1, (_xlpm.x="GA")*1)&gt;0, 3, 1))</f>
        <v>3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69" t="s">
        <v>31</v>
      </c>
      <c r="L203" s="169" t="s">
        <v>95</v>
      </c>
      <c r="M203" s="169" t="s">
        <v>82</v>
      </c>
      <c r="N203" s="169" t="s">
        <v>29</v>
      </c>
      <c r="O203" s="169" t="s">
        <v>30</v>
      </c>
      <c r="Q203" s="168">
        <v>7</v>
      </c>
      <c r="R203" s="168">
        <v>6</v>
      </c>
      <c r="S203" s="168">
        <v>16</v>
      </c>
      <c r="T203" s="168">
        <v>8</v>
      </c>
      <c r="U203" s="168">
        <v>10</v>
      </c>
      <c r="W203" s="23" cm="1">
        <f t="array" ref="W203">_xlfn.LET(_xlpm.x, K203:K205, IF(SUM((_xlpm.x="K")*1, (_xlpm.x="A")*1, (_xlpm.x="GK")*1, (_xlpm.x="GA")*1)&gt;0, 3, 1))</f>
        <v>3</v>
      </c>
      <c r="X203" s="23" cm="1">
        <f t="array" ref="X203">_xlfn.LET(_xlpm.x, L203:L205, IF(SUM((_xlpm.x="K")*1, (_xlpm.x="A")*1, (_xlpm.x="GK")*1, (_xlpm.x="GA")*1)&gt;0, 3, 1))</f>
        <v>1</v>
      </c>
      <c r="Y203" s="23" cm="1">
        <f t="array" ref="Y203">_xlfn.LET(_xlpm.x, M203:M205, IF(SUM((_xlpm.x="K")*1, (_xlpm.x="A")*1, (_xlpm.x="GK")*1, (_xlpm.x="GA")*1)&gt;0, 3, 1))</f>
        <v>3</v>
      </c>
      <c r="Z203" s="23">
        <v>1</v>
      </c>
      <c r="AA203" s="23"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58" priority="82">
      <formula>_xlfn.LET(_xlpm.x, W4, AND(NOT(_xlfn.ISFORMULA(_xlpm.x)), _xlpm.x&lt;&gt;""))</formula>
    </cfRule>
  </conditionalFormatting>
  <conditionalFormatting sqref="W5:AA203 X4:AA4">
    <cfRule type="expression" dxfId="157" priority="77">
      <formula>_xlfn.LET(_xlpm.x, W4, AND(NOT(_xlfn.ISFORMULA(_xlpm.x)), _xlpm.x&lt;&gt;""))</formula>
    </cfRule>
  </conditionalFormatting>
  <conditionalFormatting sqref="W4:AA203">
    <cfRule type="expression" dxfId="156" priority="27">
      <formula>_xlfn.LET(_xlpm.x, W4, AND(NOT(_xlfn.ISFORMULA(_xlpm.x)), _xlpm.x&lt;&gt;""))</formula>
    </cfRule>
  </conditionalFormatting>
  <conditionalFormatting sqref="K1:K1048576">
    <cfRule type="cellIs" dxfId="155" priority="23" operator="equal">
      <formula>"C1"</formula>
    </cfRule>
    <cfRule type="cellIs" dxfId="154" priority="24" operator="between">
      <formula>"G1"</formula>
      <formula>"G5"</formula>
    </cfRule>
    <cfRule type="cellIs" dxfId="153" priority="26" operator="between">
      <formula>"M1"</formula>
      <formula>"M5"</formula>
    </cfRule>
  </conditionalFormatting>
  <conditionalFormatting sqref="L1:O1048576">
    <cfRule type="cellIs" dxfId="152" priority="19" operator="equal">
      <formula>"C1"</formula>
    </cfRule>
    <cfRule type="cellIs" dxfId="151" priority="20" operator="between">
      <formula>"G1"</formula>
      <formula>"G5"</formula>
    </cfRule>
    <cfRule type="cellIs" dxfId="150" priority="22" operator="between">
      <formula>"M1"</formula>
      <formula>"M5"</formula>
    </cfRule>
  </conditionalFormatting>
  <conditionalFormatting sqref="C28:G28 C29 C39:G46 G29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{FA7F3F4D-9F05-487C-86F3-DB938B305195}</x14:id>
        </ext>
      </extLst>
    </cfRule>
  </conditionalFormatting>
  <conditionalFormatting sqref="D52:D54">
    <cfRule type="cellIs" dxfId="149" priority="14" operator="equal">
      <formula>"C1"</formula>
    </cfRule>
    <cfRule type="cellIs" dxfId="148" priority="15" operator="between">
      <formula>"G1"</formula>
      <formula>"G4"</formula>
    </cfRule>
    <cfRule type="cellIs" dxfId="147" priority="16" operator="between">
      <formula>"GA"</formula>
      <formula>"GQ"</formula>
    </cfRule>
    <cfRule type="cellIs" dxfId="146" priority="17" operator="between">
      <formula>"M1"</formula>
      <formula>"M4"</formula>
    </cfRule>
  </conditionalFormatting>
  <conditionalFormatting sqref="E52:E54">
    <cfRule type="cellIs" dxfId="145" priority="10" operator="equal">
      <formula>"C1"</formula>
    </cfRule>
    <cfRule type="cellIs" dxfId="144" priority="11" operator="between">
      <formula>"G1"</formula>
      <formula>"G4"</formula>
    </cfRule>
    <cfRule type="cellIs" dxfId="143" priority="12" operator="between">
      <formula>"GA"</formula>
      <formula>"GQ"</formula>
    </cfRule>
    <cfRule type="cellIs" dxfId="142" priority="13" operator="between">
      <formula>"M1"</formula>
      <formula>"M4"</formula>
    </cfRule>
  </conditionalFormatting>
  <conditionalFormatting sqref="F52:F54">
    <cfRule type="cellIs" dxfId="141" priority="6" operator="equal">
      <formula>"C1"</formula>
    </cfRule>
    <cfRule type="cellIs" dxfId="140" priority="7" operator="between">
      <formula>"G1"</formula>
      <formula>"G4"</formula>
    </cfRule>
    <cfRule type="cellIs" dxfId="139" priority="8" operator="between">
      <formula>"GA"</formula>
      <formula>"GQ"</formula>
    </cfRule>
    <cfRule type="cellIs" dxfId="138" priority="9" operator="between">
      <formula>"M1"</formula>
      <formula>"M4"</formula>
    </cfRule>
  </conditionalFormatting>
  <conditionalFormatting sqref="D29:F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{565D5CDB-C2EE-4C8D-A4F9-C3E9F7256D9A}</x14:id>
        </ext>
      </extLst>
    </cfRule>
  </conditionalFormatting>
  <conditionalFormatting sqref="E27:G2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{F0B2E77D-E5EE-40D4-BB49-4468E5C596E6}</x14:id>
        </ext>
      </extLst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{6441ADA2-4FA3-4F37-8F5A-5448671B6F75}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7F3F4D-9F05-487C-86F3-DB938B305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C29 C39:G46 G29</xm:sqref>
        </x14:conditionalFormatting>
        <x14:conditionalFormatting xmlns:xm="http://schemas.microsoft.com/office/excel/2006/main">
          <x14:cfRule type="dataBar" id="{565D5CDB-C2EE-4C8D-A4F9-C3E9F7256D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F0B2E77D-E5EE-40D4-BB49-4468E5C596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6441ADA2-4FA3-4F37-8F5A-5448671B6F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5" operator="containsText" id="{42FBE212-0B22-41D9-8575-16FB3F8C0CD9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  <x14:conditionalFormatting xmlns:xm="http://schemas.microsoft.com/office/excel/2006/main">
          <x14:cfRule type="containsText" priority="21" operator="containsText" id="{392503B1-2220-4B28-B5DA-DC05560531B1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L1:O1048576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8258E-CA4D-4058-A4E8-6B15DA33B470}">
  <sheetPr codeName="工作表8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16</v>
      </c>
      <c r="L4" s="24" t="s">
        <v>12</v>
      </c>
      <c r="M4" s="24" t="s">
        <v>12</v>
      </c>
      <c r="N4" s="24" t="s">
        <v>95</v>
      </c>
      <c r="O4" s="24" t="s">
        <v>29</v>
      </c>
      <c r="Q4" s="23" cm="1">
        <f t="array" ref="Q4:U304">_xlfn.LET(_xlpm.x, K4:O304, IF(_xlpm.x="", "", _xlfn.XLOOKUP(_xlpm.x, $A$4:$A$23, $H$4:$H$23, , 0)))</f>
        <v>3</v>
      </c>
      <c r="R4" s="23">
        <v>4</v>
      </c>
      <c r="S4" s="23">
        <v>4</v>
      </c>
      <c r="T4" s="23">
        <v>6</v>
      </c>
      <c r="U4" s="23">
        <v>8</v>
      </c>
      <c r="W4" s="23" cm="1">
        <f t="array" ref="W4">_xlfn.LET(_xlpm.x, K4:K6, IF(SUM((_xlpm.x="C1")*1)=1, 3, 1))</f>
        <v>1</v>
      </c>
      <c r="X4" s="23" cm="1">
        <f t="array" ref="X4">_xlfn.LET(_xlpm.x, L4:L6, IF(SUM((_xlpm.x="C1")*1)=1, 3, 1))</f>
        <v>1</v>
      </c>
      <c r="Y4" s="23" cm="1">
        <f t="array" ref="Y4">_xlfn.LET(_xlpm.x, M4:M6, IF(SUM((_xlpm.x="C1")*1)=1, 3, 1))</f>
        <v>3</v>
      </c>
      <c r="Z4" s="23" cm="1">
        <f t="array" ref="Z4">_xlfn.LET(_xlpm.x, N4:N6, IF(SUM((_xlpm.x="C1")*1)=1, 3, 1))</f>
        <v>1</v>
      </c>
      <c r="AA4" s="23" cm="1">
        <f t="array" ref="AA4">_xlfn.LET(_xlpm.x, O4:O6, IF(SUM((_xlpm.x="C1")*1)=1, 3, 1))</f>
        <v>3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6</v>
      </c>
      <c r="D5" s="176">
        <f t="shared" si="0"/>
        <v>6</v>
      </c>
      <c r="E5" s="176">
        <f t="shared" si="0"/>
        <v>6</v>
      </c>
      <c r="F5" s="176">
        <f t="shared" si="0"/>
        <v>9</v>
      </c>
      <c r="G5" s="176">
        <f t="shared" si="0"/>
        <v>9</v>
      </c>
      <c r="H5" s="174">
        <v>1</v>
      </c>
      <c r="I5" s="78"/>
      <c r="J5" s="168">
        <v>1</v>
      </c>
      <c r="K5" s="169" t="s">
        <v>29</v>
      </c>
      <c r="L5" s="169" t="s">
        <v>87</v>
      </c>
      <c r="M5" s="169" t="s">
        <v>16</v>
      </c>
      <c r="N5" s="169" t="s">
        <v>31</v>
      </c>
      <c r="O5" s="169" t="s">
        <v>30</v>
      </c>
      <c r="Q5" s="168">
        <v>8</v>
      </c>
      <c r="R5" s="168">
        <v>19</v>
      </c>
      <c r="S5" s="168">
        <v>3</v>
      </c>
      <c r="T5" s="168">
        <v>7</v>
      </c>
      <c r="U5" s="168">
        <v>10</v>
      </c>
      <c r="W5" s="23" cm="1">
        <f t="array" ref="W5">_xlfn.LET(_xlpm.x, K5:K7, IF(SUM((_xlpm.x="C1")*1)=1, 3, 1))</f>
        <v>1</v>
      </c>
      <c r="X5" s="23" cm="1">
        <f t="array" ref="X5">_xlfn.LET(_xlpm.x, L5:L7, IF(SUM((_xlpm.x="C1")*1)=1, 3, 1))</f>
        <v>1</v>
      </c>
      <c r="Y5" s="23" cm="1">
        <f t="array" ref="Y5">_xlfn.LET(_xlpm.x, M5:M7, IF(SUM((_xlpm.x="C1")*1)=1, 3, 1))</f>
        <v>3</v>
      </c>
      <c r="Z5" s="23" cm="1">
        <f t="array" ref="Z5">_xlfn.LET(_xlpm.x, N5:N7, IF(SUM((_xlpm.x="C1")*1)=1, 3, 1))</f>
        <v>1</v>
      </c>
      <c r="AA5" s="23" cm="1">
        <f t="array" ref="AA5">_xlfn.LET(_xlpm.x, O5:O7, IF(SUM((_xlpm.x="C1")*1)=1, 3, 1))</f>
        <v>3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14</v>
      </c>
      <c r="E6" s="175">
        <f t="shared" si="0"/>
        <v>4</v>
      </c>
      <c r="F6" s="175">
        <f t="shared" si="0"/>
        <v>21</v>
      </c>
      <c r="G6" s="175">
        <f t="shared" si="0"/>
        <v>22</v>
      </c>
      <c r="H6" s="129">
        <v>2</v>
      </c>
      <c r="I6" s="78"/>
      <c r="J6" s="23">
        <v>2</v>
      </c>
      <c r="K6" s="169" t="s">
        <v>29</v>
      </c>
      <c r="L6" s="169" t="s">
        <v>79</v>
      </c>
      <c r="M6" s="169" t="s">
        <v>14</v>
      </c>
      <c r="N6" s="169" t="s">
        <v>30</v>
      </c>
      <c r="O6" s="169" t="s">
        <v>14</v>
      </c>
      <c r="Q6" s="168">
        <v>8</v>
      </c>
      <c r="R6" s="168">
        <v>12</v>
      </c>
      <c r="S6" s="168">
        <v>1</v>
      </c>
      <c r="T6" s="168">
        <v>10</v>
      </c>
      <c r="U6" s="168">
        <v>1</v>
      </c>
      <c r="W6" s="23" cm="1">
        <f t="array" ref="W6">_xlfn.LET(_xlpm.x, K6:K8, IF(SUM((_xlpm.x="C1")*1)=1, 3, 1))</f>
        <v>1</v>
      </c>
      <c r="X6" s="23" cm="1">
        <f t="array" ref="X6">_xlfn.LET(_xlpm.x, L6:L8, IF(SUM((_xlpm.x="C1")*1)=1, 3, 1))</f>
        <v>1</v>
      </c>
      <c r="Y6" s="23" cm="1">
        <f t="array" ref="Y6">_xlfn.LET(_xlpm.x, M6:M8, IF(SUM((_xlpm.x="C1")*1)=1, 3, 1))</f>
        <v>3</v>
      </c>
      <c r="Z6" s="23" cm="1">
        <f t="array" ref="Z6">_xlfn.LET(_xlpm.x, N6:N8, IF(SUM((_xlpm.x="C1")*1)=1, 3, 1))</f>
        <v>1</v>
      </c>
      <c r="AA6" s="23" cm="1">
        <f t="array" ref="AA6">_xlfn.LET(_xlpm.x, O6:O8, IF(SUM((_xlpm.x="C1")*1)=1, 3, 1))</f>
        <v>3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13</v>
      </c>
      <c r="E7" s="175">
        <f t="shared" si="0"/>
        <v>4</v>
      </c>
      <c r="F7" s="175">
        <f t="shared" si="0"/>
        <v>20</v>
      </c>
      <c r="G7" s="175">
        <f t="shared" si="0"/>
        <v>22</v>
      </c>
      <c r="H7" s="129">
        <v>3</v>
      </c>
      <c r="I7" s="78"/>
      <c r="J7" s="168">
        <v>3</v>
      </c>
      <c r="K7" s="169" t="s">
        <v>95</v>
      </c>
      <c r="L7" s="24" t="s">
        <v>95</v>
      </c>
      <c r="M7" s="169" t="s">
        <v>29</v>
      </c>
      <c r="N7" s="169" t="s">
        <v>16</v>
      </c>
      <c r="O7" s="169" t="s">
        <v>16</v>
      </c>
      <c r="Q7" s="168">
        <v>6</v>
      </c>
      <c r="R7" s="168">
        <v>6</v>
      </c>
      <c r="S7" s="168">
        <v>8</v>
      </c>
      <c r="T7" s="168">
        <v>3</v>
      </c>
      <c r="U7" s="168">
        <v>3</v>
      </c>
      <c r="W7" s="23" cm="1">
        <f t="array" ref="W7">_xlfn.LET(_xlpm.x, K7:K9, IF(SUM((_xlpm.x="C1")*1)=1, 3, 1))</f>
        <v>1</v>
      </c>
      <c r="X7" s="23" cm="1">
        <f t="array" ref="X7">_xlfn.LET(_xlpm.x, L7:L9, IF(SUM((_xlpm.x="C1")*1)=1, 3, 1))</f>
        <v>1</v>
      </c>
      <c r="Y7" s="23" cm="1">
        <f t="array" ref="Y7">_xlfn.LET(_xlpm.x, M7:M9, IF(SUM((_xlpm.x="C1")*1)=1, 3, 1))</f>
        <v>1</v>
      </c>
      <c r="Z7" s="23" cm="1">
        <f t="array" ref="Z7">_xlfn.LET(_xlpm.x, N7:N9, IF(SUM((_xlpm.x="C1")*1)=1, 3, 1))</f>
        <v>1</v>
      </c>
      <c r="AA7" s="23" cm="1">
        <f t="array" ref="AA7">_xlfn.LET(_xlpm.x, O7:O9, IF(SUM((_xlpm.x="C1")*1)=1, 3, 1))</f>
        <v>1</v>
      </c>
      <c r="AC7" s="174" t="s">
        <v>14</v>
      </c>
      <c r="AD7" s="176">
        <v>0</v>
      </c>
      <c r="AE7" s="176">
        <v>6</v>
      </c>
      <c r="AF7" s="176">
        <v>0</v>
      </c>
      <c r="AG7" s="176">
        <v>9</v>
      </c>
      <c r="AH7" s="176">
        <v>0</v>
      </c>
      <c r="AI7" s="5"/>
      <c r="AJ7" s="174" t="s">
        <v>14</v>
      </c>
      <c r="AK7" s="174">
        <v>0</v>
      </c>
      <c r="AL7" s="174">
        <v>6</v>
      </c>
      <c r="AM7" s="174">
        <v>0</v>
      </c>
      <c r="AN7" s="174">
        <v>9</v>
      </c>
      <c r="AO7" s="174">
        <v>0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13</v>
      </c>
      <c r="E8" s="175">
        <f t="shared" si="0"/>
        <v>4</v>
      </c>
      <c r="F8" s="175">
        <f t="shared" si="0"/>
        <v>20</v>
      </c>
      <c r="G8" s="175">
        <f t="shared" si="0"/>
        <v>21</v>
      </c>
      <c r="H8" s="129">
        <v>4</v>
      </c>
      <c r="I8" s="78"/>
      <c r="J8" s="23">
        <v>4</v>
      </c>
      <c r="K8" s="169" t="s">
        <v>29</v>
      </c>
      <c r="L8" s="169" t="s">
        <v>95</v>
      </c>
      <c r="M8" s="169" t="s">
        <v>13</v>
      </c>
      <c r="N8" s="169" t="s">
        <v>80</v>
      </c>
      <c r="O8" s="169" t="s">
        <v>16</v>
      </c>
      <c r="Q8" s="168">
        <v>8</v>
      </c>
      <c r="R8" s="168">
        <v>6</v>
      </c>
      <c r="S8" s="168">
        <v>5</v>
      </c>
      <c r="T8" s="168">
        <v>13</v>
      </c>
      <c r="U8" s="168">
        <v>3</v>
      </c>
      <c r="W8" s="23" cm="1">
        <f t="array" ref="W8">_xlfn.LET(_xlpm.x, K8:K10, IF(SUM((_xlpm.x="C1")*1)=1, 3, 1))</f>
        <v>1</v>
      </c>
      <c r="X8" s="23" cm="1">
        <f t="array" ref="X8">_xlfn.LET(_xlpm.x, L8:L10, IF(SUM((_xlpm.x="C1")*1)=1, 3, 1))</f>
        <v>1</v>
      </c>
      <c r="Y8" s="23" cm="1">
        <f t="array" ref="Y8">_xlfn.LET(_xlpm.x, M8:M10, IF(SUM((_xlpm.x="C1")*1)=1, 3, 1))</f>
        <v>1</v>
      </c>
      <c r="Z8" s="23" cm="1">
        <f t="array" ref="Z8">_xlfn.LET(_xlpm.x, N8:N10, IF(SUM((_xlpm.x="C1")*1)=1, 3, 1))</f>
        <v>1</v>
      </c>
      <c r="AA8" s="23" cm="1">
        <f t="array" ref="AA8">_xlfn.LET(_xlpm.x, O8:O10, IF(SUM((_xlpm.x="C1")*1)=1, 3, 1))</f>
        <v>1</v>
      </c>
      <c r="AC8" s="129" t="s">
        <v>15</v>
      </c>
      <c r="AD8" s="175">
        <v>4</v>
      </c>
      <c r="AE8" s="175">
        <v>14</v>
      </c>
      <c r="AF8" s="175">
        <v>4</v>
      </c>
      <c r="AG8" s="175">
        <v>21</v>
      </c>
      <c r="AH8" s="175">
        <v>22</v>
      </c>
      <c r="AI8" s="5"/>
      <c r="AJ8" s="129" t="s">
        <v>15</v>
      </c>
      <c r="AK8" s="175">
        <v>4</v>
      </c>
      <c r="AL8" s="175">
        <v>14</v>
      </c>
      <c r="AM8" s="175">
        <v>4</v>
      </c>
      <c r="AN8" s="175">
        <v>21</v>
      </c>
      <c r="AO8" s="175">
        <v>22</v>
      </c>
    </row>
    <row r="9" spans="1:41" ht="15.9" customHeight="1">
      <c r="A9" s="175" t="s">
        <v>13</v>
      </c>
      <c r="B9" s="129" t="s">
        <v>13</v>
      </c>
      <c r="C9" s="175">
        <f t="shared" si="1"/>
        <v>40</v>
      </c>
      <c r="D9" s="175">
        <f t="shared" si="0"/>
        <v>9</v>
      </c>
      <c r="E9" s="175">
        <f t="shared" si="0"/>
        <v>41</v>
      </c>
      <c r="F9" s="175">
        <f t="shared" si="0"/>
        <v>14</v>
      </c>
      <c r="G9" s="175">
        <f t="shared" si="0"/>
        <v>21</v>
      </c>
      <c r="H9" s="129">
        <v>5</v>
      </c>
      <c r="I9" s="78"/>
      <c r="J9" s="168">
        <v>5</v>
      </c>
      <c r="K9" s="169" t="s">
        <v>31</v>
      </c>
      <c r="L9" s="169" t="s">
        <v>94</v>
      </c>
      <c r="M9" s="169" t="s">
        <v>31</v>
      </c>
      <c r="N9" s="169" t="s">
        <v>30</v>
      </c>
      <c r="O9" s="169" t="s">
        <v>30</v>
      </c>
      <c r="Q9" s="168">
        <v>7</v>
      </c>
      <c r="R9" s="168">
        <v>17</v>
      </c>
      <c r="S9" s="168">
        <v>7</v>
      </c>
      <c r="T9" s="168">
        <v>10</v>
      </c>
      <c r="U9" s="168">
        <v>10</v>
      </c>
      <c r="W9" s="23" cm="1">
        <f t="array" ref="W9">_xlfn.LET(_xlpm.x, K9:K11, IF(SUM((_xlpm.x="C1")*1)=1, 3, 1))</f>
        <v>1</v>
      </c>
      <c r="X9" s="23" cm="1">
        <f t="array" ref="X9">_xlfn.LET(_xlpm.x, L9:L11, IF(SUM((_xlpm.x="C1")*1)=1, 3, 1))</f>
        <v>1</v>
      </c>
      <c r="Y9" s="23" cm="1">
        <f t="array" ref="Y9">_xlfn.LET(_xlpm.x, M9:M11, IF(SUM((_xlpm.x="C1")*1)=1, 3, 1))</f>
        <v>1</v>
      </c>
      <c r="Z9" s="23" cm="1">
        <f t="array" ref="Z9">_xlfn.LET(_xlpm.x, N9:N11, IF(SUM((_xlpm.x="C1")*1)=1, 3, 1))</f>
        <v>1</v>
      </c>
      <c r="AA9" s="23" cm="1">
        <f t="array" ref="AA9">_xlfn.LET(_xlpm.x, O9:O11, IF(SUM((_xlpm.x="C1")*1)=1, 3, 1))</f>
        <v>1</v>
      </c>
      <c r="AC9" s="129" t="s">
        <v>16</v>
      </c>
      <c r="AD9" s="175">
        <v>4</v>
      </c>
      <c r="AE9" s="175">
        <v>13</v>
      </c>
      <c r="AF9" s="175">
        <v>4</v>
      </c>
      <c r="AG9" s="175">
        <v>20</v>
      </c>
      <c r="AH9" s="175">
        <v>22</v>
      </c>
      <c r="AI9" s="5"/>
      <c r="AJ9" s="129" t="s">
        <v>16</v>
      </c>
      <c r="AK9" s="175">
        <v>4</v>
      </c>
      <c r="AL9" s="175">
        <v>13</v>
      </c>
      <c r="AM9" s="175">
        <v>4</v>
      </c>
      <c r="AN9" s="175">
        <v>20</v>
      </c>
      <c r="AO9" s="175">
        <v>22</v>
      </c>
    </row>
    <row r="10" spans="1:41" ht="15.9" customHeight="1">
      <c r="A10" s="175" t="s">
        <v>95</v>
      </c>
      <c r="B10" s="129" t="s">
        <v>95</v>
      </c>
      <c r="C10" s="175">
        <f t="shared" si="1"/>
        <v>40</v>
      </c>
      <c r="D10" s="175">
        <f t="shared" si="0"/>
        <v>13</v>
      </c>
      <c r="E10" s="175">
        <f t="shared" si="0"/>
        <v>41</v>
      </c>
      <c r="F10" s="175">
        <f t="shared" si="0"/>
        <v>14</v>
      </c>
      <c r="G10" s="175">
        <f t="shared" si="0"/>
        <v>21</v>
      </c>
      <c r="H10" s="129">
        <v>6</v>
      </c>
      <c r="I10" s="78"/>
      <c r="J10" s="23">
        <v>6</v>
      </c>
      <c r="K10" s="169" t="s">
        <v>95</v>
      </c>
      <c r="L10" s="169" t="s">
        <v>95</v>
      </c>
      <c r="M10" s="169" t="s">
        <v>13</v>
      </c>
      <c r="N10" s="169" t="s">
        <v>30</v>
      </c>
      <c r="O10" s="169" t="s">
        <v>13</v>
      </c>
      <c r="Q10" s="168">
        <v>6</v>
      </c>
      <c r="R10" s="168">
        <v>6</v>
      </c>
      <c r="S10" s="168">
        <v>5</v>
      </c>
      <c r="T10" s="168">
        <v>10</v>
      </c>
      <c r="U10" s="168">
        <v>5</v>
      </c>
      <c r="W10" s="23" cm="1">
        <f t="array" ref="W10">_xlfn.LET(_xlpm.x, K10:K12, IF(SUM((_xlpm.x="C1")*1)=1, 3, 1))</f>
        <v>1</v>
      </c>
      <c r="X10" s="23" cm="1">
        <f t="array" ref="X10">_xlfn.LET(_xlpm.x, L10:L12, IF(SUM((_xlpm.x="C1")*1)=1, 3, 1))</f>
        <v>1</v>
      </c>
      <c r="Y10" s="23" cm="1">
        <f t="array" ref="Y10">_xlfn.LET(_xlpm.x, M10:M12, IF(SUM((_xlpm.x="C1")*1)=1, 3, 1))</f>
        <v>1</v>
      </c>
      <c r="Z10" s="23" cm="1">
        <f t="array" ref="Z10">_xlfn.LET(_xlpm.x, N10:N12, IF(SUM((_xlpm.x="C1")*1)=1, 3, 1))</f>
        <v>1</v>
      </c>
      <c r="AA10" s="23" cm="1">
        <f t="array" ref="AA10">_xlfn.LET(_xlpm.x, O10:O12, IF(SUM((_xlpm.x="C1")*1)=1, 3, 1))</f>
        <v>1</v>
      </c>
      <c r="AC10" s="129" t="s">
        <v>12</v>
      </c>
      <c r="AD10" s="175">
        <v>4</v>
      </c>
      <c r="AE10" s="175">
        <v>13</v>
      </c>
      <c r="AF10" s="175">
        <v>4</v>
      </c>
      <c r="AG10" s="175">
        <v>20</v>
      </c>
      <c r="AH10" s="175">
        <v>21</v>
      </c>
      <c r="AI10" s="5"/>
      <c r="AJ10" s="129" t="s">
        <v>12</v>
      </c>
      <c r="AK10" s="175">
        <v>4</v>
      </c>
      <c r="AL10" s="175">
        <v>13</v>
      </c>
      <c r="AM10" s="175">
        <v>4</v>
      </c>
      <c r="AN10" s="175">
        <v>20</v>
      </c>
      <c r="AO10" s="175">
        <v>21</v>
      </c>
    </row>
    <row r="11" spans="1:41" ht="15.9" customHeight="1">
      <c r="A11" s="175" t="s">
        <v>31</v>
      </c>
      <c r="B11" s="129" t="s">
        <v>31</v>
      </c>
      <c r="C11" s="175">
        <f t="shared" si="1"/>
        <v>47</v>
      </c>
      <c r="D11" s="175">
        <f t="shared" si="0"/>
        <v>10</v>
      </c>
      <c r="E11" s="175">
        <f t="shared" si="0"/>
        <v>41</v>
      </c>
      <c r="F11" s="175">
        <f t="shared" si="0"/>
        <v>14</v>
      </c>
      <c r="G11" s="175">
        <f t="shared" si="0"/>
        <v>21</v>
      </c>
      <c r="H11" s="129">
        <v>7</v>
      </c>
      <c r="I11" s="78"/>
      <c r="J11" s="168">
        <v>7</v>
      </c>
      <c r="K11" s="169" t="s">
        <v>95</v>
      </c>
      <c r="L11" s="169" t="s">
        <v>95</v>
      </c>
      <c r="M11" s="169" t="s">
        <v>31</v>
      </c>
      <c r="N11" s="169" t="s">
        <v>31</v>
      </c>
      <c r="O11" s="169" t="s">
        <v>95</v>
      </c>
      <c r="Q11" s="168">
        <v>6</v>
      </c>
      <c r="R11" s="168">
        <v>6</v>
      </c>
      <c r="S11" s="168">
        <v>7</v>
      </c>
      <c r="T11" s="168">
        <v>7</v>
      </c>
      <c r="U11" s="168">
        <v>6</v>
      </c>
      <c r="W11" s="23" cm="1">
        <f t="array" ref="W11">_xlfn.LET(_xlpm.x, K11:K13, IF(SUM((_xlpm.x="C1")*1)=1, 3, 1))</f>
        <v>1</v>
      </c>
      <c r="X11" s="23" cm="1">
        <f t="array" ref="X11">_xlfn.LET(_xlpm.x, L11:L13, IF(SUM((_xlpm.x="C1")*1)=1, 3, 1))</f>
        <v>3</v>
      </c>
      <c r="Y11" s="23" cm="1">
        <f t="array" ref="Y11">_xlfn.LET(_xlpm.x, M11:M13, IF(SUM((_xlpm.x="C1")*1)=1, 3, 1))</f>
        <v>1</v>
      </c>
      <c r="Z11" s="23" cm="1">
        <f t="array" ref="Z11">_xlfn.LET(_xlpm.x, N11:N13, IF(SUM((_xlpm.x="C1")*1)=1, 3, 1))</f>
        <v>1</v>
      </c>
      <c r="AA11" s="23" cm="1">
        <f t="array" ref="AA11">_xlfn.LET(_xlpm.x, O11:O13, IF(SUM((_xlpm.x="C1")*1)=1, 3, 1))</f>
        <v>1</v>
      </c>
      <c r="AC11" s="129" t="s">
        <v>13</v>
      </c>
      <c r="AD11" s="175">
        <v>40</v>
      </c>
      <c r="AE11" s="175">
        <v>9</v>
      </c>
      <c r="AF11" s="175">
        <v>41</v>
      </c>
      <c r="AG11" s="175">
        <v>14</v>
      </c>
      <c r="AH11" s="175">
        <v>21</v>
      </c>
      <c r="AI11" s="5"/>
      <c r="AJ11" s="129" t="s">
        <v>13</v>
      </c>
      <c r="AK11" s="175">
        <v>40</v>
      </c>
      <c r="AL11" s="175">
        <v>9</v>
      </c>
      <c r="AM11" s="175">
        <v>41</v>
      </c>
      <c r="AN11" s="175">
        <v>14</v>
      </c>
      <c r="AO11" s="175">
        <v>21</v>
      </c>
    </row>
    <row r="12" spans="1:41" ht="15.9" customHeight="1">
      <c r="A12" s="175" t="s">
        <v>29</v>
      </c>
      <c r="B12" s="129" t="s">
        <v>29</v>
      </c>
      <c r="C12" s="175">
        <f t="shared" si="1"/>
        <v>47</v>
      </c>
      <c r="D12" s="175">
        <f t="shared" si="0"/>
        <v>10</v>
      </c>
      <c r="E12" s="175">
        <f t="shared" si="0"/>
        <v>41</v>
      </c>
      <c r="F12" s="175">
        <f t="shared" si="0"/>
        <v>14</v>
      </c>
      <c r="G12" s="175">
        <f t="shared" si="0"/>
        <v>21</v>
      </c>
      <c r="H12" s="129">
        <v>8</v>
      </c>
      <c r="I12" s="78"/>
      <c r="J12" s="23">
        <v>8</v>
      </c>
      <c r="K12" s="169" t="s">
        <v>31</v>
      </c>
      <c r="L12" s="169" t="s">
        <v>79</v>
      </c>
      <c r="M12" s="169" t="s">
        <v>96</v>
      </c>
      <c r="N12" s="169" t="s">
        <v>12</v>
      </c>
      <c r="O12" s="169" t="s">
        <v>28</v>
      </c>
      <c r="Q12" s="168">
        <v>7</v>
      </c>
      <c r="R12" s="168">
        <v>12</v>
      </c>
      <c r="S12" s="168">
        <v>15</v>
      </c>
      <c r="T12" s="168">
        <v>4</v>
      </c>
      <c r="U12" s="168">
        <v>9</v>
      </c>
      <c r="W12" s="23" cm="1">
        <f t="array" ref="W12">_xlfn.LET(_xlpm.x, K12:K14, IF(SUM((_xlpm.x="C1")*1)=1, 3, 1))</f>
        <v>1</v>
      </c>
      <c r="X12" s="23" cm="1">
        <f t="array" ref="X12">_xlfn.LET(_xlpm.x, L12:L14, IF(SUM((_xlpm.x="C1")*1)=1, 3, 1))</f>
        <v>3</v>
      </c>
      <c r="Y12" s="23" cm="1">
        <f t="array" ref="Y12">_xlfn.LET(_xlpm.x, M12:M14, IF(SUM((_xlpm.x="C1")*1)=1, 3, 1))</f>
        <v>1</v>
      </c>
      <c r="Z12" s="23" cm="1">
        <f t="array" ref="Z12">_xlfn.LET(_xlpm.x, N12:N14, IF(SUM((_xlpm.x="C1")*1)=1, 3, 1))</f>
        <v>1</v>
      </c>
      <c r="AA12" s="23" cm="1">
        <f t="array" ref="AA12">_xlfn.LET(_xlpm.x, O12:O14, IF(SUM((_xlpm.x="C1")*1)=1, 3, 1))</f>
        <v>1</v>
      </c>
      <c r="AC12" s="129" t="s">
        <v>95</v>
      </c>
      <c r="AD12" s="175">
        <v>40</v>
      </c>
      <c r="AE12" s="175">
        <v>13</v>
      </c>
      <c r="AF12" s="175">
        <v>41</v>
      </c>
      <c r="AG12" s="175">
        <v>14</v>
      </c>
      <c r="AH12" s="175">
        <v>21</v>
      </c>
      <c r="AI12" s="5"/>
      <c r="AJ12" s="129" t="s">
        <v>95</v>
      </c>
      <c r="AK12" s="175">
        <v>40</v>
      </c>
      <c r="AL12" s="175">
        <v>13</v>
      </c>
      <c r="AM12" s="175">
        <v>41</v>
      </c>
      <c r="AN12" s="175">
        <v>14</v>
      </c>
      <c r="AO12" s="175">
        <v>21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15</v>
      </c>
      <c r="E13" s="175">
        <f t="shared" si="0"/>
        <v>3</v>
      </c>
      <c r="F13" s="175">
        <f t="shared" si="0"/>
        <v>21</v>
      </c>
      <c r="G13" s="175">
        <f t="shared" si="0"/>
        <v>21</v>
      </c>
      <c r="H13" s="129">
        <v>9</v>
      </c>
      <c r="I13" s="78"/>
      <c r="J13" s="168">
        <v>9</v>
      </c>
      <c r="K13" s="169" t="s">
        <v>95</v>
      </c>
      <c r="L13" s="169" t="s">
        <v>14</v>
      </c>
      <c r="M13" s="169" t="s">
        <v>31</v>
      </c>
      <c r="N13" s="169" t="s">
        <v>95</v>
      </c>
      <c r="O13" s="169" t="s">
        <v>28</v>
      </c>
      <c r="Q13" s="168">
        <v>6</v>
      </c>
      <c r="R13" s="168">
        <v>1</v>
      </c>
      <c r="S13" s="168">
        <v>7</v>
      </c>
      <c r="T13" s="168">
        <v>6</v>
      </c>
      <c r="U13" s="168">
        <v>9</v>
      </c>
      <c r="W13" s="23" cm="1">
        <f t="array" ref="W13">_xlfn.LET(_xlpm.x, K13:K15, IF(SUM((_xlpm.x="C1")*1)=1, 3, 1))</f>
        <v>1</v>
      </c>
      <c r="X13" s="23" cm="1">
        <f t="array" ref="X13">_xlfn.LET(_xlpm.x, L13:L15, IF(SUM((_xlpm.x="C1")*1)=1, 3, 1))</f>
        <v>3</v>
      </c>
      <c r="Y13" s="23" cm="1">
        <f t="array" ref="Y13">_xlfn.LET(_xlpm.x, M13:M15, IF(SUM((_xlpm.x="C1")*1)=1, 3, 1))</f>
        <v>1</v>
      </c>
      <c r="Z13" s="23" cm="1">
        <f t="array" ref="Z13">_xlfn.LET(_xlpm.x, N13:N15, IF(SUM((_xlpm.x="C1")*1)=1, 3, 1))</f>
        <v>1</v>
      </c>
      <c r="AA13" s="23" cm="1">
        <f t="array" ref="AA13">_xlfn.LET(_xlpm.x, O13:O15, IF(SUM((_xlpm.x="C1")*1)=1, 3, 1))</f>
        <v>1</v>
      </c>
      <c r="AC13" s="129" t="s">
        <v>31</v>
      </c>
      <c r="AD13" s="175">
        <v>47</v>
      </c>
      <c r="AE13" s="175">
        <v>10</v>
      </c>
      <c r="AF13" s="175">
        <v>41</v>
      </c>
      <c r="AG13" s="175">
        <v>14</v>
      </c>
      <c r="AH13" s="175">
        <v>21</v>
      </c>
      <c r="AI13" s="5"/>
      <c r="AJ13" s="129" t="s">
        <v>31</v>
      </c>
      <c r="AK13" s="175">
        <v>47</v>
      </c>
      <c r="AL13" s="175">
        <v>10</v>
      </c>
      <c r="AM13" s="175">
        <v>41</v>
      </c>
      <c r="AN13" s="175">
        <v>14</v>
      </c>
      <c r="AO13" s="175">
        <v>21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17</v>
      </c>
      <c r="E14" s="175">
        <f t="shared" si="0"/>
        <v>3</v>
      </c>
      <c r="F14" s="175">
        <f t="shared" si="0"/>
        <v>21</v>
      </c>
      <c r="G14" s="175">
        <f t="shared" si="0"/>
        <v>21</v>
      </c>
      <c r="H14" s="129">
        <v>10</v>
      </c>
      <c r="I14" s="78"/>
      <c r="J14" s="23">
        <v>10</v>
      </c>
      <c r="K14" s="169" t="s">
        <v>29</v>
      </c>
      <c r="L14" s="169" t="s">
        <v>31</v>
      </c>
      <c r="M14" s="169" t="s">
        <v>29</v>
      </c>
      <c r="N14" s="169" t="s">
        <v>16</v>
      </c>
      <c r="O14" s="169" t="s">
        <v>15</v>
      </c>
      <c r="Q14" s="168">
        <v>8</v>
      </c>
      <c r="R14" s="168">
        <v>7</v>
      </c>
      <c r="S14" s="168">
        <v>8</v>
      </c>
      <c r="T14" s="168">
        <v>3</v>
      </c>
      <c r="U14" s="168">
        <v>2</v>
      </c>
      <c r="W14" s="23" cm="1">
        <f t="array" ref="W14">_xlfn.LET(_xlpm.x, K14:K16, IF(SUM((_xlpm.x="C1")*1)=1, 3, 1))</f>
        <v>1</v>
      </c>
      <c r="X14" s="23" cm="1">
        <f t="array" ref="X14">_xlfn.LET(_xlpm.x, L14:L16, IF(SUM((_xlpm.x="C1")*1)=1, 3, 1))</f>
        <v>1</v>
      </c>
      <c r="Y14" s="23" cm="1">
        <f t="array" ref="Y14">_xlfn.LET(_xlpm.x, M14:M16, IF(SUM((_xlpm.x="C1")*1)=1, 3, 1))</f>
        <v>1</v>
      </c>
      <c r="Z14" s="23" cm="1">
        <f t="array" ref="Z14">_xlfn.LET(_xlpm.x, N14:N16, IF(SUM((_xlpm.x="C1")*1)=1, 3, 1))</f>
        <v>1</v>
      </c>
      <c r="AA14" s="23" cm="1">
        <f t="array" ref="AA14">_xlfn.LET(_xlpm.x, O14:O16, IF(SUM((_xlpm.x="C1")*1)=1, 3, 1))</f>
        <v>1</v>
      </c>
      <c r="AC14" s="129" t="s">
        <v>29</v>
      </c>
      <c r="AD14" s="175">
        <v>47</v>
      </c>
      <c r="AE14" s="175">
        <v>10</v>
      </c>
      <c r="AF14" s="175">
        <v>41</v>
      </c>
      <c r="AG14" s="175">
        <v>14</v>
      </c>
      <c r="AH14" s="175">
        <v>21</v>
      </c>
      <c r="AI14" s="5"/>
      <c r="AJ14" s="129" t="s">
        <v>29</v>
      </c>
      <c r="AK14" s="175">
        <v>47</v>
      </c>
      <c r="AL14" s="175">
        <v>10</v>
      </c>
      <c r="AM14" s="175">
        <v>41</v>
      </c>
      <c r="AN14" s="175">
        <v>14</v>
      </c>
      <c r="AO14" s="175">
        <v>21</v>
      </c>
    </row>
    <row r="15" spans="1:41" ht="15.9" customHeight="1">
      <c r="A15" s="176" t="s">
        <v>78</v>
      </c>
      <c r="B15" s="174" t="s">
        <v>283</v>
      </c>
      <c r="C15" s="176">
        <f t="shared" si="1"/>
        <v>0</v>
      </c>
      <c r="D15" s="176">
        <f t="shared" si="0"/>
        <v>10</v>
      </c>
      <c r="E15" s="176">
        <f t="shared" si="0"/>
        <v>0</v>
      </c>
      <c r="F15" s="176">
        <f t="shared" si="0"/>
        <v>4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87</v>
      </c>
      <c r="M15" s="169" t="s">
        <v>95</v>
      </c>
      <c r="N15" s="169" t="s">
        <v>12</v>
      </c>
      <c r="O15" s="169" t="s">
        <v>12</v>
      </c>
      <c r="Q15" s="168">
        <v>6</v>
      </c>
      <c r="R15" s="168">
        <v>19</v>
      </c>
      <c r="S15" s="168">
        <v>6</v>
      </c>
      <c r="T15" s="168">
        <v>4</v>
      </c>
      <c r="U15" s="168">
        <v>4</v>
      </c>
      <c r="W15" s="23" cm="1">
        <f t="array" ref="W15">_xlfn.LET(_xlpm.x, K15:K17, IF(SUM((_xlpm.x="C1")*1)=1, 3, 1))</f>
        <v>1</v>
      </c>
      <c r="X15" s="23" cm="1">
        <f t="array" ref="X15">_xlfn.LET(_xlpm.x, L15:L17, IF(SUM((_xlpm.x="C1")*1)=1, 3, 1))</f>
        <v>1</v>
      </c>
      <c r="Y15" s="23" cm="1">
        <f t="array" ref="Y15">_xlfn.LET(_xlpm.x, M15:M17, IF(SUM((_xlpm.x="C1")*1)=1, 3, 1))</f>
        <v>1</v>
      </c>
      <c r="Z15" s="23" cm="1">
        <f t="array" ref="Z15">_xlfn.LET(_xlpm.x, N15:N17, IF(SUM((_xlpm.x="C1")*1)=1, 3, 1))</f>
        <v>1</v>
      </c>
      <c r="AA15" s="23" cm="1">
        <f t="array" ref="AA15">_xlfn.LET(_xlpm.x, O15:O17, IF(SUM((_xlpm.x="C1")*1)=1, 3, 1))</f>
        <v>1</v>
      </c>
      <c r="AC15" s="129" t="s">
        <v>28</v>
      </c>
      <c r="AD15" s="175">
        <v>4</v>
      </c>
      <c r="AE15" s="175">
        <v>15</v>
      </c>
      <c r="AF15" s="175">
        <v>3</v>
      </c>
      <c r="AG15" s="175">
        <v>21</v>
      </c>
      <c r="AH15" s="175">
        <v>21</v>
      </c>
      <c r="AI15" s="5"/>
      <c r="AJ15" s="129" t="s">
        <v>28</v>
      </c>
      <c r="AK15" s="175">
        <v>4</v>
      </c>
      <c r="AL15" s="175">
        <v>15</v>
      </c>
      <c r="AM15" s="175">
        <v>3</v>
      </c>
      <c r="AN15" s="175">
        <v>21</v>
      </c>
      <c r="AO15" s="175">
        <v>21</v>
      </c>
    </row>
    <row r="16" spans="1:41" ht="15.9" customHeight="1">
      <c r="A16" s="176" t="s">
        <v>79</v>
      </c>
      <c r="B16" s="174" t="s">
        <v>284</v>
      </c>
      <c r="C16" s="176">
        <f t="shared" si="1"/>
        <v>0</v>
      </c>
      <c r="D16" s="176">
        <f t="shared" si="0"/>
        <v>12</v>
      </c>
      <c r="E16" s="176">
        <f t="shared" si="0"/>
        <v>0</v>
      </c>
      <c r="F16" s="176">
        <f t="shared" si="0"/>
        <v>4</v>
      </c>
      <c r="G16" s="176">
        <f t="shared" si="0"/>
        <v>0</v>
      </c>
      <c r="H16" s="174">
        <v>12</v>
      </c>
      <c r="I16" s="78"/>
      <c r="J16" s="23">
        <v>12</v>
      </c>
      <c r="K16" s="169" t="s">
        <v>13</v>
      </c>
      <c r="L16" s="169" t="s">
        <v>85</v>
      </c>
      <c r="M16" s="169" t="s">
        <v>95</v>
      </c>
      <c r="N16" s="169" t="s">
        <v>30</v>
      </c>
      <c r="O16" s="169" t="s">
        <v>12</v>
      </c>
      <c r="Q16" s="168">
        <v>5</v>
      </c>
      <c r="R16" s="168">
        <v>18</v>
      </c>
      <c r="S16" s="168">
        <v>6</v>
      </c>
      <c r="T16" s="168">
        <v>10</v>
      </c>
      <c r="U16" s="168">
        <v>4</v>
      </c>
      <c r="W16" s="23" cm="1">
        <f t="array" ref="W16">_xlfn.LET(_xlpm.x, K16:K18, IF(SUM((_xlpm.x="C1")*1)=1, 3, 1))</f>
        <v>1</v>
      </c>
      <c r="X16" s="23" cm="1">
        <f t="array" ref="X16">_xlfn.LET(_xlpm.x, L16:L18, IF(SUM((_xlpm.x="C1")*1)=1, 3, 1))</f>
        <v>1</v>
      </c>
      <c r="Y16" s="23" cm="1">
        <f t="array" ref="Y16">_xlfn.LET(_xlpm.x, M16:M18, IF(SUM((_xlpm.x="C1")*1)=1, 3, 1))</f>
        <v>1</v>
      </c>
      <c r="Z16" s="23" cm="1">
        <f t="array" ref="Z16">_xlfn.LET(_xlpm.x, N16:N18, IF(SUM((_xlpm.x="C1")*1)=1, 3, 1))</f>
        <v>1</v>
      </c>
      <c r="AA16" s="23" cm="1">
        <f t="array" ref="AA16">_xlfn.LET(_xlpm.x, O16:O18, IF(SUM((_xlpm.x="C1")*1)=1, 3, 1))</f>
        <v>1</v>
      </c>
      <c r="AC16" s="129" t="s">
        <v>30</v>
      </c>
      <c r="AD16" s="175">
        <v>4</v>
      </c>
      <c r="AE16" s="175">
        <v>17</v>
      </c>
      <c r="AF16" s="175">
        <v>3</v>
      </c>
      <c r="AG16" s="175">
        <v>21</v>
      </c>
      <c r="AH16" s="175">
        <v>21</v>
      </c>
      <c r="AI16" s="5"/>
      <c r="AJ16" s="129" t="s">
        <v>30</v>
      </c>
      <c r="AK16" s="175">
        <v>4</v>
      </c>
      <c r="AL16" s="175">
        <v>17</v>
      </c>
      <c r="AM16" s="175">
        <v>3</v>
      </c>
      <c r="AN16" s="175">
        <v>21</v>
      </c>
      <c r="AO16" s="175">
        <v>21</v>
      </c>
    </row>
    <row r="17" spans="1:41" ht="15.9" customHeight="1">
      <c r="A17" s="176" t="s">
        <v>80</v>
      </c>
      <c r="B17" s="174" t="s">
        <v>285</v>
      </c>
      <c r="C17" s="176">
        <f t="shared" si="1"/>
        <v>0</v>
      </c>
      <c r="D17" s="176">
        <f t="shared" si="0"/>
        <v>12</v>
      </c>
      <c r="E17" s="176">
        <f t="shared" si="0"/>
        <v>0</v>
      </c>
      <c r="F17" s="176">
        <f t="shared" si="0"/>
        <v>4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13</v>
      </c>
      <c r="L17" s="169" t="s">
        <v>95</v>
      </c>
      <c r="M17" s="169" t="s">
        <v>15</v>
      </c>
      <c r="N17" s="169" t="s">
        <v>30</v>
      </c>
      <c r="O17" s="169" t="s">
        <v>16</v>
      </c>
      <c r="Q17" s="168">
        <v>5</v>
      </c>
      <c r="R17" s="168">
        <v>6</v>
      </c>
      <c r="S17" s="168">
        <v>2</v>
      </c>
      <c r="T17" s="168">
        <v>10</v>
      </c>
      <c r="U17" s="168">
        <v>3</v>
      </c>
      <c r="W17" s="23" cm="1">
        <f t="array" ref="W17">_xlfn.LET(_xlpm.x, K17:K19, IF(SUM((_xlpm.x="C1")*1)=1, 3, 1))</f>
        <v>1</v>
      </c>
      <c r="X17" s="23" cm="1">
        <f t="array" ref="X17">_xlfn.LET(_xlpm.x, L17:L19, IF(SUM((_xlpm.x="C1")*1)=1, 3, 1))</f>
        <v>1</v>
      </c>
      <c r="Y17" s="23" cm="1">
        <f t="array" ref="Y17">_xlfn.LET(_xlpm.x, M17:M19, IF(SUM((_xlpm.x="C1")*1)=1, 3, 1))</f>
        <v>1</v>
      </c>
      <c r="Z17" s="23" cm="1">
        <f t="array" ref="Z17">_xlfn.LET(_xlpm.x, N17:N19, IF(SUM((_xlpm.x="C1")*1)=1, 3, 1))</f>
        <v>1</v>
      </c>
      <c r="AA17" s="23" cm="1">
        <f t="array" ref="AA17">_xlfn.LET(_xlpm.x, O17:O19, IF(SUM((_xlpm.x="C1")*1)=1, 3, 1))</f>
        <v>1</v>
      </c>
      <c r="AC17" s="174" t="s">
        <v>78</v>
      </c>
      <c r="AD17" s="176">
        <v>0</v>
      </c>
      <c r="AE17" s="176">
        <v>15</v>
      </c>
      <c r="AF17" s="176">
        <v>0</v>
      </c>
      <c r="AG17" s="176">
        <v>6</v>
      </c>
      <c r="AH17" s="176">
        <v>0</v>
      </c>
      <c r="AI17" s="5"/>
      <c r="AJ17" s="174" t="s">
        <v>78</v>
      </c>
      <c r="AK17" s="176">
        <v>0</v>
      </c>
      <c r="AL17" s="176">
        <v>15</v>
      </c>
      <c r="AM17" s="176">
        <v>0</v>
      </c>
      <c r="AN17" s="176">
        <v>6</v>
      </c>
      <c r="AO17" s="176">
        <v>0</v>
      </c>
    </row>
    <row r="18" spans="1:41" ht="15.9" customHeight="1">
      <c r="A18" s="176" t="s">
        <v>81</v>
      </c>
      <c r="B18" s="174" t="s">
        <v>286</v>
      </c>
      <c r="C18" s="176">
        <f t="shared" si="1"/>
        <v>0</v>
      </c>
      <c r="D18" s="176">
        <f t="shared" si="0"/>
        <v>9</v>
      </c>
      <c r="E18" s="176">
        <f t="shared" si="0"/>
        <v>3</v>
      </c>
      <c r="F18" s="176">
        <f t="shared" si="0"/>
        <v>3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78</v>
      </c>
      <c r="M18" s="169" t="s">
        <v>29</v>
      </c>
      <c r="N18" s="169" t="s">
        <v>29</v>
      </c>
      <c r="O18" s="169" t="s">
        <v>16</v>
      </c>
      <c r="Q18" s="168">
        <v>6</v>
      </c>
      <c r="R18" s="168">
        <v>11</v>
      </c>
      <c r="S18" s="168">
        <v>8</v>
      </c>
      <c r="T18" s="168">
        <v>8</v>
      </c>
      <c r="U18" s="168">
        <v>3</v>
      </c>
      <c r="W18" s="23" cm="1">
        <f t="array" ref="W18">_xlfn.LET(_xlpm.x, K18:K20, IF(SUM((_xlpm.x="C1")*1)=1, 3, 1))</f>
        <v>1</v>
      </c>
      <c r="X18" s="23" cm="1">
        <f t="array" ref="X18">_xlfn.LET(_xlpm.x, L18:L20, IF(SUM((_xlpm.x="C1")*1)=1, 3, 1))</f>
        <v>1</v>
      </c>
      <c r="Y18" s="23" cm="1">
        <f t="array" ref="Y18">_xlfn.LET(_xlpm.x, M18:M20, IF(SUM((_xlpm.x="C1")*1)=1, 3, 1))</f>
        <v>1</v>
      </c>
      <c r="Z18" s="23" cm="1">
        <f t="array" ref="Z18">_xlfn.LET(_xlpm.x, N18:N20, IF(SUM((_xlpm.x="C1")*1)=1, 3, 1))</f>
        <v>1</v>
      </c>
      <c r="AA18" s="23" cm="1">
        <f t="array" ref="AA18">_xlfn.LET(_xlpm.x, O18:O20, IF(SUM((_xlpm.x="C1")*1)=1, 3, 1))</f>
        <v>1</v>
      </c>
      <c r="AC18" s="174" t="s">
        <v>79</v>
      </c>
      <c r="AD18" s="176">
        <v>0</v>
      </c>
      <c r="AE18" s="176">
        <v>18</v>
      </c>
      <c r="AF18" s="176">
        <v>0</v>
      </c>
      <c r="AG18" s="176">
        <v>6</v>
      </c>
      <c r="AH18" s="176">
        <v>0</v>
      </c>
      <c r="AI18" s="5"/>
      <c r="AJ18" s="174" t="s">
        <v>79</v>
      </c>
      <c r="AK18" s="176">
        <v>0</v>
      </c>
      <c r="AL18" s="176">
        <v>18</v>
      </c>
      <c r="AM18" s="176">
        <v>0</v>
      </c>
      <c r="AN18" s="176">
        <v>6</v>
      </c>
      <c r="AO18" s="176">
        <v>0</v>
      </c>
    </row>
    <row r="19" spans="1:41" ht="15.9" customHeight="1">
      <c r="A19" s="176" t="s">
        <v>96</v>
      </c>
      <c r="B19" s="174" t="s">
        <v>287</v>
      </c>
      <c r="C19" s="176">
        <f t="shared" si="1"/>
        <v>0</v>
      </c>
      <c r="D19" s="176">
        <f t="shared" si="0"/>
        <v>5</v>
      </c>
      <c r="E19" s="176">
        <f t="shared" si="0"/>
        <v>3</v>
      </c>
      <c r="F19" s="176">
        <f t="shared" si="0"/>
        <v>3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31</v>
      </c>
      <c r="L19" s="169" t="s">
        <v>16</v>
      </c>
      <c r="M19" s="169" t="s">
        <v>31</v>
      </c>
      <c r="N19" s="169" t="s">
        <v>15</v>
      </c>
      <c r="O19" s="169" t="s">
        <v>31</v>
      </c>
      <c r="Q19" s="168">
        <v>7</v>
      </c>
      <c r="R19" s="168">
        <v>3</v>
      </c>
      <c r="S19" s="168">
        <v>7</v>
      </c>
      <c r="T19" s="168">
        <v>2</v>
      </c>
      <c r="U19" s="168">
        <v>7</v>
      </c>
      <c r="W19" s="23" cm="1">
        <f t="array" ref="W19">_xlfn.LET(_xlpm.x, K19:K21, IF(SUM((_xlpm.x="C1")*1)=1, 3, 1))</f>
        <v>1</v>
      </c>
      <c r="X19" s="23" cm="1">
        <f t="array" ref="X19">_xlfn.LET(_xlpm.x, L19:L21, IF(SUM((_xlpm.x="C1")*1)=1, 3, 1))</f>
        <v>1</v>
      </c>
      <c r="Y19" s="23" cm="1">
        <f t="array" ref="Y19">_xlfn.LET(_xlpm.x, M19:M21, IF(SUM((_xlpm.x="C1")*1)=1, 3, 1))</f>
        <v>1</v>
      </c>
      <c r="Z19" s="23" cm="1">
        <f t="array" ref="Z19">_xlfn.LET(_xlpm.x, N19:N21, IF(SUM((_xlpm.x="C1")*1)=1, 3, 1))</f>
        <v>1</v>
      </c>
      <c r="AA19" s="23" cm="1">
        <f t="array" ref="AA19">_xlfn.LET(_xlpm.x, O19:O21, IF(SUM((_xlpm.x="C1")*1)=1, 3, 1))</f>
        <v>1</v>
      </c>
      <c r="AC19" s="174" t="s">
        <v>80</v>
      </c>
      <c r="AD19" s="176">
        <v>0</v>
      </c>
      <c r="AE19" s="176">
        <v>18</v>
      </c>
      <c r="AF19" s="176">
        <v>0</v>
      </c>
      <c r="AG19" s="176">
        <v>6</v>
      </c>
      <c r="AH19" s="176">
        <v>0</v>
      </c>
      <c r="AI19" s="5"/>
      <c r="AJ19" s="174" t="s">
        <v>80</v>
      </c>
      <c r="AK19" s="176">
        <v>0</v>
      </c>
      <c r="AL19" s="176">
        <v>18</v>
      </c>
      <c r="AM19" s="176">
        <v>0</v>
      </c>
      <c r="AN19" s="176">
        <v>6</v>
      </c>
      <c r="AO19" s="176">
        <v>0</v>
      </c>
    </row>
    <row r="20" spans="1:41" ht="15.9" customHeight="1">
      <c r="A20" s="176" t="s">
        <v>82</v>
      </c>
      <c r="B20" s="174" t="s">
        <v>288</v>
      </c>
      <c r="C20" s="176">
        <f t="shared" si="1"/>
        <v>0</v>
      </c>
      <c r="D20" s="176">
        <f t="shared" si="0"/>
        <v>7</v>
      </c>
      <c r="E20" s="176">
        <f t="shared" si="0"/>
        <v>3</v>
      </c>
      <c r="F20" s="176">
        <f t="shared" si="0"/>
        <v>3</v>
      </c>
      <c r="G20" s="176">
        <f t="shared" si="0"/>
        <v>0</v>
      </c>
      <c r="H20" s="174">
        <v>16</v>
      </c>
      <c r="I20" s="78"/>
      <c r="J20" s="23">
        <v>16</v>
      </c>
      <c r="K20" s="169" t="s">
        <v>16</v>
      </c>
      <c r="L20" s="169" t="s">
        <v>78</v>
      </c>
      <c r="M20" s="169" t="s">
        <v>15</v>
      </c>
      <c r="N20" s="169" t="s">
        <v>85</v>
      </c>
      <c r="O20" s="169" t="s">
        <v>13</v>
      </c>
      <c r="Q20" s="168">
        <v>3</v>
      </c>
      <c r="R20" s="168">
        <v>11</v>
      </c>
      <c r="S20" s="168">
        <v>2</v>
      </c>
      <c r="T20" s="168">
        <v>18</v>
      </c>
      <c r="U20" s="168">
        <v>5</v>
      </c>
      <c r="W20" s="23" cm="1">
        <f t="array" ref="W20">_xlfn.LET(_xlpm.x, K20:K22, IF(SUM((_xlpm.x="C1")*1)=1, 3, 1))</f>
        <v>1</v>
      </c>
      <c r="X20" s="23" cm="1">
        <f t="array" ref="X20">_xlfn.LET(_xlpm.x, L20:L22, IF(SUM((_xlpm.x="C1")*1)=1, 3, 1))</f>
        <v>1</v>
      </c>
      <c r="Y20" s="23" cm="1">
        <f t="array" ref="Y20">_xlfn.LET(_xlpm.x, M20:M22, IF(SUM((_xlpm.x="C1")*1)=1, 3, 1))</f>
        <v>1</v>
      </c>
      <c r="Z20" s="23" cm="1">
        <f t="array" ref="Z20">_xlfn.LET(_xlpm.x, N20:N22, IF(SUM((_xlpm.x="C1")*1)=1, 3, 1))</f>
        <v>1</v>
      </c>
      <c r="AA20" s="23" cm="1">
        <f t="array" ref="AA20">_xlfn.LET(_xlpm.x, O20:O22, IF(SUM((_xlpm.x="C1")*1)=1, 3, 1))</f>
        <v>1</v>
      </c>
      <c r="AC20" s="174" t="s">
        <v>81</v>
      </c>
      <c r="AD20" s="176">
        <v>0</v>
      </c>
      <c r="AE20" s="176">
        <v>13</v>
      </c>
      <c r="AF20" s="176">
        <v>4</v>
      </c>
      <c r="AG20" s="176">
        <v>4</v>
      </c>
      <c r="AH20" s="176">
        <v>0</v>
      </c>
      <c r="AI20" s="5"/>
      <c r="AJ20" s="174" t="s">
        <v>81</v>
      </c>
      <c r="AK20" s="176">
        <v>0</v>
      </c>
      <c r="AL20" s="176">
        <v>13</v>
      </c>
      <c r="AM20" s="176">
        <v>4</v>
      </c>
      <c r="AN20" s="176">
        <v>4</v>
      </c>
      <c r="AO20" s="176">
        <v>0</v>
      </c>
    </row>
    <row r="21" spans="1:41" ht="15.9" customHeight="1">
      <c r="A21" s="176" t="s">
        <v>94</v>
      </c>
      <c r="B21" s="174" t="s">
        <v>289</v>
      </c>
      <c r="C21" s="176">
        <f t="shared" si="1"/>
        <v>0</v>
      </c>
      <c r="D21" s="176">
        <f t="shared" si="0"/>
        <v>7</v>
      </c>
      <c r="E21" s="176">
        <f t="shared" si="0"/>
        <v>3</v>
      </c>
      <c r="F21" s="176">
        <f t="shared" si="0"/>
        <v>3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96</v>
      </c>
      <c r="M21" s="169" t="s">
        <v>30</v>
      </c>
      <c r="N21" s="169" t="s">
        <v>28</v>
      </c>
      <c r="O21" s="169" t="s">
        <v>95</v>
      </c>
      <c r="Q21" s="168">
        <v>7</v>
      </c>
      <c r="R21" s="168">
        <v>15</v>
      </c>
      <c r="S21" s="168">
        <v>10</v>
      </c>
      <c r="T21" s="168">
        <v>9</v>
      </c>
      <c r="U21" s="168">
        <v>6</v>
      </c>
      <c r="W21" s="23" cm="1">
        <f t="array" ref="W21">_xlfn.LET(_xlpm.x, K21:K23, IF(SUM((_xlpm.x="C1")*1)=1, 3, 1))</f>
        <v>1</v>
      </c>
      <c r="X21" s="23" cm="1">
        <f t="array" ref="X21">_xlfn.LET(_xlpm.x, L21:L23, IF(SUM((_xlpm.x="C1")*1)=1, 3, 1))</f>
        <v>1</v>
      </c>
      <c r="Y21" s="23" cm="1">
        <f t="array" ref="Y21">_xlfn.LET(_xlpm.x, M21:M23, IF(SUM((_xlpm.x="C1")*1)=1, 3, 1))</f>
        <v>1</v>
      </c>
      <c r="Z21" s="23" cm="1">
        <f t="array" ref="Z21">_xlfn.LET(_xlpm.x, N21:N23, IF(SUM((_xlpm.x="C1")*1)=1, 3, 1))</f>
        <v>1</v>
      </c>
      <c r="AA21" s="23" cm="1">
        <f t="array" ref="AA21">_xlfn.LET(_xlpm.x, O21:O23, IF(SUM((_xlpm.x="C1")*1)=1, 3, 1))</f>
        <v>1</v>
      </c>
      <c r="AC21" s="174" t="s">
        <v>96</v>
      </c>
      <c r="AD21" s="176">
        <v>0</v>
      </c>
      <c r="AE21" s="176">
        <v>7</v>
      </c>
      <c r="AF21" s="176">
        <v>4</v>
      </c>
      <c r="AG21" s="176">
        <v>4</v>
      </c>
      <c r="AH21" s="176">
        <v>0</v>
      </c>
      <c r="AI21" s="5"/>
      <c r="AJ21" s="174" t="s">
        <v>96</v>
      </c>
      <c r="AK21" s="176">
        <v>0</v>
      </c>
      <c r="AL21" s="176">
        <v>7</v>
      </c>
      <c r="AM21" s="176">
        <v>4</v>
      </c>
      <c r="AN21" s="176">
        <v>4</v>
      </c>
      <c r="AO21" s="176">
        <v>0</v>
      </c>
    </row>
    <row r="22" spans="1:41" ht="15.9" customHeight="1">
      <c r="A22" s="176" t="s">
        <v>85</v>
      </c>
      <c r="B22" s="174" t="s">
        <v>290</v>
      </c>
      <c r="C22" s="176">
        <f t="shared" si="1"/>
        <v>0</v>
      </c>
      <c r="D22" s="176">
        <f t="shared" si="0"/>
        <v>10</v>
      </c>
      <c r="E22" s="176">
        <f t="shared" si="0"/>
        <v>0</v>
      </c>
      <c r="F22" s="176">
        <f t="shared" si="0"/>
        <v>4</v>
      </c>
      <c r="G22" s="176">
        <f t="shared" si="0"/>
        <v>0</v>
      </c>
      <c r="H22" s="174">
        <v>18</v>
      </c>
      <c r="I22" s="78"/>
      <c r="J22" s="23">
        <v>18</v>
      </c>
      <c r="K22" s="169" t="s">
        <v>29</v>
      </c>
      <c r="L22" s="169" t="s">
        <v>95</v>
      </c>
      <c r="M22" s="169" t="s">
        <v>29</v>
      </c>
      <c r="N22" s="169" t="s">
        <v>12</v>
      </c>
      <c r="O22" s="169" t="s">
        <v>15</v>
      </c>
      <c r="Q22" s="168">
        <v>8</v>
      </c>
      <c r="R22" s="168">
        <v>6</v>
      </c>
      <c r="S22" s="168">
        <v>8</v>
      </c>
      <c r="T22" s="168">
        <v>4</v>
      </c>
      <c r="U22" s="168">
        <v>2</v>
      </c>
      <c r="W22" s="23" cm="1">
        <f t="array" ref="W22">_xlfn.LET(_xlpm.x, K22:K24, IF(SUM((_xlpm.x="C1")*1)=1, 3, 1))</f>
        <v>1</v>
      </c>
      <c r="X22" s="23" cm="1">
        <f t="array" ref="X22">_xlfn.LET(_xlpm.x, L22:L24, IF(SUM((_xlpm.x="C1")*1)=1, 3, 1))</f>
        <v>1</v>
      </c>
      <c r="Y22" s="23" cm="1">
        <f t="array" ref="Y22">_xlfn.LET(_xlpm.x, M22:M24, IF(SUM((_xlpm.x="C1")*1)=1, 3, 1))</f>
        <v>1</v>
      </c>
      <c r="Z22" s="23" cm="1">
        <f t="array" ref="Z22">_xlfn.LET(_xlpm.x, N22:N24, IF(SUM((_xlpm.x="C1")*1)=1, 3, 1))</f>
        <v>1</v>
      </c>
      <c r="AA22" s="23" cm="1">
        <f t="array" ref="AA22">_xlfn.LET(_xlpm.x, O22:O24, IF(SUM((_xlpm.x="C1")*1)=1, 3, 1))</f>
        <v>1</v>
      </c>
      <c r="AC22" s="174" t="s">
        <v>82</v>
      </c>
      <c r="AD22" s="176">
        <v>0</v>
      </c>
      <c r="AE22" s="176">
        <v>10</v>
      </c>
      <c r="AF22" s="176">
        <v>4</v>
      </c>
      <c r="AG22" s="176">
        <v>4</v>
      </c>
      <c r="AH22" s="176">
        <v>0</v>
      </c>
      <c r="AI22" s="5"/>
      <c r="AJ22" s="174" t="s">
        <v>82</v>
      </c>
      <c r="AK22" s="176">
        <v>0</v>
      </c>
      <c r="AL22" s="176">
        <v>10</v>
      </c>
      <c r="AM22" s="176">
        <v>4</v>
      </c>
      <c r="AN22" s="176">
        <v>4</v>
      </c>
      <c r="AO22" s="176">
        <v>0</v>
      </c>
    </row>
    <row r="23" spans="1:41" ht="15.9" customHeight="1">
      <c r="A23" s="176" t="s">
        <v>87</v>
      </c>
      <c r="B23" s="174" t="s">
        <v>291</v>
      </c>
      <c r="C23" s="176">
        <f t="shared" si="1"/>
        <v>0</v>
      </c>
      <c r="D23" s="176">
        <f t="shared" si="0"/>
        <v>8</v>
      </c>
      <c r="E23" s="176">
        <f t="shared" si="0"/>
        <v>0</v>
      </c>
      <c r="F23" s="176">
        <f t="shared" si="0"/>
        <v>4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95</v>
      </c>
      <c r="L23" s="169" t="s">
        <v>13</v>
      </c>
      <c r="M23" s="169" t="s">
        <v>95</v>
      </c>
      <c r="N23" s="169" t="s">
        <v>82</v>
      </c>
      <c r="O23" s="169" t="s">
        <v>15</v>
      </c>
      <c r="Q23" s="168">
        <v>6</v>
      </c>
      <c r="R23" s="168">
        <v>5</v>
      </c>
      <c r="S23" s="168">
        <v>6</v>
      </c>
      <c r="T23" s="168">
        <v>16</v>
      </c>
      <c r="U23" s="168">
        <v>2</v>
      </c>
      <c r="W23" s="23" cm="1">
        <f t="array" ref="W23">_xlfn.LET(_xlpm.x, K23:K25, IF(SUM((_xlpm.x="C1")*1)=1, 3, 1))</f>
        <v>1</v>
      </c>
      <c r="X23" s="23" cm="1">
        <f t="array" ref="X23">_xlfn.LET(_xlpm.x, L23:L25, IF(SUM((_xlpm.x="C1")*1)=1, 3, 1))</f>
        <v>1</v>
      </c>
      <c r="Y23" s="23" cm="1">
        <f t="array" ref="Y23">_xlfn.LET(_xlpm.x, M23:M25, IF(SUM((_xlpm.x="C1")*1)=1, 3, 1))</f>
        <v>1</v>
      </c>
      <c r="Z23" s="23" cm="1">
        <f t="array" ref="Z23">_xlfn.LET(_xlpm.x, N23:N25, IF(SUM((_xlpm.x="C1")*1)=1, 3, 1))</f>
        <v>1</v>
      </c>
      <c r="AA23" s="23" cm="1">
        <f t="array" ref="AA23">_xlfn.LET(_xlpm.x, O23:O25, IF(SUM((_xlpm.x="C1")*1)=1, 3, 1))</f>
        <v>1</v>
      </c>
      <c r="AC23" s="174" t="s">
        <v>94</v>
      </c>
      <c r="AD23" s="176">
        <v>0</v>
      </c>
      <c r="AE23" s="176">
        <v>10</v>
      </c>
      <c r="AF23" s="176">
        <v>4</v>
      </c>
      <c r="AG23" s="176">
        <v>4</v>
      </c>
      <c r="AH23" s="176">
        <v>0</v>
      </c>
      <c r="AI23" s="5"/>
      <c r="AJ23" s="174" t="s">
        <v>94</v>
      </c>
      <c r="AK23" s="176">
        <v>0</v>
      </c>
      <c r="AL23" s="176">
        <v>10</v>
      </c>
      <c r="AM23" s="176">
        <v>4</v>
      </c>
      <c r="AN23" s="176">
        <v>4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31</v>
      </c>
      <c r="L24" s="169" t="s">
        <v>94</v>
      </c>
      <c r="M24" s="169" t="s">
        <v>31</v>
      </c>
      <c r="N24" s="169" t="s">
        <v>28</v>
      </c>
      <c r="O24" s="169" t="s">
        <v>13</v>
      </c>
      <c r="Q24" s="168">
        <v>7</v>
      </c>
      <c r="R24" s="168">
        <v>17</v>
      </c>
      <c r="S24" s="168">
        <v>7</v>
      </c>
      <c r="T24" s="168">
        <v>9</v>
      </c>
      <c r="U24" s="168">
        <v>5</v>
      </c>
      <c r="W24" s="23" cm="1">
        <f t="array" ref="W24">_xlfn.LET(_xlpm.x, K24:K26, IF(SUM((_xlpm.x="C1")*1)=1, 3, 1))</f>
        <v>1</v>
      </c>
      <c r="X24" s="23" cm="1">
        <f t="array" ref="X24">_xlfn.LET(_xlpm.x, L24:L26, IF(SUM((_xlpm.x="C1")*1)=1, 3, 1))</f>
        <v>1</v>
      </c>
      <c r="Y24" s="23" cm="1">
        <f t="array" ref="Y24">_xlfn.LET(_xlpm.x, M24:M26, IF(SUM((_xlpm.x="C1")*1)=1, 3, 1))</f>
        <v>1</v>
      </c>
      <c r="Z24" s="23" cm="1">
        <f t="array" ref="Z24">_xlfn.LET(_xlpm.x, N24:N26, IF(SUM((_xlpm.x="C1")*1)=1, 3, 1))</f>
        <v>1</v>
      </c>
      <c r="AA24" s="23" cm="1">
        <f t="array" ref="AA24">_xlfn.LET(_xlpm.x, O24:O26, IF(SUM((_xlpm.x="C1")*1)=1, 3, 1))</f>
        <v>1</v>
      </c>
      <c r="AC24" s="174" t="s">
        <v>85</v>
      </c>
      <c r="AD24" s="176">
        <v>0</v>
      </c>
      <c r="AE24" s="176">
        <v>15</v>
      </c>
      <c r="AF24" s="176">
        <v>0</v>
      </c>
      <c r="AG24" s="176">
        <v>6</v>
      </c>
      <c r="AH24" s="176">
        <v>0</v>
      </c>
      <c r="AI24" s="5"/>
      <c r="AJ24" s="174" t="s">
        <v>85</v>
      </c>
      <c r="AK24" s="176">
        <v>0</v>
      </c>
      <c r="AL24" s="176">
        <v>15</v>
      </c>
      <c r="AM24" s="176">
        <v>0</v>
      </c>
      <c r="AN24" s="176">
        <v>6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94</v>
      </c>
      <c r="M25" s="169" t="s">
        <v>12</v>
      </c>
      <c r="N25" s="169" t="s">
        <v>15</v>
      </c>
      <c r="O25" s="169" t="s">
        <v>15</v>
      </c>
      <c r="Q25" s="168">
        <v>8</v>
      </c>
      <c r="R25" s="168">
        <v>17</v>
      </c>
      <c r="S25" s="168">
        <v>4</v>
      </c>
      <c r="T25" s="168">
        <v>2</v>
      </c>
      <c r="U25" s="168">
        <v>2</v>
      </c>
      <c r="W25" s="23" cm="1">
        <f t="array" ref="W25">_xlfn.LET(_xlpm.x, K25:K27, IF(SUM((_xlpm.x="C1")*1)=1, 3, 1))</f>
        <v>1</v>
      </c>
      <c r="X25" s="23" cm="1">
        <f t="array" ref="X25">_xlfn.LET(_xlpm.x, L25:L27, IF(SUM((_xlpm.x="C1")*1)=1, 3, 1))</f>
        <v>1</v>
      </c>
      <c r="Y25" s="23" cm="1">
        <f t="array" ref="Y25">_xlfn.LET(_xlpm.x, M25:M27, IF(SUM((_xlpm.x="C1")*1)=1, 3, 1))</f>
        <v>1</v>
      </c>
      <c r="Z25" s="23" cm="1">
        <f t="array" ref="Z25">_xlfn.LET(_xlpm.x, N25:N27, IF(SUM((_xlpm.x="C1")*1)=1, 3, 1))</f>
        <v>3</v>
      </c>
      <c r="AA25" s="23" cm="1">
        <f t="array" ref="AA25">_xlfn.LET(_xlpm.x, O25:O27, IF(SUM((_xlpm.x="C1")*1)=1, 3, 1))</f>
        <v>1</v>
      </c>
      <c r="AC25" s="174" t="s">
        <v>87</v>
      </c>
      <c r="AD25" s="176">
        <v>0</v>
      </c>
      <c r="AE25" s="176">
        <v>12</v>
      </c>
      <c r="AF25" s="176">
        <v>0</v>
      </c>
      <c r="AG25" s="176">
        <v>6</v>
      </c>
      <c r="AH25" s="176">
        <v>0</v>
      </c>
      <c r="AI25" s="5"/>
      <c r="AJ25" s="174" t="s">
        <v>87</v>
      </c>
      <c r="AK25" s="176">
        <v>0</v>
      </c>
      <c r="AL25" s="176">
        <v>12</v>
      </c>
      <c r="AM25" s="176">
        <v>0</v>
      </c>
      <c r="AN25" s="176">
        <v>6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0.56999999999999995</v>
      </c>
      <c r="E26" s="133">
        <f t="shared" ref="E26:F26" si="3">SUM(E6:E14)/E24</f>
        <v>0.91</v>
      </c>
      <c r="F26" s="133">
        <f t="shared" si="3"/>
        <v>0.79500000000000004</v>
      </c>
      <c r="G26" s="5">
        <v>1</v>
      </c>
      <c r="I26" s="78"/>
      <c r="J26" s="23">
        <v>22</v>
      </c>
      <c r="K26" s="169" t="s">
        <v>29</v>
      </c>
      <c r="L26" s="169" t="s">
        <v>16</v>
      </c>
      <c r="M26" s="169" t="s">
        <v>29</v>
      </c>
      <c r="N26" s="169" t="s">
        <v>31</v>
      </c>
      <c r="O26" s="169" t="s">
        <v>13</v>
      </c>
      <c r="Q26" s="168">
        <v>8</v>
      </c>
      <c r="R26" s="168">
        <v>3</v>
      </c>
      <c r="S26" s="168">
        <v>8</v>
      </c>
      <c r="T26" s="168">
        <v>7</v>
      </c>
      <c r="U26" s="168">
        <v>5</v>
      </c>
      <c r="W26" s="23" cm="1">
        <f t="array" ref="W26">_xlfn.LET(_xlpm.x, K26:K28, IF(SUM((_xlpm.x="C1")*1)=1, 3, 1))</f>
        <v>1</v>
      </c>
      <c r="X26" s="23" cm="1">
        <f t="array" ref="X26">_xlfn.LET(_xlpm.x, L26:L28, IF(SUM((_xlpm.x="C1")*1)=1, 3, 1))</f>
        <v>1</v>
      </c>
      <c r="Y26" s="23" cm="1">
        <f t="array" ref="Y26">_xlfn.LET(_xlpm.x, M26:M28, IF(SUM((_xlpm.x="C1")*1)=1, 3, 1))</f>
        <v>1</v>
      </c>
      <c r="Z26" s="23" cm="1">
        <f t="array" ref="Z26">_xlfn.LET(_xlpm.x, N26:N28, IF(SUM((_xlpm.x="C1")*1)=1, 3, 1))</f>
        <v>3</v>
      </c>
      <c r="AA26" s="23" cm="1">
        <f t="array" ref="AA26">_xlfn.LET(_xlpm.x, O26:O28, IF(SUM((_xlpm.x="C1")*1)=1, 3, 1))</f>
        <v>1</v>
      </c>
      <c r="AD26" s="99">
        <v>194</v>
      </c>
      <c r="AE26" s="99">
        <v>238</v>
      </c>
      <c r="AF26" s="99">
        <v>198</v>
      </c>
      <c r="AG26" s="99">
        <v>214</v>
      </c>
      <c r="AH26" s="99">
        <v>191</v>
      </c>
      <c r="AI26" s="5"/>
      <c r="AK26" s="99">
        <v>194</v>
      </c>
      <c r="AL26" s="99">
        <v>238</v>
      </c>
      <c r="AM26" s="99">
        <v>198</v>
      </c>
      <c r="AN26" s="99">
        <v>214</v>
      </c>
      <c r="AO26" s="99">
        <v>191</v>
      </c>
    </row>
    <row r="27" spans="1:41" ht="16.5" customHeight="1">
      <c r="B27" s="5" t="s">
        <v>292</v>
      </c>
      <c r="C27" s="5">
        <v>0</v>
      </c>
      <c r="D27" s="133">
        <f>SUM(D15:D23)/D24</f>
        <v>0.4</v>
      </c>
      <c r="E27" s="133">
        <f t="shared" ref="E27:F27" si="4">SUM(E15:E23)/E24</f>
        <v>0.06</v>
      </c>
      <c r="F27" s="133">
        <f t="shared" si="4"/>
        <v>0.16</v>
      </c>
      <c r="G27" s="5">
        <v>0</v>
      </c>
      <c r="I27" s="78"/>
      <c r="J27" s="168">
        <v>23</v>
      </c>
      <c r="K27" s="169" t="s">
        <v>29</v>
      </c>
      <c r="L27" s="169" t="s">
        <v>12</v>
      </c>
      <c r="M27" s="169" t="s">
        <v>95</v>
      </c>
      <c r="N27" s="169" t="s">
        <v>14</v>
      </c>
      <c r="O27" s="169" t="s">
        <v>95</v>
      </c>
      <c r="Q27" s="168">
        <v>8</v>
      </c>
      <c r="R27" s="168">
        <v>4</v>
      </c>
      <c r="S27" s="168">
        <v>6</v>
      </c>
      <c r="T27" s="168">
        <v>1</v>
      </c>
      <c r="U27" s="168">
        <v>6</v>
      </c>
      <c r="W27" s="23" cm="1">
        <f t="array" ref="W27">_xlfn.LET(_xlpm.x, K27:K29, IF(SUM((_xlpm.x="C1")*1)=1, 3, 1))</f>
        <v>1</v>
      </c>
      <c r="X27" s="23" cm="1">
        <f t="array" ref="X27">_xlfn.LET(_xlpm.x, L27:L29, IF(SUM((_xlpm.x="C1")*1)=1, 3, 1))</f>
        <v>1</v>
      </c>
      <c r="Y27" s="23" cm="1">
        <f t="array" ref="Y27">_xlfn.LET(_xlpm.x, M27:M29, IF(SUM((_xlpm.x="C1")*1)=1, 3, 1))</f>
        <v>1</v>
      </c>
      <c r="Z27" s="23" cm="1">
        <f t="array" ref="Z27">_xlfn.LET(_xlpm.x, N27:N29, IF(SUM((_xlpm.x="C1")*1)=1, 3, 1))</f>
        <v>3</v>
      </c>
      <c r="AA27" s="23" cm="1">
        <f t="array" ref="AA27">_xlfn.LET(_xlpm.x, O27:O29, IF(SUM((_xlpm.x="C1")*1)=1, 3, 1))</f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13</v>
      </c>
      <c r="L28" s="169" t="s">
        <v>80</v>
      </c>
      <c r="M28" s="169" t="s">
        <v>28</v>
      </c>
      <c r="N28" s="169" t="s">
        <v>87</v>
      </c>
      <c r="O28" s="169" t="s">
        <v>29</v>
      </c>
      <c r="Q28" s="168">
        <v>5</v>
      </c>
      <c r="R28" s="168">
        <v>13</v>
      </c>
      <c r="S28" s="168">
        <v>9</v>
      </c>
      <c r="T28" s="168">
        <v>19</v>
      </c>
      <c r="U28" s="168">
        <v>8</v>
      </c>
      <c r="W28" s="23" cm="1">
        <f t="array" ref="W28">_xlfn.LET(_xlpm.x, K28:K30, IF(SUM((_xlpm.x="C1")*1)=1, 3, 1))</f>
        <v>1</v>
      </c>
      <c r="X28" s="23" cm="1">
        <f t="array" ref="X28">_xlfn.LET(_xlpm.x, L28:L30, IF(SUM((_xlpm.x="C1")*1)=1, 3, 1))</f>
        <v>1</v>
      </c>
      <c r="Y28" s="23" cm="1">
        <f t="array" ref="Y28">_xlfn.LET(_xlpm.x, M28:M30, IF(SUM((_xlpm.x="C1")*1)=1, 3, 1))</f>
        <v>1</v>
      </c>
      <c r="Z28" s="23" cm="1">
        <f t="array" ref="Z28">_xlfn.LET(_xlpm.x, N28:N30, IF(SUM((_xlpm.x="C1")*1)=1, 3, 1))</f>
        <v>1</v>
      </c>
      <c r="AA28" s="23" cm="1">
        <f t="array" ref="AA28">_xlfn.LET(_xlpm.x, O28:O30, IF(SUM((_xlpm.x="C1")*1)=1, 3, 1))</f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29</v>
      </c>
      <c r="L29" s="169" t="s">
        <v>29</v>
      </c>
      <c r="M29" s="169" t="s">
        <v>29</v>
      </c>
      <c r="N29" s="169" t="s">
        <v>12</v>
      </c>
      <c r="O29" s="169" t="s">
        <v>12</v>
      </c>
      <c r="Q29" s="168">
        <v>8</v>
      </c>
      <c r="R29" s="168">
        <v>8</v>
      </c>
      <c r="S29" s="168">
        <v>8</v>
      </c>
      <c r="T29" s="168">
        <v>4</v>
      </c>
      <c r="U29" s="168">
        <v>4</v>
      </c>
      <c r="W29" s="23" cm="1">
        <f t="array" ref="W29">_xlfn.LET(_xlpm.x, K29:K31, IF(SUM((_xlpm.x="C1")*1)=1, 3, 1))</f>
        <v>1</v>
      </c>
      <c r="X29" s="23" cm="1">
        <f t="array" ref="X29">_xlfn.LET(_xlpm.x, L29:L31, IF(SUM((_xlpm.x="C1")*1)=1, 3, 1))</f>
        <v>1</v>
      </c>
      <c r="Y29" s="23" cm="1">
        <f t="array" ref="Y29">_xlfn.LET(_xlpm.x, M29:M31, IF(SUM((_xlpm.x="C1")*1)=1, 3, 1))</f>
        <v>1</v>
      </c>
      <c r="Z29" s="23" cm="1">
        <f t="array" ref="Z29">_xlfn.LET(_xlpm.x, N29:N31, IF(SUM((_xlpm.x="C1")*1)=1, 3, 1))</f>
        <v>1</v>
      </c>
      <c r="AA29" s="23" cm="1">
        <f t="array" ref="AA29">_xlfn.LET(_xlpm.x, O29:O31, IF(SUM((_xlpm.x="C1")*1)=1, 3, 1))</f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24</v>
      </c>
      <c r="E30" s="5">
        <v>4</v>
      </c>
      <c r="F30" s="5">
        <v>25</v>
      </c>
      <c r="G30" s="5">
        <v>22</v>
      </c>
      <c r="I30" s="78"/>
      <c r="J30" s="23">
        <v>26</v>
      </c>
      <c r="K30" s="169" t="s">
        <v>31</v>
      </c>
      <c r="L30" s="169" t="s">
        <v>29</v>
      </c>
      <c r="M30" s="169" t="s">
        <v>95</v>
      </c>
      <c r="N30" s="169" t="s">
        <v>30</v>
      </c>
      <c r="O30" s="169" t="s">
        <v>95</v>
      </c>
      <c r="Q30" s="168">
        <v>7</v>
      </c>
      <c r="R30" s="168">
        <v>8</v>
      </c>
      <c r="S30" s="168">
        <v>6</v>
      </c>
      <c r="T30" s="168">
        <v>10</v>
      </c>
      <c r="U30" s="168">
        <v>6</v>
      </c>
      <c r="W30" s="23" cm="1">
        <f t="array" ref="W30">_xlfn.LET(_xlpm.x, K30:K32, IF(SUM((_xlpm.x="C1")*1)=1, 3, 1))</f>
        <v>1</v>
      </c>
      <c r="X30" s="23" cm="1">
        <f t="array" ref="X30">_xlfn.LET(_xlpm.x, L30:L32, IF(SUM((_xlpm.x="C1")*1)=1, 3, 1))</f>
        <v>1</v>
      </c>
      <c r="Y30" s="23" cm="1">
        <f t="array" ref="Y30">_xlfn.LET(_xlpm.x, M30:M32, IF(SUM((_xlpm.x="C1")*1)=1, 3, 1))</f>
        <v>1</v>
      </c>
      <c r="Z30" s="23" cm="1">
        <f t="array" ref="Z30">_xlfn.LET(_xlpm.x, N30:N32, IF(SUM((_xlpm.x="C1")*1)=1, 3, 1))</f>
        <v>1</v>
      </c>
      <c r="AA30" s="23" cm="1">
        <f t="array" ref="AA30">_xlfn.LET(_xlpm.x, O30:O32, IF(SUM((_xlpm.x="C1")*1)=1, 3, 1))</f>
        <v>1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25</v>
      </c>
      <c r="E31" s="5">
        <v>4</v>
      </c>
      <c r="F31" s="5">
        <v>24</v>
      </c>
      <c r="G31" s="5">
        <v>22</v>
      </c>
      <c r="I31" s="78"/>
      <c r="J31" s="168">
        <v>27</v>
      </c>
      <c r="K31" s="169" t="s">
        <v>13</v>
      </c>
      <c r="L31" s="169" t="s">
        <v>85</v>
      </c>
      <c r="M31" s="169" t="s">
        <v>31</v>
      </c>
      <c r="N31" s="169" t="s">
        <v>87</v>
      </c>
      <c r="O31" s="169" t="s">
        <v>28</v>
      </c>
      <c r="Q31" s="168">
        <v>5</v>
      </c>
      <c r="R31" s="168">
        <v>18</v>
      </c>
      <c r="S31" s="168">
        <v>7</v>
      </c>
      <c r="T31" s="168">
        <v>19</v>
      </c>
      <c r="U31" s="168">
        <v>9</v>
      </c>
      <c r="W31" s="23" cm="1">
        <f t="array" ref="W31">_xlfn.LET(_xlpm.x, K31:K33, IF(SUM((_xlpm.x="C1")*1)=1, 3, 1))</f>
        <v>1</v>
      </c>
      <c r="X31" s="23" cm="1">
        <f t="array" ref="X31">_xlfn.LET(_xlpm.x, L31:L33, IF(SUM((_xlpm.x="C1")*1)=1, 3, 1))</f>
        <v>1</v>
      </c>
      <c r="Y31" s="23" cm="1">
        <f t="array" ref="Y31">_xlfn.LET(_xlpm.x, M31:M33, IF(SUM((_xlpm.x="C1")*1)=1, 3, 1))</f>
        <v>1</v>
      </c>
      <c r="Z31" s="23" cm="1">
        <f t="array" ref="Z31">_xlfn.LET(_xlpm.x, N31:N33, IF(SUM((_xlpm.x="C1")*1)=1, 3, 1))</f>
        <v>1</v>
      </c>
      <c r="AA31" s="23" cm="1">
        <f t="array" ref="AA31">_xlfn.LET(_xlpm.x, O31:O33, IF(SUM((_xlpm.x="C1")*1)=1, 3, 1))</f>
        <v>1</v>
      </c>
      <c r="AC31" s="174" t="s">
        <v>14</v>
      </c>
      <c r="AD31" s="174">
        <v>0</v>
      </c>
      <c r="AE31" s="174">
        <v>6</v>
      </c>
      <c r="AF31" s="174">
        <v>0</v>
      </c>
      <c r="AG31" s="174">
        <v>9</v>
      </c>
      <c r="AH31" s="174">
        <v>0</v>
      </c>
      <c r="AI31" s="5"/>
      <c r="AJ31" s="174" t="s">
        <v>14</v>
      </c>
      <c r="AK31" s="174">
        <v>0</v>
      </c>
      <c r="AL31" s="174">
        <v>6</v>
      </c>
      <c r="AM31" s="174">
        <v>0</v>
      </c>
      <c r="AN31" s="174">
        <v>9</v>
      </c>
      <c r="AO31" s="174">
        <v>0</v>
      </c>
    </row>
    <row r="32" spans="1:41" ht="16.5" customHeight="1">
      <c r="B32" s="5" t="s">
        <v>12</v>
      </c>
      <c r="C32" s="5">
        <v>4</v>
      </c>
      <c r="D32" s="5">
        <v>25</v>
      </c>
      <c r="E32" s="5">
        <v>4</v>
      </c>
      <c r="F32" s="5">
        <v>24</v>
      </c>
      <c r="G32" s="5">
        <v>21</v>
      </c>
      <c r="J32" s="23">
        <v>28</v>
      </c>
      <c r="K32" s="169" t="s">
        <v>29</v>
      </c>
      <c r="L32" s="169" t="s">
        <v>81</v>
      </c>
      <c r="M32" s="169" t="s">
        <v>95</v>
      </c>
      <c r="N32" s="169" t="s">
        <v>78</v>
      </c>
      <c r="O32" s="169" t="s">
        <v>28</v>
      </c>
      <c r="Q32" s="168">
        <v>8</v>
      </c>
      <c r="R32" s="168">
        <v>14</v>
      </c>
      <c r="S32" s="168">
        <v>6</v>
      </c>
      <c r="T32" s="168">
        <v>11</v>
      </c>
      <c r="U32" s="168">
        <v>9</v>
      </c>
      <c r="W32" s="23" cm="1">
        <f t="array" ref="W32">_xlfn.LET(_xlpm.x, K32:K34, IF(SUM((_xlpm.x="C1")*1)=1, 3, 1))</f>
        <v>1</v>
      </c>
      <c r="X32" s="23" cm="1">
        <f t="array" ref="X32">_xlfn.LET(_xlpm.x, L32:L34, IF(SUM((_xlpm.x="C1")*1)=1, 3, 1))</f>
        <v>1</v>
      </c>
      <c r="Y32" s="23" cm="1">
        <f t="array" ref="Y32">_xlfn.LET(_xlpm.x, M32:M34, IF(SUM((_xlpm.x="C1")*1)=1, 3, 1))</f>
        <v>1</v>
      </c>
      <c r="Z32" s="23" cm="1">
        <f t="array" ref="Z32">_xlfn.LET(_xlpm.x, N32:N34, IF(SUM((_xlpm.x="C1")*1)=1, 3, 1))</f>
        <v>1</v>
      </c>
      <c r="AA32" s="23" cm="1">
        <f t="array" ref="AA32">_xlfn.LET(_xlpm.x, O32:O34, IF(SUM((_xlpm.x="C1")*1)=1, 3, 1))</f>
        <v>1</v>
      </c>
      <c r="AC32" s="129" t="s">
        <v>15</v>
      </c>
      <c r="AD32" s="175">
        <v>4</v>
      </c>
      <c r="AE32" s="175">
        <v>14</v>
      </c>
      <c r="AF32" s="175">
        <v>4</v>
      </c>
      <c r="AG32" s="175">
        <v>21</v>
      </c>
      <c r="AH32" s="175">
        <v>22</v>
      </c>
      <c r="AI32" s="5"/>
      <c r="AJ32" s="129" t="s">
        <v>15</v>
      </c>
      <c r="AK32" s="175">
        <v>4</v>
      </c>
      <c r="AL32" s="175">
        <v>14</v>
      </c>
      <c r="AM32" s="175">
        <v>4</v>
      </c>
      <c r="AN32" s="175">
        <v>21</v>
      </c>
      <c r="AO32" s="175">
        <v>22</v>
      </c>
    </row>
    <row r="33" spans="2:41" ht="16.5" customHeight="1">
      <c r="B33" s="5" t="s">
        <v>13</v>
      </c>
      <c r="C33" s="5">
        <v>40</v>
      </c>
      <c r="D33" s="5">
        <v>18</v>
      </c>
      <c r="E33" s="5">
        <v>44</v>
      </c>
      <c r="F33" s="5">
        <v>17</v>
      </c>
      <c r="G33" s="5">
        <v>21</v>
      </c>
      <c r="J33" s="168">
        <v>29</v>
      </c>
      <c r="K33" s="169" t="s">
        <v>15</v>
      </c>
      <c r="L33" s="169" t="s">
        <v>80</v>
      </c>
      <c r="M33" s="169" t="s">
        <v>13</v>
      </c>
      <c r="N33" s="169" t="s">
        <v>16</v>
      </c>
      <c r="O33" s="169" t="s">
        <v>15</v>
      </c>
      <c r="Q33" s="168">
        <v>2</v>
      </c>
      <c r="R33" s="168">
        <v>13</v>
      </c>
      <c r="S33" s="168">
        <v>5</v>
      </c>
      <c r="T33" s="168">
        <v>3</v>
      </c>
      <c r="U33" s="168">
        <v>2</v>
      </c>
      <c r="W33" s="23" cm="1">
        <f t="array" ref="W33">_xlfn.LET(_xlpm.x, K33:K35, IF(SUM((_xlpm.x="C1")*1)=1, 3, 1))</f>
        <v>1</v>
      </c>
      <c r="X33" s="23" cm="1">
        <f t="array" ref="X33">_xlfn.LET(_xlpm.x, L33:L35, IF(SUM((_xlpm.x="C1")*1)=1, 3, 1))</f>
        <v>1</v>
      </c>
      <c r="Y33" s="23" cm="1">
        <f t="array" ref="Y33">_xlfn.LET(_xlpm.x, M33:M35, IF(SUM((_xlpm.x="C1")*1)=1, 3, 1))</f>
        <v>1</v>
      </c>
      <c r="Z33" s="23" cm="1">
        <f t="array" ref="Z33">_xlfn.LET(_xlpm.x, N33:N35, IF(SUM((_xlpm.x="C1")*1)=1, 3, 1))</f>
        <v>1</v>
      </c>
      <c r="AA33" s="23" cm="1">
        <f t="array" ref="AA33">_xlfn.LET(_xlpm.x, O33:O35, IF(SUM((_xlpm.x="C1")*1)=1, 3, 1))</f>
        <v>3</v>
      </c>
      <c r="AC33" s="129" t="s">
        <v>16</v>
      </c>
      <c r="AD33" s="175">
        <v>4</v>
      </c>
      <c r="AE33" s="175">
        <v>13</v>
      </c>
      <c r="AF33" s="175">
        <v>4</v>
      </c>
      <c r="AG33" s="175">
        <v>20</v>
      </c>
      <c r="AH33" s="175">
        <v>22</v>
      </c>
      <c r="AI33" s="5"/>
      <c r="AJ33" s="129" t="s">
        <v>16</v>
      </c>
      <c r="AK33" s="175">
        <v>4</v>
      </c>
      <c r="AL33" s="175">
        <v>13</v>
      </c>
      <c r="AM33" s="175">
        <v>4</v>
      </c>
      <c r="AN33" s="175">
        <v>20</v>
      </c>
      <c r="AO33" s="175">
        <v>22</v>
      </c>
    </row>
    <row r="34" spans="2:41" ht="16.5" customHeight="1">
      <c r="B34" s="5" t="s">
        <v>95</v>
      </c>
      <c r="C34" s="5">
        <v>40</v>
      </c>
      <c r="D34" s="5">
        <v>18</v>
      </c>
      <c r="E34" s="5">
        <v>44</v>
      </c>
      <c r="F34" s="5">
        <v>17</v>
      </c>
      <c r="G34" s="5">
        <v>21</v>
      </c>
      <c r="J34" s="23">
        <v>30</v>
      </c>
      <c r="K34" s="169" t="s">
        <v>29</v>
      </c>
      <c r="L34" s="169" t="s">
        <v>30</v>
      </c>
      <c r="M34" s="169" t="s">
        <v>29</v>
      </c>
      <c r="N34" s="169" t="s">
        <v>15</v>
      </c>
      <c r="O34" s="169" t="s">
        <v>15</v>
      </c>
      <c r="Q34" s="168">
        <v>8</v>
      </c>
      <c r="R34" s="168">
        <v>10</v>
      </c>
      <c r="S34" s="168">
        <v>8</v>
      </c>
      <c r="T34" s="168">
        <v>2</v>
      </c>
      <c r="U34" s="168">
        <v>2</v>
      </c>
      <c r="W34" s="23" cm="1">
        <f t="array" ref="W34">_xlfn.LET(_xlpm.x, K34:K36, IF(SUM((_xlpm.x="C1")*1)=1, 3, 1))</f>
        <v>1</v>
      </c>
      <c r="X34" s="23" cm="1">
        <f t="array" ref="X34">_xlfn.LET(_xlpm.x, L34:L36, IF(SUM((_xlpm.x="C1")*1)=1, 3, 1))</f>
        <v>1</v>
      </c>
      <c r="Y34" s="23" cm="1">
        <f t="array" ref="Y34">_xlfn.LET(_xlpm.x, M34:M36, IF(SUM((_xlpm.x="C1")*1)=1, 3, 1))</f>
        <v>1</v>
      </c>
      <c r="Z34" s="23" cm="1">
        <f t="array" ref="Z34">_xlfn.LET(_xlpm.x, N34:N36, IF(SUM((_xlpm.x="C1")*1)=1, 3, 1))</f>
        <v>1</v>
      </c>
      <c r="AA34" s="23" cm="1">
        <f t="array" ref="AA34">_xlfn.LET(_xlpm.x, O34:O36, IF(SUM((_xlpm.x="C1")*1)=1, 3, 1))</f>
        <v>3</v>
      </c>
      <c r="AC34" s="129" t="s">
        <v>12</v>
      </c>
      <c r="AD34" s="175">
        <v>4</v>
      </c>
      <c r="AE34" s="175">
        <v>13</v>
      </c>
      <c r="AF34" s="175">
        <v>4</v>
      </c>
      <c r="AG34" s="175">
        <v>20</v>
      </c>
      <c r="AH34" s="175">
        <v>21</v>
      </c>
      <c r="AI34" s="5"/>
      <c r="AJ34" s="129" t="s">
        <v>12</v>
      </c>
      <c r="AK34" s="175">
        <v>4</v>
      </c>
      <c r="AL34" s="175">
        <v>13</v>
      </c>
      <c r="AM34" s="175">
        <v>4</v>
      </c>
      <c r="AN34" s="175">
        <v>20</v>
      </c>
      <c r="AO34" s="175">
        <v>21</v>
      </c>
    </row>
    <row r="35" spans="2:41" ht="16.5" customHeight="1">
      <c r="B35" s="5" t="s">
        <v>31</v>
      </c>
      <c r="C35" s="5">
        <v>47</v>
      </c>
      <c r="D35" s="5">
        <v>17</v>
      </c>
      <c r="E35" s="5">
        <v>44</v>
      </c>
      <c r="F35" s="5">
        <v>17</v>
      </c>
      <c r="G35" s="5">
        <v>21</v>
      </c>
      <c r="J35" s="168">
        <v>31</v>
      </c>
      <c r="K35" s="169" t="s">
        <v>13</v>
      </c>
      <c r="L35" s="169" t="s">
        <v>30</v>
      </c>
      <c r="M35" s="169" t="s">
        <v>31</v>
      </c>
      <c r="N35" s="169" t="s">
        <v>95</v>
      </c>
      <c r="O35" s="169" t="s">
        <v>14</v>
      </c>
      <c r="Q35" s="168">
        <v>5</v>
      </c>
      <c r="R35" s="168">
        <v>10</v>
      </c>
      <c r="S35" s="168">
        <v>7</v>
      </c>
      <c r="T35" s="168">
        <v>6</v>
      </c>
      <c r="U35" s="168">
        <v>1</v>
      </c>
      <c r="W35" s="23" cm="1">
        <f t="array" ref="W35">_xlfn.LET(_xlpm.x, K35:K37, IF(SUM((_xlpm.x="C1")*1)=1, 3, 1))</f>
        <v>1</v>
      </c>
      <c r="X35" s="23" cm="1">
        <f t="array" ref="X35">_xlfn.LET(_xlpm.x, L35:L37, IF(SUM((_xlpm.x="C1")*1)=1, 3, 1))</f>
        <v>1</v>
      </c>
      <c r="Y35" s="23" cm="1">
        <f t="array" ref="Y35">_xlfn.LET(_xlpm.x, M35:M37, IF(SUM((_xlpm.x="C1")*1)=1, 3, 1))</f>
        <v>1</v>
      </c>
      <c r="Z35" s="23" cm="1">
        <f t="array" ref="Z35">_xlfn.LET(_xlpm.x, N35:N37, IF(SUM((_xlpm.x="C1")*1)=1, 3, 1))</f>
        <v>1</v>
      </c>
      <c r="AA35" s="23" cm="1">
        <f t="array" ref="AA35">_xlfn.LET(_xlpm.x, O35:O37, IF(SUM((_xlpm.x="C1")*1)=1, 3, 1))</f>
        <v>3</v>
      </c>
      <c r="AC35" s="129" t="s">
        <v>13</v>
      </c>
      <c r="AD35" s="175">
        <v>40</v>
      </c>
      <c r="AE35" s="175">
        <v>9</v>
      </c>
      <c r="AF35" s="175">
        <v>41</v>
      </c>
      <c r="AG35" s="175">
        <v>14</v>
      </c>
      <c r="AH35" s="175">
        <v>21</v>
      </c>
      <c r="AI35" s="5"/>
      <c r="AJ35" s="129" t="s">
        <v>13</v>
      </c>
      <c r="AK35" s="175">
        <v>40</v>
      </c>
      <c r="AL35" s="175">
        <v>9</v>
      </c>
      <c r="AM35" s="175">
        <v>41</v>
      </c>
      <c r="AN35" s="175">
        <v>14</v>
      </c>
      <c r="AO35" s="175">
        <v>21</v>
      </c>
    </row>
    <row r="36" spans="2:41" ht="16.5" customHeight="1">
      <c r="B36" s="5" t="s">
        <v>29</v>
      </c>
      <c r="C36" s="5">
        <v>47</v>
      </c>
      <c r="D36" s="5">
        <v>17</v>
      </c>
      <c r="E36" s="5">
        <v>44</v>
      </c>
      <c r="F36" s="5">
        <v>17</v>
      </c>
      <c r="G36" s="5">
        <v>21</v>
      </c>
      <c r="J36" s="23">
        <v>32</v>
      </c>
      <c r="K36" s="169" t="s">
        <v>31</v>
      </c>
      <c r="L36" s="169" t="s">
        <v>13</v>
      </c>
      <c r="M36" s="169" t="s">
        <v>12</v>
      </c>
      <c r="N36" s="169" t="s">
        <v>95</v>
      </c>
      <c r="O36" s="169" t="s">
        <v>28</v>
      </c>
      <c r="Q36" s="168">
        <v>7</v>
      </c>
      <c r="R36" s="168">
        <v>5</v>
      </c>
      <c r="S36" s="168">
        <v>4</v>
      </c>
      <c r="T36" s="168">
        <v>6</v>
      </c>
      <c r="U36" s="168">
        <v>9</v>
      </c>
      <c r="W36" s="23" cm="1">
        <f t="array" ref="W36">_xlfn.LET(_xlpm.x, K36:K38, IF(SUM((_xlpm.x="C1")*1)=1, 3, 1))</f>
        <v>1</v>
      </c>
      <c r="X36" s="23" cm="1">
        <f t="array" ref="X36">_xlfn.LET(_xlpm.x, L36:L38, IF(SUM((_xlpm.x="C1")*1)=1, 3, 1))</f>
        <v>1</v>
      </c>
      <c r="Y36" s="23" cm="1">
        <f t="array" ref="Y36">_xlfn.LET(_xlpm.x, M36:M38, IF(SUM((_xlpm.x="C1")*1)=1, 3, 1))</f>
        <v>1</v>
      </c>
      <c r="Z36" s="23" cm="1">
        <f t="array" ref="Z36">_xlfn.LET(_xlpm.x, N36:N38, IF(SUM((_xlpm.x="C1")*1)=1, 3, 1))</f>
        <v>1</v>
      </c>
      <c r="AA36" s="23" cm="1">
        <f t="array" ref="AA36">_xlfn.LET(_xlpm.x, O36:O38, IF(SUM((_xlpm.x="C1")*1)=1, 3, 1))</f>
        <v>1</v>
      </c>
      <c r="AC36" s="129" t="s">
        <v>95</v>
      </c>
      <c r="AD36" s="175">
        <v>40</v>
      </c>
      <c r="AE36" s="175">
        <v>13</v>
      </c>
      <c r="AF36" s="175">
        <v>41</v>
      </c>
      <c r="AG36" s="175">
        <v>14</v>
      </c>
      <c r="AH36" s="175">
        <v>21</v>
      </c>
      <c r="AI36" s="5"/>
      <c r="AJ36" s="129" t="s">
        <v>95</v>
      </c>
      <c r="AK36" s="175">
        <v>40</v>
      </c>
      <c r="AL36" s="175">
        <v>13</v>
      </c>
      <c r="AM36" s="175">
        <v>41</v>
      </c>
      <c r="AN36" s="175">
        <v>14</v>
      </c>
      <c r="AO36" s="175">
        <v>21</v>
      </c>
    </row>
    <row r="37" spans="2:41" ht="16.5" customHeight="1">
      <c r="B37" s="5" t="s">
        <v>28</v>
      </c>
      <c r="C37" s="5">
        <v>4</v>
      </c>
      <c r="D37" s="5">
        <v>25</v>
      </c>
      <c r="E37" s="5">
        <v>3</v>
      </c>
      <c r="F37" s="5">
        <v>25</v>
      </c>
      <c r="G37" s="5">
        <v>21</v>
      </c>
      <c r="J37" s="168">
        <v>33</v>
      </c>
      <c r="K37" s="169" t="s">
        <v>13</v>
      </c>
      <c r="L37" s="169" t="s">
        <v>94</v>
      </c>
      <c r="M37" s="169" t="s">
        <v>29</v>
      </c>
      <c r="N37" s="169" t="s">
        <v>82</v>
      </c>
      <c r="O37" s="169" t="s">
        <v>29</v>
      </c>
      <c r="Q37" s="168">
        <v>5</v>
      </c>
      <c r="R37" s="168">
        <v>17</v>
      </c>
      <c r="S37" s="168">
        <v>8</v>
      </c>
      <c r="T37" s="168">
        <v>16</v>
      </c>
      <c r="U37" s="168">
        <v>8</v>
      </c>
      <c r="W37" s="23" cm="1">
        <f t="array" ref="W37">_xlfn.LET(_xlpm.x, K37:K39, IF(SUM((_xlpm.x="C1")*1)=1, 3, 1))</f>
        <v>1</v>
      </c>
      <c r="X37" s="23" cm="1">
        <f t="array" ref="X37">_xlfn.LET(_xlpm.x, L37:L39, IF(SUM((_xlpm.x="C1")*1)=1, 3, 1))</f>
        <v>1</v>
      </c>
      <c r="Y37" s="23" cm="1">
        <f t="array" ref="Y37">_xlfn.LET(_xlpm.x, M37:M39, IF(SUM((_xlpm.x="C1")*1)=1, 3, 1))</f>
        <v>1</v>
      </c>
      <c r="Z37" s="23" cm="1">
        <f t="array" ref="Z37">_xlfn.LET(_xlpm.x, N37:N39, IF(SUM((_xlpm.x="C1")*1)=1, 3, 1))</f>
        <v>1</v>
      </c>
      <c r="AA37" s="23" cm="1">
        <f t="array" ref="AA37">_xlfn.LET(_xlpm.x, O37:O39, IF(SUM((_xlpm.x="C1")*1)=1, 3, 1))</f>
        <v>1</v>
      </c>
      <c r="AC37" s="129" t="s">
        <v>31</v>
      </c>
      <c r="AD37" s="175">
        <v>47</v>
      </c>
      <c r="AE37" s="175">
        <v>10</v>
      </c>
      <c r="AF37" s="175">
        <v>41</v>
      </c>
      <c r="AG37" s="175">
        <v>14</v>
      </c>
      <c r="AH37" s="175">
        <v>21</v>
      </c>
      <c r="AI37" s="5"/>
      <c r="AJ37" s="129" t="s">
        <v>31</v>
      </c>
      <c r="AK37" s="175">
        <v>47</v>
      </c>
      <c r="AL37" s="175">
        <v>10</v>
      </c>
      <c r="AM37" s="175">
        <v>41</v>
      </c>
      <c r="AN37" s="175">
        <v>14</v>
      </c>
      <c r="AO37" s="175">
        <v>21</v>
      </c>
    </row>
    <row r="38" spans="2:41" ht="16.5" customHeight="1">
      <c r="B38" s="5" t="s">
        <v>30</v>
      </c>
      <c r="C38" s="5">
        <v>4</v>
      </c>
      <c r="D38" s="5">
        <v>25</v>
      </c>
      <c r="E38" s="5">
        <v>3</v>
      </c>
      <c r="F38" s="5">
        <v>25</v>
      </c>
      <c r="G38" s="5">
        <v>21</v>
      </c>
      <c r="J38" s="23">
        <v>34</v>
      </c>
      <c r="K38" s="169" t="s">
        <v>95</v>
      </c>
      <c r="L38" s="169" t="s">
        <v>79</v>
      </c>
      <c r="M38" s="169" t="s">
        <v>13</v>
      </c>
      <c r="N38" s="169" t="s">
        <v>29</v>
      </c>
      <c r="O38" s="169" t="s">
        <v>16</v>
      </c>
      <c r="Q38" s="168">
        <v>6</v>
      </c>
      <c r="R38" s="168">
        <v>12</v>
      </c>
      <c r="S38" s="168">
        <v>5</v>
      </c>
      <c r="T38" s="168">
        <v>8</v>
      </c>
      <c r="U38" s="168">
        <v>3</v>
      </c>
      <c r="W38" s="23" cm="1">
        <f t="array" ref="W38">_xlfn.LET(_xlpm.x, K38:K40, IF(SUM((_xlpm.x="C1")*1)=1, 3, 1))</f>
        <v>1</v>
      </c>
      <c r="X38" s="23" cm="1">
        <f t="array" ref="X38">_xlfn.LET(_xlpm.x, L38:L40, IF(SUM((_xlpm.x="C1")*1)=1, 3, 1))</f>
        <v>1</v>
      </c>
      <c r="Y38" s="23" cm="1">
        <f t="array" ref="Y38">_xlfn.LET(_xlpm.x, M38:M40, IF(SUM((_xlpm.x="C1")*1)=1, 3, 1))</f>
        <v>1</v>
      </c>
      <c r="Z38" s="23" cm="1">
        <f t="array" ref="Z38">_xlfn.LET(_xlpm.x, N38:N40, IF(SUM((_xlpm.x="C1")*1)=1, 3, 1))</f>
        <v>1</v>
      </c>
      <c r="AA38" s="23" cm="1">
        <f t="array" ref="AA38">_xlfn.LET(_xlpm.x, O38:O40, IF(SUM((_xlpm.x="C1")*1)=1, 3, 1))</f>
        <v>1</v>
      </c>
      <c r="AC38" s="129" t="s">
        <v>29</v>
      </c>
      <c r="AD38" s="175">
        <v>47</v>
      </c>
      <c r="AE38" s="175">
        <v>10</v>
      </c>
      <c r="AF38" s="175">
        <v>41</v>
      </c>
      <c r="AG38" s="175">
        <v>14</v>
      </c>
      <c r="AH38" s="175">
        <v>21</v>
      </c>
      <c r="AI38" s="5"/>
      <c r="AJ38" s="129" t="s">
        <v>29</v>
      </c>
      <c r="AK38" s="175">
        <v>47</v>
      </c>
      <c r="AL38" s="175">
        <v>10</v>
      </c>
      <c r="AM38" s="175">
        <v>41</v>
      </c>
      <c r="AN38" s="175">
        <v>14</v>
      </c>
      <c r="AO38" s="175">
        <v>21</v>
      </c>
    </row>
    <row r="39" spans="2:41" ht="16.5" customHeight="1">
      <c r="J39" s="168">
        <v>35</v>
      </c>
      <c r="K39" s="169" t="s">
        <v>95</v>
      </c>
      <c r="L39" s="169" t="s">
        <v>31</v>
      </c>
      <c r="M39" s="169" t="s">
        <v>95</v>
      </c>
      <c r="N39" s="169" t="s">
        <v>15</v>
      </c>
      <c r="O39" s="169" t="s">
        <v>30</v>
      </c>
      <c r="Q39" s="168">
        <v>6</v>
      </c>
      <c r="R39" s="168">
        <v>7</v>
      </c>
      <c r="S39" s="168">
        <v>6</v>
      </c>
      <c r="T39" s="168">
        <v>2</v>
      </c>
      <c r="U39" s="168">
        <v>10</v>
      </c>
      <c r="W39" s="23" cm="1">
        <f t="array" ref="W39">_xlfn.LET(_xlpm.x, K39:K41, IF(SUM((_xlpm.x="C1")*1)=1, 3, 1))</f>
        <v>1</v>
      </c>
      <c r="X39" s="23" cm="1">
        <f t="array" ref="X39">_xlfn.LET(_xlpm.x, L39:L41, IF(SUM((_xlpm.x="C1")*1)=1, 3, 1))</f>
        <v>1</v>
      </c>
      <c r="Y39" s="23" cm="1">
        <f t="array" ref="Y39">_xlfn.LET(_xlpm.x, M39:M41, IF(SUM((_xlpm.x="C1")*1)=1, 3, 1))</f>
        <v>1</v>
      </c>
      <c r="Z39" s="23" cm="1">
        <f t="array" ref="Z39">_xlfn.LET(_xlpm.x, N39:N41, IF(SUM((_xlpm.x="C1")*1)=1, 3, 1))</f>
        <v>3</v>
      </c>
      <c r="AA39" s="23" cm="1">
        <f t="array" ref="AA39">_xlfn.LET(_xlpm.x, O39:O41, IF(SUM((_xlpm.x="C1")*1)=1, 3, 1))</f>
        <v>1</v>
      </c>
      <c r="AC39" s="129" t="s">
        <v>28</v>
      </c>
      <c r="AD39" s="175">
        <v>4</v>
      </c>
      <c r="AE39" s="175">
        <v>15</v>
      </c>
      <c r="AF39" s="175">
        <v>3</v>
      </c>
      <c r="AG39" s="175">
        <v>21</v>
      </c>
      <c r="AH39" s="175">
        <v>21</v>
      </c>
      <c r="AI39" s="5"/>
      <c r="AJ39" s="129" t="s">
        <v>28</v>
      </c>
      <c r="AK39" s="175">
        <v>4</v>
      </c>
      <c r="AL39" s="175">
        <v>15</v>
      </c>
      <c r="AM39" s="175">
        <v>3</v>
      </c>
      <c r="AN39" s="175">
        <v>21</v>
      </c>
      <c r="AO39" s="175">
        <v>21</v>
      </c>
    </row>
    <row r="40" spans="2:41" ht="16.5" customHeight="1">
      <c r="J40" s="23">
        <v>36</v>
      </c>
      <c r="K40" s="169" t="s">
        <v>31</v>
      </c>
      <c r="L40" s="169" t="s">
        <v>82</v>
      </c>
      <c r="M40" s="169" t="s">
        <v>29</v>
      </c>
      <c r="N40" s="169" t="s">
        <v>81</v>
      </c>
      <c r="O40" s="169" t="s">
        <v>15</v>
      </c>
      <c r="Q40" s="168">
        <v>7</v>
      </c>
      <c r="R40" s="168">
        <v>16</v>
      </c>
      <c r="S40" s="168">
        <v>8</v>
      </c>
      <c r="T40" s="168">
        <v>14</v>
      </c>
      <c r="U40" s="168">
        <v>2</v>
      </c>
      <c r="W40" s="23" cm="1">
        <f t="array" ref="W40">_xlfn.LET(_xlpm.x, K40:K42, IF(SUM((_xlpm.x="C1")*1)=1, 3, 1))</f>
        <v>1</v>
      </c>
      <c r="X40" s="23" cm="1">
        <f t="array" ref="X40">_xlfn.LET(_xlpm.x, L40:L42, IF(SUM((_xlpm.x="C1")*1)=1, 3, 1))</f>
        <v>1</v>
      </c>
      <c r="Y40" s="23" cm="1">
        <f t="array" ref="Y40">_xlfn.LET(_xlpm.x, M40:M42, IF(SUM((_xlpm.x="C1")*1)=1, 3, 1))</f>
        <v>1</v>
      </c>
      <c r="Z40" s="23" cm="1">
        <f t="array" ref="Z40">_xlfn.LET(_xlpm.x, N40:N42, IF(SUM((_xlpm.x="C1")*1)=1, 3, 1))</f>
        <v>3</v>
      </c>
      <c r="AA40" s="23" cm="1">
        <f t="array" ref="AA40">_xlfn.LET(_xlpm.x, O40:O42, IF(SUM((_xlpm.x="C1")*1)=1, 3, 1))</f>
        <v>1</v>
      </c>
      <c r="AC40" s="129" t="s">
        <v>30</v>
      </c>
      <c r="AD40" s="175">
        <v>4</v>
      </c>
      <c r="AE40" s="175">
        <v>17</v>
      </c>
      <c r="AF40" s="175">
        <v>3</v>
      </c>
      <c r="AG40" s="175">
        <v>21</v>
      </c>
      <c r="AH40" s="175">
        <v>21</v>
      </c>
      <c r="AI40" s="5"/>
      <c r="AJ40" s="129" t="s">
        <v>30</v>
      </c>
      <c r="AK40" s="175">
        <v>4</v>
      </c>
      <c r="AL40" s="175">
        <v>17</v>
      </c>
      <c r="AM40" s="175">
        <v>3</v>
      </c>
      <c r="AN40" s="175">
        <v>21</v>
      </c>
      <c r="AO40" s="175">
        <v>21</v>
      </c>
    </row>
    <row r="41" spans="2:41" ht="16.5" customHeight="1">
      <c r="J41" s="168">
        <v>37</v>
      </c>
      <c r="K41" s="169" t="s">
        <v>13</v>
      </c>
      <c r="L41" s="169" t="s">
        <v>82</v>
      </c>
      <c r="M41" s="169" t="s">
        <v>31</v>
      </c>
      <c r="N41" s="169" t="s">
        <v>14</v>
      </c>
      <c r="O41" s="169" t="s">
        <v>28</v>
      </c>
      <c r="Q41" s="168">
        <v>5</v>
      </c>
      <c r="R41" s="168">
        <v>16</v>
      </c>
      <c r="S41" s="168">
        <v>7</v>
      </c>
      <c r="T41" s="168">
        <v>1</v>
      </c>
      <c r="U41" s="168">
        <v>9</v>
      </c>
      <c r="W41" s="23" cm="1">
        <f t="array" ref="W41">_xlfn.LET(_xlpm.x, K41:K43, IF(SUM((_xlpm.x="C1")*1)=1, 3, 1))</f>
        <v>1</v>
      </c>
      <c r="X41" s="23" cm="1">
        <f t="array" ref="X41">_xlfn.LET(_xlpm.x, L41:L43, IF(SUM((_xlpm.x="C1")*1)=1, 3, 1))</f>
        <v>1</v>
      </c>
      <c r="Y41" s="23" cm="1">
        <f t="array" ref="Y41">_xlfn.LET(_xlpm.x, M41:M43, IF(SUM((_xlpm.x="C1")*1)=1, 3, 1))</f>
        <v>1</v>
      </c>
      <c r="Z41" s="23" cm="1">
        <f t="array" ref="Z41">_xlfn.LET(_xlpm.x, N41:N43, IF(SUM((_xlpm.x="C1")*1)=1, 3, 1))</f>
        <v>3</v>
      </c>
      <c r="AA41" s="23" cm="1">
        <f t="array" ref="AA41">_xlfn.LET(_xlpm.x, O41:O43, IF(SUM((_xlpm.x="C1")*1)=1, 3, 1))</f>
        <v>1</v>
      </c>
      <c r="AC41" s="174" t="s">
        <v>78</v>
      </c>
      <c r="AD41" s="176">
        <v>0</v>
      </c>
      <c r="AE41" s="176">
        <v>15</v>
      </c>
      <c r="AF41" s="176">
        <v>0</v>
      </c>
      <c r="AG41" s="176">
        <v>6</v>
      </c>
      <c r="AH41" s="176">
        <v>0</v>
      </c>
      <c r="AI41" s="5"/>
      <c r="AJ41" s="174" t="s">
        <v>78</v>
      </c>
      <c r="AK41" s="176">
        <v>0</v>
      </c>
      <c r="AL41" s="176">
        <v>15</v>
      </c>
      <c r="AM41" s="176">
        <v>0</v>
      </c>
      <c r="AN41" s="176">
        <v>6</v>
      </c>
      <c r="AO41" s="176">
        <v>0</v>
      </c>
    </row>
    <row r="42" spans="2:41" ht="16.5" customHeight="1">
      <c r="J42" s="23">
        <v>38</v>
      </c>
      <c r="K42" s="169" t="s">
        <v>13</v>
      </c>
      <c r="L42" s="169" t="s">
        <v>30</v>
      </c>
      <c r="M42" s="169" t="s">
        <v>30</v>
      </c>
      <c r="N42" s="169" t="s">
        <v>95</v>
      </c>
      <c r="O42" s="169" t="s">
        <v>13</v>
      </c>
      <c r="Q42" s="168">
        <v>5</v>
      </c>
      <c r="R42" s="168">
        <v>10</v>
      </c>
      <c r="S42" s="168">
        <v>10</v>
      </c>
      <c r="T42" s="168">
        <v>6</v>
      </c>
      <c r="U42" s="168">
        <v>5</v>
      </c>
      <c r="W42" s="23" cm="1">
        <f t="array" ref="W42">_xlfn.LET(_xlpm.x, K42:K44, IF(SUM((_xlpm.x="C1")*1)=1, 3, 1))</f>
        <v>1</v>
      </c>
      <c r="X42" s="23" cm="1">
        <f t="array" ref="X42">_xlfn.LET(_xlpm.x, L42:L44, IF(SUM((_xlpm.x="C1")*1)=1, 3, 1))</f>
        <v>1</v>
      </c>
      <c r="Y42" s="23" cm="1">
        <f t="array" ref="Y42">_xlfn.LET(_xlpm.x, M42:M44, IF(SUM((_xlpm.x="C1")*1)=1, 3, 1))</f>
        <v>1</v>
      </c>
      <c r="Z42" s="23" cm="1">
        <f t="array" ref="Z42">_xlfn.LET(_xlpm.x, N42:N44, IF(SUM((_xlpm.x="C1")*1)=1, 3, 1))</f>
        <v>1</v>
      </c>
      <c r="AA42" s="23" cm="1">
        <f t="array" ref="AA42">_xlfn.LET(_xlpm.x, O42:O44, IF(SUM((_xlpm.x="C1")*1)=1, 3, 1))</f>
        <v>1</v>
      </c>
      <c r="AC42" s="174" t="s">
        <v>79</v>
      </c>
      <c r="AD42" s="176">
        <v>0</v>
      </c>
      <c r="AE42" s="176">
        <v>18</v>
      </c>
      <c r="AF42" s="176">
        <v>0</v>
      </c>
      <c r="AG42" s="176">
        <v>6</v>
      </c>
      <c r="AH42" s="176">
        <v>0</v>
      </c>
      <c r="AI42" s="5"/>
      <c r="AJ42" s="174" t="s">
        <v>79</v>
      </c>
      <c r="AK42" s="176">
        <v>0</v>
      </c>
      <c r="AL42" s="176">
        <v>18</v>
      </c>
      <c r="AM42" s="176">
        <v>0</v>
      </c>
      <c r="AN42" s="176">
        <v>6</v>
      </c>
      <c r="AO42" s="176">
        <v>0</v>
      </c>
    </row>
    <row r="43" spans="2:41" ht="16.5" customHeight="1">
      <c r="J43" s="168">
        <v>39</v>
      </c>
      <c r="K43" s="169" t="s">
        <v>13</v>
      </c>
      <c r="L43" s="169" t="s">
        <v>13</v>
      </c>
      <c r="M43" s="169" t="s">
        <v>31</v>
      </c>
      <c r="N43" s="169" t="s">
        <v>95</v>
      </c>
      <c r="O43" s="169" t="s">
        <v>13</v>
      </c>
      <c r="Q43" s="168">
        <v>5</v>
      </c>
      <c r="R43" s="168">
        <v>5</v>
      </c>
      <c r="S43" s="168">
        <v>7</v>
      </c>
      <c r="T43" s="168">
        <v>6</v>
      </c>
      <c r="U43" s="168">
        <v>5</v>
      </c>
      <c r="W43" s="23" cm="1">
        <f t="array" ref="W43">_xlfn.LET(_xlpm.x, K43:K45, IF(SUM((_xlpm.x="C1")*1)=1, 3, 1))</f>
        <v>1</v>
      </c>
      <c r="X43" s="23" cm="1">
        <f t="array" ref="X43">_xlfn.LET(_xlpm.x, L43:L45, IF(SUM((_xlpm.x="C1")*1)=1, 3, 1))</f>
        <v>1</v>
      </c>
      <c r="Y43" s="23" cm="1">
        <f t="array" ref="Y43">_xlfn.LET(_xlpm.x, M43:M45, IF(SUM((_xlpm.x="C1")*1)=1, 3, 1))</f>
        <v>1</v>
      </c>
      <c r="Z43" s="23" cm="1">
        <f t="array" ref="Z43">_xlfn.LET(_xlpm.x, N43:N45, IF(SUM((_xlpm.x="C1")*1)=1, 3, 1))</f>
        <v>1</v>
      </c>
      <c r="AA43" s="23" cm="1">
        <f t="array" ref="AA43">_xlfn.LET(_xlpm.x, O43:O45, IF(SUM((_xlpm.x="C1")*1)=1, 3, 1))</f>
        <v>1</v>
      </c>
      <c r="AC43" s="174" t="s">
        <v>80</v>
      </c>
      <c r="AD43" s="176">
        <v>0</v>
      </c>
      <c r="AE43" s="176">
        <v>18</v>
      </c>
      <c r="AF43" s="176">
        <v>0</v>
      </c>
      <c r="AG43" s="176">
        <v>6</v>
      </c>
      <c r="AH43" s="176">
        <v>0</v>
      </c>
      <c r="AI43" s="5"/>
      <c r="AJ43" s="174" t="s">
        <v>80</v>
      </c>
      <c r="AK43" s="176">
        <v>0</v>
      </c>
      <c r="AL43" s="176">
        <v>18</v>
      </c>
      <c r="AM43" s="176">
        <v>0</v>
      </c>
      <c r="AN43" s="176">
        <v>6</v>
      </c>
      <c r="AO43" s="176">
        <v>0</v>
      </c>
    </row>
    <row r="44" spans="2:41" ht="16.5" customHeight="1">
      <c r="J44" s="23">
        <v>40</v>
      </c>
      <c r="K44" s="169" t="s">
        <v>29</v>
      </c>
      <c r="L44" s="169" t="s">
        <v>79</v>
      </c>
      <c r="M44" s="169" t="s">
        <v>13</v>
      </c>
      <c r="N44" s="169" t="s">
        <v>94</v>
      </c>
      <c r="O44" s="169" t="s">
        <v>31</v>
      </c>
      <c r="Q44" s="168">
        <v>8</v>
      </c>
      <c r="R44" s="168">
        <v>12</v>
      </c>
      <c r="S44" s="168">
        <v>5</v>
      </c>
      <c r="T44" s="168">
        <v>17</v>
      </c>
      <c r="U44" s="168">
        <v>7</v>
      </c>
      <c r="W44" s="23" cm="1">
        <f t="array" ref="W44">_xlfn.LET(_xlpm.x, K44:K46, IF(SUM((_xlpm.x="C1")*1)=1, 3, 1))</f>
        <v>1</v>
      </c>
      <c r="X44" s="23" cm="1">
        <f t="array" ref="X44">_xlfn.LET(_xlpm.x, L44:L46, IF(SUM((_xlpm.x="C1")*1)=1, 3, 1))</f>
        <v>1</v>
      </c>
      <c r="Y44" s="23" cm="1">
        <f t="array" ref="Y44">_xlfn.LET(_xlpm.x, M44:M46, IF(SUM((_xlpm.x="C1")*1)=1, 3, 1))</f>
        <v>1</v>
      </c>
      <c r="Z44" s="23" cm="1">
        <f t="array" ref="Z44">_xlfn.LET(_xlpm.x, N44:N46, IF(SUM((_xlpm.x="C1")*1)=1, 3, 1))</f>
        <v>1</v>
      </c>
      <c r="AA44" s="23" cm="1">
        <f t="array" ref="AA44">_xlfn.LET(_xlpm.x, O44:O46, IF(SUM((_xlpm.x="C1")*1)=1, 3, 1))</f>
        <v>1</v>
      </c>
      <c r="AC44" s="174" t="s">
        <v>81</v>
      </c>
      <c r="AD44" s="176">
        <v>0</v>
      </c>
      <c r="AE44" s="176">
        <v>13</v>
      </c>
      <c r="AF44" s="176">
        <v>4</v>
      </c>
      <c r="AG44" s="176">
        <v>4</v>
      </c>
      <c r="AH44" s="176">
        <v>0</v>
      </c>
      <c r="AI44" s="5"/>
      <c r="AJ44" s="174" t="s">
        <v>81</v>
      </c>
      <c r="AK44" s="176">
        <v>0</v>
      </c>
      <c r="AL44" s="176">
        <v>13</v>
      </c>
      <c r="AM44" s="176">
        <v>4</v>
      </c>
      <c r="AN44" s="176">
        <v>4</v>
      </c>
      <c r="AO44" s="176">
        <v>0</v>
      </c>
    </row>
    <row r="45" spans="2:41" ht="16.5" customHeight="1">
      <c r="J45" s="168">
        <v>41</v>
      </c>
      <c r="K45" s="169" t="s">
        <v>95</v>
      </c>
      <c r="L45" s="169" t="s">
        <v>30</v>
      </c>
      <c r="M45" s="169" t="s">
        <v>95</v>
      </c>
      <c r="N45" s="169" t="s">
        <v>15</v>
      </c>
      <c r="O45" s="169" t="s">
        <v>13</v>
      </c>
      <c r="Q45" s="168">
        <v>6</v>
      </c>
      <c r="R45" s="168">
        <v>10</v>
      </c>
      <c r="S45" s="168">
        <v>6</v>
      </c>
      <c r="T45" s="168">
        <v>2</v>
      </c>
      <c r="U45" s="168">
        <v>5</v>
      </c>
      <c r="W45" s="23" cm="1">
        <f t="array" ref="W45">_xlfn.LET(_xlpm.x, K45:K47, IF(SUM((_xlpm.x="C1")*1)=1, 3, 1))</f>
        <v>1</v>
      </c>
      <c r="X45" s="23" cm="1">
        <f t="array" ref="X45">_xlfn.LET(_xlpm.x, L45:L47, IF(SUM((_xlpm.x="C1")*1)=1, 3, 1))</f>
        <v>1</v>
      </c>
      <c r="Y45" s="23" cm="1">
        <f t="array" ref="Y45">_xlfn.LET(_xlpm.x, M45:M47, IF(SUM((_xlpm.x="C1")*1)=1, 3, 1))</f>
        <v>1</v>
      </c>
      <c r="Z45" s="23" cm="1">
        <f t="array" ref="Z45">_xlfn.LET(_xlpm.x, N45:N47, IF(SUM((_xlpm.x="C1")*1)=1, 3, 1))</f>
        <v>1</v>
      </c>
      <c r="AA45" s="23" cm="1">
        <f t="array" ref="AA45">_xlfn.LET(_xlpm.x, O45:O47, IF(SUM((_xlpm.x="C1")*1)=1, 3, 1))</f>
        <v>3</v>
      </c>
      <c r="AC45" s="174" t="s">
        <v>96</v>
      </c>
      <c r="AD45" s="176">
        <v>0</v>
      </c>
      <c r="AE45" s="176">
        <v>7</v>
      </c>
      <c r="AF45" s="176">
        <v>4</v>
      </c>
      <c r="AG45" s="176">
        <v>4</v>
      </c>
      <c r="AH45" s="176">
        <v>0</v>
      </c>
      <c r="AI45" s="5"/>
      <c r="AJ45" s="174" t="s">
        <v>96</v>
      </c>
      <c r="AK45" s="176">
        <v>0</v>
      </c>
      <c r="AL45" s="176">
        <v>7</v>
      </c>
      <c r="AM45" s="176">
        <v>4</v>
      </c>
      <c r="AN45" s="176">
        <v>4</v>
      </c>
      <c r="AO45" s="176">
        <v>0</v>
      </c>
    </row>
    <row r="46" spans="2:41" ht="16.5" customHeight="1">
      <c r="J46" s="23">
        <v>42</v>
      </c>
      <c r="K46" s="169" t="s">
        <v>95</v>
      </c>
      <c r="L46" s="169" t="s">
        <v>95</v>
      </c>
      <c r="M46" s="169" t="s">
        <v>31</v>
      </c>
      <c r="N46" s="169" t="s">
        <v>16</v>
      </c>
      <c r="O46" s="169" t="s">
        <v>30</v>
      </c>
      <c r="Q46" s="168">
        <v>6</v>
      </c>
      <c r="R46" s="168">
        <v>6</v>
      </c>
      <c r="S46" s="168">
        <v>7</v>
      </c>
      <c r="T46" s="168">
        <v>3</v>
      </c>
      <c r="U46" s="168">
        <v>10</v>
      </c>
      <c r="W46" s="23" cm="1">
        <f t="array" ref="W46">_xlfn.LET(_xlpm.x, K46:K48, IF(SUM((_xlpm.x="C1")*1)=1, 3, 1))</f>
        <v>1</v>
      </c>
      <c r="X46" s="23" cm="1">
        <f t="array" ref="X46">_xlfn.LET(_xlpm.x, L46:L48, IF(SUM((_xlpm.x="C1")*1)=1, 3, 1))</f>
        <v>3</v>
      </c>
      <c r="Y46" s="23" cm="1">
        <f t="array" ref="Y46">_xlfn.LET(_xlpm.x, M46:M48, IF(SUM((_xlpm.x="C1")*1)=1, 3, 1))</f>
        <v>1</v>
      </c>
      <c r="Z46" s="23" cm="1">
        <f t="array" ref="Z46">_xlfn.LET(_xlpm.x, N46:N48, IF(SUM((_xlpm.x="C1")*1)=1, 3, 1))</f>
        <v>1</v>
      </c>
      <c r="AA46" s="23" cm="1">
        <f t="array" ref="AA46">_xlfn.LET(_xlpm.x, O46:O48, IF(SUM((_xlpm.x="C1")*1)=1, 3, 1))</f>
        <v>3</v>
      </c>
      <c r="AC46" s="174" t="s">
        <v>82</v>
      </c>
      <c r="AD46" s="176">
        <v>0</v>
      </c>
      <c r="AE46" s="176">
        <v>10</v>
      </c>
      <c r="AF46" s="176">
        <v>4</v>
      </c>
      <c r="AG46" s="176">
        <v>4</v>
      </c>
      <c r="AH46" s="176">
        <v>0</v>
      </c>
      <c r="AI46" s="5"/>
      <c r="AJ46" s="174" t="s">
        <v>82</v>
      </c>
      <c r="AK46" s="176">
        <v>0</v>
      </c>
      <c r="AL46" s="176">
        <v>10</v>
      </c>
      <c r="AM46" s="176">
        <v>4</v>
      </c>
      <c r="AN46" s="176">
        <v>4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85</v>
      </c>
      <c r="M47" s="169" t="s">
        <v>29</v>
      </c>
      <c r="N47" s="169" t="s">
        <v>16</v>
      </c>
      <c r="O47" s="169" t="s">
        <v>14</v>
      </c>
      <c r="Q47" s="168">
        <v>6</v>
      </c>
      <c r="R47" s="168">
        <v>18</v>
      </c>
      <c r="S47" s="168">
        <v>8</v>
      </c>
      <c r="T47" s="168">
        <v>3</v>
      </c>
      <c r="U47" s="168">
        <v>1</v>
      </c>
      <c r="W47" s="23" cm="1">
        <f t="array" ref="W47">_xlfn.LET(_xlpm.x, K47:K49, IF(SUM((_xlpm.x="C1")*1)=1, 3, 1))</f>
        <v>1</v>
      </c>
      <c r="X47" s="23" cm="1">
        <f t="array" ref="X47">_xlfn.LET(_xlpm.x, L47:L49, IF(SUM((_xlpm.x="C1")*1)=1, 3, 1))</f>
        <v>3</v>
      </c>
      <c r="Y47" s="23" cm="1">
        <f t="array" ref="Y47">_xlfn.LET(_xlpm.x, M47:M49, IF(SUM((_xlpm.x="C1")*1)=1, 3, 1))</f>
        <v>1</v>
      </c>
      <c r="Z47" s="23" cm="1">
        <f t="array" ref="Z47">_xlfn.LET(_xlpm.x, N47:N49, IF(SUM((_xlpm.x="C1")*1)=1, 3, 1))</f>
        <v>1</v>
      </c>
      <c r="AA47" s="23" cm="1">
        <f t="array" ref="AA47">_xlfn.LET(_xlpm.x, O47:O49, IF(SUM((_xlpm.x="C1")*1)=1, 3, 1))</f>
        <v>3</v>
      </c>
      <c r="AC47" s="174" t="s">
        <v>94</v>
      </c>
      <c r="AD47" s="176">
        <v>0</v>
      </c>
      <c r="AE47" s="176">
        <v>10</v>
      </c>
      <c r="AF47" s="176">
        <v>4</v>
      </c>
      <c r="AG47" s="176">
        <v>4</v>
      </c>
      <c r="AH47" s="176">
        <v>0</v>
      </c>
      <c r="AI47" s="5"/>
      <c r="AJ47" s="174" t="s">
        <v>94</v>
      </c>
      <c r="AK47" s="176">
        <v>0</v>
      </c>
      <c r="AL47" s="176">
        <v>10</v>
      </c>
      <c r="AM47" s="176">
        <v>4</v>
      </c>
      <c r="AN47" s="176">
        <v>4</v>
      </c>
      <c r="AO47" s="176">
        <v>0</v>
      </c>
    </row>
    <row r="48" spans="2:41" ht="16.5" customHeight="1">
      <c r="J48" s="23">
        <v>44</v>
      </c>
      <c r="K48" s="169" t="s">
        <v>13</v>
      </c>
      <c r="L48" s="169" t="s">
        <v>14</v>
      </c>
      <c r="M48" s="169" t="s">
        <v>31</v>
      </c>
      <c r="N48" s="169" t="s">
        <v>15</v>
      </c>
      <c r="O48" s="169" t="s">
        <v>13</v>
      </c>
      <c r="Q48" s="168">
        <v>5</v>
      </c>
      <c r="R48" s="168">
        <v>1</v>
      </c>
      <c r="S48" s="168">
        <v>7</v>
      </c>
      <c r="T48" s="168">
        <v>2</v>
      </c>
      <c r="U48" s="168">
        <v>5</v>
      </c>
      <c r="W48" s="23" cm="1">
        <f t="array" ref="W48">_xlfn.LET(_xlpm.x, K48:K50, IF(SUM((_xlpm.x="C1")*1)=1, 3, 1))</f>
        <v>1</v>
      </c>
      <c r="X48" s="23" cm="1">
        <f t="array" ref="X48">_xlfn.LET(_xlpm.x, L48:L50, IF(SUM((_xlpm.x="C1")*1)=1, 3, 1))</f>
        <v>3</v>
      </c>
      <c r="Y48" s="23" cm="1">
        <f t="array" ref="Y48">_xlfn.LET(_xlpm.x, M48:M50, IF(SUM((_xlpm.x="C1")*1)=1, 3, 1))</f>
        <v>1</v>
      </c>
      <c r="Z48" s="23" cm="1">
        <f t="array" ref="Z48">_xlfn.LET(_xlpm.x, N48:N50, IF(SUM((_xlpm.x="C1")*1)=1, 3, 1))</f>
        <v>1</v>
      </c>
      <c r="AA48" s="23" cm="1">
        <f t="array" ref="AA48">_xlfn.LET(_xlpm.x, O48:O50, IF(SUM((_xlpm.x="C1")*1)=1, 3, 1))</f>
        <v>1</v>
      </c>
      <c r="AC48" s="174" t="s">
        <v>85</v>
      </c>
      <c r="AD48" s="176">
        <v>0</v>
      </c>
      <c r="AE48" s="176">
        <v>15</v>
      </c>
      <c r="AF48" s="176">
        <v>0</v>
      </c>
      <c r="AG48" s="176">
        <v>6</v>
      </c>
      <c r="AH48" s="176">
        <v>0</v>
      </c>
      <c r="AI48" s="5"/>
      <c r="AJ48" s="174" t="s">
        <v>85</v>
      </c>
      <c r="AK48" s="176">
        <v>0</v>
      </c>
      <c r="AL48" s="176">
        <v>15</v>
      </c>
      <c r="AM48" s="176">
        <v>0</v>
      </c>
      <c r="AN48" s="176">
        <v>6</v>
      </c>
      <c r="AO48" s="176">
        <v>0</v>
      </c>
    </row>
    <row r="49" spans="10:41" ht="16.5" customHeight="1">
      <c r="J49" s="168">
        <v>45</v>
      </c>
      <c r="K49" s="169" t="s">
        <v>29</v>
      </c>
      <c r="L49" s="169" t="s">
        <v>12</v>
      </c>
      <c r="M49" s="169" t="s">
        <v>95</v>
      </c>
      <c r="N49" s="169" t="s">
        <v>30</v>
      </c>
      <c r="O49" s="169" t="s">
        <v>12</v>
      </c>
      <c r="Q49" s="168">
        <v>8</v>
      </c>
      <c r="R49" s="168">
        <v>4</v>
      </c>
      <c r="S49" s="168">
        <v>6</v>
      </c>
      <c r="T49" s="168">
        <v>10</v>
      </c>
      <c r="U49" s="168">
        <v>4</v>
      </c>
      <c r="W49" s="23" cm="1">
        <f t="array" ref="W49">_xlfn.LET(_xlpm.x, K49:K51, IF(SUM((_xlpm.x="C1")*1)=1, 3, 1))</f>
        <v>3</v>
      </c>
      <c r="X49" s="23" cm="1">
        <f t="array" ref="X49">_xlfn.LET(_xlpm.x, L49:L51, IF(SUM((_xlpm.x="C1")*1)=1, 3, 1))</f>
        <v>1</v>
      </c>
      <c r="Y49" s="23" cm="1">
        <f t="array" ref="Y49">_xlfn.LET(_xlpm.x, M49:M51, IF(SUM((_xlpm.x="C1")*1)=1, 3, 1))</f>
        <v>1</v>
      </c>
      <c r="Z49" s="23" cm="1">
        <f t="array" ref="Z49">_xlfn.LET(_xlpm.x, N49:N51, IF(SUM((_xlpm.x="C1")*1)=1, 3, 1))</f>
        <v>1</v>
      </c>
      <c r="AA49" s="23" cm="1">
        <f t="array" ref="AA49">_xlfn.LET(_xlpm.x, O49:O51, IF(SUM((_xlpm.x="C1")*1)=1, 3, 1))</f>
        <v>1</v>
      </c>
      <c r="AC49" s="174" t="s">
        <v>87</v>
      </c>
      <c r="AD49" s="176">
        <v>0</v>
      </c>
      <c r="AE49" s="176">
        <v>12</v>
      </c>
      <c r="AF49" s="176">
        <v>0</v>
      </c>
      <c r="AG49" s="176">
        <v>6</v>
      </c>
      <c r="AH49" s="176">
        <v>0</v>
      </c>
      <c r="AI49" s="5"/>
      <c r="AJ49" s="174" t="s">
        <v>87</v>
      </c>
      <c r="AK49" s="176">
        <v>0</v>
      </c>
      <c r="AL49" s="176">
        <v>12</v>
      </c>
      <c r="AM49" s="176">
        <v>0</v>
      </c>
      <c r="AN49" s="176">
        <v>6</v>
      </c>
      <c r="AO49" s="176">
        <v>0</v>
      </c>
    </row>
    <row r="50" spans="10:41" ht="16.5" customHeight="1">
      <c r="J50" s="23">
        <v>46</v>
      </c>
      <c r="K50" s="169" t="s">
        <v>31</v>
      </c>
      <c r="L50" s="169" t="s">
        <v>15</v>
      </c>
      <c r="M50" s="169" t="s">
        <v>31</v>
      </c>
      <c r="N50" s="169" t="s">
        <v>16</v>
      </c>
      <c r="O50" s="169" t="s">
        <v>30</v>
      </c>
      <c r="Q50" s="168">
        <v>7</v>
      </c>
      <c r="R50" s="168">
        <v>2</v>
      </c>
      <c r="S50" s="168">
        <v>7</v>
      </c>
      <c r="T50" s="168">
        <v>3</v>
      </c>
      <c r="U50" s="168">
        <v>10</v>
      </c>
      <c r="W50" s="23" cm="1">
        <f t="array" ref="W50">_xlfn.LET(_xlpm.x, K50:K52, IF(SUM((_xlpm.x="C1")*1)=1, 3, 1))</f>
        <v>3</v>
      </c>
      <c r="X50" s="23" cm="1">
        <f t="array" ref="X50">_xlfn.LET(_xlpm.x, L50:L52, IF(SUM((_xlpm.x="C1")*1)=1, 3, 1))</f>
        <v>1</v>
      </c>
      <c r="Y50" s="23" cm="1">
        <f t="array" ref="Y50">_xlfn.LET(_xlpm.x, M50:M52, IF(SUM((_xlpm.x="C1")*1)=1, 3, 1))</f>
        <v>1</v>
      </c>
      <c r="Z50" s="23" cm="1">
        <f t="array" ref="Z50">_xlfn.LET(_xlpm.x, N50:N52, IF(SUM((_xlpm.x="C1")*1)=1, 3, 1))</f>
        <v>1</v>
      </c>
      <c r="AA50" s="23" cm="1">
        <f t="array" ref="AA50">_xlfn.LET(_xlpm.x, O50:O52, IF(SUM((_xlpm.x="C1")*1)=1, 3, 1))</f>
        <v>1</v>
      </c>
      <c r="AD50" s="99">
        <v>194</v>
      </c>
      <c r="AE50" s="99">
        <v>238</v>
      </c>
      <c r="AF50" s="99">
        <v>198</v>
      </c>
      <c r="AG50" s="99">
        <v>214</v>
      </c>
      <c r="AH50" s="99">
        <v>191</v>
      </c>
      <c r="AI50" s="5"/>
      <c r="AK50" s="99">
        <v>194</v>
      </c>
      <c r="AL50" s="99">
        <v>238</v>
      </c>
      <c r="AM50" s="99">
        <v>198</v>
      </c>
      <c r="AN50" s="99">
        <v>214</v>
      </c>
      <c r="AO50" s="99">
        <v>191</v>
      </c>
    </row>
    <row r="51" spans="10:41" ht="16.5" customHeight="1">
      <c r="J51" s="168">
        <v>47</v>
      </c>
      <c r="K51" s="169" t="s">
        <v>14</v>
      </c>
      <c r="L51" s="169" t="s">
        <v>78</v>
      </c>
      <c r="M51" s="169" t="s">
        <v>16</v>
      </c>
      <c r="N51" s="169" t="s">
        <v>15</v>
      </c>
      <c r="O51" s="169" t="s">
        <v>28</v>
      </c>
      <c r="Q51" s="168">
        <v>1</v>
      </c>
      <c r="R51" s="168">
        <v>11</v>
      </c>
      <c r="S51" s="168">
        <v>3</v>
      </c>
      <c r="T51" s="168">
        <v>2</v>
      </c>
      <c r="U51" s="168">
        <v>9</v>
      </c>
      <c r="W51" s="23" cm="1">
        <f t="array" ref="W51">_xlfn.LET(_xlpm.x, K51:K53, IF(SUM((_xlpm.x="C1")*1)=1, 3, 1))</f>
        <v>3</v>
      </c>
      <c r="X51" s="23" cm="1">
        <f t="array" ref="X51">_xlfn.LET(_xlpm.x, L51:L53, IF(SUM((_xlpm.x="C1")*1)=1, 3, 1))</f>
        <v>1</v>
      </c>
      <c r="Y51" s="23" cm="1">
        <f t="array" ref="Y51">_xlfn.LET(_xlpm.x, M51:M53, IF(SUM((_xlpm.x="C1")*1)=1, 3, 1))</f>
        <v>1</v>
      </c>
      <c r="Z51" s="23" cm="1">
        <f t="array" ref="Z51">_xlfn.LET(_xlpm.x, N51:N53, IF(SUM((_xlpm.x="C1")*1)=1, 3, 1))</f>
        <v>1</v>
      </c>
      <c r="AA51" s="23" cm="1">
        <f t="array" ref="AA51">_xlfn.LET(_xlpm.x, O51:O53, IF(SUM((_xlpm.x="C1")*1)=1, 3, 1))</f>
        <v>1</v>
      </c>
      <c r="AH51" s="5"/>
      <c r="AI51" s="5"/>
      <c r="AO51" s="5"/>
    </row>
    <row r="52" spans="10:41" ht="16.5" customHeight="1">
      <c r="J52" s="23">
        <v>48</v>
      </c>
      <c r="K52" s="169" t="s">
        <v>29</v>
      </c>
      <c r="L52" s="169" t="s">
        <v>81</v>
      </c>
      <c r="M52" s="169" t="s">
        <v>31</v>
      </c>
      <c r="N52" s="169" t="s">
        <v>31</v>
      </c>
      <c r="O52" s="169" t="s">
        <v>15</v>
      </c>
      <c r="Q52" s="168">
        <v>8</v>
      </c>
      <c r="R52" s="168">
        <v>14</v>
      </c>
      <c r="S52" s="168">
        <v>7</v>
      </c>
      <c r="T52" s="168">
        <v>7</v>
      </c>
      <c r="U52" s="168">
        <v>2</v>
      </c>
      <c r="W52" s="23" cm="1">
        <f t="array" ref="W52">_xlfn.LET(_xlpm.x, K52:K54, IF(SUM((_xlpm.x="C1")*1)=1, 3, 1))</f>
        <v>1</v>
      </c>
      <c r="X52" s="23" cm="1">
        <f t="array" ref="X52">_xlfn.LET(_xlpm.x, L52:L54, IF(SUM((_xlpm.x="C1")*1)=1, 3, 1))</f>
        <v>1</v>
      </c>
      <c r="Y52" s="23" cm="1">
        <f t="array" ref="Y52">_xlfn.LET(_xlpm.x, M52:M54, IF(SUM((_xlpm.x="C1")*1)=1, 3, 1))</f>
        <v>1</v>
      </c>
      <c r="Z52" s="23" cm="1">
        <f t="array" ref="Z52">_xlfn.LET(_xlpm.x, N52:N54, IF(SUM((_xlpm.x="C1")*1)=1, 3, 1))</f>
        <v>1</v>
      </c>
      <c r="AA52" s="23" cm="1">
        <f t="array" ref="AA52">_xlfn.LET(_xlpm.x, O52:O54, IF(SUM((_xlpm.x="C1")*1)=1, 3, 1))</f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31</v>
      </c>
      <c r="L53" s="169" t="s">
        <v>29</v>
      </c>
      <c r="M53" s="169" t="s">
        <v>31</v>
      </c>
      <c r="N53" s="169" t="s">
        <v>28</v>
      </c>
      <c r="O53" s="169" t="s">
        <v>31</v>
      </c>
      <c r="Q53" s="168">
        <v>7</v>
      </c>
      <c r="R53" s="168">
        <v>8</v>
      </c>
      <c r="S53" s="168">
        <v>7</v>
      </c>
      <c r="T53" s="168">
        <v>9</v>
      </c>
      <c r="U53" s="168">
        <v>7</v>
      </c>
      <c r="W53" s="23" cm="1">
        <f t="array" ref="W53">_xlfn.LET(_xlpm.x, K53:K55, IF(SUM((_xlpm.x="C1")*1)=1, 3, 1))</f>
        <v>1</v>
      </c>
      <c r="X53" s="23" cm="1">
        <f t="array" ref="X53">_xlfn.LET(_xlpm.x, L53:L55, IF(SUM((_xlpm.x="C1")*1)=1, 3, 1))</f>
        <v>1</v>
      </c>
      <c r="Y53" s="23" cm="1">
        <f t="array" ref="Y53">_xlfn.LET(_xlpm.x, M53:M55, IF(SUM((_xlpm.x="C1")*1)=1, 3, 1))</f>
        <v>1</v>
      </c>
      <c r="Z53" s="23" cm="1">
        <f t="array" ref="Z53">_xlfn.LET(_xlpm.x, N53:N55, IF(SUM((_xlpm.x="C1")*1)=1, 3, 1))</f>
        <v>1</v>
      </c>
      <c r="AA53" s="23" cm="1">
        <f t="array" ref="AA53">_xlfn.LET(_xlpm.x, O53:O55, IF(SUM((_xlpm.x="C1")*1)=1, 3, 1))</f>
        <v>1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29</v>
      </c>
      <c r="M54" s="169" t="s">
        <v>31</v>
      </c>
      <c r="N54" s="169" t="s">
        <v>28</v>
      </c>
      <c r="O54" s="169" t="s">
        <v>12</v>
      </c>
      <c r="Q54" s="168">
        <v>7</v>
      </c>
      <c r="R54" s="168">
        <v>8</v>
      </c>
      <c r="S54" s="168">
        <v>7</v>
      </c>
      <c r="T54" s="168">
        <v>9</v>
      </c>
      <c r="U54" s="168">
        <v>4</v>
      </c>
      <c r="W54" s="23" cm="1">
        <f t="array" ref="W54">_xlfn.LET(_xlpm.x, K54:K56, IF(SUM((_xlpm.x="C1")*1)=1, 3, 1))</f>
        <v>1</v>
      </c>
      <c r="X54" s="23" cm="1">
        <f t="array" ref="X54">_xlfn.LET(_xlpm.x, L54:L56, IF(SUM((_xlpm.x="C1")*1)=1, 3, 1))</f>
        <v>1</v>
      </c>
      <c r="Y54" s="23" cm="1">
        <f t="array" ref="Y54">_xlfn.LET(_xlpm.x, M54:M56, IF(SUM((_xlpm.x="C1")*1)=1, 3, 1))</f>
        <v>1</v>
      </c>
      <c r="Z54" s="23" cm="1">
        <f t="array" ref="Z54">_xlfn.LET(_xlpm.x, N54:N56, IF(SUM((_xlpm.x="C1")*1)=1, 3, 1))</f>
        <v>1</v>
      </c>
      <c r="AA54" s="23" cm="1">
        <f t="array" ref="AA54">_xlfn.LET(_xlpm.x, O54:O56, IF(SUM((_xlpm.x="C1")*1)=1, 3, 1))</f>
        <v>1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95</v>
      </c>
      <c r="L55" s="169" t="s">
        <v>94</v>
      </c>
      <c r="M55" s="169" t="s">
        <v>29</v>
      </c>
      <c r="N55" s="169" t="s">
        <v>81</v>
      </c>
      <c r="O55" s="169" t="s">
        <v>15</v>
      </c>
      <c r="Q55" s="168">
        <v>6</v>
      </c>
      <c r="R55" s="168">
        <v>17</v>
      </c>
      <c r="S55" s="168">
        <v>8</v>
      </c>
      <c r="T55" s="168">
        <v>14</v>
      </c>
      <c r="U55" s="168">
        <v>2</v>
      </c>
      <c r="W55" s="23" cm="1">
        <f t="array" ref="W55">_xlfn.LET(_xlpm.x, K55:K57, IF(SUM((_xlpm.x="C1")*1)=1, 3, 1))</f>
        <v>1</v>
      </c>
      <c r="X55" s="23" cm="1">
        <f t="array" ref="X55">_xlfn.LET(_xlpm.x, L55:L57, IF(SUM((_xlpm.x="C1")*1)=1, 3, 1))</f>
        <v>1</v>
      </c>
      <c r="Y55" s="23" cm="1">
        <f t="array" ref="Y55">_xlfn.LET(_xlpm.x, M55:M57, IF(SUM((_xlpm.x="C1")*1)=1, 3, 1))</f>
        <v>1</v>
      </c>
      <c r="Z55" s="23" cm="1">
        <f t="array" ref="Z55">_xlfn.LET(_xlpm.x, N55:N57, IF(SUM((_xlpm.x="C1")*1)=1, 3, 1))</f>
        <v>1</v>
      </c>
      <c r="AA55" s="23" cm="1">
        <f t="array" ref="AA55">_xlfn.LET(_xlpm.x, O55:O57, IF(SUM((_xlpm.x="C1")*1)=1, 3, 1))</f>
        <v>1</v>
      </c>
      <c r="AC55" s="174" t="s">
        <v>14</v>
      </c>
      <c r="AD55" s="174">
        <v>0</v>
      </c>
      <c r="AE55" s="174">
        <v>6</v>
      </c>
      <c r="AF55" s="174">
        <v>0</v>
      </c>
      <c r="AG55" s="174">
        <v>9</v>
      </c>
      <c r="AH55" s="174">
        <v>0</v>
      </c>
      <c r="AI55" s="5"/>
      <c r="AJ55" s="174" t="s">
        <v>14</v>
      </c>
      <c r="AK55" s="174">
        <v>0</v>
      </c>
      <c r="AL55" s="174">
        <v>6</v>
      </c>
      <c r="AM55" s="174">
        <v>0</v>
      </c>
      <c r="AN55" s="174">
        <v>9</v>
      </c>
      <c r="AO55" s="174">
        <v>0</v>
      </c>
    </row>
    <row r="56" spans="10:41" ht="16.5" customHeight="1">
      <c r="J56" s="23">
        <v>52</v>
      </c>
      <c r="K56" s="169" t="s">
        <v>29</v>
      </c>
      <c r="L56" s="169" t="s">
        <v>28</v>
      </c>
      <c r="M56" s="169" t="s">
        <v>31</v>
      </c>
      <c r="N56" s="169" t="s">
        <v>12</v>
      </c>
      <c r="O56" s="169" t="s">
        <v>13</v>
      </c>
      <c r="Q56" s="168">
        <v>8</v>
      </c>
      <c r="R56" s="168">
        <v>9</v>
      </c>
      <c r="S56" s="168">
        <v>7</v>
      </c>
      <c r="T56" s="168">
        <v>4</v>
      </c>
      <c r="U56" s="168">
        <v>5</v>
      </c>
      <c r="W56" s="23" cm="1">
        <f t="array" ref="W56">_xlfn.LET(_xlpm.x, K56:K58, IF(SUM((_xlpm.x="C1")*1)=1, 3, 1))</f>
        <v>1</v>
      </c>
      <c r="X56" s="23" cm="1">
        <f t="array" ref="X56">_xlfn.LET(_xlpm.x, L56:L58, IF(SUM((_xlpm.x="C1")*1)=1, 3, 1))</f>
        <v>1</v>
      </c>
      <c r="Y56" s="23" cm="1">
        <f t="array" ref="Y56">_xlfn.LET(_xlpm.x, M56:M58, IF(SUM((_xlpm.x="C1")*1)=1, 3, 1))</f>
        <v>1</v>
      </c>
      <c r="Z56" s="23" cm="1">
        <f t="array" ref="Z56">_xlfn.LET(_xlpm.x, N56:N58, IF(SUM((_xlpm.x="C1")*1)=1, 3, 1))</f>
        <v>1</v>
      </c>
      <c r="AA56" s="23" cm="1">
        <f t="array" ref="AA56">_xlfn.LET(_xlpm.x, O56:O58, IF(SUM((_xlpm.x="C1")*1)=1, 3, 1))</f>
        <v>1</v>
      </c>
      <c r="AC56" s="129" t="s">
        <v>15</v>
      </c>
      <c r="AD56" s="175">
        <v>4</v>
      </c>
      <c r="AE56" s="175">
        <v>14</v>
      </c>
      <c r="AF56" s="175">
        <v>4</v>
      </c>
      <c r="AG56" s="175">
        <v>21</v>
      </c>
      <c r="AH56" s="175">
        <v>22</v>
      </c>
      <c r="AI56" s="5"/>
      <c r="AJ56" s="129" t="s">
        <v>15</v>
      </c>
      <c r="AK56" s="175">
        <v>4</v>
      </c>
      <c r="AL56" s="175">
        <v>14</v>
      </c>
      <c r="AM56" s="175">
        <v>4</v>
      </c>
      <c r="AN56" s="175">
        <v>21</v>
      </c>
      <c r="AO56" s="175">
        <v>22</v>
      </c>
    </row>
    <row r="57" spans="10:41" ht="16.5" customHeight="1">
      <c r="J57" s="168">
        <v>53</v>
      </c>
      <c r="K57" s="169" t="s">
        <v>31</v>
      </c>
      <c r="L57" s="169" t="s">
        <v>28</v>
      </c>
      <c r="M57" s="169" t="s">
        <v>95</v>
      </c>
      <c r="N57" s="169" t="s">
        <v>12</v>
      </c>
      <c r="O57" s="169" t="s">
        <v>16</v>
      </c>
      <c r="Q57" s="168">
        <v>7</v>
      </c>
      <c r="R57" s="168">
        <v>9</v>
      </c>
      <c r="S57" s="168">
        <v>6</v>
      </c>
      <c r="T57" s="168">
        <v>4</v>
      </c>
      <c r="U57" s="168">
        <v>3</v>
      </c>
      <c r="W57" s="23" cm="1">
        <f t="array" ref="W57">_xlfn.LET(_xlpm.x, K57:K59, IF(SUM((_xlpm.x="C1")*1)=1, 3, 1))</f>
        <v>1</v>
      </c>
      <c r="X57" s="23" cm="1">
        <f t="array" ref="X57">_xlfn.LET(_xlpm.x, L57:L59, IF(SUM((_xlpm.x="C1")*1)=1, 3, 1))</f>
        <v>1</v>
      </c>
      <c r="Y57" s="23" cm="1">
        <f t="array" ref="Y57">_xlfn.LET(_xlpm.x, M57:M59, IF(SUM((_xlpm.x="C1")*1)=1, 3, 1))</f>
        <v>1</v>
      </c>
      <c r="Z57" s="23" cm="1">
        <f t="array" ref="Z57">_xlfn.LET(_xlpm.x, N57:N59, IF(SUM((_xlpm.x="C1")*1)=1, 3, 1))</f>
        <v>1</v>
      </c>
      <c r="AA57" s="23" cm="1">
        <f t="array" ref="AA57">_xlfn.LET(_xlpm.x, O57:O59, IF(SUM((_xlpm.x="C1")*1)=1, 3, 1))</f>
        <v>1</v>
      </c>
      <c r="AC57" s="129" t="s">
        <v>16</v>
      </c>
      <c r="AD57" s="175">
        <v>4</v>
      </c>
      <c r="AE57" s="175">
        <v>13</v>
      </c>
      <c r="AF57" s="175">
        <v>4</v>
      </c>
      <c r="AG57" s="175">
        <v>20</v>
      </c>
      <c r="AH57" s="175">
        <v>22</v>
      </c>
      <c r="AI57" s="5"/>
      <c r="AJ57" s="129" t="s">
        <v>16</v>
      </c>
      <c r="AK57" s="175">
        <v>4</v>
      </c>
      <c r="AL57" s="175">
        <v>13</v>
      </c>
      <c r="AM57" s="175">
        <v>4</v>
      </c>
      <c r="AN57" s="175">
        <v>20</v>
      </c>
      <c r="AO57" s="175">
        <v>22</v>
      </c>
    </row>
    <row r="58" spans="10:41" ht="16.5" customHeight="1">
      <c r="J58" s="23">
        <v>54</v>
      </c>
      <c r="K58" s="169" t="s">
        <v>31</v>
      </c>
      <c r="L58" s="169" t="s">
        <v>80</v>
      </c>
      <c r="M58" s="169" t="s">
        <v>29</v>
      </c>
      <c r="N58" s="169" t="s">
        <v>78</v>
      </c>
      <c r="O58" s="169" t="s">
        <v>15</v>
      </c>
      <c r="Q58" s="168">
        <v>7</v>
      </c>
      <c r="R58" s="168">
        <v>13</v>
      </c>
      <c r="S58" s="168">
        <v>8</v>
      </c>
      <c r="T58" s="168">
        <v>11</v>
      </c>
      <c r="U58" s="168">
        <v>2</v>
      </c>
      <c r="W58" s="23" cm="1">
        <f t="array" ref="W58">_xlfn.LET(_xlpm.x, K58:K60, IF(SUM((_xlpm.x="C1")*1)=1, 3, 1))</f>
        <v>1</v>
      </c>
      <c r="X58" s="23" cm="1">
        <f t="array" ref="X58">_xlfn.LET(_xlpm.x, L58:L60, IF(SUM((_xlpm.x="C1")*1)=1, 3, 1))</f>
        <v>1</v>
      </c>
      <c r="Y58" s="23" cm="1">
        <f t="array" ref="Y58">_xlfn.LET(_xlpm.x, M58:M60, IF(SUM((_xlpm.x="C1")*1)=1, 3, 1))</f>
        <v>1</v>
      </c>
      <c r="Z58" s="23" cm="1">
        <f t="array" ref="Z58">_xlfn.LET(_xlpm.x, N58:N60, IF(SUM((_xlpm.x="C1")*1)=1, 3, 1))</f>
        <v>1</v>
      </c>
      <c r="AA58" s="23" cm="1">
        <f t="array" ref="AA58">_xlfn.LET(_xlpm.x, O58:O60, IF(SUM((_xlpm.x="C1")*1)=1, 3, 1))</f>
        <v>1</v>
      </c>
      <c r="AC58" s="129" t="s">
        <v>12</v>
      </c>
      <c r="AD58" s="175">
        <v>4</v>
      </c>
      <c r="AE58" s="175">
        <v>13</v>
      </c>
      <c r="AF58" s="175">
        <v>4</v>
      </c>
      <c r="AG58" s="175">
        <v>20</v>
      </c>
      <c r="AH58" s="175">
        <v>21</v>
      </c>
      <c r="AI58" s="5"/>
      <c r="AJ58" s="129" t="s">
        <v>12</v>
      </c>
      <c r="AK58" s="175">
        <v>4</v>
      </c>
      <c r="AL58" s="175">
        <v>13</v>
      </c>
      <c r="AM58" s="175">
        <v>4</v>
      </c>
      <c r="AN58" s="175">
        <v>20</v>
      </c>
      <c r="AO58" s="175">
        <v>21</v>
      </c>
    </row>
    <row r="59" spans="10:41" ht="16.5" customHeight="1">
      <c r="J59" s="168">
        <v>55</v>
      </c>
      <c r="K59" s="169" t="s">
        <v>31</v>
      </c>
      <c r="L59" s="169" t="s">
        <v>12</v>
      </c>
      <c r="M59" s="169" t="s">
        <v>29</v>
      </c>
      <c r="N59" s="169" t="s">
        <v>12</v>
      </c>
      <c r="O59" s="169" t="s">
        <v>29</v>
      </c>
      <c r="Q59" s="168">
        <v>7</v>
      </c>
      <c r="R59" s="168">
        <v>4</v>
      </c>
      <c r="S59" s="168">
        <v>8</v>
      </c>
      <c r="T59" s="168">
        <v>4</v>
      </c>
      <c r="U59" s="168">
        <v>8</v>
      </c>
      <c r="W59" s="23" cm="1">
        <f t="array" ref="W59">_xlfn.LET(_xlpm.x, K59:K61, IF(SUM((_xlpm.x="C1")*1)=1, 3, 1))</f>
        <v>1</v>
      </c>
      <c r="X59" s="23" cm="1">
        <f t="array" ref="X59">_xlfn.LET(_xlpm.x, L59:L61, IF(SUM((_xlpm.x="C1")*1)=1, 3, 1))</f>
        <v>1</v>
      </c>
      <c r="Y59" s="23" cm="1">
        <f t="array" ref="Y59">_xlfn.LET(_xlpm.x, M59:M61, IF(SUM((_xlpm.x="C1")*1)=1, 3, 1))</f>
        <v>1</v>
      </c>
      <c r="Z59" s="23" cm="1">
        <f t="array" ref="Z59">_xlfn.LET(_xlpm.x, N59:N61, IF(SUM((_xlpm.x="C1")*1)=1, 3, 1))</f>
        <v>1</v>
      </c>
      <c r="AA59" s="23" cm="1">
        <f t="array" ref="AA59">_xlfn.LET(_xlpm.x, O59:O61, IF(SUM((_xlpm.x="C1")*1)=1, 3, 1))</f>
        <v>1</v>
      </c>
      <c r="AC59" s="129" t="s">
        <v>13</v>
      </c>
      <c r="AD59" s="175">
        <v>40</v>
      </c>
      <c r="AE59" s="175">
        <v>9</v>
      </c>
      <c r="AF59" s="175">
        <v>41</v>
      </c>
      <c r="AG59" s="175">
        <v>14</v>
      </c>
      <c r="AH59" s="175">
        <v>21</v>
      </c>
      <c r="AI59" s="5"/>
      <c r="AJ59" s="129" t="s">
        <v>13</v>
      </c>
      <c r="AK59" s="175">
        <v>40</v>
      </c>
      <c r="AL59" s="175">
        <v>9</v>
      </c>
      <c r="AM59" s="175">
        <v>41</v>
      </c>
      <c r="AN59" s="175">
        <v>14</v>
      </c>
      <c r="AO59" s="175">
        <v>21</v>
      </c>
    </row>
    <row r="60" spans="10:41" ht="16.5" customHeight="1">
      <c r="J60" s="23">
        <v>56</v>
      </c>
      <c r="K60" s="169" t="s">
        <v>13</v>
      </c>
      <c r="L60" s="169" t="s">
        <v>81</v>
      </c>
      <c r="M60" s="169" t="s">
        <v>29</v>
      </c>
      <c r="N60" s="169" t="s">
        <v>29</v>
      </c>
      <c r="O60" s="169" t="s">
        <v>30</v>
      </c>
      <c r="Q60" s="168">
        <v>5</v>
      </c>
      <c r="R60" s="168">
        <v>14</v>
      </c>
      <c r="S60" s="168">
        <v>8</v>
      </c>
      <c r="T60" s="168">
        <v>8</v>
      </c>
      <c r="U60" s="168">
        <v>10</v>
      </c>
      <c r="W60" s="23" cm="1">
        <f t="array" ref="W60">_xlfn.LET(_xlpm.x, K60:K62, IF(SUM((_xlpm.x="C1")*1)=1, 3, 1))</f>
        <v>1</v>
      </c>
      <c r="X60" s="23" cm="1">
        <f t="array" ref="X60">_xlfn.LET(_xlpm.x, L60:L62, IF(SUM((_xlpm.x="C1")*1)=1, 3, 1))</f>
        <v>1</v>
      </c>
      <c r="Y60" s="23" cm="1">
        <f t="array" ref="Y60">_xlfn.LET(_xlpm.x, M60:M62, IF(SUM((_xlpm.x="C1")*1)=1, 3, 1))</f>
        <v>1</v>
      </c>
      <c r="Z60" s="23" cm="1">
        <f t="array" ref="Z60">_xlfn.LET(_xlpm.x, N60:N62, IF(SUM((_xlpm.x="C1")*1)=1, 3, 1))</f>
        <v>1</v>
      </c>
      <c r="AA60" s="23" cm="1">
        <f t="array" ref="AA60">_xlfn.LET(_xlpm.x, O60:O62, IF(SUM((_xlpm.x="C1")*1)=1, 3, 1))</f>
        <v>1</v>
      </c>
      <c r="AC60" s="129" t="s">
        <v>95</v>
      </c>
      <c r="AD60" s="175">
        <v>40</v>
      </c>
      <c r="AE60" s="175">
        <v>13</v>
      </c>
      <c r="AF60" s="175">
        <v>41</v>
      </c>
      <c r="AG60" s="175">
        <v>14</v>
      </c>
      <c r="AH60" s="175">
        <v>21</v>
      </c>
      <c r="AI60" s="5"/>
      <c r="AJ60" s="129" t="s">
        <v>95</v>
      </c>
      <c r="AK60" s="175">
        <v>40</v>
      </c>
      <c r="AL60" s="175">
        <v>13</v>
      </c>
      <c r="AM60" s="175">
        <v>41</v>
      </c>
      <c r="AN60" s="175">
        <v>14</v>
      </c>
      <c r="AO60" s="175">
        <v>21</v>
      </c>
    </row>
    <row r="61" spans="10:41">
      <c r="J61" s="168">
        <v>57</v>
      </c>
      <c r="K61" s="169" t="s">
        <v>95</v>
      </c>
      <c r="L61" s="169" t="s">
        <v>81</v>
      </c>
      <c r="M61" s="169" t="s">
        <v>95</v>
      </c>
      <c r="N61" s="169" t="s">
        <v>12</v>
      </c>
      <c r="O61" s="169" t="s">
        <v>30</v>
      </c>
      <c r="Q61" s="168">
        <v>6</v>
      </c>
      <c r="R61" s="168">
        <v>14</v>
      </c>
      <c r="S61" s="168">
        <v>6</v>
      </c>
      <c r="T61" s="168">
        <v>4</v>
      </c>
      <c r="U61" s="168">
        <v>10</v>
      </c>
      <c r="W61" s="23" cm="1">
        <f t="array" ref="W61">_xlfn.LET(_xlpm.x, K61:K63, IF(SUM((_xlpm.x="C1")*1)=1, 3, 1))</f>
        <v>1</v>
      </c>
      <c r="X61" s="23" cm="1">
        <f t="array" ref="X61">_xlfn.LET(_xlpm.x, L61:L63, IF(SUM((_xlpm.x="C1")*1)=1, 3, 1))</f>
        <v>1</v>
      </c>
      <c r="Y61" s="23" cm="1">
        <f t="array" ref="Y61">_xlfn.LET(_xlpm.x, M61:M63, IF(SUM((_xlpm.x="C1")*1)=1, 3, 1))</f>
        <v>3</v>
      </c>
      <c r="Z61" s="23" cm="1">
        <f t="array" ref="Z61">_xlfn.LET(_xlpm.x, N61:N63, IF(SUM((_xlpm.x="C1")*1)=1, 3, 1))</f>
        <v>1</v>
      </c>
      <c r="AA61" s="23" cm="1">
        <f t="array" ref="AA61">_xlfn.LET(_xlpm.x, O61:O63, IF(SUM((_xlpm.x="C1")*1)=1, 3, 1))</f>
        <v>1</v>
      </c>
      <c r="AC61" s="129" t="s">
        <v>31</v>
      </c>
      <c r="AD61" s="175">
        <v>47</v>
      </c>
      <c r="AE61" s="175">
        <v>10</v>
      </c>
      <c r="AF61" s="175">
        <v>41</v>
      </c>
      <c r="AG61" s="175">
        <v>14</v>
      </c>
      <c r="AH61" s="175">
        <v>21</v>
      </c>
      <c r="AI61" s="5"/>
      <c r="AJ61" s="129" t="s">
        <v>31</v>
      </c>
      <c r="AK61" s="175">
        <v>47</v>
      </c>
      <c r="AL61" s="175">
        <v>10</v>
      </c>
      <c r="AM61" s="175">
        <v>41</v>
      </c>
      <c r="AN61" s="175">
        <v>14</v>
      </c>
      <c r="AO61" s="175">
        <v>21</v>
      </c>
    </row>
    <row r="62" spans="10:41">
      <c r="J62" s="23">
        <v>58</v>
      </c>
      <c r="K62" s="169" t="s">
        <v>30</v>
      </c>
      <c r="L62" s="169" t="s">
        <v>28</v>
      </c>
      <c r="M62" s="169" t="s">
        <v>95</v>
      </c>
      <c r="N62" s="169" t="s">
        <v>94</v>
      </c>
      <c r="O62" s="169" t="s">
        <v>16</v>
      </c>
      <c r="Q62" s="168">
        <v>10</v>
      </c>
      <c r="R62" s="168">
        <v>9</v>
      </c>
      <c r="S62" s="168">
        <v>6</v>
      </c>
      <c r="T62" s="168">
        <v>17</v>
      </c>
      <c r="U62" s="168">
        <v>3</v>
      </c>
      <c r="W62" s="23" cm="1">
        <f t="array" ref="W62">_xlfn.LET(_xlpm.x, K62:K64, IF(SUM((_xlpm.x="C1")*1)=1, 3, 1))</f>
        <v>1</v>
      </c>
      <c r="X62" s="23" cm="1">
        <f t="array" ref="X62">_xlfn.LET(_xlpm.x, L62:L64, IF(SUM((_xlpm.x="C1")*1)=1, 3, 1))</f>
        <v>1</v>
      </c>
      <c r="Y62" s="23" cm="1">
        <f t="array" ref="Y62">_xlfn.LET(_xlpm.x, M62:M64, IF(SUM((_xlpm.x="C1")*1)=1, 3, 1))</f>
        <v>3</v>
      </c>
      <c r="Z62" s="23" cm="1">
        <f t="array" ref="Z62">_xlfn.LET(_xlpm.x, N62:N64, IF(SUM((_xlpm.x="C1")*1)=1, 3, 1))</f>
        <v>1</v>
      </c>
      <c r="AA62" s="23" cm="1">
        <f t="array" ref="AA62">_xlfn.LET(_xlpm.x, O62:O64, IF(SUM((_xlpm.x="C1")*1)=1, 3, 1))</f>
        <v>1</v>
      </c>
      <c r="AC62" s="129" t="s">
        <v>29</v>
      </c>
      <c r="AD62" s="175">
        <v>47</v>
      </c>
      <c r="AE62" s="175">
        <v>10</v>
      </c>
      <c r="AF62" s="175">
        <v>41</v>
      </c>
      <c r="AG62" s="175">
        <v>14</v>
      </c>
      <c r="AH62" s="175">
        <v>21</v>
      </c>
      <c r="AI62" s="5"/>
      <c r="AJ62" s="129" t="s">
        <v>29</v>
      </c>
      <c r="AK62" s="175">
        <v>47</v>
      </c>
      <c r="AL62" s="175">
        <v>10</v>
      </c>
      <c r="AM62" s="175">
        <v>41</v>
      </c>
      <c r="AN62" s="175">
        <v>14</v>
      </c>
      <c r="AO62" s="175">
        <v>21</v>
      </c>
    </row>
    <row r="63" spans="10:41" ht="16.5" customHeight="1">
      <c r="J63" s="168">
        <v>59</v>
      </c>
      <c r="K63" s="169" t="s">
        <v>29</v>
      </c>
      <c r="L63" s="169" t="s">
        <v>80</v>
      </c>
      <c r="M63" s="169" t="s">
        <v>14</v>
      </c>
      <c r="N63" s="169" t="s">
        <v>85</v>
      </c>
      <c r="O63" s="169" t="s">
        <v>13</v>
      </c>
      <c r="Q63" s="168">
        <v>8</v>
      </c>
      <c r="R63" s="168">
        <v>13</v>
      </c>
      <c r="S63" s="168">
        <v>1</v>
      </c>
      <c r="T63" s="168">
        <v>18</v>
      </c>
      <c r="U63" s="168">
        <v>5</v>
      </c>
      <c r="W63" s="23" cm="1">
        <f t="array" ref="W63">_xlfn.LET(_xlpm.x, K63:K65, IF(SUM((_xlpm.x="C1")*1)=1, 3, 1))</f>
        <v>1</v>
      </c>
      <c r="X63" s="23" cm="1">
        <f t="array" ref="X63">_xlfn.LET(_xlpm.x, L63:L65, IF(SUM((_xlpm.x="C1")*1)=1, 3, 1))</f>
        <v>1</v>
      </c>
      <c r="Y63" s="23" cm="1">
        <f t="array" ref="Y63">_xlfn.LET(_xlpm.x, M63:M65, IF(SUM((_xlpm.x="C1")*1)=1, 3, 1))</f>
        <v>3</v>
      </c>
      <c r="Z63" s="23" cm="1">
        <f t="array" ref="Z63">_xlfn.LET(_xlpm.x, N63:N65, IF(SUM((_xlpm.x="C1")*1)=1, 3, 1))</f>
        <v>1</v>
      </c>
      <c r="AA63" s="23" cm="1">
        <f t="array" ref="AA63">_xlfn.LET(_xlpm.x, O63:O65, IF(SUM((_xlpm.x="C1")*1)=1, 3, 1))</f>
        <v>1</v>
      </c>
      <c r="AC63" s="129" t="s">
        <v>28</v>
      </c>
      <c r="AD63" s="175">
        <v>4</v>
      </c>
      <c r="AE63" s="175">
        <v>15</v>
      </c>
      <c r="AF63" s="175">
        <v>3</v>
      </c>
      <c r="AG63" s="175">
        <v>21</v>
      </c>
      <c r="AH63" s="175">
        <v>21</v>
      </c>
      <c r="AI63" s="5"/>
      <c r="AJ63" s="129" t="s">
        <v>28</v>
      </c>
      <c r="AK63" s="175">
        <v>4</v>
      </c>
      <c r="AL63" s="175">
        <v>15</v>
      </c>
      <c r="AM63" s="175">
        <v>3</v>
      </c>
      <c r="AN63" s="175">
        <v>21</v>
      </c>
      <c r="AO63" s="175">
        <v>21</v>
      </c>
    </row>
    <row r="64" spans="10:41" ht="16.5" customHeight="1">
      <c r="J64" s="23">
        <v>60</v>
      </c>
      <c r="K64" s="169" t="s">
        <v>95</v>
      </c>
      <c r="L64" s="169" t="s">
        <v>28</v>
      </c>
      <c r="M64" s="169" t="s">
        <v>13</v>
      </c>
      <c r="N64" s="169" t="s">
        <v>12</v>
      </c>
      <c r="O64" s="169" t="s">
        <v>28</v>
      </c>
      <c r="Q64" s="168">
        <v>6</v>
      </c>
      <c r="R64" s="168">
        <v>9</v>
      </c>
      <c r="S64" s="168">
        <v>5</v>
      </c>
      <c r="T64" s="168">
        <v>4</v>
      </c>
      <c r="U64" s="168">
        <v>9</v>
      </c>
      <c r="W64" s="23" cm="1">
        <f t="array" ref="W64">_xlfn.LET(_xlpm.x, K64:K66, IF(SUM((_xlpm.x="C1")*1)=1, 3, 1))</f>
        <v>1</v>
      </c>
      <c r="X64" s="23" cm="1">
        <f t="array" ref="X64">_xlfn.LET(_xlpm.x, L64:L66, IF(SUM((_xlpm.x="C1")*1)=1, 3, 1))</f>
        <v>1</v>
      </c>
      <c r="Y64" s="23" cm="1">
        <f t="array" ref="Y64">_xlfn.LET(_xlpm.x, M64:M66, IF(SUM((_xlpm.x="C1")*1)=1, 3, 1))</f>
        <v>1</v>
      </c>
      <c r="Z64" s="23" cm="1">
        <f t="array" ref="Z64">_xlfn.LET(_xlpm.x, N64:N66, IF(SUM((_xlpm.x="C1")*1)=1, 3, 1))</f>
        <v>1</v>
      </c>
      <c r="AA64" s="23" cm="1">
        <f t="array" ref="AA64">_xlfn.LET(_xlpm.x, O64:O66, IF(SUM((_xlpm.x="C1")*1)=1, 3, 1))</f>
        <v>1</v>
      </c>
      <c r="AC64" s="129" t="s">
        <v>30</v>
      </c>
      <c r="AD64" s="175">
        <v>4</v>
      </c>
      <c r="AE64" s="175">
        <v>17</v>
      </c>
      <c r="AF64" s="175">
        <v>3</v>
      </c>
      <c r="AG64" s="175">
        <v>21</v>
      </c>
      <c r="AH64" s="175">
        <v>21</v>
      </c>
      <c r="AI64" s="5"/>
      <c r="AJ64" s="129" t="s">
        <v>30</v>
      </c>
      <c r="AK64" s="175">
        <v>4</v>
      </c>
      <c r="AL64" s="175">
        <v>17</v>
      </c>
      <c r="AM64" s="175">
        <v>3</v>
      </c>
      <c r="AN64" s="175">
        <v>21</v>
      </c>
      <c r="AO64" s="175">
        <v>21</v>
      </c>
    </row>
    <row r="65" spans="10:41" ht="16.5" customHeight="1">
      <c r="J65" s="168">
        <v>61</v>
      </c>
      <c r="K65" s="169" t="s">
        <v>31</v>
      </c>
      <c r="L65" s="169" t="s">
        <v>30</v>
      </c>
      <c r="M65" s="169" t="s">
        <v>81</v>
      </c>
      <c r="N65" s="169" t="s">
        <v>16</v>
      </c>
      <c r="O65" s="169" t="s">
        <v>29</v>
      </c>
      <c r="Q65" s="168">
        <v>7</v>
      </c>
      <c r="R65" s="168">
        <v>10</v>
      </c>
      <c r="S65" s="168">
        <v>14</v>
      </c>
      <c r="T65" s="168">
        <v>3</v>
      </c>
      <c r="U65" s="168">
        <v>8</v>
      </c>
      <c r="W65" s="23" cm="1">
        <f t="array" ref="W65">_xlfn.LET(_xlpm.x, K65:K67, IF(SUM((_xlpm.x="C1")*1)=1, 3, 1))</f>
        <v>1</v>
      </c>
      <c r="X65" s="23" cm="1">
        <f t="array" ref="X65">_xlfn.LET(_xlpm.x, L65:L67, IF(SUM((_xlpm.x="C1")*1)=1, 3, 1))</f>
        <v>1</v>
      </c>
      <c r="Y65" s="23" cm="1">
        <f t="array" ref="Y65">_xlfn.LET(_xlpm.x, M65:M67, IF(SUM((_xlpm.x="C1")*1)=1, 3, 1))</f>
        <v>1</v>
      </c>
      <c r="Z65" s="23" cm="1">
        <f t="array" ref="Z65">_xlfn.LET(_xlpm.x, N65:N67, IF(SUM((_xlpm.x="C1")*1)=1, 3, 1))</f>
        <v>1</v>
      </c>
      <c r="AA65" s="23" cm="1">
        <f t="array" ref="AA65">_xlfn.LET(_xlpm.x, O65:O67, IF(SUM((_xlpm.x="C1")*1)=1, 3, 1))</f>
        <v>1</v>
      </c>
      <c r="AC65" s="174" t="s">
        <v>78</v>
      </c>
      <c r="AD65" s="176">
        <v>0</v>
      </c>
      <c r="AE65" s="176">
        <v>15</v>
      </c>
      <c r="AF65" s="176">
        <v>0</v>
      </c>
      <c r="AG65" s="176">
        <v>6</v>
      </c>
      <c r="AH65" s="176">
        <v>0</v>
      </c>
      <c r="AI65" s="5"/>
      <c r="AJ65" s="174" t="s">
        <v>78</v>
      </c>
      <c r="AK65" s="176">
        <v>0</v>
      </c>
      <c r="AL65" s="176">
        <v>15</v>
      </c>
      <c r="AM65" s="176">
        <v>0</v>
      </c>
      <c r="AN65" s="176">
        <v>6</v>
      </c>
      <c r="AO65" s="176">
        <v>0</v>
      </c>
    </row>
    <row r="66" spans="10:41" ht="16.5" customHeight="1">
      <c r="J66" s="23">
        <v>62</v>
      </c>
      <c r="K66" s="169" t="s">
        <v>15</v>
      </c>
      <c r="L66" s="169" t="s">
        <v>79</v>
      </c>
      <c r="M66" s="169" t="s">
        <v>13</v>
      </c>
      <c r="N66" s="169" t="s">
        <v>28</v>
      </c>
      <c r="O66" s="169" t="s">
        <v>28</v>
      </c>
      <c r="Q66" s="168">
        <v>2</v>
      </c>
      <c r="R66" s="168">
        <v>12</v>
      </c>
      <c r="S66" s="168">
        <v>5</v>
      </c>
      <c r="T66" s="168">
        <v>9</v>
      </c>
      <c r="U66" s="168">
        <v>9</v>
      </c>
      <c r="W66" s="23" cm="1">
        <f t="array" ref="W66">_xlfn.LET(_xlpm.x, K66:K68, IF(SUM((_xlpm.x="C1")*1)=1, 3, 1))</f>
        <v>1</v>
      </c>
      <c r="X66" s="23" cm="1">
        <f t="array" ref="X66">_xlfn.LET(_xlpm.x, L66:L68, IF(SUM((_xlpm.x="C1")*1)=1, 3, 1))</f>
        <v>1</v>
      </c>
      <c r="Y66" s="23" cm="1">
        <f t="array" ref="Y66">_xlfn.LET(_xlpm.x, M66:M68, IF(SUM((_xlpm.x="C1")*1)=1, 3, 1))</f>
        <v>1</v>
      </c>
      <c r="Z66" s="23" cm="1">
        <f t="array" ref="Z66">_xlfn.LET(_xlpm.x, N66:N68, IF(SUM((_xlpm.x="C1")*1)=1, 3, 1))</f>
        <v>1</v>
      </c>
      <c r="AA66" s="23" cm="1">
        <f t="array" ref="AA66">_xlfn.LET(_xlpm.x, O66:O68, IF(SUM((_xlpm.x="C1")*1)=1, 3, 1))</f>
        <v>1</v>
      </c>
      <c r="AC66" s="174" t="s">
        <v>79</v>
      </c>
      <c r="AD66" s="176">
        <v>0</v>
      </c>
      <c r="AE66" s="176">
        <v>18</v>
      </c>
      <c r="AF66" s="176">
        <v>0</v>
      </c>
      <c r="AG66" s="176">
        <v>6</v>
      </c>
      <c r="AH66" s="176">
        <v>0</v>
      </c>
      <c r="AI66" s="5"/>
      <c r="AJ66" s="174" t="s">
        <v>79</v>
      </c>
      <c r="AK66" s="176">
        <v>0</v>
      </c>
      <c r="AL66" s="176">
        <v>18</v>
      </c>
      <c r="AM66" s="176">
        <v>0</v>
      </c>
      <c r="AN66" s="176">
        <v>6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85</v>
      </c>
      <c r="M67" s="169" t="s">
        <v>95</v>
      </c>
      <c r="N67" s="169" t="s">
        <v>96</v>
      </c>
      <c r="O67" s="169" t="s">
        <v>16</v>
      </c>
      <c r="Q67" s="168">
        <v>7</v>
      </c>
      <c r="R67" s="168">
        <v>18</v>
      </c>
      <c r="S67" s="168">
        <v>6</v>
      </c>
      <c r="T67" s="168">
        <v>15</v>
      </c>
      <c r="U67" s="168">
        <v>3</v>
      </c>
      <c r="W67" s="23" cm="1">
        <f t="array" ref="W67">_xlfn.LET(_xlpm.x, K67:K69, IF(SUM((_xlpm.x="C1")*1)=1, 3, 1))</f>
        <v>3</v>
      </c>
      <c r="X67" s="23" cm="1">
        <f t="array" ref="X67">_xlfn.LET(_xlpm.x, L67:L69, IF(SUM((_xlpm.x="C1")*1)=1, 3, 1))</f>
        <v>1</v>
      </c>
      <c r="Y67" s="23" cm="1">
        <f t="array" ref="Y67">_xlfn.LET(_xlpm.x, M67:M69, IF(SUM((_xlpm.x="C1")*1)=1, 3, 1))</f>
        <v>1</v>
      </c>
      <c r="Z67" s="23" cm="1">
        <f t="array" ref="Z67">_xlfn.LET(_xlpm.x, N67:N69, IF(SUM((_xlpm.x="C1")*1)=1, 3, 1))</f>
        <v>1</v>
      </c>
      <c r="AA67" s="23" cm="1">
        <f t="array" ref="AA67">_xlfn.LET(_xlpm.x, O67:O69, IF(SUM((_xlpm.x="C1")*1)=1, 3, 1))</f>
        <v>1</v>
      </c>
      <c r="AC67" s="174" t="s">
        <v>80</v>
      </c>
      <c r="AD67" s="176">
        <v>0</v>
      </c>
      <c r="AE67" s="176">
        <v>18</v>
      </c>
      <c r="AF67" s="176">
        <v>0</v>
      </c>
      <c r="AG67" s="176">
        <v>6</v>
      </c>
      <c r="AH67" s="176">
        <v>0</v>
      </c>
      <c r="AI67" s="5"/>
      <c r="AJ67" s="174" t="s">
        <v>80</v>
      </c>
      <c r="AK67" s="176">
        <v>0</v>
      </c>
      <c r="AL67" s="176">
        <v>18</v>
      </c>
      <c r="AM67" s="176">
        <v>0</v>
      </c>
      <c r="AN67" s="176">
        <v>6</v>
      </c>
      <c r="AO67" s="176">
        <v>0</v>
      </c>
    </row>
    <row r="68" spans="10:41" ht="16.5" customHeight="1">
      <c r="J68" s="23">
        <v>64</v>
      </c>
      <c r="K68" s="169" t="s">
        <v>95</v>
      </c>
      <c r="L68" s="169" t="s">
        <v>16</v>
      </c>
      <c r="M68" s="169" t="s">
        <v>13</v>
      </c>
      <c r="N68" s="169" t="s">
        <v>29</v>
      </c>
      <c r="O68" s="169" t="s">
        <v>30</v>
      </c>
      <c r="Q68" s="168">
        <v>6</v>
      </c>
      <c r="R68" s="168">
        <v>3</v>
      </c>
      <c r="S68" s="168">
        <v>5</v>
      </c>
      <c r="T68" s="168">
        <v>8</v>
      </c>
      <c r="U68" s="168">
        <v>10</v>
      </c>
      <c r="W68" s="23" cm="1">
        <f t="array" ref="W68">_xlfn.LET(_xlpm.x, K68:K70, IF(SUM((_xlpm.x="C1")*1)=1, 3, 1))</f>
        <v>3</v>
      </c>
      <c r="X68" s="23" cm="1">
        <f t="array" ref="X68">_xlfn.LET(_xlpm.x, L68:L70, IF(SUM((_xlpm.x="C1")*1)=1, 3, 1))</f>
        <v>1</v>
      </c>
      <c r="Y68" s="23" cm="1">
        <f t="array" ref="Y68">_xlfn.LET(_xlpm.x, M68:M70, IF(SUM((_xlpm.x="C1")*1)=1, 3, 1))</f>
        <v>1</v>
      </c>
      <c r="Z68" s="23" cm="1">
        <f t="array" ref="Z68">_xlfn.LET(_xlpm.x, N68:N70, IF(SUM((_xlpm.x="C1")*1)=1, 3, 1))</f>
        <v>1</v>
      </c>
      <c r="AA68" s="23" cm="1">
        <f t="array" ref="AA68">_xlfn.LET(_xlpm.x, O68:O70, IF(SUM((_xlpm.x="C1")*1)=1, 3, 1))</f>
        <v>1</v>
      </c>
      <c r="AC68" s="174" t="s">
        <v>81</v>
      </c>
      <c r="AD68" s="176">
        <v>0</v>
      </c>
      <c r="AE68" s="176">
        <v>13</v>
      </c>
      <c r="AF68" s="176">
        <v>4</v>
      </c>
      <c r="AG68" s="176">
        <v>4</v>
      </c>
      <c r="AH68" s="176">
        <v>0</v>
      </c>
      <c r="AI68" s="5"/>
      <c r="AJ68" s="174" t="s">
        <v>81</v>
      </c>
      <c r="AK68" s="176">
        <v>0</v>
      </c>
      <c r="AL68" s="176">
        <v>13</v>
      </c>
      <c r="AM68" s="176">
        <v>4</v>
      </c>
      <c r="AN68" s="176">
        <v>4</v>
      </c>
      <c r="AO68" s="176">
        <v>0</v>
      </c>
    </row>
    <row r="69" spans="10:41" ht="16.5" customHeight="1">
      <c r="J69" s="168">
        <v>65</v>
      </c>
      <c r="K69" s="169" t="s">
        <v>14</v>
      </c>
      <c r="L69" s="169" t="s">
        <v>16</v>
      </c>
      <c r="M69" s="169" t="s">
        <v>95</v>
      </c>
      <c r="N69" s="169" t="s">
        <v>16</v>
      </c>
      <c r="O69" s="169" t="s">
        <v>28</v>
      </c>
      <c r="Q69" s="168">
        <v>1</v>
      </c>
      <c r="R69" s="168">
        <v>3</v>
      </c>
      <c r="S69" s="168">
        <v>6</v>
      </c>
      <c r="T69" s="168">
        <v>3</v>
      </c>
      <c r="U69" s="168">
        <v>9</v>
      </c>
      <c r="W69" s="23" cm="1">
        <f t="array" ref="W69">_xlfn.LET(_xlpm.x, K69:K71, IF(SUM((_xlpm.x="C1")*1)=1, 3, 1))</f>
        <v>3</v>
      </c>
      <c r="X69" s="23" cm="1">
        <f t="array" ref="X69">_xlfn.LET(_xlpm.x, L69:L71, IF(SUM((_xlpm.x="C1")*1)=1, 3, 1))</f>
        <v>1</v>
      </c>
      <c r="Y69" s="23" cm="1">
        <f t="array" ref="Y69">_xlfn.LET(_xlpm.x, M69:M71, IF(SUM((_xlpm.x="C1")*1)=1, 3, 1))</f>
        <v>1</v>
      </c>
      <c r="Z69" s="23" cm="1">
        <f t="array" ref="Z69">_xlfn.LET(_xlpm.x, N69:N71, IF(SUM((_xlpm.x="C1")*1)=1, 3, 1))</f>
        <v>1</v>
      </c>
      <c r="AA69" s="23" cm="1">
        <f t="array" ref="AA69">_xlfn.LET(_xlpm.x, O69:O71, IF(SUM((_xlpm.x="C1")*1)=1, 3, 1))</f>
        <v>1</v>
      </c>
      <c r="AC69" s="174" t="s">
        <v>96</v>
      </c>
      <c r="AD69" s="176">
        <v>0</v>
      </c>
      <c r="AE69" s="176">
        <v>7</v>
      </c>
      <c r="AF69" s="176">
        <v>4</v>
      </c>
      <c r="AG69" s="176">
        <v>4</v>
      </c>
      <c r="AH69" s="176">
        <v>0</v>
      </c>
      <c r="AI69" s="5"/>
      <c r="AJ69" s="174" t="s">
        <v>96</v>
      </c>
      <c r="AK69" s="176">
        <v>0</v>
      </c>
      <c r="AL69" s="176">
        <v>7</v>
      </c>
      <c r="AM69" s="176">
        <v>4</v>
      </c>
      <c r="AN69" s="176">
        <v>4</v>
      </c>
      <c r="AO69" s="176">
        <v>0</v>
      </c>
    </row>
    <row r="70" spans="10:41" ht="16.5" customHeight="1">
      <c r="J70" s="23">
        <v>66</v>
      </c>
      <c r="K70" s="169" t="s">
        <v>31</v>
      </c>
      <c r="L70" s="169" t="s">
        <v>29</v>
      </c>
      <c r="M70" s="169" t="s">
        <v>96</v>
      </c>
      <c r="N70" s="169" t="s">
        <v>30</v>
      </c>
      <c r="O70" s="169" t="s">
        <v>95</v>
      </c>
      <c r="Q70" s="168">
        <v>7</v>
      </c>
      <c r="R70" s="168">
        <v>8</v>
      </c>
      <c r="S70" s="168">
        <v>15</v>
      </c>
      <c r="T70" s="168">
        <v>10</v>
      </c>
      <c r="U70" s="168">
        <v>6</v>
      </c>
      <c r="W70" s="23" cm="1">
        <f t="array" ref="W70">_xlfn.LET(_xlpm.x, K70:K72, IF(SUM((_xlpm.x="C1")*1)=1, 3, 1))</f>
        <v>1</v>
      </c>
      <c r="X70" s="23" cm="1">
        <f t="array" ref="X70">_xlfn.LET(_xlpm.x, L70:L72, IF(SUM((_xlpm.x="C1")*1)=1, 3, 1))</f>
        <v>3</v>
      </c>
      <c r="Y70" s="23" cm="1">
        <f t="array" ref="Y70">_xlfn.LET(_xlpm.x, M70:M72, IF(SUM((_xlpm.x="C1")*1)=1, 3, 1))</f>
        <v>1</v>
      </c>
      <c r="Z70" s="23" cm="1">
        <f t="array" ref="Z70">_xlfn.LET(_xlpm.x, N70:N72, IF(SUM((_xlpm.x="C1")*1)=1, 3, 1))</f>
        <v>1</v>
      </c>
      <c r="AA70" s="23" cm="1">
        <f t="array" ref="AA70">_xlfn.LET(_xlpm.x, O70:O72, IF(SUM((_xlpm.x="C1")*1)=1, 3, 1))</f>
        <v>1</v>
      </c>
      <c r="AC70" s="174" t="s">
        <v>82</v>
      </c>
      <c r="AD70" s="176">
        <v>0</v>
      </c>
      <c r="AE70" s="176">
        <v>10</v>
      </c>
      <c r="AF70" s="176">
        <v>4</v>
      </c>
      <c r="AG70" s="176">
        <v>4</v>
      </c>
      <c r="AH70" s="176">
        <v>0</v>
      </c>
      <c r="AI70" s="5"/>
      <c r="AJ70" s="174" t="s">
        <v>82</v>
      </c>
      <c r="AK70" s="176">
        <v>0</v>
      </c>
      <c r="AL70" s="176">
        <v>10</v>
      </c>
      <c r="AM70" s="176">
        <v>4</v>
      </c>
      <c r="AN70" s="176">
        <v>4</v>
      </c>
      <c r="AO70" s="176">
        <v>0</v>
      </c>
    </row>
    <row r="71" spans="10:41" ht="16.5" customHeight="1">
      <c r="J71" s="168">
        <v>67</v>
      </c>
      <c r="K71" s="169" t="s">
        <v>30</v>
      </c>
      <c r="L71" s="169" t="s">
        <v>78</v>
      </c>
      <c r="M71" s="169" t="s">
        <v>95</v>
      </c>
      <c r="N71" s="169" t="s">
        <v>78</v>
      </c>
      <c r="O71" s="169" t="s">
        <v>15</v>
      </c>
      <c r="Q71" s="168">
        <v>10</v>
      </c>
      <c r="R71" s="168">
        <v>11</v>
      </c>
      <c r="S71" s="168">
        <v>6</v>
      </c>
      <c r="T71" s="168">
        <v>11</v>
      </c>
      <c r="U71" s="168">
        <v>2</v>
      </c>
      <c r="W71" s="23" cm="1">
        <f t="array" ref="W71">_xlfn.LET(_xlpm.x, K71:K73, IF(SUM((_xlpm.x="C1")*1)=1, 3, 1))</f>
        <v>1</v>
      </c>
      <c r="X71" s="23" cm="1">
        <f t="array" ref="X71">_xlfn.LET(_xlpm.x, L71:L73, IF(SUM((_xlpm.x="C1")*1)=1, 3, 1))</f>
        <v>3</v>
      </c>
      <c r="Y71" s="23" cm="1">
        <f t="array" ref="Y71">_xlfn.LET(_xlpm.x, M71:M73, IF(SUM((_xlpm.x="C1")*1)=1, 3, 1))</f>
        <v>1</v>
      </c>
      <c r="Z71" s="23" cm="1">
        <f t="array" ref="Z71">_xlfn.LET(_xlpm.x, N71:N73, IF(SUM((_xlpm.x="C1")*1)=1, 3, 1))</f>
        <v>1</v>
      </c>
      <c r="AA71" s="23" cm="1">
        <f t="array" ref="AA71">_xlfn.LET(_xlpm.x, O71:O73, IF(SUM((_xlpm.x="C1")*1)=1, 3, 1))</f>
        <v>1</v>
      </c>
      <c r="AC71" s="174" t="s">
        <v>94</v>
      </c>
      <c r="AD71" s="176">
        <v>0</v>
      </c>
      <c r="AE71" s="176">
        <v>10</v>
      </c>
      <c r="AF71" s="176">
        <v>4</v>
      </c>
      <c r="AG71" s="176">
        <v>4</v>
      </c>
      <c r="AH71" s="176">
        <v>0</v>
      </c>
      <c r="AI71" s="5"/>
      <c r="AJ71" s="174" t="s">
        <v>94</v>
      </c>
      <c r="AK71" s="176">
        <v>0</v>
      </c>
      <c r="AL71" s="176">
        <v>10</v>
      </c>
      <c r="AM71" s="176">
        <v>4</v>
      </c>
      <c r="AN71" s="176">
        <v>4</v>
      </c>
      <c r="AO71" s="176">
        <v>0</v>
      </c>
    </row>
    <row r="72" spans="10:41" ht="16.5" customHeight="1">
      <c r="J72" s="23">
        <v>68</v>
      </c>
      <c r="K72" s="169" t="s">
        <v>95</v>
      </c>
      <c r="L72" s="169" t="s">
        <v>14</v>
      </c>
      <c r="M72" s="169" t="s">
        <v>29</v>
      </c>
      <c r="N72" s="169" t="s">
        <v>30</v>
      </c>
      <c r="O72" s="169" t="s">
        <v>95</v>
      </c>
      <c r="Q72" s="168">
        <v>6</v>
      </c>
      <c r="R72" s="168">
        <v>1</v>
      </c>
      <c r="S72" s="168">
        <v>8</v>
      </c>
      <c r="T72" s="168">
        <v>10</v>
      </c>
      <c r="U72" s="168">
        <v>6</v>
      </c>
      <c r="W72" s="23" cm="1">
        <f t="array" ref="W72">_xlfn.LET(_xlpm.x, K72:K74, IF(SUM((_xlpm.x="C1")*1)=1, 3, 1))</f>
        <v>1</v>
      </c>
      <c r="X72" s="23" cm="1">
        <f t="array" ref="X72">_xlfn.LET(_xlpm.x, L72:L74, IF(SUM((_xlpm.x="C1")*1)=1, 3, 1))</f>
        <v>3</v>
      </c>
      <c r="Y72" s="23" cm="1">
        <f t="array" ref="Y72">_xlfn.LET(_xlpm.x, M72:M74, IF(SUM((_xlpm.x="C1")*1)=1, 3, 1))</f>
        <v>1</v>
      </c>
      <c r="Z72" s="23" cm="1">
        <f t="array" ref="Z72">_xlfn.LET(_xlpm.x, N72:N74, IF(SUM((_xlpm.x="C1")*1)=1, 3, 1))</f>
        <v>1</v>
      </c>
      <c r="AA72" s="23" cm="1">
        <f t="array" ref="AA72">_xlfn.LET(_xlpm.x, O72:O74, IF(SUM((_xlpm.x="C1")*1)=1, 3, 1))</f>
        <v>1</v>
      </c>
      <c r="AC72" s="174" t="s">
        <v>85</v>
      </c>
      <c r="AD72" s="176">
        <v>0</v>
      </c>
      <c r="AE72" s="176">
        <v>15</v>
      </c>
      <c r="AF72" s="176">
        <v>0</v>
      </c>
      <c r="AG72" s="176">
        <v>6</v>
      </c>
      <c r="AH72" s="176">
        <v>0</v>
      </c>
      <c r="AI72" s="5"/>
      <c r="AJ72" s="174" t="s">
        <v>85</v>
      </c>
      <c r="AK72" s="176">
        <v>0</v>
      </c>
      <c r="AL72" s="176">
        <v>15</v>
      </c>
      <c r="AM72" s="176">
        <v>0</v>
      </c>
      <c r="AN72" s="176">
        <v>6</v>
      </c>
      <c r="AO72" s="176">
        <v>0</v>
      </c>
    </row>
    <row r="73" spans="10:41" ht="16.5" customHeight="1">
      <c r="J73" s="168">
        <v>69</v>
      </c>
      <c r="K73" s="169" t="s">
        <v>30</v>
      </c>
      <c r="L73" s="169" t="s">
        <v>87</v>
      </c>
      <c r="M73" s="169" t="s">
        <v>95</v>
      </c>
      <c r="N73" s="169" t="s">
        <v>95</v>
      </c>
      <c r="O73" s="169" t="s">
        <v>31</v>
      </c>
      <c r="Q73" s="168">
        <v>10</v>
      </c>
      <c r="R73" s="168">
        <v>19</v>
      </c>
      <c r="S73" s="168">
        <v>6</v>
      </c>
      <c r="T73" s="168">
        <v>6</v>
      </c>
      <c r="U73" s="168">
        <v>7</v>
      </c>
      <c r="W73" s="23" cm="1">
        <f t="array" ref="W73">_xlfn.LET(_xlpm.x, K73:K75, IF(SUM((_xlpm.x="C1")*1)=1, 3, 1))</f>
        <v>1</v>
      </c>
      <c r="X73" s="23" cm="1">
        <f t="array" ref="X73">_xlfn.LET(_xlpm.x, L73:L75, IF(SUM((_xlpm.x="C1")*1)=1, 3, 1))</f>
        <v>1</v>
      </c>
      <c r="Y73" s="23" cm="1">
        <f t="array" ref="Y73">_xlfn.LET(_xlpm.x, M73:M75, IF(SUM((_xlpm.x="C1")*1)=1, 3, 1))</f>
        <v>1</v>
      </c>
      <c r="Z73" s="23" cm="1">
        <f t="array" ref="Z73">_xlfn.LET(_xlpm.x, N73:N75, IF(SUM((_xlpm.x="C1")*1)=1, 3, 1))</f>
        <v>3</v>
      </c>
      <c r="AA73" s="23" cm="1">
        <f t="array" ref="AA73">_xlfn.LET(_xlpm.x, O73:O75, IF(SUM((_xlpm.x="C1")*1)=1, 3, 1))</f>
        <v>1</v>
      </c>
      <c r="AC73" s="174" t="s">
        <v>87</v>
      </c>
      <c r="AD73" s="176">
        <v>0</v>
      </c>
      <c r="AE73" s="176">
        <v>12</v>
      </c>
      <c r="AF73" s="176">
        <v>0</v>
      </c>
      <c r="AG73" s="176">
        <v>6</v>
      </c>
      <c r="AH73" s="176">
        <v>0</v>
      </c>
      <c r="AI73" s="5"/>
      <c r="AJ73" s="174" t="s">
        <v>87</v>
      </c>
      <c r="AK73" s="176">
        <v>0</v>
      </c>
      <c r="AL73" s="176">
        <v>12</v>
      </c>
      <c r="AM73" s="176">
        <v>0</v>
      </c>
      <c r="AN73" s="176">
        <v>6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28</v>
      </c>
      <c r="M74" s="169" t="s">
        <v>31</v>
      </c>
      <c r="N74" s="169" t="s">
        <v>16</v>
      </c>
      <c r="O74" s="169" t="s">
        <v>12</v>
      </c>
      <c r="Q74" s="168">
        <v>8</v>
      </c>
      <c r="R74" s="168">
        <v>9</v>
      </c>
      <c r="S74" s="168">
        <v>7</v>
      </c>
      <c r="T74" s="168">
        <v>3</v>
      </c>
      <c r="U74" s="168">
        <v>4</v>
      </c>
      <c r="W74" s="23" cm="1">
        <f t="array" ref="W74">_xlfn.LET(_xlpm.x, K74:K76, IF(SUM((_xlpm.x="C1")*1)=1, 3, 1))</f>
        <v>1</v>
      </c>
      <c r="X74" s="23" cm="1">
        <f t="array" ref="X74">_xlfn.LET(_xlpm.x, L74:L76, IF(SUM((_xlpm.x="C1")*1)=1, 3, 1))</f>
        <v>1</v>
      </c>
      <c r="Y74" s="23" cm="1">
        <f t="array" ref="Y74">_xlfn.LET(_xlpm.x, M74:M76, IF(SUM((_xlpm.x="C1")*1)=1, 3, 1))</f>
        <v>1</v>
      </c>
      <c r="Z74" s="23" cm="1">
        <f t="array" ref="Z74">_xlfn.LET(_xlpm.x, N74:N76, IF(SUM((_xlpm.x="C1")*1)=1, 3, 1))</f>
        <v>3</v>
      </c>
      <c r="AA74" s="23" cm="1">
        <f t="array" ref="AA74">_xlfn.LET(_xlpm.x, O74:O76, IF(SUM((_xlpm.x="C1")*1)=1, 3, 1))</f>
        <v>1</v>
      </c>
      <c r="AD74" s="99">
        <v>194</v>
      </c>
      <c r="AE74" s="99">
        <v>238</v>
      </c>
      <c r="AF74" s="99">
        <v>198</v>
      </c>
      <c r="AG74" s="99">
        <v>214</v>
      </c>
      <c r="AH74" s="99">
        <v>191</v>
      </c>
      <c r="AI74" s="5"/>
      <c r="AK74" s="99">
        <v>194</v>
      </c>
      <c r="AL74" s="99">
        <v>238</v>
      </c>
      <c r="AM74" s="99">
        <v>198</v>
      </c>
      <c r="AN74" s="99">
        <v>214</v>
      </c>
      <c r="AO74" s="99">
        <v>191</v>
      </c>
    </row>
    <row r="75" spans="10:41" ht="16.5" customHeight="1">
      <c r="J75" s="168">
        <v>71</v>
      </c>
      <c r="K75" s="169" t="s">
        <v>13</v>
      </c>
      <c r="L75" s="169" t="s">
        <v>16</v>
      </c>
      <c r="M75" s="169" t="s">
        <v>95</v>
      </c>
      <c r="N75" s="169" t="s">
        <v>14</v>
      </c>
      <c r="O75" s="169" t="s">
        <v>30</v>
      </c>
      <c r="Q75" s="168">
        <v>5</v>
      </c>
      <c r="R75" s="168">
        <v>3</v>
      </c>
      <c r="S75" s="168">
        <v>6</v>
      </c>
      <c r="T75" s="168">
        <v>1</v>
      </c>
      <c r="U75" s="168">
        <v>10</v>
      </c>
      <c r="W75" s="23" cm="1">
        <f t="array" ref="W75">_xlfn.LET(_xlpm.x, K75:K77, IF(SUM((_xlpm.x="C1")*1)=1, 3, 1))</f>
        <v>1</v>
      </c>
      <c r="X75" s="23" cm="1">
        <f t="array" ref="X75">_xlfn.LET(_xlpm.x, L75:L77, IF(SUM((_xlpm.x="C1")*1)=1, 3, 1))</f>
        <v>1</v>
      </c>
      <c r="Y75" s="23" cm="1">
        <f t="array" ref="Y75">_xlfn.LET(_xlpm.x, M75:M77, IF(SUM((_xlpm.x="C1")*1)=1, 3, 1))</f>
        <v>1</v>
      </c>
      <c r="Z75" s="23" cm="1">
        <f t="array" ref="Z75">_xlfn.LET(_xlpm.x, N75:N77, IF(SUM((_xlpm.x="C1")*1)=1, 3, 1))</f>
        <v>3</v>
      </c>
      <c r="AA75" s="23" cm="1">
        <f t="array" ref="AA75">_xlfn.LET(_xlpm.x, O75:O77, IF(SUM((_xlpm.x="C1")*1)=1, 3, 1))</f>
        <v>1</v>
      </c>
      <c r="AH75" s="5"/>
      <c r="AI75" s="5"/>
      <c r="AO75" s="5"/>
    </row>
    <row r="76" spans="10:41" ht="16.5" customHeight="1">
      <c r="J76" s="23">
        <v>72</v>
      </c>
      <c r="K76" s="169" t="s">
        <v>28</v>
      </c>
      <c r="L76" s="169" t="s">
        <v>79</v>
      </c>
      <c r="M76" s="169" t="s">
        <v>81</v>
      </c>
      <c r="N76" s="169" t="s">
        <v>78</v>
      </c>
      <c r="O76" s="169" t="s">
        <v>31</v>
      </c>
      <c r="Q76" s="168">
        <v>9</v>
      </c>
      <c r="R76" s="168">
        <v>12</v>
      </c>
      <c r="S76" s="168">
        <v>14</v>
      </c>
      <c r="T76" s="168">
        <v>11</v>
      </c>
      <c r="U76" s="168">
        <v>7</v>
      </c>
      <c r="W76" s="23" cm="1">
        <f t="array" ref="W76">_xlfn.LET(_xlpm.x, K76:K78, IF(SUM((_xlpm.x="C1")*1)=1, 3, 1))</f>
        <v>1</v>
      </c>
      <c r="X76" s="23" cm="1">
        <f t="array" ref="X76">_xlfn.LET(_xlpm.x, L76:L78, IF(SUM((_xlpm.x="C1")*1)=1, 3, 1))</f>
        <v>1</v>
      </c>
      <c r="Y76" s="23" cm="1">
        <f t="array" ref="Y76">_xlfn.LET(_xlpm.x, M76:M78, IF(SUM((_xlpm.x="C1")*1)=1, 3, 1))</f>
        <v>1</v>
      </c>
      <c r="Z76" s="23" cm="1">
        <f t="array" ref="Z76">_xlfn.LET(_xlpm.x, N76:N78, IF(SUM((_xlpm.x="C1")*1)=1, 3, 1))</f>
        <v>1</v>
      </c>
      <c r="AA76" s="23" cm="1">
        <f t="array" ref="AA76">_xlfn.LET(_xlpm.x, O76:O78, IF(SUM((_xlpm.x="C1")*1)=1, 3, 1))</f>
        <v>1</v>
      </c>
      <c r="AH76" s="5"/>
      <c r="AI76" s="5"/>
      <c r="AO76" s="5"/>
    </row>
    <row r="77" spans="10:41" ht="16.5" customHeight="1">
      <c r="J77" s="168">
        <v>73</v>
      </c>
      <c r="K77" s="169" t="s">
        <v>13</v>
      </c>
      <c r="L77" s="169" t="s">
        <v>81</v>
      </c>
      <c r="M77" s="169" t="s">
        <v>13</v>
      </c>
      <c r="N77" s="169" t="s">
        <v>15</v>
      </c>
      <c r="O77" s="169" t="s">
        <v>12</v>
      </c>
      <c r="Q77" s="168">
        <v>5</v>
      </c>
      <c r="R77" s="168">
        <v>14</v>
      </c>
      <c r="S77" s="168">
        <v>5</v>
      </c>
      <c r="T77" s="168">
        <v>2</v>
      </c>
      <c r="U77" s="168">
        <v>4</v>
      </c>
      <c r="W77" s="23" cm="1">
        <f t="array" ref="W77">_xlfn.LET(_xlpm.x, K77:K79, IF(SUM((_xlpm.x="C1")*1)=1, 3, 1))</f>
        <v>1</v>
      </c>
      <c r="X77" s="23" cm="1">
        <f t="array" ref="X77">_xlfn.LET(_xlpm.x, L77:L79, IF(SUM((_xlpm.x="C1")*1)=1, 3, 1))</f>
        <v>1</v>
      </c>
      <c r="Y77" s="23" cm="1">
        <f t="array" ref="Y77">_xlfn.LET(_xlpm.x, M77:M79, IF(SUM((_xlpm.x="C1")*1)=1, 3, 1))</f>
        <v>1</v>
      </c>
      <c r="Z77" s="23" cm="1">
        <f t="array" ref="Z77">_xlfn.LET(_xlpm.x, N77:N79, IF(SUM((_xlpm.x="C1")*1)=1, 3, 1))</f>
        <v>1</v>
      </c>
      <c r="AA77" s="23" cm="1">
        <f t="array" ref="AA77">_xlfn.LET(_xlpm.x, O77:O79, IF(SUM((_xlpm.x="C1")*1)=1, 3, 1))</f>
        <v>1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95</v>
      </c>
      <c r="N78" s="169" t="s">
        <v>28</v>
      </c>
      <c r="O78" s="169" t="s">
        <v>30</v>
      </c>
      <c r="Q78" s="168">
        <v>7</v>
      </c>
      <c r="R78" s="168">
        <v>2</v>
      </c>
      <c r="S78" s="168">
        <v>6</v>
      </c>
      <c r="T78" s="168">
        <v>9</v>
      </c>
      <c r="U78" s="168">
        <v>10</v>
      </c>
      <c r="W78" s="23" cm="1">
        <f t="array" ref="W78">_xlfn.LET(_xlpm.x, K78:K80, IF(SUM((_xlpm.x="C1")*1)=1, 3, 1))</f>
        <v>1</v>
      </c>
      <c r="X78" s="23" cm="1">
        <f t="array" ref="X78">_xlfn.LET(_xlpm.x, L78:L80, IF(SUM((_xlpm.x="C1")*1)=1, 3, 1))</f>
        <v>1</v>
      </c>
      <c r="Y78" s="23" cm="1">
        <f t="array" ref="Y78">_xlfn.LET(_xlpm.x, M78:M80, IF(SUM((_xlpm.x="C1")*1)=1, 3, 1))</f>
        <v>1</v>
      </c>
      <c r="Z78" s="23" cm="1">
        <f t="array" ref="Z78">_xlfn.LET(_xlpm.x, N78:N80, IF(SUM((_xlpm.x="C1")*1)=1, 3, 1))</f>
        <v>1</v>
      </c>
      <c r="AA78" s="23" cm="1">
        <f t="array" ref="AA78">_xlfn.LET(_xlpm.x, O78:O80, IF(SUM((_xlpm.x="C1")*1)=1, 3, 1))</f>
        <v>1</v>
      </c>
      <c r="AH78" s="5"/>
      <c r="AI78" s="5"/>
      <c r="AO78" s="5"/>
    </row>
    <row r="79" spans="10:41" ht="16.5" customHeight="1">
      <c r="J79" s="168">
        <v>75</v>
      </c>
      <c r="K79" s="169" t="s">
        <v>31</v>
      </c>
      <c r="L79" s="169" t="s">
        <v>30</v>
      </c>
      <c r="M79" s="169" t="s">
        <v>31</v>
      </c>
      <c r="N79" s="169" t="s">
        <v>80</v>
      </c>
      <c r="O79" s="169" t="s">
        <v>31</v>
      </c>
      <c r="Q79" s="168">
        <v>7</v>
      </c>
      <c r="R79" s="168">
        <v>10</v>
      </c>
      <c r="S79" s="168">
        <v>7</v>
      </c>
      <c r="T79" s="168">
        <v>13</v>
      </c>
      <c r="U79" s="168">
        <v>7</v>
      </c>
      <c r="W79" s="23" cm="1">
        <f t="array" ref="W79">_xlfn.LET(_xlpm.x, K79:K81, IF(SUM((_xlpm.x="C1")*1)=1, 3, 1))</f>
        <v>1</v>
      </c>
      <c r="X79" s="23" cm="1">
        <f t="array" ref="X79">_xlfn.LET(_xlpm.x, L79:L81, IF(SUM((_xlpm.x="C1")*1)=1, 3, 1))</f>
        <v>1</v>
      </c>
      <c r="Y79" s="23" cm="1">
        <f t="array" ref="Y79">_xlfn.LET(_xlpm.x, M79:M81, IF(SUM((_xlpm.x="C1")*1)=1, 3, 1))</f>
        <v>1</v>
      </c>
      <c r="Z79" s="23" cm="1">
        <f t="array" ref="Z79">_xlfn.LET(_xlpm.x, N79:N81, IF(SUM((_xlpm.x="C1")*1)=1, 3, 1))</f>
        <v>1</v>
      </c>
      <c r="AA79" s="23" cm="1">
        <f t="array" ref="AA79">_xlfn.LET(_xlpm.x, O79:O81, IF(SUM((_xlpm.x="C1")*1)=1, 3, 1))</f>
        <v>1</v>
      </c>
      <c r="AH79" s="5"/>
      <c r="AI79" s="5"/>
      <c r="AO79" s="5"/>
    </row>
    <row r="80" spans="10:41">
      <c r="J80" s="23">
        <v>76</v>
      </c>
      <c r="K80" s="169" t="s">
        <v>29</v>
      </c>
      <c r="L80" s="169" t="s">
        <v>78</v>
      </c>
      <c r="M80" s="169" t="s">
        <v>30</v>
      </c>
      <c r="N80" s="169" t="s">
        <v>31</v>
      </c>
      <c r="O80" s="169" t="s">
        <v>13</v>
      </c>
      <c r="Q80" s="168">
        <v>8</v>
      </c>
      <c r="R80" s="168">
        <v>11</v>
      </c>
      <c r="S80" s="168">
        <v>10</v>
      </c>
      <c r="T80" s="168">
        <v>7</v>
      </c>
      <c r="U80" s="168">
        <v>5</v>
      </c>
      <c r="W80" s="23" cm="1">
        <f t="array" ref="W80">_xlfn.LET(_xlpm.x, K80:K82, IF(SUM((_xlpm.x="C1")*1)=1, 3, 1))</f>
        <v>1</v>
      </c>
      <c r="X80" s="23" cm="1">
        <f t="array" ref="X80">_xlfn.LET(_xlpm.x, L80:L82, IF(SUM((_xlpm.x="C1")*1)=1, 3, 1))</f>
        <v>1</v>
      </c>
      <c r="Y80" s="23" cm="1">
        <f t="array" ref="Y80">_xlfn.LET(_xlpm.x, M80:M82, IF(SUM((_xlpm.x="C1")*1)=1, 3, 1))</f>
        <v>1</v>
      </c>
      <c r="Z80" s="23" cm="1">
        <f t="array" ref="Z80">_xlfn.LET(_xlpm.x, N80:N82, IF(SUM((_xlpm.x="C1")*1)=1, 3, 1))</f>
        <v>1</v>
      </c>
      <c r="AA80" s="23" cm="1">
        <f t="array" ref="AA80">_xlfn.LET(_xlpm.x, O80:O82, IF(SUM((_xlpm.x="C1")*1)=1, 3, 1))</f>
        <v>1</v>
      </c>
      <c r="AH80" s="5"/>
      <c r="AI80" s="5"/>
      <c r="AO80" s="5"/>
    </row>
    <row r="81" spans="10:41">
      <c r="J81" s="168">
        <v>77</v>
      </c>
      <c r="K81" s="169" t="s">
        <v>31</v>
      </c>
      <c r="L81" s="169" t="s">
        <v>95</v>
      </c>
      <c r="M81" s="169" t="s">
        <v>13</v>
      </c>
      <c r="N81" s="169" t="s">
        <v>29</v>
      </c>
      <c r="O81" s="169" t="s">
        <v>31</v>
      </c>
      <c r="Q81" s="168">
        <v>7</v>
      </c>
      <c r="R81" s="168">
        <v>6</v>
      </c>
      <c r="S81" s="168">
        <v>5</v>
      </c>
      <c r="T81" s="168">
        <v>8</v>
      </c>
      <c r="U81" s="168">
        <v>7</v>
      </c>
      <c r="W81" s="23" cm="1">
        <f t="array" ref="W81">_xlfn.LET(_xlpm.x, K81:K83, IF(SUM((_xlpm.x="C1")*1)=1, 3, 1))</f>
        <v>1</v>
      </c>
      <c r="X81" s="23" cm="1">
        <f t="array" ref="X81">_xlfn.LET(_xlpm.x, L81:L83, IF(SUM((_xlpm.x="C1")*1)=1, 3, 1))</f>
        <v>1</v>
      </c>
      <c r="Y81" s="23" cm="1">
        <f t="array" ref="Y81">_xlfn.LET(_xlpm.x, M81:M83, IF(SUM((_xlpm.x="C1")*1)=1, 3, 1))</f>
        <v>1</v>
      </c>
      <c r="Z81" s="23" cm="1">
        <f t="array" ref="Z81">_xlfn.LET(_xlpm.x, N81:N83, IF(SUM((_xlpm.x="C1")*1)=1, 3, 1))</f>
        <v>1</v>
      </c>
      <c r="AA81" s="23" cm="1">
        <f t="array" ref="AA81">_xlfn.LET(_xlpm.x, O81:O83, IF(SUM((_xlpm.x="C1")*1)=1, 3, 1))</f>
        <v>1</v>
      </c>
      <c r="AH81" s="5"/>
      <c r="AI81" s="5"/>
      <c r="AO81" s="5"/>
    </row>
    <row r="82" spans="10:41">
      <c r="J82" s="23">
        <v>78</v>
      </c>
      <c r="K82" s="169" t="s">
        <v>13</v>
      </c>
      <c r="L82" s="169" t="s">
        <v>79</v>
      </c>
      <c r="M82" s="169" t="s">
        <v>29</v>
      </c>
      <c r="N82" s="169" t="s">
        <v>12</v>
      </c>
      <c r="O82" s="169" t="s">
        <v>13</v>
      </c>
      <c r="Q82" s="168">
        <v>5</v>
      </c>
      <c r="R82" s="168">
        <v>12</v>
      </c>
      <c r="S82" s="168">
        <v>8</v>
      </c>
      <c r="T82" s="168">
        <v>4</v>
      </c>
      <c r="U82" s="168">
        <v>5</v>
      </c>
      <c r="W82" s="23" cm="1">
        <f t="array" ref="W82">_xlfn.LET(_xlpm.x, K82:K84, IF(SUM((_xlpm.x="C1")*1)=1, 3, 1))</f>
        <v>1</v>
      </c>
      <c r="X82" s="23" cm="1">
        <f t="array" ref="X82">_xlfn.LET(_xlpm.x, L82:L84, IF(SUM((_xlpm.x="C1")*1)=1, 3, 1))</f>
        <v>1</v>
      </c>
      <c r="Y82" s="23" cm="1">
        <f t="array" ref="Y82">_xlfn.LET(_xlpm.x, M82:M84, IF(SUM((_xlpm.x="C1")*1)=1, 3, 1))</f>
        <v>1</v>
      </c>
      <c r="Z82" s="23" cm="1">
        <f t="array" ref="Z82">_xlfn.LET(_xlpm.x, N82:N84, IF(SUM((_xlpm.x="C1")*1)=1, 3, 1))</f>
        <v>3</v>
      </c>
      <c r="AA82" s="23" cm="1">
        <f t="array" ref="AA82">_xlfn.LET(_xlpm.x, O82:O84, IF(SUM((_xlpm.x="C1")*1)=1, 3, 1))</f>
        <v>1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30</v>
      </c>
      <c r="M83" s="169" t="s">
        <v>95</v>
      </c>
      <c r="N83" s="169" t="s">
        <v>16</v>
      </c>
      <c r="O83" s="169" t="s">
        <v>15</v>
      </c>
      <c r="Q83" s="168">
        <v>6</v>
      </c>
      <c r="R83" s="168">
        <v>10</v>
      </c>
      <c r="S83" s="168">
        <v>6</v>
      </c>
      <c r="T83" s="168">
        <v>3</v>
      </c>
      <c r="U83" s="168">
        <v>2</v>
      </c>
      <c r="W83" s="23" cm="1">
        <f t="array" ref="W83">_xlfn.LET(_xlpm.x, K83:K85, IF(SUM((_xlpm.x="C1")*1)=1, 3, 1))</f>
        <v>1</v>
      </c>
      <c r="X83" s="23" cm="1">
        <f t="array" ref="X83">_xlfn.LET(_xlpm.x, L83:L85, IF(SUM((_xlpm.x="C1")*1)=1, 3, 1))</f>
        <v>1</v>
      </c>
      <c r="Y83" s="23" cm="1">
        <f t="array" ref="Y83">_xlfn.LET(_xlpm.x, M83:M85, IF(SUM((_xlpm.x="C1")*1)=1, 3, 1))</f>
        <v>1</v>
      </c>
      <c r="Z83" s="23" cm="1">
        <f t="array" ref="Z83">_xlfn.LET(_xlpm.x, N83:N85, IF(SUM((_xlpm.x="C1")*1)=1, 3, 1))</f>
        <v>3</v>
      </c>
      <c r="AA83" s="23" cm="1">
        <f t="array" ref="AA83">_xlfn.LET(_xlpm.x, O83:O85, IF(SUM((_xlpm.x="C1")*1)=1, 3, 1))</f>
        <v>1</v>
      </c>
      <c r="AH83" s="5"/>
      <c r="AI83" s="5"/>
      <c r="AO83" s="5"/>
    </row>
    <row r="84" spans="10:41">
      <c r="J84" s="23">
        <v>80</v>
      </c>
      <c r="K84" s="169" t="s">
        <v>29</v>
      </c>
      <c r="L84" s="169" t="s">
        <v>30</v>
      </c>
      <c r="M84" s="169" t="s">
        <v>94</v>
      </c>
      <c r="N84" s="169" t="s">
        <v>14</v>
      </c>
      <c r="O84" s="169" t="s">
        <v>30</v>
      </c>
      <c r="Q84" s="168">
        <v>8</v>
      </c>
      <c r="R84" s="168">
        <v>10</v>
      </c>
      <c r="S84" s="168">
        <v>17</v>
      </c>
      <c r="T84" s="168">
        <v>1</v>
      </c>
      <c r="U84" s="168">
        <v>10</v>
      </c>
      <c r="W84" s="23" cm="1">
        <f t="array" ref="W84">_xlfn.LET(_xlpm.x, K84:K86, IF(SUM((_xlpm.x="C1")*1)=1, 3, 1))</f>
        <v>1</v>
      </c>
      <c r="X84" s="23" cm="1">
        <f t="array" ref="X84">_xlfn.LET(_xlpm.x, L84:L86, IF(SUM((_xlpm.x="C1")*1)=1, 3, 1))</f>
        <v>1</v>
      </c>
      <c r="Y84" s="23" cm="1">
        <f t="array" ref="Y84">_xlfn.LET(_xlpm.x, M84:M86, IF(SUM((_xlpm.x="C1")*1)=1, 3, 1))</f>
        <v>1</v>
      </c>
      <c r="Z84" s="23" cm="1">
        <f t="array" ref="Z84">_xlfn.LET(_xlpm.x, N84:N86, IF(SUM((_xlpm.x="C1")*1)=1, 3, 1))</f>
        <v>3</v>
      </c>
      <c r="AA84" s="23" cm="1">
        <f t="array" ref="AA84">_xlfn.LET(_xlpm.x, O84:O86, IF(SUM((_xlpm.x="C1")*1)=1, 3, 1))</f>
        <v>1</v>
      </c>
      <c r="AH84" s="5"/>
      <c r="AI84" s="5"/>
      <c r="AO84" s="5"/>
    </row>
    <row r="85" spans="10:41">
      <c r="J85" s="168">
        <v>81</v>
      </c>
      <c r="K85" s="169" t="s">
        <v>31</v>
      </c>
      <c r="L85" s="169" t="s">
        <v>82</v>
      </c>
      <c r="M85" s="169" t="s">
        <v>31</v>
      </c>
      <c r="N85" s="169" t="s">
        <v>31</v>
      </c>
      <c r="O85" s="169" t="s">
        <v>29</v>
      </c>
      <c r="Q85" s="168">
        <v>7</v>
      </c>
      <c r="R85" s="168">
        <v>16</v>
      </c>
      <c r="S85" s="168">
        <v>7</v>
      </c>
      <c r="T85" s="168">
        <v>7</v>
      </c>
      <c r="U85" s="168">
        <v>8</v>
      </c>
      <c r="W85" s="23" cm="1">
        <f t="array" ref="W85">_xlfn.LET(_xlpm.x, K85:K87, IF(SUM((_xlpm.x="C1")*1)=1, 3, 1))</f>
        <v>1</v>
      </c>
      <c r="X85" s="23" cm="1">
        <f t="array" ref="X85">_xlfn.LET(_xlpm.x, L85:L87, IF(SUM((_xlpm.x="C1")*1)=1, 3, 1))</f>
        <v>1</v>
      </c>
      <c r="Y85" s="23" cm="1">
        <f t="array" ref="Y85">_xlfn.LET(_xlpm.x, M85:M87, IF(SUM((_xlpm.x="C1")*1)=1, 3, 1))</f>
        <v>1</v>
      </c>
      <c r="Z85" s="23" cm="1">
        <f t="array" ref="Z85">_xlfn.LET(_xlpm.x, N85:N87, IF(SUM((_xlpm.x="C1")*1)=1, 3, 1))</f>
        <v>1</v>
      </c>
      <c r="AA85" s="23" cm="1">
        <f t="array" ref="AA85">_xlfn.LET(_xlpm.x, O85:O87, IF(SUM((_xlpm.x="C1")*1)=1, 3, 1))</f>
        <v>1</v>
      </c>
      <c r="AH85" s="5"/>
      <c r="AI85" s="5"/>
      <c r="AO85" s="5"/>
    </row>
    <row r="86" spans="10:41">
      <c r="J86" s="23">
        <v>82</v>
      </c>
      <c r="K86" s="169" t="s">
        <v>12</v>
      </c>
      <c r="L86" s="169" t="s">
        <v>81</v>
      </c>
      <c r="M86" s="169" t="s">
        <v>12</v>
      </c>
      <c r="N86" s="169" t="s">
        <v>31</v>
      </c>
      <c r="O86" s="169" t="s">
        <v>15</v>
      </c>
      <c r="Q86" s="168">
        <v>4</v>
      </c>
      <c r="R86" s="168">
        <v>14</v>
      </c>
      <c r="S86" s="168">
        <v>4</v>
      </c>
      <c r="T86" s="168">
        <v>7</v>
      </c>
      <c r="U86" s="168">
        <v>2</v>
      </c>
      <c r="W86" s="23" cm="1">
        <f t="array" ref="W86">_xlfn.LET(_xlpm.x, K86:K88, IF(SUM((_xlpm.x="C1")*1)=1, 3, 1))</f>
        <v>1</v>
      </c>
      <c r="X86" s="23" cm="1">
        <f t="array" ref="X86">_xlfn.LET(_xlpm.x, L86:L88, IF(SUM((_xlpm.x="C1")*1)=1, 3, 1))</f>
        <v>1</v>
      </c>
      <c r="Y86" s="23" cm="1">
        <f t="array" ref="Y86">_xlfn.LET(_xlpm.x, M86:M88, IF(SUM((_xlpm.x="C1")*1)=1, 3, 1))</f>
        <v>1</v>
      </c>
      <c r="Z86" s="23" cm="1">
        <f t="array" ref="Z86">_xlfn.LET(_xlpm.x, N86:N88, IF(SUM((_xlpm.x="C1")*1)=1, 3, 1))</f>
        <v>1</v>
      </c>
      <c r="AA86" s="23" cm="1">
        <f t="array" ref="AA86">_xlfn.LET(_xlpm.x, O86:O88, IF(SUM((_xlpm.x="C1")*1)=1, 3, 1))</f>
        <v>1</v>
      </c>
      <c r="AH86" s="5"/>
      <c r="AI86" s="5"/>
      <c r="AO86" s="5"/>
    </row>
    <row r="87" spans="10:41">
      <c r="J87" s="168">
        <v>83</v>
      </c>
      <c r="K87" s="169" t="s">
        <v>95</v>
      </c>
      <c r="L87" s="169" t="s">
        <v>16</v>
      </c>
      <c r="M87" s="169" t="s">
        <v>13</v>
      </c>
      <c r="N87" s="169" t="s">
        <v>13</v>
      </c>
      <c r="O87" s="169" t="s">
        <v>16</v>
      </c>
      <c r="Q87" s="168">
        <v>6</v>
      </c>
      <c r="R87" s="168">
        <v>3</v>
      </c>
      <c r="S87" s="168">
        <v>5</v>
      </c>
      <c r="T87" s="168">
        <v>5</v>
      </c>
      <c r="U87" s="168">
        <v>3</v>
      </c>
      <c r="W87" s="23" cm="1">
        <f t="array" ref="W87">_xlfn.LET(_xlpm.x, K87:K89, IF(SUM((_xlpm.x="C1")*1)=1, 3, 1))</f>
        <v>3</v>
      </c>
      <c r="X87" s="23" cm="1">
        <f t="array" ref="X87">_xlfn.LET(_xlpm.x, L87:L89, IF(SUM((_xlpm.x="C1")*1)=1, 3, 1))</f>
        <v>1</v>
      </c>
      <c r="Y87" s="23" cm="1">
        <f t="array" ref="Y87">_xlfn.LET(_xlpm.x, M87:M89, IF(SUM((_xlpm.x="C1")*1)=1, 3, 1))</f>
        <v>1</v>
      </c>
      <c r="Z87" s="23" cm="1">
        <f t="array" ref="Z87">_xlfn.LET(_xlpm.x, N87:N89, IF(SUM((_xlpm.x="C1")*1)=1, 3, 1))</f>
        <v>1</v>
      </c>
      <c r="AA87" s="23" cm="1">
        <f t="array" ref="AA87">_xlfn.LET(_xlpm.x, O87:O89, IF(SUM((_xlpm.x="C1")*1)=1, 3, 1))</f>
        <v>1</v>
      </c>
      <c r="AH87" s="5"/>
      <c r="AI87" s="5"/>
      <c r="AO87" s="5"/>
    </row>
    <row r="88" spans="10:41">
      <c r="J88" s="23">
        <v>84</v>
      </c>
      <c r="K88" s="169" t="s">
        <v>95</v>
      </c>
      <c r="L88" s="169" t="s">
        <v>28</v>
      </c>
      <c r="M88" s="169" t="s">
        <v>29</v>
      </c>
      <c r="N88" s="169" t="s">
        <v>16</v>
      </c>
      <c r="O88" s="169" t="s">
        <v>12</v>
      </c>
      <c r="Q88" s="168">
        <v>6</v>
      </c>
      <c r="R88" s="168">
        <v>9</v>
      </c>
      <c r="S88" s="168">
        <v>8</v>
      </c>
      <c r="T88" s="168">
        <v>3</v>
      </c>
      <c r="U88" s="168">
        <v>4</v>
      </c>
      <c r="W88" s="23" cm="1">
        <f t="array" ref="W88">_xlfn.LET(_xlpm.x, K88:K90, IF(SUM((_xlpm.x="C1")*1)=1, 3, 1))</f>
        <v>3</v>
      </c>
      <c r="X88" s="23" cm="1">
        <f t="array" ref="X88">_xlfn.LET(_xlpm.x, L88:L90, IF(SUM((_xlpm.x="C1")*1)=1, 3, 1))</f>
        <v>1</v>
      </c>
      <c r="Y88" s="23" cm="1">
        <f t="array" ref="Y88">_xlfn.LET(_xlpm.x, M88:M90, IF(SUM((_xlpm.x="C1")*1)=1, 3, 1))</f>
        <v>1</v>
      </c>
      <c r="Z88" s="23" cm="1">
        <f t="array" ref="Z88">_xlfn.LET(_xlpm.x, N88:N90, IF(SUM((_xlpm.x="C1")*1)=1, 3, 1))</f>
        <v>1</v>
      </c>
      <c r="AA88" s="23" cm="1">
        <f t="array" ref="AA88">_xlfn.LET(_xlpm.x, O88:O90, IF(SUM((_xlpm.x="C1")*1)=1, 3, 1))</f>
        <v>1</v>
      </c>
      <c r="AH88" s="5"/>
      <c r="AI88" s="5"/>
      <c r="AO88" s="5"/>
    </row>
    <row r="89" spans="10:41">
      <c r="J89" s="168">
        <v>85</v>
      </c>
      <c r="K89" s="169" t="s">
        <v>14</v>
      </c>
      <c r="L89" s="169" t="s">
        <v>78</v>
      </c>
      <c r="M89" s="169" t="s">
        <v>29</v>
      </c>
      <c r="N89" s="169" t="s">
        <v>16</v>
      </c>
      <c r="O89" s="169" t="s">
        <v>29</v>
      </c>
      <c r="Q89" s="168">
        <v>1</v>
      </c>
      <c r="R89" s="168">
        <v>11</v>
      </c>
      <c r="S89" s="168">
        <v>8</v>
      </c>
      <c r="T89" s="168">
        <v>3</v>
      </c>
      <c r="U89" s="168">
        <v>8</v>
      </c>
      <c r="W89" s="23" cm="1">
        <f t="array" ref="W89">_xlfn.LET(_xlpm.x, K89:K91, IF(SUM((_xlpm.x="C1")*1)=1, 3, 1))</f>
        <v>3</v>
      </c>
      <c r="X89" s="23" cm="1">
        <f t="array" ref="X89">_xlfn.LET(_xlpm.x, L89:L91, IF(SUM((_xlpm.x="C1")*1)=1, 3, 1))</f>
        <v>3</v>
      </c>
      <c r="Y89" s="23" cm="1">
        <f t="array" ref="Y89">_xlfn.LET(_xlpm.x, M89:M91, IF(SUM((_xlpm.x="C1")*1)=1, 3, 1))</f>
        <v>1</v>
      </c>
      <c r="Z89" s="23" cm="1">
        <f t="array" ref="Z89">_xlfn.LET(_xlpm.x, N89:N91, IF(SUM((_xlpm.x="C1")*1)=1, 3, 1))</f>
        <v>1</v>
      </c>
      <c r="AA89" s="23" cm="1">
        <f t="array" ref="AA89">_xlfn.LET(_xlpm.x, O89:O91, IF(SUM((_xlpm.x="C1")*1)=1, 3, 1))</f>
        <v>1</v>
      </c>
      <c r="AH89" s="5"/>
      <c r="AI89" s="5"/>
      <c r="AO89" s="5"/>
    </row>
    <row r="90" spans="10:41">
      <c r="J90" s="23">
        <v>86</v>
      </c>
      <c r="K90" s="169" t="s">
        <v>29</v>
      </c>
      <c r="L90" s="169" t="s">
        <v>16</v>
      </c>
      <c r="M90" s="169" t="s">
        <v>29</v>
      </c>
      <c r="N90" s="169" t="s">
        <v>16</v>
      </c>
      <c r="O90" s="169" t="s">
        <v>12</v>
      </c>
      <c r="Q90" s="168">
        <v>8</v>
      </c>
      <c r="R90" s="168">
        <v>3</v>
      </c>
      <c r="S90" s="168">
        <v>8</v>
      </c>
      <c r="T90" s="168">
        <v>3</v>
      </c>
      <c r="U90" s="168">
        <v>4</v>
      </c>
      <c r="W90" s="23" cm="1">
        <f t="array" ref="W90">_xlfn.LET(_xlpm.x, K90:K92, IF(SUM((_xlpm.x="C1")*1)=1, 3, 1))</f>
        <v>1</v>
      </c>
      <c r="X90" s="23" cm="1">
        <f t="array" ref="X90">_xlfn.LET(_xlpm.x, L90:L92, IF(SUM((_xlpm.x="C1")*1)=1, 3, 1))</f>
        <v>3</v>
      </c>
      <c r="Y90" s="23" cm="1">
        <f t="array" ref="Y90">_xlfn.LET(_xlpm.x, M90:M92, IF(SUM((_xlpm.x="C1")*1)=1, 3, 1))</f>
        <v>1</v>
      </c>
      <c r="Z90" s="23" cm="1">
        <f t="array" ref="Z90">_xlfn.LET(_xlpm.x, N90:N92, IF(SUM((_xlpm.x="C1")*1)=1, 3, 1))</f>
        <v>1</v>
      </c>
      <c r="AA90" s="23" cm="1">
        <f t="array" ref="AA90">_xlfn.LET(_xlpm.x, O90:O92, IF(SUM((_xlpm.x="C1")*1)=1, 3, 1))</f>
        <v>1</v>
      </c>
      <c r="AH90" s="5"/>
      <c r="AI90" s="5"/>
      <c r="AO90" s="5"/>
    </row>
    <row r="91" spans="10:41">
      <c r="J91" s="168">
        <v>87</v>
      </c>
      <c r="K91" s="169" t="s">
        <v>31</v>
      </c>
      <c r="L91" s="169" t="s">
        <v>14</v>
      </c>
      <c r="M91" s="169" t="s">
        <v>31</v>
      </c>
      <c r="N91" s="169" t="s">
        <v>79</v>
      </c>
      <c r="O91" s="169" t="s">
        <v>12</v>
      </c>
      <c r="Q91" s="168">
        <v>7</v>
      </c>
      <c r="R91" s="168">
        <v>1</v>
      </c>
      <c r="S91" s="168">
        <v>7</v>
      </c>
      <c r="T91" s="168">
        <v>12</v>
      </c>
      <c r="U91" s="168">
        <v>4</v>
      </c>
      <c r="W91" s="23" cm="1">
        <f t="array" ref="W91">_xlfn.LET(_xlpm.x, K91:K93, IF(SUM((_xlpm.x="C1")*1)=1, 3, 1))</f>
        <v>1</v>
      </c>
      <c r="X91" s="23" cm="1">
        <f t="array" ref="X91">_xlfn.LET(_xlpm.x, L91:L93, IF(SUM((_xlpm.x="C1")*1)=1, 3, 1))</f>
        <v>3</v>
      </c>
      <c r="Y91" s="23" cm="1">
        <f t="array" ref="Y91">_xlfn.LET(_xlpm.x, M91:M93, IF(SUM((_xlpm.x="C1")*1)=1, 3, 1))</f>
        <v>3</v>
      </c>
      <c r="Z91" s="23" cm="1">
        <f t="array" ref="Z91">_xlfn.LET(_xlpm.x, N91:N93, IF(SUM((_xlpm.x="C1")*1)=1, 3, 1))</f>
        <v>1</v>
      </c>
      <c r="AA91" s="23" cm="1">
        <f t="array" ref="AA91">_xlfn.LET(_xlpm.x, O91:O93, IF(SUM((_xlpm.x="C1")*1)=1, 3, 1))</f>
        <v>1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81</v>
      </c>
      <c r="M92" s="169" t="s">
        <v>95</v>
      </c>
      <c r="N92" s="169" t="s">
        <v>28</v>
      </c>
      <c r="O92" s="169" t="s">
        <v>13</v>
      </c>
      <c r="Q92" s="168">
        <v>5</v>
      </c>
      <c r="R92" s="168">
        <v>14</v>
      </c>
      <c r="S92" s="168">
        <v>6</v>
      </c>
      <c r="T92" s="168">
        <v>9</v>
      </c>
      <c r="U92" s="168">
        <v>5</v>
      </c>
      <c r="W92" s="23" cm="1">
        <f t="array" ref="W92">_xlfn.LET(_xlpm.x, K92:K94, IF(SUM((_xlpm.x="C1")*1)=1, 3, 1))</f>
        <v>1</v>
      </c>
      <c r="X92" s="23" cm="1">
        <f t="array" ref="X92">_xlfn.LET(_xlpm.x, L92:L94, IF(SUM((_xlpm.x="C1")*1)=1, 3, 1))</f>
        <v>1</v>
      </c>
      <c r="Y92" s="23" cm="1">
        <f t="array" ref="Y92">_xlfn.LET(_xlpm.x, M92:M94, IF(SUM((_xlpm.x="C1")*1)=1, 3, 1))</f>
        <v>3</v>
      </c>
      <c r="Z92" s="23" cm="1">
        <f t="array" ref="Z92">_xlfn.LET(_xlpm.x, N92:N94, IF(SUM((_xlpm.x="C1")*1)=1, 3, 1))</f>
        <v>1</v>
      </c>
      <c r="AA92" s="23" cm="1">
        <f t="array" ref="AA92">_xlfn.LET(_xlpm.x, O92:O94, IF(SUM((_xlpm.x="C1")*1)=1, 3, 1))</f>
        <v>3</v>
      </c>
      <c r="AH92" s="5"/>
      <c r="AI92" s="5"/>
      <c r="AO92" s="5"/>
    </row>
    <row r="93" spans="10:41">
      <c r="J93" s="168">
        <v>89</v>
      </c>
      <c r="K93" s="169" t="s">
        <v>13</v>
      </c>
      <c r="L93" s="169" t="s">
        <v>13</v>
      </c>
      <c r="M93" s="169" t="s">
        <v>14</v>
      </c>
      <c r="N93" s="169" t="s">
        <v>30</v>
      </c>
      <c r="O93" s="169" t="s">
        <v>13</v>
      </c>
      <c r="Q93" s="168">
        <v>5</v>
      </c>
      <c r="R93" s="168">
        <v>5</v>
      </c>
      <c r="S93" s="168">
        <v>1</v>
      </c>
      <c r="T93" s="168">
        <v>10</v>
      </c>
      <c r="U93" s="168">
        <v>5</v>
      </c>
      <c r="W93" s="23" cm="1">
        <f t="array" ref="W93">_xlfn.LET(_xlpm.x, K93:K95, IF(SUM((_xlpm.x="C1")*1)=1, 3, 1))</f>
        <v>1</v>
      </c>
      <c r="X93" s="23" cm="1">
        <f t="array" ref="X93">_xlfn.LET(_xlpm.x, L93:L95, IF(SUM((_xlpm.x="C1")*1)=1, 3, 1))</f>
        <v>1</v>
      </c>
      <c r="Y93" s="23" cm="1">
        <f t="array" ref="Y93">_xlfn.LET(_xlpm.x, M93:M95, IF(SUM((_xlpm.x="C1")*1)=1, 3, 1))</f>
        <v>3</v>
      </c>
      <c r="Z93" s="23" cm="1">
        <f t="array" ref="Z93">_xlfn.LET(_xlpm.x, N93:N95, IF(SUM((_xlpm.x="C1")*1)=1, 3, 1))</f>
        <v>1</v>
      </c>
      <c r="AA93" s="23" cm="1">
        <f t="array" ref="AA93">_xlfn.LET(_xlpm.x, O93:O95, IF(SUM((_xlpm.x="C1")*1)=1, 3, 1))</f>
        <v>3</v>
      </c>
      <c r="AH93" s="5"/>
      <c r="AI93" s="5"/>
      <c r="AO93" s="5"/>
    </row>
    <row r="94" spans="10:41">
      <c r="J94" s="23">
        <v>90</v>
      </c>
      <c r="K94" s="169" t="s">
        <v>95</v>
      </c>
      <c r="L94" s="169" t="s">
        <v>30</v>
      </c>
      <c r="M94" s="169" t="s">
        <v>82</v>
      </c>
      <c r="N94" s="169" t="s">
        <v>12</v>
      </c>
      <c r="O94" s="169" t="s">
        <v>14</v>
      </c>
      <c r="Q94" s="168">
        <v>6</v>
      </c>
      <c r="R94" s="168">
        <v>10</v>
      </c>
      <c r="S94" s="168">
        <v>16</v>
      </c>
      <c r="T94" s="168">
        <v>4</v>
      </c>
      <c r="U94" s="168">
        <v>1</v>
      </c>
      <c r="W94" s="23" cm="1">
        <f t="array" ref="W94">_xlfn.LET(_xlpm.x, K94:K96, IF(SUM((_xlpm.x="C1")*1)=1, 3, 1))</f>
        <v>1</v>
      </c>
      <c r="X94" s="23" cm="1">
        <f t="array" ref="X94">_xlfn.LET(_xlpm.x, L94:L96, IF(SUM((_xlpm.x="C1")*1)=1, 3, 1))</f>
        <v>1</v>
      </c>
      <c r="Y94" s="23" cm="1">
        <f t="array" ref="Y94">_xlfn.LET(_xlpm.x, M94:M96, IF(SUM((_xlpm.x="C1")*1)=1, 3, 1))</f>
        <v>1</v>
      </c>
      <c r="Z94" s="23" cm="1">
        <f t="array" ref="Z94">_xlfn.LET(_xlpm.x, N94:N96, IF(SUM((_xlpm.x="C1")*1)=1, 3, 1))</f>
        <v>1</v>
      </c>
      <c r="AA94" s="23" cm="1">
        <f t="array" ref="AA94">_xlfn.LET(_xlpm.x, O94:O96, IF(SUM((_xlpm.x="C1")*1)=1, 3, 1))</f>
        <v>3</v>
      </c>
      <c r="AH94" s="5"/>
      <c r="AI94" s="5"/>
      <c r="AO94" s="5"/>
    </row>
    <row r="95" spans="10:41">
      <c r="J95" s="168">
        <v>91</v>
      </c>
      <c r="K95" s="169" t="s">
        <v>13</v>
      </c>
      <c r="L95" s="169" t="s">
        <v>16</v>
      </c>
      <c r="M95" s="169" t="s">
        <v>29</v>
      </c>
      <c r="N95" s="169" t="s">
        <v>12</v>
      </c>
      <c r="O95" s="169" t="s">
        <v>16</v>
      </c>
      <c r="Q95" s="168">
        <v>5</v>
      </c>
      <c r="R95" s="168">
        <v>3</v>
      </c>
      <c r="S95" s="168">
        <v>8</v>
      </c>
      <c r="T95" s="168">
        <v>4</v>
      </c>
      <c r="U95" s="168">
        <v>3</v>
      </c>
      <c r="W95" s="23" cm="1">
        <f t="array" ref="W95">_xlfn.LET(_xlpm.x, K95:K97, IF(SUM((_xlpm.x="C1")*1)=1, 3, 1))</f>
        <v>1</v>
      </c>
      <c r="X95" s="23" cm="1">
        <f t="array" ref="X95">_xlfn.LET(_xlpm.x, L95:L97, IF(SUM((_xlpm.x="C1")*1)=1, 3, 1))</f>
        <v>1</v>
      </c>
      <c r="Y95" s="23" cm="1">
        <f t="array" ref="Y95">_xlfn.LET(_xlpm.x, M95:M97, IF(SUM((_xlpm.x="C1")*1)=1, 3, 1))</f>
        <v>1</v>
      </c>
      <c r="Z95" s="23" cm="1">
        <f t="array" ref="Z95">_xlfn.LET(_xlpm.x, N95:N97, IF(SUM((_xlpm.x="C1")*1)=1, 3, 1))</f>
        <v>1</v>
      </c>
      <c r="AA95" s="23" cm="1">
        <f t="array" ref="AA95">_xlfn.LET(_xlpm.x, O95:O97, IF(SUM((_xlpm.x="C1")*1)=1, 3, 1))</f>
        <v>1</v>
      </c>
      <c r="AH95" s="5"/>
      <c r="AI95" s="5"/>
      <c r="AO95" s="5"/>
    </row>
    <row r="96" spans="10:41">
      <c r="J96" s="23">
        <v>92</v>
      </c>
      <c r="K96" s="169" t="s">
        <v>29</v>
      </c>
      <c r="L96" s="169" t="s">
        <v>78</v>
      </c>
      <c r="M96" s="169" t="s">
        <v>95</v>
      </c>
      <c r="N96" s="169" t="s">
        <v>28</v>
      </c>
      <c r="O96" s="169" t="s">
        <v>16</v>
      </c>
      <c r="Q96" s="168">
        <v>8</v>
      </c>
      <c r="R96" s="168">
        <v>11</v>
      </c>
      <c r="S96" s="168">
        <v>6</v>
      </c>
      <c r="T96" s="168">
        <v>9</v>
      </c>
      <c r="U96" s="168">
        <v>3</v>
      </c>
      <c r="W96" s="23" cm="1">
        <f t="array" ref="W96">_xlfn.LET(_xlpm.x, K96:K98, IF(SUM((_xlpm.x="C1")*1)=1, 3, 1))</f>
        <v>1</v>
      </c>
      <c r="X96" s="23" cm="1">
        <f t="array" ref="X96">_xlfn.LET(_xlpm.x, L96:L98, IF(SUM((_xlpm.x="C1")*1)=1, 3, 1))</f>
        <v>1</v>
      </c>
      <c r="Y96" s="23" cm="1">
        <f t="array" ref="Y96">_xlfn.LET(_xlpm.x, M96:M98, IF(SUM((_xlpm.x="C1")*1)=1, 3, 1))</f>
        <v>1</v>
      </c>
      <c r="Z96" s="23" cm="1">
        <f t="array" ref="Z96">_xlfn.LET(_xlpm.x, N96:N98, IF(SUM((_xlpm.x="C1")*1)=1, 3, 1))</f>
        <v>1</v>
      </c>
      <c r="AA96" s="23" cm="1">
        <f t="array" ref="AA96">_xlfn.LET(_xlpm.x, O96:O98, IF(SUM((_xlpm.x="C1")*1)=1, 3, 1))</f>
        <v>1</v>
      </c>
      <c r="AH96" s="5"/>
      <c r="AI96" s="5"/>
      <c r="AO96" s="5"/>
    </row>
    <row r="97" spans="10:41">
      <c r="J97" s="168">
        <v>93</v>
      </c>
      <c r="K97" s="169" t="s">
        <v>15</v>
      </c>
      <c r="L97" s="169" t="s">
        <v>30</v>
      </c>
      <c r="M97" s="169" t="s">
        <v>31</v>
      </c>
      <c r="N97" s="169" t="s">
        <v>94</v>
      </c>
      <c r="O97" s="169" t="s">
        <v>31</v>
      </c>
      <c r="Q97" s="168">
        <v>2</v>
      </c>
      <c r="R97" s="168">
        <v>10</v>
      </c>
      <c r="S97" s="168">
        <v>7</v>
      </c>
      <c r="T97" s="168">
        <v>17</v>
      </c>
      <c r="U97" s="168">
        <v>7</v>
      </c>
      <c r="W97" s="23" cm="1">
        <f t="array" ref="W97">_xlfn.LET(_xlpm.x, K97:K99, IF(SUM((_xlpm.x="C1")*1)=1, 3, 1))</f>
        <v>1</v>
      </c>
      <c r="X97" s="23" cm="1">
        <f t="array" ref="X97">_xlfn.LET(_xlpm.x, L97:L99, IF(SUM((_xlpm.x="C1")*1)=1, 3, 1))</f>
        <v>1</v>
      </c>
      <c r="Y97" s="23" cm="1">
        <f t="array" ref="Y97">_xlfn.LET(_xlpm.x, M97:M99, IF(SUM((_xlpm.x="C1")*1)=1, 3, 1))</f>
        <v>1</v>
      </c>
      <c r="Z97" s="23" cm="1">
        <f t="array" ref="Z97">_xlfn.LET(_xlpm.x, N97:N99, IF(SUM((_xlpm.x="C1")*1)=1, 3, 1))</f>
        <v>1</v>
      </c>
      <c r="AA97" s="23" cm="1">
        <f t="array" ref="AA97">_xlfn.LET(_xlpm.x, O97:O99, IF(SUM((_xlpm.x="C1")*1)=1, 3, 1))</f>
        <v>1</v>
      </c>
      <c r="AH97" s="5"/>
      <c r="AI97" s="5"/>
      <c r="AO97" s="5"/>
    </row>
    <row r="98" spans="10:41">
      <c r="J98" s="23">
        <v>94</v>
      </c>
      <c r="K98" s="169" t="s">
        <v>13</v>
      </c>
      <c r="L98" s="169" t="s">
        <v>79</v>
      </c>
      <c r="M98" s="169" t="s">
        <v>13</v>
      </c>
      <c r="N98" s="169" t="s">
        <v>15</v>
      </c>
      <c r="O98" s="169" t="s">
        <v>30</v>
      </c>
      <c r="Q98" s="168">
        <v>5</v>
      </c>
      <c r="R98" s="168">
        <v>12</v>
      </c>
      <c r="S98" s="168">
        <v>5</v>
      </c>
      <c r="T98" s="168">
        <v>2</v>
      </c>
      <c r="U98" s="168">
        <v>10</v>
      </c>
      <c r="W98" s="23" cm="1">
        <f t="array" ref="W98">_xlfn.LET(_xlpm.x, K98:K100, IF(SUM((_xlpm.x="C1")*1)=1, 3, 1))</f>
        <v>1</v>
      </c>
      <c r="X98" s="23" cm="1">
        <f t="array" ref="X98">_xlfn.LET(_xlpm.x, L98:L100, IF(SUM((_xlpm.x="C1")*1)=1, 3, 1))</f>
        <v>1</v>
      </c>
      <c r="Y98" s="23" cm="1">
        <f t="array" ref="Y98">_xlfn.LET(_xlpm.x, M98:M100, IF(SUM((_xlpm.x="C1")*1)=1, 3, 1))</f>
        <v>1</v>
      </c>
      <c r="Z98" s="23" cm="1">
        <f t="array" ref="Z98">_xlfn.LET(_xlpm.x, N98:N100, IF(SUM((_xlpm.x="C1")*1)=1, 3, 1))</f>
        <v>1</v>
      </c>
      <c r="AA98" s="23" cm="1">
        <f t="array" ref="AA98">_xlfn.LET(_xlpm.x, O98:O100, IF(SUM((_xlpm.x="C1")*1)=1, 3, 1))</f>
        <v>1</v>
      </c>
      <c r="AH98" s="5"/>
      <c r="AI98" s="5"/>
      <c r="AO98" s="5"/>
    </row>
    <row r="99" spans="10:41">
      <c r="J99" s="168">
        <v>95</v>
      </c>
      <c r="K99" s="169" t="s">
        <v>13</v>
      </c>
      <c r="L99" s="169" t="s">
        <v>15</v>
      </c>
      <c r="M99" s="169" t="s">
        <v>28</v>
      </c>
      <c r="N99" s="169" t="s">
        <v>30</v>
      </c>
      <c r="O99" s="169" t="s">
        <v>13</v>
      </c>
      <c r="Q99" s="168">
        <v>5</v>
      </c>
      <c r="R99" s="168">
        <v>2</v>
      </c>
      <c r="S99" s="168">
        <v>9</v>
      </c>
      <c r="T99" s="168">
        <v>10</v>
      </c>
      <c r="U99" s="168">
        <v>5</v>
      </c>
      <c r="W99" s="23" cm="1">
        <f t="array" ref="W99">_xlfn.LET(_xlpm.x, K99:K101, IF(SUM((_xlpm.x="C1")*1)=1, 3, 1))</f>
        <v>1</v>
      </c>
      <c r="X99" s="23" cm="1">
        <f t="array" ref="X99">_xlfn.LET(_xlpm.x, L99:L101, IF(SUM((_xlpm.x="C1")*1)=1, 3, 1))</f>
        <v>1</v>
      </c>
      <c r="Y99" s="23" cm="1">
        <f t="array" ref="Y99">_xlfn.LET(_xlpm.x, M99:M101, IF(SUM((_xlpm.x="C1")*1)=1, 3, 1))</f>
        <v>1</v>
      </c>
      <c r="Z99" s="23" cm="1">
        <f t="array" ref="Z99">_xlfn.LET(_xlpm.x, N99:N101, IF(SUM((_xlpm.x="C1")*1)=1, 3, 1))</f>
        <v>1</v>
      </c>
      <c r="AA99" s="23" cm="1">
        <f t="array" ref="AA99">_xlfn.LET(_xlpm.x, O99:O101, IF(SUM((_xlpm.x="C1")*1)=1, 3, 1))</f>
        <v>1</v>
      </c>
      <c r="AH99" s="5"/>
      <c r="AI99" s="5"/>
      <c r="AO99" s="5"/>
    </row>
    <row r="100" spans="10:41">
      <c r="J100" s="23">
        <v>96</v>
      </c>
      <c r="K100" s="169" t="s">
        <v>31</v>
      </c>
      <c r="L100" s="169" t="s">
        <v>13</v>
      </c>
      <c r="M100" s="169" t="s">
        <v>29</v>
      </c>
      <c r="N100" s="169" t="s">
        <v>15</v>
      </c>
      <c r="O100" s="169" t="s">
        <v>15</v>
      </c>
      <c r="Q100" s="168">
        <v>7</v>
      </c>
      <c r="R100" s="168">
        <v>5</v>
      </c>
      <c r="S100" s="168">
        <v>8</v>
      </c>
      <c r="T100" s="168">
        <v>2</v>
      </c>
      <c r="U100" s="168">
        <v>2</v>
      </c>
      <c r="W100" s="23" cm="1">
        <f t="array" ref="W100">_xlfn.LET(_xlpm.x, K100:K102, IF(SUM((_xlpm.x="C1")*1)=1, 3, 1))</f>
        <v>3</v>
      </c>
      <c r="X100" s="23" cm="1">
        <f t="array" ref="X100">_xlfn.LET(_xlpm.x, L100:L102, IF(SUM((_xlpm.x="C1")*1)=1, 3, 1))</f>
        <v>1</v>
      </c>
      <c r="Y100" s="23" cm="1">
        <f t="array" ref="Y100">_xlfn.LET(_xlpm.x, M100:M102, IF(SUM((_xlpm.x="C1")*1)=1, 3, 1))</f>
        <v>1</v>
      </c>
      <c r="Z100" s="23" cm="1">
        <f t="array" ref="Z100">_xlfn.LET(_xlpm.x, N100:N102, IF(SUM((_xlpm.x="C1")*1)=1, 3, 1))</f>
        <v>1</v>
      </c>
      <c r="AA100" s="23" cm="1">
        <f t="array" ref="AA100">_xlfn.LET(_xlpm.x, O100:O102, IF(SUM((_xlpm.x="C1")*1)=1, 3, 1))</f>
        <v>1</v>
      </c>
      <c r="AH100" s="5"/>
      <c r="AI100" s="5"/>
      <c r="AO100" s="5"/>
    </row>
    <row r="101" spans="10:41">
      <c r="J101" s="168">
        <v>97</v>
      </c>
      <c r="K101" s="169" t="s">
        <v>29</v>
      </c>
      <c r="L101" s="169" t="s">
        <v>13</v>
      </c>
      <c r="M101" s="169" t="s">
        <v>13</v>
      </c>
      <c r="N101" s="169" t="s">
        <v>15</v>
      </c>
      <c r="O101" s="169" t="s">
        <v>15</v>
      </c>
      <c r="Q101" s="168">
        <v>8</v>
      </c>
      <c r="R101" s="168">
        <v>5</v>
      </c>
      <c r="S101" s="168">
        <v>5</v>
      </c>
      <c r="T101" s="168">
        <v>2</v>
      </c>
      <c r="U101" s="168">
        <v>2</v>
      </c>
      <c r="W101" s="23" cm="1">
        <f t="array" ref="W101">_xlfn.LET(_xlpm.x, K101:K103, IF(SUM((_xlpm.x="C1")*1)=1, 3, 1))</f>
        <v>3</v>
      </c>
      <c r="X101" s="23" cm="1">
        <f t="array" ref="X101">_xlfn.LET(_xlpm.x, L101:L103, IF(SUM((_xlpm.x="C1")*1)=1, 3, 1))</f>
        <v>1</v>
      </c>
      <c r="Y101" s="23" cm="1">
        <f t="array" ref="Y101">_xlfn.LET(_xlpm.x, M101:M103, IF(SUM((_xlpm.x="C1")*1)=1, 3, 1))</f>
        <v>1</v>
      </c>
      <c r="Z101" s="23" cm="1">
        <f t="array" ref="Z101">_xlfn.LET(_xlpm.x, N101:N103, IF(SUM((_xlpm.x="C1")*1)=1, 3, 1))</f>
        <v>1</v>
      </c>
      <c r="AA101" s="23" cm="1">
        <f t="array" ref="AA101">_xlfn.LET(_xlpm.x, O101:O103, IF(SUM((_xlpm.x="C1")*1)=1, 3, 1))</f>
        <v>1</v>
      </c>
      <c r="AH101" s="5"/>
      <c r="AI101" s="5"/>
      <c r="AO101" s="5"/>
    </row>
    <row r="102" spans="10:41">
      <c r="J102" s="23">
        <v>98</v>
      </c>
      <c r="K102" s="169" t="s">
        <v>14</v>
      </c>
      <c r="L102" s="169" t="s">
        <v>78</v>
      </c>
      <c r="M102" s="169" t="s">
        <v>13</v>
      </c>
      <c r="N102" s="169" t="s">
        <v>13</v>
      </c>
      <c r="O102" s="169" t="s">
        <v>95</v>
      </c>
      <c r="Q102" s="168">
        <v>1</v>
      </c>
      <c r="R102" s="168">
        <v>11</v>
      </c>
      <c r="S102" s="168">
        <v>5</v>
      </c>
      <c r="T102" s="168">
        <v>5</v>
      </c>
      <c r="U102" s="168">
        <v>6</v>
      </c>
      <c r="W102" s="23" cm="1">
        <f t="array" ref="W102">_xlfn.LET(_xlpm.x, K102:K104, IF(SUM((_xlpm.x="C1")*1)=1, 3, 1))</f>
        <v>3</v>
      </c>
      <c r="X102" s="23" cm="1">
        <f t="array" ref="X102">_xlfn.LET(_xlpm.x, L102:L104, IF(SUM((_xlpm.x="C1")*1)=1, 3, 1))</f>
        <v>1</v>
      </c>
      <c r="Y102" s="23" cm="1">
        <f t="array" ref="Y102">_xlfn.LET(_xlpm.x, M102:M104, IF(SUM((_xlpm.x="C1")*1)=1, 3, 1))</f>
        <v>1</v>
      </c>
      <c r="Z102" s="23" cm="1">
        <f t="array" ref="Z102">_xlfn.LET(_xlpm.x, N102:N104, IF(SUM((_xlpm.x="C1")*1)=1, 3, 1))</f>
        <v>1</v>
      </c>
      <c r="AA102" s="23" cm="1">
        <f t="array" ref="AA102">_xlfn.LET(_xlpm.x, O102:O104, IF(SUM((_xlpm.x="C1")*1)=1, 3, 1))</f>
        <v>1</v>
      </c>
      <c r="AH102" s="5"/>
      <c r="AI102" s="5"/>
      <c r="AO102" s="5"/>
    </row>
    <row r="103" spans="10:41">
      <c r="J103" s="168">
        <v>99</v>
      </c>
      <c r="K103" s="169" t="s">
        <v>15</v>
      </c>
      <c r="L103" s="169" t="s">
        <v>96</v>
      </c>
      <c r="M103" s="169" t="s">
        <v>29</v>
      </c>
      <c r="N103" s="169" t="s">
        <v>28</v>
      </c>
      <c r="O103" s="169" t="s">
        <v>28</v>
      </c>
      <c r="Q103" s="168">
        <v>2</v>
      </c>
      <c r="R103" s="168">
        <v>15</v>
      </c>
      <c r="S103" s="168">
        <v>8</v>
      </c>
      <c r="T103" s="168">
        <v>9</v>
      </c>
      <c r="U103" s="168">
        <v>9</v>
      </c>
      <c r="W103" s="23" cm="1">
        <f t="array" ref="W103">_xlfn.LET(_xlpm.x, K103:K105, IF(SUM((_xlpm.x="C1")*1)=1, 3, 1))</f>
        <v>1</v>
      </c>
      <c r="X103" s="23" cm="1">
        <f t="array" ref="X103">_xlfn.LET(_xlpm.x, L103:L105, IF(SUM((_xlpm.x="C1")*1)=1, 3, 1))</f>
        <v>1</v>
      </c>
      <c r="Y103" s="23" cm="1">
        <f t="array" ref="Y103">_xlfn.LET(_xlpm.x, M103:M105, IF(SUM((_xlpm.x="C1")*1)=1, 3, 1))</f>
        <v>1</v>
      </c>
      <c r="Z103" s="23" cm="1">
        <f t="array" ref="Z103">_xlfn.LET(_xlpm.x, N103:N105, IF(SUM((_xlpm.x="C1")*1)=1, 3, 1))</f>
        <v>1</v>
      </c>
      <c r="AA103" s="23" cm="1">
        <f t="array" ref="AA103">_xlfn.LET(_xlpm.x, O103:O105, IF(SUM((_xlpm.x="C1")*1)=1, 3, 1))</f>
        <v>1</v>
      </c>
      <c r="AH103" s="5"/>
      <c r="AI103" s="5"/>
      <c r="AO103" s="5"/>
    </row>
    <row r="104" spans="10:41">
      <c r="J104" s="23">
        <v>100</v>
      </c>
      <c r="K104" s="169" t="s">
        <v>16</v>
      </c>
      <c r="L104" s="169" t="s">
        <v>12</v>
      </c>
      <c r="M104" s="169" t="s">
        <v>31</v>
      </c>
      <c r="N104" s="169" t="s">
        <v>31</v>
      </c>
      <c r="O104" s="169" t="s">
        <v>12</v>
      </c>
      <c r="Q104" s="168">
        <v>3</v>
      </c>
      <c r="R104" s="168">
        <v>4</v>
      </c>
      <c r="S104" s="168">
        <v>7</v>
      </c>
      <c r="T104" s="168">
        <v>7</v>
      </c>
      <c r="U104" s="168">
        <v>4</v>
      </c>
      <c r="W104" s="23" cm="1">
        <f t="array" ref="W104">_xlfn.LET(_xlpm.x, K104:K106, IF(SUM((_xlpm.x="C1")*1)=1, 3, 1))</f>
        <v>1</v>
      </c>
      <c r="X104" s="23" cm="1">
        <f t="array" ref="X104">_xlfn.LET(_xlpm.x, L104:L106, IF(SUM((_xlpm.x="C1")*1)=1, 3, 1))</f>
        <v>1</v>
      </c>
      <c r="Y104" s="23" cm="1">
        <f t="array" ref="Y104">_xlfn.LET(_xlpm.x, M104:M106, IF(SUM((_xlpm.x="C1")*1)=1, 3, 1))</f>
        <v>1</v>
      </c>
      <c r="Z104" s="23" cm="1">
        <f t="array" ref="Z104">_xlfn.LET(_xlpm.x, N104:N106, IF(SUM((_xlpm.x="C1")*1)=1, 3, 1))</f>
        <v>1</v>
      </c>
      <c r="AA104" s="23" cm="1">
        <f t="array" ref="AA104">_xlfn.LET(_xlpm.x, O104:O106, IF(SUM((_xlpm.x="C1")*1)=1, 3, 1))</f>
        <v>1</v>
      </c>
      <c r="AH104" s="5"/>
      <c r="AI104" s="5"/>
      <c r="AO104" s="5"/>
    </row>
    <row r="105" spans="10:41">
      <c r="J105" s="23">
        <v>101</v>
      </c>
      <c r="K105" s="169" t="s">
        <v>28</v>
      </c>
      <c r="L105" s="169" t="s">
        <v>95</v>
      </c>
      <c r="M105" s="169" t="s">
        <v>31</v>
      </c>
      <c r="N105" s="169" t="s">
        <v>29</v>
      </c>
      <c r="O105" s="169" t="s">
        <v>13</v>
      </c>
      <c r="Q105" s="168">
        <v>9</v>
      </c>
      <c r="R105" s="168">
        <v>6</v>
      </c>
      <c r="S105" s="168">
        <v>7</v>
      </c>
      <c r="T105" s="168">
        <v>8</v>
      </c>
      <c r="U105" s="168">
        <v>5</v>
      </c>
      <c r="W105" s="23" cm="1">
        <f t="array" ref="W105">_xlfn.LET(_xlpm.x, K105:K107, IF(SUM((_xlpm.x="C1")*1)=1, 3, 1))</f>
        <v>1</v>
      </c>
      <c r="X105" s="23" cm="1">
        <f t="array" ref="X105">_xlfn.LET(_xlpm.x, L105:L107, IF(SUM((_xlpm.x="C1")*1)=1, 3, 1))</f>
        <v>1</v>
      </c>
      <c r="Y105" s="23" cm="1">
        <f t="array" ref="Y105">_xlfn.LET(_xlpm.x, M105:M107, IF(SUM((_xlpm.x="C1")*1)=1, 3, 1))</f>
        <v>1</v>
      </c>
      <c r="Z105" s="23" cm="1">
        <f t="array" ref="Z105">_xlfn.LET(_xlpm.x, N105:N107, IF(SUM((_xlpm.x="C1")*1)=1, 3, 1))</f>
        <v>1</v>
      </c>
      <c r="AA105" s="23" cm="1">
        <f t="array" ref="AA105">_xlfn.LET(_xlpm.x, O105:O107, IF(SUM((_xlpm.x="C1")*1)=1, 3, 1))</f>
        <v>1</v>
      </c>
      <c r="AH105" s="5"/>
      <c r="AI105" s="5"/>
      <c r="AO105" s="5"/>
    </row>
    <row r="106" spans="10:41">
      <c r="J106" s="168">
        <v>102</v>
      </c>
      <c r="K106" s="169" t="s">
        <v>12</v>
      </c>
      <c r="L106" s="169" t="s">
        <v>95</v>
      </c>
      <c r="M106" s="169" t="s">
        <v>95</v>
      </c>
      <c r="N106" s="169" t="s">
        <v>29</v>
      </c>
      <c r="O106" s="169" t="s">
        <v>28</v>
      </c>
      <c r="Q106" s="168">
        <v>4</v>
      </c>
      <c r="R106" s="168">
        <v>6</v>
      </c>
      <c r="S106" s="168">
        <v>6</v>
      </c>
      <c r="T106" s="168">
        <v>8</v>
      </c>
      <c r="U106" s="168">
        <v>9</v>
      </c>
      <c r="W106" s="23" cm="1">
        <f t="array" ref="W106">_xlfn.LET(_xlpm.x, K106:K108, IF(SUM((_xlpm.x="C1")*1)=1, 3, 1))</f>
        <v>1</v>
      </c>
      <c r="X106" s="23" cm="1">
        <f t="array" ref="X106">_xlfn.LET(_xlpm.x, L106:L108, IF(SUM((_xlpm.x="C1")*1)=1, 3, 1))</f>
        <v>1</v>
      </c>
      <c r="Y106" s="23" cm="1">
        <f t="array" ref="Y106">_xlfn.LET(_xlpm.x, M106:M108, IF(SUM((_xlpm.x="C1")*1)=1, 3, 1))</f>
        <v>1</v>
      </c>
      <c r="Z106" s="23" cm="1">
        <f t="array" ref="Z106">_xlfn.LET(_xlpm.x, N106:N108, IF(SUM((_xlpm.x="C1")*1)=1, 3, 1))</f>
        <v>1</v>
      </c>
      <c r="AA106" s="23" cm="1">
        <f t="array" ref="AA106">_xlfn.LET(_xlpm.x, O106:O108, IF(SUM((_xlpm.x="C1")*1)=1, 3, 1))</f>
        <v>1</v>
      </c>
      <c r="AH106" s="5"/>
      <c r="AI106" s="5"/>
      <c r="AO106" s="5"/>
    </row>
    <row r="107" spans="10:41">
      <c r="J107" s="23">
        <v>103</v>
      </c>
      <c r="K107" s="169" t="s">
        <v>29</v>
      </c>
      <c r="L107" s="169" t="s">
        <v>96</v>
      </c>
      <c r="M107" s="169" t="s">
        <v>16</v>
      </c>
      <c r="N107" s="169" t="s">
        <v>13</v>
      </c>
      <c r="O107" s="169" t="s">
        <v>30</v>
      </c>
      <c r="Q107" s="168">
        <v>8</v>
      </c>
      <c r="R107" s="168">
        <v>15</v>
      </c>
      <c r="S107" s="168">
        <v>3</v>
      </c>
      <c r="T107" s="168">
        <v>5</v>
      </c>
      <c r="U107" s="168">
        <v>10</v>
      </c>
      <c r="W107" s="23" cm="1">
        <f t="array" ref="W107">_xlfn.LET(_xlpm.x, K107:K109, IF(SUM((_xlpm.x="C1")*1)=1, 3, 1))</f>
        <v>1</v>
      </c>
      <c r="X107" s="23" cm="1">
        <f t="array" ref="X107">_xlfn.LET(_xlpm.x, L107:L109, IF(SUM((_xlpm.x="C1")*1)=1, 3, 1))</f>
        <v>1</v>
      </c>
      <c r="Y107" s="23" cm="1">
        <f t="array" ref="Y107">_xlfn.LET(_xlpm.x, M107:M109, IF(SUM((_xlpm.x="C1")*1)=1, 3, 1))</f>
        <v>1</v>
      </c>
      <c r="Z107" s="23" cm="1">
        <f t="array" ref="Z107">_xlfn.LET(_xlpm.x, N107:N109, IF(SUM((_xlpm.x="C1")*1)=1, 3, 1))</f>
        <v>1</v>
      </c>
      <c r="AA107" s="23" cm="1">
        <f t="array" ref="AA107">_xlfn.LET(_xlpm.x, O107:O109, IF(SUM((_xlpm.x="C1")*1)=1, 3, 1))</f>
        <v>1</v>
      </c>
      <c r="AH107" s="5"/>
      <c r="AI107" s="5"/>
      <c r="AO107" s="5"/>
    </row>
    <row r="108" spans="10:41">
      <c r="J108" s="168">
        <v>104</v>
      </c>
      <c r="K108" s="169" t="s">
        <v>13</v>
      </c>
      <c r="L108" s="169" t="s">
        <v>30</v>
      </c>
      <c r="M108" s="169" t="s">
        <v>29</v>
      </c>
      <c r="N108" s="169" t="s">
        <v>30</v>
      </c>
      <c r="O108" s="169" t="s">
        <v>30</v>
      </c>
      <c r="Q108" s="168">
        <v>5</v>
      </c>
      <c r="R108" s="168">
        <v>10</v>
      </c>
      <c r="S108" s="168">
        <v>8</v>
      </c>
      <c r="T108" s="168">
        <v>10</v>
      </c>
      <c r="U108" s="168">
        <v>10</v>
      </c>
      <c r="W108" s="23" cm="1">
        <f t="array" ref="W108">_xlfn.LET(_xlpm.x, K108:K110, IF(SUM((_xlpm.x="C1")*1)=1, 3, 1))</f>
        <v>1</v>
      </c>
      <c r="X108" s="23" cm="1">
        <f t="array" ref="X108">_xlfn.LET(_xlpm.x, L108:L110, IF(SUM((_xlpm.x="C1")*1)=1, 3, 1))</f>
        <v>1</v>
      </c>
      <c r="Y108" s="23" cm="1">
        <f t="array" ref="Y108">_xlfn.LET(_xlpm.x, M108:M110, IF(SUM((_xlpm.x="C1")*1)=1, 3, 1))</f>
        <v>1</v>
      </c>
      <c r="Z108" s="23" cm="1">
        <f t="array" ref="Z108">_xlfn.LET(_xlpm.x, N108:N110, IF(SUM((_xlpm.x="C1")*1)=1, 3, 1))</f>
        <v>3</v>
      </c>
      <c r="AA108" s="23" cm="1">
        <f t="array" ref="AA108">_xlfn.LET(_xlpm.x, O108:O110, IF(SUM((_xlpm.x="C1")*1)=1, 3, 1))</f>
        <v>1</v>
      </c>
      <c r="AH108" s="5"/>
      <c r="AI108" s="5"/>
      <c r="AO108" s="5"/>
    </row>
    <row r="109" spans="10:41">
      <c r="J109" s="23">
        <v>105</v>
      </c>
      <c r="K109" s="169" t="s">
        <v>30</v>
      </c>
      <c r="L109" s="169" t="s">
        <v>79</v>
      </c>
      <c r="M109" s="169" t="s">
        <v>31</v>
      </c>
      <c r="N109" s="169" t="s">
        <v>28</v>
      </c>
      <c r="O109" s="169" t="s">
        <v>16</v>
      </c>
      <c r="Q109" s="168">
        <v>10</v>
      </c>
      <c r="R109" s="168">
        <v>12</v>
      </c>
      <c r="S109" s="168">
        <v>7</v>
      </c>
      <c r="T109" s="168">
        <v>9</v>
      </c>
      <c r="U109" s="168">
        <v>3</v>
      </c>
      <c r="W109" s="23" cm="1">
        <f t="array" ref="W109">_xlfn.LET(_xlpm.x, K109:K111, IF(SUM((_xlpm.x="C1")*1)=1, 3, 1))</f>
        <v>1</v>
      </c>
      <c r="X109" s="23" cm="1">
        <f t="array" ref="X109">_xlfn.LET(_xlpm.x, L109:L111, IF(SUM((_xlpm.x="C1")*1)=1, 3, 1))</f>
        <v>1</v>
      </c>
      <c r="Y109" s="23" cm="1">
        <f t="array" ref="Y109">_xlfn.LET(_xlpm.x, M109:M111, IF(SUM((_xlpm.x="C1")*1)=1, 3, 1))</f>
        <v>3</v>
      </c>
      <c r="Z109" s="23" cm="1">
        <f t="array" ref="Z109">_xlfn.LET(_xlpm.x, N109:N111, IF(SUM((_xlpm.x="C1")*1)=1, 3, 1))</f>
        <v>3</v>
      </c>
      <c r="AA109" s="23" cm="1">
        <f t="array" ref="AA109">_xlfn.LET(_xlpm.x, O109:O111, IF(SUM((_xlpm.x="C1")*1)=1, 3, 1))</f>
        <v>1</v>
      </c>
      <c r="AH109" s="5"/>
      <c r="AI109" s="5"/>
      <c r="AO109" s="5"/>
    </row>
    <row r="110" spans="10:41">
      <c r="J110" s="168">
        <v>106</v>
      </c>
      <c r="K110" s="169" t="s">
        <v>29</v>
      </c>
      <c r="L110" s="169" t="s">
        <v>12</v>
      </c>
      <c r="M110" s="169" t="s">
        <v>13</v>
      </c>
      <c r="N110" s="169" t="s">
        <v>14</v>
      </c>
      <c r="O110" s="169" t="s">
        <v>28</v>
      </c>
      <c r="Q110" s="168">
        <v>8</v>
      </c>
      <c r="R110" s="168">
        <v>4</v>
      </c>
      <c r="S110" s="168">
        <v>5</v>
      </c>
      <c r="T110" s="168">
        <v>1</v>
      </c>
      <c r="U110" s="168">
        <v>9</v>
      </c>
      <c r="W110" s="23" cm="1">
        <f t="array" ref="W110">_xlfn.LET(_xlpm.x, K110:K112, IF(SUM((_xlpm.x="C1")*1)=1, 3, 1))</f>
        <v>1</v>
      </c>
      <c r="X110" s="23" cm="1">
        <f t="array" ref="X110">_xlfn.LET(_xlpm.x, L110:L112, IF(SUM((_xlpm.x="C1")*1)=1, 3, 1))</f>
        <v>1</v>
      </c>
      <c r="Y110" s="23" cm="1">
        <f t="array" ref="Y110">_xlfn.LET(_xlpm.x, M110:M112, IF(SUM((_xlpm.x="C1")*1)=1, 3, 1))</f>
        <v>3</v>
      </c>
      <c r="Z110" s="23" cm="1">
        <f t="array" ref="Z110">_xlfn.LET(_xlpm.x, N110:N112, IF(SUM((_xlpm.x="C1")*1)=1, 3, 1))</f>
        <v>3</v>
      </c>
      <c r="AA110" s="23" cm="1">
        <f t="array" ref="AA110">_xlfn.LET(_xlpm.x, O110:O112, IF(SUM((_xlpm.x="C1")*1)=1, 3, 1))</f>
        <v>1</v>
      </c>
      <c r="AH110" s="5"/>
      <c r="AI110" s="5"/>
      <c r="AO110" s="5"/>
    </row>
    <row r="111" spans="10:41">
      <c r="J111" s="23">
        <v>107</v>
      </c>
      <c r="K111" s="169" t="s">
        <v>29</v>
      </c>
      <c r="L111" s="169" t="s">
        <v>87</v>
      </c>
      <c r="M111" s="169" t="s">
        <v>14</v>
      </c>
      <c r="N111" s="169" t="s">
        <v>95</v>
      </c>
      <c r="O111" s="169" t="s">
        <v>12</v>
      </c>
      <c r="Q111" s="168">
        <v>8</v>
      </c>
      <c r="R111" s="168">
        <v>19</v>
      </c>
      <c r="S111" s="168">
        <v>1</v>
      </c>
      <c r="T111" s="168">
        <v>6</v>
      </c>
      <c r="U111" s="168">
        <v>4</v>
      </c>
      <c r="W111" s="23" cm="1">
        <f t="array" ref="W111">_xlfn.LET(_xlpm.x, K111:K113, IF(SUM((_xlpm.x="C1")*1)=1, 3, 1))</f>
        <v>1</v>
      </c>
      <c r="X111" s="23" cm="1">
        <f t="array" ref="X111">_xlfn.LET(_xlpm.x, L111:L113, IF(SUM((_xlpm.x="C1")*1)=1, 3, 1))</f>
        <v>1</v>
      </c>
      <c r="Y111" s="23" cm="1">
        <f t="array" ref="Y111">_xlfn.LET(_xlpm.x, M111:M113, IF(SUM((_xlpm.x="C1")*1)=1, 3, 1))</f>
        <v>3</v>
      </c>
      <c r="Z111" s="23" cm="1">
        <f t="array" ref="Z111">_xlfn.LET(_xlpm.x, N111:N113, IF(SUM((_xlpm.x="C1")*1)=1, 3, 1))</f>
        <v>1</v>
      </c>
      <c r="AA111" s="23" cm="1">
        <f t="array" ref="AA111">_xlfn.LET(_xlpm.x, O111:O113, IF(SUM((_xlpm.x="C1")*1)=1, 3, 1))</f>
        <v>1</v>
      </c>
      <c r="AH111" s="5"/>
      <c r="AI111" s="5"/>
      <c r="AO111" s="5"/>
    </row>
    <row r="112" spans="10:41">
      <c r="J112" s="168">
        <v>108</v>
      </c>
      <c r="K112" s="169" t="s">
        <v>29</v>
      </c>
      <c r="L112" s="169" t="s">
        <v>85</v>
      </c>
      <c r="M112" s="169" t="s">
        <v>96</v>
      </c>
      <c r="N112" s="169" t="s">
        <v>15</v>
      </c>
      <c r="O112" s="169" t="s">
        <v>16</v>
      </c>
      <c r="Q112" s="168">
        <v>8</v>
      </c>
      <c r="R112" s="168">
        <v>18</v>
      </c>
      <c r="S112" s="168">
        <v>15</v>
      </c>
      <c r="T112" s="168">
        <v>2</v>
      </c>
      <c r="U112" s="168">
        <v>3</v>
      </c>
      <c r="W112" s="23" cm="1">
        <f t="array" ref="W112">_xlfn.LET(_xlpm.x, K112:K114, IF(SUM((_xlpm.x="C1")*1)=1, 3, 1))</f>
        <v>1</v>
      </c>
      <c r="X112" s="23" cm="1">
        <f t="array" ref="X112">_xlfn.LET(_xlpm.x, L112:L114, IF(SUM((_xlpm.x="C1")*1)=1, 3, 1))</f>
        <v>1</v>
      </c>
      <c r="Y112" s="23" cm="1">
        <f t="array" ref="Y112">_xlfn.LET(_xlpm.x, M112:M114, IF(SUM((_xlpm.x="C1")*1)=1, 3, 1))</f>
        <v>1</v>
      </c>
      <c r="Z112" s="23" cm="1">
        <f t="array" ref="Z112">_xlfn.LET(_xlpm.x, N112:N114, IF(SUM((_xlpm.x="C1")*1)=1, 3, 1))</f>
        <v>1</v>
      </c>
      <c r="AA112" s="23" cm="1">
        <f t="array" ref="AA112">_xlfn.LET(_xlpm.x, O112:O114, IF(SUM((_xlpm.x="C1")*1)=1, 3, 1))</f>
        <v>1</v>
      </c>
      <c r="AH112" s="5"/>
      <c r="AI112" s="5"/>
      <c r="AO112" s="5"/>
    </row>
    <row r="113" spans="10:41">
      <c r="J113" s="23">
        <v>109</v>
      </c>
      <c r="K113" s="169" t="s">
        <v>31</v>
      </c>
      <c r="L113" s="169" t="s">
        <v>95</v>
      </c>
      <c r="M113" s="169" t="s">
        <v>82</v>
      </c>
      <c r="N113" s="169" t="s">
        <v>15</v>
      </c>
      <c r="O113" s="169" t="s">
        <v>15</v>
      </c>
      <c r="Q113" s="168">
        <v>7</v>
      </c>
      <c r="R113" s="168">
        <v>6</v>
      </c>
      <c r="S113" s="168">
        <v>16</v>
      </c>
      <c r="T113" s="168">
        <v>2</v>
      </c>
      <c r="U113" s="168">
        <v>2</v>
      </c>
      <c r="W113" s="23" cm="1">
        <f t="array" ref="W113">_xlfn.LET(_xlpm.x, K113:K115, IF(SUM((_xlpm.x="C1")*1)=1, 3, 1))</f>
        <v>1</v>
      </c>
      <c r="X113" s="23" cm="1">
        <f t="array" ref="X113">_xlfn.LET(_xlpm.x, L113:L115, IF(SUM((_xlpm.x="C1")*1)=1, 3, 1))</f>
        <v>1</v>
      </c>
      <c r="Y113" s="23" cm="1">
        <f t="array" ref="Y113">_xlfn.LET(_xlpm.x, M113:M115, IF(SUM((_xlpm.x="C1")*1)=1, 3, 1))</f>
        <v>1</v>
      </c>
      <c r="Z113" s="23" cm="1">
        <f t="array" ref="Z113">_xlfn.LET(_xlpm.x, N113:N115, IF(SUM((_xlpm.x="C1")*1)=1, 3, 1))</f>
        <v>1</v>
      </c>
      <c r="AA113" s="23" cm="1">
        <f t="array" ref="AA113">_xlfn.LET(_xlpm.x, O113:O115, IF(SUM((_xlpm.x="C1")*1)=1, 3, 1))</f>
        <v>1</v>
      </c>
      <c r="AH113" s="5"/>
      <c r="AI113" s="5"/>
      <c r="AO113" s="5"/>
    </row>
    <row r="114" spans="10:41">
      <c r="J114" s="168">
        <v>110</v>
      </c>
      <c r="K114" s="169" t="s">
        <v>95</v>
      </c>
      <c r="L114" s="169" t="s">
        <v>94</v>
      </c>
      <c r="M114" s="169" t="s">
        <v>29</v>
      </c>
      <c r="N114" s="169" t="s">
        <v>15</v>
      </c>
      <c r="O114" s="169" t="s">
        <v>13</v>
      </c>
      <c r="Q114" s="168">
        <v>6</v>
      </c>
      <c r="R114" s="168">
        <v>17</v>
      </c>
      <c r="S114" s="168">
        <v>8</v>
      </c>
      <c r="T114" s="168">
        <v>2</v>
      </c>
      <c r="U114" s="168">
        <v>5</v>
      </c>
      <c r="W114" s="23" cm="1">
        <f t="array" ref="W114">_xlfn.LET(_xlpm.x, K114:K116, IF(SUM((_xlpm.x="C1")*1)=1, 3, 1))</f>
        <v>1</v>
      </c>
      <c r="X114" s="23" cm="1">
        <f t="array" ref="X114">_xlfn.LET(_xlpm.x, L114:L116, IF(SUM((_xlpm.x="C1")*1)=1, 3, 1))</f>
        <v>1</v>
      </c>
      <c r="Y114" s="23" cm="1">
        <f t="array" ref="Y114">_xlfn.LET(_xlpm.x, M114:M116, IF(SUM((_xlpm.x="C1")*1)=1, 3, 1))</f>
        <v>1</v>
      </c>
      <c r="Z114" s="23" cm="1">
        <f t="array" ref="Z114">_xlfn.LET(_xlpm.x, N114:N116, IF(SUM((_xlpm.x="C1")*1)=1, 3, 1))</f>
        <v>1</v>
      </c>
      <c r="AA114" s="23" cm="1">
        <f t="array" ref="AA114">_xlfn.LET(_xlpm.x, O114:O116, IF(SUM((_xlpm.x="C1")*1)=1, 3, 1))</f>
        <v>1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29</v>
      </c>
      <c r="M115" s="169" t="s">
        <v>13</v>
      </c>
      <c r="N115" s="169" t="s">
        <v>30</v>
      </c>
      <c r="O115" s="169" t="s">
        <v>13</v>
      </c>
      <c r="Q115" s="168">
        <v>5</v>
      </c>
      <c r="R115" s="168">
        <v>8</v>
      </c>
      <c r="S115" s="168">
        <v>5</v>
      </c>
      <c r="T115" s="168">
        <v>10</v>
      </c>
      <c r="U115" s="168">
        <v>5</v>
      </c>
      <c r="W115" s="23" cm="1">
        <f t="array" ref="W115">_xlfn.LET(_xlpm.x, K115:K117, IF(SUM((_xlpm.x="C1")*1)=1, 3, 1))</f>
        <v>1</v>
      </c>
      <c r="X115" s="23" cm="1">
        <f t="array" ref="X115">_xlfn.LET(_xlpm.x, L115:L117, IF(SUM((_xlpm.x="C1")*1)=1, 3, 1))</f>
        <v>1</v>
      </c>
      <c r="Y115" s="23" cm="1">
        <f t="array" ref="Y115">_xlfn.LET(_xlpm.x, M115:M117, IF(SUM((_xlpm.x="C1")*1)=1, 3, 1))</f>
        <v>1</v>
      </c>
      <c r="Z115" s="23" cm="1">
        <f t="array" ref="Z115">_xlfn.LET(_xlpm.x, N115:N117, IF(SUM((_xlpm.x="C1")*1)=1, 3, 1))</f>
        <v>1</v>
      </c>
      <c r="AA115" s="23" cm="1">
        <f t="array" ref="AA115">_xlfn.LET(_xlpm.x, O115:O117, IF(SUM((_xlpm.x="C1")*1)=1, 3, 1))</f>
        <v>1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28</v>
      </c>
      <c r="M116" s="169" t="s">
        <v>95</v>
      </c>
      <c r="N116" s="169" t="s">
        <v>29</v>
      </c>
      <c r="O116" s="169" t="s">
        <v>31</v>
      </c>
      <c r="Q116" s="168">
        <v>7</v>
      </c>
      <c r="R116" s="168">
        <v>9</v>
      </c>
      <c r="S116" s="168">
        <v>6</v>
      </c>
      <c r="T116" s="168">
        <v>8</v>
      </c>
      <c r="U116" s="168">
        <v>7</v>
      </c>
      <c r="W116" s="23" cm="1">
        <f t="array" ref="W116">_xlfn.LET(_xlpm.x, K116:K118, IF(SUM((_xlpm.x="C1")*1)=1, 3, 1))</f>
        <v>1</v>
      </c>
      <c r="X116" s="23" cm="1">
        <f t="array" ref="X116">_xlfn.LET(_xlpm.x, L116:L118, IF(SUM((_xlpm.x="C1")*1)=1, 3, 1))</f>
        <v>1</v>
      </c>
      <c r="Y116" s="23" cm="1">
        <f t="array" ref="Y116">_xlfn.LET(_xlpm.x, M116:M118, IF(SUM((_xlpm.x="C1")*1)=1, 3, 1))</f>
        <v>1</v>
      </c>
      <c r="Z116" s="23" cm="1">
        <f t="array" ref="Z116">_xlfn.LET(_xlpm.x, N116:N118, IF(SUM((_xlpm.x="C1")*1)=1, 3, 1))</f>
        <v>1</v>
      </c>
      <c r="AA116" s="23" cm="1">
        <f t="array" ref="AA116">_xlfn.LET(_xlpm.x, O116:O118, IF(SUM((_xlpm.x="C1")*1)=1, 3, 1))</f>
        <v>1</v>
      </c>
      <c r="AH116" s="5"/>
      <c r="AI116" s="5"/>
      <c r="AO116" s="5"/>
    </row>
    <row r="117" spans="10:41">
      <c r="J117" s="23">
        <v>113</v>
      </c>
      <c r="K117" s="169" t="s">
        <v>95</v>
      </c>
      <c r="L117" s="169" t="s">
        <v>85</v>
      </c>
      <c r="M117" s="169" t="s">
        <v>94</v>
      </c>
      <c r="N117" s="169" t="s">
        <v>30</v>
      </c>
      <c r="O117" s="169" t="s">
        <v>16</v>
      </c>
      <c r="Q117" s="168">
        <v>6</v>
      </c>
      <c r="R117" s="168">
        <v>18</v>
      </c>
      <c r="S117" s="168">
        <v>17</v>
      </c>
      <c r="T117" s="168">
        <v>10</v>
      </c>
      <c r="U117" s="168">
        <v>3</v>
      </c>
      <c r="W117" s="23" cm="1">
        <f t="array" ref="W117">_xlfn.LET(_xlpm.x, K117:K119, IF(SUM((_xlpm.x="C1")*1)=1, 3, 1))</f>
        <v>1</v>
      </c>
      <c r="X117" s="23" cm="1">
        <f t="array" ref="X117">_xlfn.LET(_xlpm.x, L117:L119, IF(SUM((_xlpm.x="C1")*1)=1, 3, 1))</f>
        <v>1</v>
      </c>
      <c r="Y117" s="23" cm="1">
        <f t="array" ref="Y117">_xlfn.LET(_xlpm.x, M117:M119, IF(SUM((_xlpm.x="C1")*1)=1, 3, 1))</f>
        <v>1</v>
      </c>
      <c r="Z117" s="23" cm="1">
        <f t="array" ref="Z117">_xlfn.LET(_xlpm.x, N117:N119, IF(SUM((_xlpm.x="C1")*1)=1, 3, 1))</f>
        <v>1</v>
      </c>
      <c r="AA117" s="23" cm="1">
        <f t="array" ref="AA117">_xlfn.LET(_xlpm.x, O117:O119, IF(SUM((_xlpm.x="C1")*1)=1, 3, 1))</f>
        <v>3</v>
      </c>
      <c r="AH117" s="5"/>
      <c r="AI117" s="5"/>
      <c r="AO117" s="5"/>
    </row>
    <row r="118" spans="10:41">
      <c r="J118" s="168">
        <v>114</v>
      </c>
      <c r="K118" s="169" t="s">
        <v>29</v>
      </c>
      <c r="L118" s="169" t="s">
        <v>80</v>
      </c>
      <c r="M118" s="169" t="s">
        <v>31</v>
      </c>
      <c r="N118" s="169" t="s">
        <v>16</v>
      </c>
      <c r="O118" s="169" t="s">
        <v>95</v>
      </c>
      <c r="Q118" s="168">
        <v>8</v>
      </c>
      <c r="R118" s="168">
        <v>13</v>
      </c>
      <c r="S118" s="168">
        <v>7</v>
      </c>
      <c r="T118" s="168">
        <v>3</v>
      </c>
      <c r="U118" s="168">
        <v>6</v>
      </c>
      <c r="W118" s="23" cm="1">
        <f t="array" ref="W118">_xlfn.LET(_xlpm.x, K118:K120, IF(SUM((_xlpm.x="C1")*1)=1, 3, 1))</f>
        <v>1</v>
      </c>
      <c r="X118" s="23" cm="1">
        <f t="array" ref="X118">_xlfn.LET(_xlpm.x, L118:L120, IF(SUM((_xlpm.x="C1")*1)=1, 3, 1))</f>
        <v>1</v>
      </c>
      <c r="Y118" s="23" cm="1">
        <f t="array" ref="Y118">_xlfn.LET(_xlpm.x, M118:M120, IF(SUM((_xlpm.x="C1")*1)=1, 3, 1))</f>
        <v>1</v>
      </c>
      <c r="Z118" s="23" cm="1">
        <f t="array" ref="Z118">_xlfn.LET(_xlpm.x, N118:N120, IF(SUM((_xlpm.x="C1")*1)=1, 3, 1))</f>
        <v>3</v>
      </c>
      <c r="AA118" s="23" cm="1">
        <f t="array" ref="AA118">_xlfn.LET(_xlpm.x, O118:O120, IF(SUM((_xlpm.x="C1")*1)=1, 3, 1))</f>
        <v>3</v>
      </c>
      <c r="AH118" s="5"/>
      <c r="AI118" s="5"/>
      <c r="AO118" s="5"/>
    </row>
    <row r="119" spans="10:41">
      <c r="J119" s="23">
        <v>115</v>
      </c>
      <c r="K119" s="169" t="s">
        <v>31</v>
      </c>
      <c r="L119" s="169" t="s">
        <v>29</v>
      </c>
      <c r="M119" s="169" t="s">
        <v>95</v>
      </c>
      <c r="N119" s="169" t="s">
        <v>13</v>
      </c>
      <c r="O119" s="169" t="s">
        <v>14</v>
      </c>
      <c r="Q119" s="168">
        <v>7</v>
      </c>
      <c r="R119" s="168">
        <v>8</v>
      </c>
      <c r="S119" s="168">
        <v>6</v>
      </c>
      <c r="T119" s="168">
        <v>5</v>
      </c>
      <c r="U119" s="168">
        <v>1</v>
      </c>
      <c r="W119" s="23" cm="1">
        <f t="array" ref="W119">_xlfn.LET(_xlpm.x, K119:K121, IF(SUM((_xlpm.x="C1")*1)=1, 3, 1))</f>
        <v>1</v>
      </c>
      <c r="X119" s="23" cm="1">
        <f t="array" ref="X119">_xlfn.LET(_xlpm.x, L119:L121, IF(SUM((_xlpm.x="C1")*1)=1, 3, 1))</f>
        <v>1</v>
      </c>
      <c r="Y119" s="23" cm="1">
        <f t="array" ref="Y119">_xlfn.LET(_xlpm.x, M119:M121, IF(SUM((_xlpm.x="C1")*1)=1, 3, 1))</f>
        <v>1</v>
      </c>
      <c r="Z119" s="23" cm="1">
        <f t="array" ref="Z119">_xlfn.LET(_xlpm.x, N119:N121, IF(SUM((_xlpm.x="C1")*1)=1, 3, 1))</f>
        <v>3</v>
      </c>
      <c r="AA119" s="23" cm="1">
        <f t="array" ref="AA119">_xlfn.LET(_xlpm.x, O119:O121, IF(SUM((_xlpm.x="C1")*1)=1, 3, 1))</f>
        <v>3</v>
      </c>
      <c r="AH119" s="5"/>
      <c r="AI119" s="5"/>
      <c r="AO119" s="5"/>
    </row>
    <row r="120" spans="10:41">
      <c r="J120" s="168">
        <v>116</v>
      </c>
      <c r="K120" s="169" t="s">
        <v>13</v>
      </c>
      <c r="L120" s="169" t="s">
        <v>29</v>
      </c>
      <c r="M120" s="169" t="s">
        <v>81</v>
      </c>
      <c r="N120" s="169" t="s">
        <v>14</v>
      </c>
      <c r="O120" s="169" t="s">
        <v>31</v>
      </c>
      <c r="Q120" s="168">
        <v>5</v>
      </c>
      <c r="R120" s="168">
        <v>8</v>
      </c>
      <c r="S120" s="168">
        <v>14</v>
      </c>
      <c r="T120" s="168">
        <v>1</v>
      </c>
      <c r="U120" s="168">
        <v>7</v>
      </c>
      <c r="W120" s="23" cm="1">
        <f t="array" ref="W120">_xlfn.LET(_xlpm.x, K120:K122, IF(SUM((_xlpm.x="C1")*1)=1, 3, 1))</f>
        <v>1</v>
      </c>
      <c r="X120" s="23" cm="1">
        <f t="array" ref="X120">_xlfn.LET(_xlpm.x, L120:L122, IF(SUM((_xlpm.x="C1")*1)=1, 3, 1))</f>
        <v>1</v>
      </c>
      <c r="Y120" s="23" cm="1">
        <f t="array" ref="Y120">_xlfn.LET(_xlpm.x, M120:M122, IF(SUM((_xlpm.x="C1")*1)=1, 3, 1))</f>
        <v>1</v>
      </c>
      <c r="Z120" s="23" cm="1">
        <f t="array" ref="Z120">_xlfn.LET(_xlpm.x, N120:N122, IF(SUM((_xlpm.x="C1")*1)=1, 3, 1))</f>
        <v>3</v>
      </c>
      <c r="AA120" s="23" cm="1">
        <f t="array" ref="AA120">_xlfn.LET(_xlpm.x, O120:O122, IF(SUM((_xlpm.x="C1")*1)=1, 3, 1))</f>
        <v>1</v>
      </c>
      <c r="AH120" s="5"/>
      <c r="AI120" s="5"/>
      <c r="AO120" s="5"/>
    </row>
    <row r="121" spans="10:41">
      <c r="J121" s="23">
        <v>117</v>
      </c>
      <c r="K121" s="169" t="s">
        <v>31</v>
      </c>
      <c r="L121" s="169" t="s">
        <v>13</v>
      </c>
      <c r="M121" s="169" t="s">
        <v>95</v>
      </c>
      <c r="N121" s="169" t="s">
        <v>12</v>
      </c>
      <c r="O121" s="169" t="s">
        <v>16</v>
      </c>
      <c r="Q121" s="168">
        <v>7</v>
      </c>
      <c r="R121" s="168">
        <v>5</v>
      </c>
      <c r="S121" s="168">
        <v>6</v>
      </c>
      <c r="T121" s="168">
        <v>4</v>
      </c>
      <c r="U121" s="168">
        <v>3</v>
      </c>
      <c r="W121" s="23" cm="1">
        <f t="array" ref="W121">_xlfn.LET(_xlpm.x, K121:K123, IF(SUM((_xlpm.x="C1")*1)=1, 3, 1))</f>
        <v>1</v>
      </c>
      <c r="X121" s="23" cm="1">
        <f t="array" ref="X121">_xlfn.LET(_xlpm.x, L121:L123, IF(SUM((_xlpm.x="C1")*1)=1, 3, 1))</f>
        <v>1</v>
      </c>
      <c r="Y121" s="23" cm="1">
        <f t="array" ref="Y121">_xlfn.LET(_xlpm.x, M121:M123, IF(SUM((_xlpm.x="C1")*1)=1, 3, 1))</f>
        <v>1</v>
      </c>
      <c r="Z121" s="23" cm="1">
        <f t="array" ref="Z121">_xlfn.LET(_xlpm.x, N121:N123, IF(SUM((_xlpm.x="C1")*1)=1, 3, 1))</f>
        <v>1</v>
      </c>
      <c r="AA121" s="23" cm="1">
        <f t="array" ref="AA121">_xlfn.LET(_xlpm.x, O121:O123, IF(SUM((_xlpm.x="C1")*1)=1, 3, 1))</f>
        <v>1</v>
      </c>
      <c r="AH121" s="5"/>
      <c r="AI121" s="5"/>
      <c r="AO121" s="5"/>
    </row>
    <row r="122" spans="10:41">
      <c r="J122" s="168">
        <v>118</v>
      </c>
      <c r="K122" s="169" t="s">
        <v>31</v>
      </c>
      <c r="L122" s="169" t="s">
        <v>81</v>
      </c>
      <c r="M122" s="169" t="s">
        <v>31</v>
      </c>
      <c r="N122" s="169" t="s">
        <v>31</v>
      </c>
      <c r="O122" s="169" t="s">
        <v>15</v>
      </c>
      <c r="Q122" s="168">
        <v>7</v>
      </c>
      <c r="R122" s="168">
        <v>14</v>
      </c>
      <c r="S122" s="168">
        <v>7</v>
      </c>
      <c r="T122" s="168">
        <v>7</v>
      </c>
      <c r="U122" s="168">
        <v>2</v>
      </c>
      <c r="W122" s="23" cm="1">
        <f t="array" ref="W122">_xlfn.LET(_xlpm.x, K122:K124, IF(SUM((_xlpm.x="C1")*1)=1, 3, 1))</f>
        <v>1</v>
      </c>
      <c r="X122" s="23" cm="1">
        <f t="array" ref="X122">_xlfn.LET(_xlpm.x, L122:L124, IF(SUM((_xlpm.x="C1")*1)=1, 3, 1))</f>
        <v>1</v>
      </c>
      <c r="Y122" s="23" cm="1">
        <f t="array" ref="Y122">_xlfn.LET(_xlpm.x, M122:M124, IF(SUM((_xlpm.x="C1")*1)=1, 3, 1))</f>
        <v>1</v>
      </c>
      <c r="Z122" s="23" cm="1">
        <f t="array" ref="Z122">_xlfn.LET(_xlpm.x, N122:N124, IF(SUM((_xlpm.x="C1")*1)=1, 3, 1))</f>
        <v>1</v>
      </c>
      <c r="AA122" s="23" cm="1">
        <f t="array" ref="AA122">_xlfn.LET(_xlpm.x, O122:O124, IF(SUM((_xlpm.x="C1")*1)=1, 3, 1))</f>
        <v>1</v>
      </c>
      <c r="AH122" s="5"/>
      <c r="AI122" s="5"/>
      <c r="AO122" s="5"/>
    </row>
    <row r="123" spans="10:41">
      <c r="J123" s="23">
        <v>119</v>
      </c>
      <c r="K123" s="169" t="s">
        <v>13</v>
      </c>
      <c r="L123" s="169" t="s">
        <v>13</v>
      </c>
      <c r="M123" s="169" t="s">
        <v>31</v>
      </c>
      <c r="N123" s="169" t="s">
        <v>31</v>
      </c>
      <c r="O123" s="169" t="s">
        <v>16</v>
      </c>
      <c r="Q123" s="168">
        <v>5</v>
      </c>
      <c r="R123" s="168">
        <v>5</v>
      </c>
      <c r="S123" s="168">
        <v>7</v>
      </c>
      <c r="T123" s="168">
        <v>7</v>
      </c>
      <c r="U123" s="168">
        <v>3</v>
      </c>
      <c r="W123" s="23" cm="1">
        <f t="array" ref="W123">_xlfn.LET(_xlpm.x, K123:K125, IF(SUM((_xlpm.x="C1")*1)=1, 3, 1))</f>
        <v>1</v>
      </c>
      <c r="X123" s="23" cm="1">
        <f t="array" ref="X123">_xlfn.LET(_xlpm.x, L123:L125, IF(SUM((_xlpm.x="C1")*1)=1, 3, 1))</f>
        <v>1</v>
      </c>
      <c r="Y123" s="23" cm="1">
        <f t="array" ref="Y123">_xlfn.LET(_xlpm.x, M123:M125, IF(SUM((_xlpm.x="C1")*1)=1, 3, 1))</f>
        <v>1</v>
      </c>
      <c r="Z123" s="23" cm="1">
        <f t="array" ref="Z123">_xlfn.LET(_xlpm.x, N123:N125, IF(SUM((_xlpm.x="C1")*1)=1, 3, 1))</f>
        <v>1</v>
      </c>
      <c r="AA123" s="23" cm="1">
        <f t="array" ref="AA123">_xlfn.LET(_xlpm.x, O123:O125, IF(SUM((_xlpm.x="C1")*1)=1, 3, 1))</f>
        <v>1</v>
      </c>
      <c r="AH123" s="5"/>
      <c r="AI123" s="5"/>
      <c r="AO123" s="5"/>
    </row>
    <row r="124" spans="10:41">
      <c r="J124" s="168">
        <v>120</v>
      </c>
      <c r="K124" s="169" t="s">
        <v>13</v>
      </c>
      <c r="L124" s="169" t="s">
        <v>30</v>
      </c>
      <c r="M124" s="169" t="s">
        <v>95</v>
      </c>
      <c r="N124" s="169" t="s">
        <v>28</v>
      </c>
      <c r="O124" s="169" t="s">
        <v>12</v>
      </c>
      <c r="Q124" s="168">
        <v>5</v>
      </c>
      <c r="R124" s="168">
        <v>10</v>
      </c>
      <c r="S124" s="168">
        <v>6</v>
      </c>
      <c r="T124" s="168">
        <v>9</v>
      </c>
      <c r="U124" s="168">
        <v>4</v>
      </c>
      <c r="W124" s="23" cm="1">
        <f t="array" ref="W124">_xlfn.LET(_xlpm.x, K124:K126, IF(SUM((_xlpm.x="C1")*1)=1, 3, 1))</f>
        <v>1</v>
      </c>
      <c r="X124" s="23" cm="1">
        <f t="array" ref="X124">_xlfn.LET(_xlpm.x, L124:L126, IF(SUM((_xlpm.x="C1")*1)=1, 3, 1))</f>
        <v>1</v>
      </c>
      <c r="Y124" s="23" cm="1">
        <f t="array" ref="Y124">_xlfn.LET(_xlpm.x, M124:M126, IF(SUM((_xlpm.x="C1")*1)=1, 3, 1))</f>
        <v>3</v>
      </c>
      <c r="Z124" s="23" cm="1">
        <f t="array" ref="Z124">_xlfn.LET(_xlpm.x, N124:N126, IF(SUM((_xlpm.x="C1")*1)=1, 3, 1))</f>
        <v>1</v>
      </c>
      <c r="AA124" s="23" cm="1">
        <f t="array" ref="AA124">_xlfn.LET(_xlpm.x, O124:O126, IF(SUM((_xlpm.x="C1")*1)=1, 3, 1))</f>
        <v>1</v>
      </c>
      <c r="AH124" s="5"/>
      <c r="AI124" s="5"/>
      <c r="AO124" s="5"/>
    </row>
    <row r="125" spans="10:41">
      <c r="J125" s="23">
        <v>121</v>
      </c>
      <c r="K125" s="169" t="s">
        <v>31</v>
      </c>
      <c r="L125" s="169" t="s">
        <v>16</v>
      </c>
      <c r="M125" s="169" t="s">
        <v>95</v>
      </c>
      <c r="N125" s="169" t="s">
        <v>16</v>
      </c>
      <c r="O125" s="169" t="s">
        <v>13</v>
      </c>
      <c r="Q125" s="168">
        <v>7</v>
      </c>
      <c r="R125" s="168">
        <v>3</v>
      </c>
      <c r="S125" s="168">
        <v>6</v>
      </c>
      <c r="T125" s="168">
        <v>3</v>
      </c>
      <c r="U125" s="168">
        <v>5</v>
      </c>
      <c r="W125" s="23" cm="1">
        <f t="array" ref="W125">_xlfn.LET(_xlpm.x, K125:K127, IF(SUM((_xlpm.x="C1")*1)=1, 3, 1))</f>
        <v>1</v>
      </c>
      <c r="X125" s="23" cm="1">
        <f t="array" ref="X125">_xlfn.LET(_xlpm.x, L125:L127, IF(SUM((_xlpm.x="C1")*1)=1, 3, 1))</f>
        <v>1</v>
      </c>
      <c r="Y125" s="23" cm="1">
        <f t="array" ref="Y125">_xlfn.LET(_xlpm.x, M125:M127, IF(SUM((_xlpm.x="C1")*1)=1, 3, 1))</f>
        <v>3</v>
      </c>
      <c r="Z125" s="23" cm="1">
        <f t="array" ref="Z125">_xlfn.LET(_xlpm.x, N125:N127, IF(SUM((_xlpm.x="C1")*1)=1, 3, 1))</f>
        <v>1</v>
      </c>
      <c r="AA125" s="23" cm="1">
        <f t="array" ref="AA125">_xlfn.LET(_xlpm.x, O125:O127, IF(SUM((_xlpm.x="C1")*1)=1, 3, 1))</f>
        <v>1</v>
      </c>
      <c r="AH125" s="5"/>
      <c r="AI125" s="5"/>
      <c r="AO125" s="5"/>
    </row>
    <row r="126" spans="10:41">
      <c r="J126" s="168">
        <v>122</v>
      </c>
      <c r="K126" s="169" t="s">
        <v>95</v>
      </c>
      <c r="L126" s="169" t="s">
        <v>85</v>
      </c>
      <c r="M126" s="169" t="s">
        <v>14</v>
      </c>
      <c r="N126" s="169" t="s">
        <v>80</v>
      </c>
      <c r="O126" s="169" t="s">
        <v>28</v>
      </c>
      <c r="Q126" s="168">
        <v>6</v>
      </c>
      <c r="R126" s="168">
        <v>18</v>
      </c>
      <c r="S126" s="168">
        <v>1</v>
      </c>
      <c r="T126" s="168">
        <v>13</v>
      </c>
      <c r="U126" s="168">
        <v>9</v>
      </c>
      <c r="W126" s="23" cm="1">
        <f t="array" ref="W126">_xlfn.LET(_xlpm.x, K126:K128, IF(SUM((_xlpm.x="C1")*1)=1, 3, 1))</f>
        <v>1</v>
      </c>
      <c r="X126" s="23" cm="1">
        <f t="array" ref="X126">_xlfn.LET(_xlpm.x, L126:L128, IF(SUM((_xlpm.x="C1")*1)=1, 3, 1))</f>
        <v>1</v>
      </c>
      <c r="Y126" s="23" cm="1">
        <f t="array" ref="Y126">_xlfn.LET(_xlpm.x, M126:M128, IF(SUM((_xlpm.x="C1")*1)=1, 3, 1))</f>
        <v>3</v>
      </c>
      <c r="Z126" s="23" cm="1">
        <f t="array" ref="Z126">_xlfn.LET(_xlpm.x, N126:N128, IF(SUM((_xlpm.x="C1")*1)=1, 3, 1))</f>
        <v>1</v>
      </c>
      <c r="AA126" s="23" cm="1">
        <f t="array" ref="AA126">_xlfn.LET(_xlpm.x, O126:O128, IF(SUM((_xlpm.x="C1")*1)=1, 3, 1))</f>
        <v>1</v>
      </c>
      <c r="AH126" s="5"/>
      <c r="AI126" s="5"/>
      <c r="AO126" s="5"/>
    </row>
    <row r="127" spans="10:41">
      <c r="J127" s="23">
        <v>123</v>
      </c>
      <c r="K127" s="169" t="s">
        <v>29</v>
      </c>
      <c r="L127" s="169" t="s">
        <v>30</v>
      </c>
      <c r="M127" s="169" t="s">
        <v>29</v>
      </c>
      <c r="N127" s="169" t="s">
        <v>79</v>
      </c>
      <c r="O127" s="169" t="s">
        <v>16</v>
      </c>
      <c r="Q127" s="168">
        <v>8</v>
      </c>
      <c r="R127" s="168">
        <v>10</v>
      </c>
      <c r="S127" s="168">
        <v>8</v>
      </c>
      <c r="T127" s="168">
        <v>12</v>
      </c>
      <c r="U127" s="168">
        <v>3</v>
      </c>
      <c r="W127" s="23" cm="1">
        <f t="array" ref="W127">_xlfn.LET(_xlpm.x, K127:K129, IF(SUM((_xlpm.x="C1")*1)=1, 3, 1))</f>
        <v>1</v>
      </c>
      <c r="X127" s="23" cm="1">
        <f t="array" ref="X127">_xlfn.LET(_xlpm.x, L127:L129, IF(SUM((_xlpm.x="C1")*1)=1, 3, 1))</f>
        <v>1</v>
      </c>
      <c r="Y127" s="23" cm="1">
        <f t="array" ref="Y127">_xlfn.LET(_xlpm.x, M127:M129, IF(SUM((_xlpm.x="C1")*1)=1, 3, 1))</f>
        <v>1</v>
      </c>
      <c r="Z127" s="23" cm="1">
        <f t="array" ref="Z127">_xlfn.LET(_xlpm.x, N127:N129, IF(SUM((_xlpm.x="C1")*1)=1, 3, 1))</f>
        <v>1</v>
      </c>
      <c r="AA127" s="23" cm="1">
        <f t="array" ref="AA127">_xlfn.LET(_xlpm.x, O127:O129, IF(SUM((_xlpm.x="C1")*1)=1, 3, 1))</f>
        <v>1</v>
      </c>
      <c r="AH127" s="5"/>
      <c r="AI127" s="5"/>
      <c r="AO127" s="5"/>
    </row>
    <row r="128" spans="10:41">
      <c r="J128" s="168">
        <v>124</v>
      </c>
      <c r="K128" s="169" t="s">
        <v>13</v>
      </c>
      <c r="L128" s="169" t="s">
        <v>87</v>
      </c>
      <c r="M128" s="169" t="s">
        <v>15</v>
      </c>
      <c r="N128" s="169" t="s">
        <v>30</v>
      </c>
      <c r="O128" s="169" t="s">
        <v>30</v>
      </c>
      <c r="Q128" s="168">
        <v>5</v>
      </c>
      <c r="R128" s="168">
        <v>19</v>
      </c>
      <c r="S128" s="168">
        <v>2</v>
      </c>
      <c r="T128" s="168">
        <v>10</v>
      </c>
      <c r="U128" s="168">
        <v>10</v>
      </c>
      <c r="W128" s="23" cm="1">
        <f t="array" ref="W128">_xlfn.LET(_xlpm.x, K128:K130, IF(SUM((_xlpm.x="C1")*1)=1, 3, 1))</f>
        <v>1</v>
      </c>
      <c r="X128" s="23" cm="1">
        <f t="array" ref="X128">_xlfn.LET(_xlpm.x, L128:L130, IF(SUM((_xlpm.x="C1")*1)=1, 3, 1))</f>
        <v>1</v>
      </c>
      <c r="Y128" s="23" cm="1">
        <f t="array" ref="Y128">_xlfn.LET(_xlpm.x, M128:M130, IF(SUM((_xlpm.x="C1")*1)=1, 3, 1))</f>
        <v>1</v>
      </c>
      <c r="Z128" s="23" cm="1">
        <f t="array" ref="Z128">_xlfn.LET(_xlpm.x, N128:N130, IF(SUM((_xlpm.x="C1")*1)=1, 3, 1))</f>
        <v>1</v>
      </c>
      <c r="AA128" s="23" cm="1">
        <f t="array" ref="AA128">_xlfn.LET(_xlpm.x, O128:O130, IF(SUM((_xlpm.x="C1")*1)=1, 3, 1))</f>
        <v>1</v>
      </c>
      <c r="AH128" s="5"/>
      <c r="AI128" s="5"/>
      <c r="AO128" s="5"/>
    </row>
    <row r="129" spans="10:41">
      <c r="J129" s="23">
        <v>125</v>
      </c>
      <c r="K129" s="169" t="s">
        <v>31</v>
      </c>
      <c r="L129" s="169" t="s">
        <v>15</v>
      </c>
      <c r="M129" s="169" t="s">
        <v>13</v>
      </c>
      <c r="N129" s="169" t="s">
        <v>30</v>
      </c>
      <c r="O129" s="169" t="s">
        <v>16</v>
      </c>
      <c r="Q129" s="168">
        <v>7</v>
      </c>
      <c r="R129" s="168">
        <v>2</v>
      </c>
      <c r="S129" s="168">
        <v>5</v>
      </c>
      <c r="T129" s="168">
        <v>10</v>
      </c>
      <c r="U129" s="168">
        <v>3</v>
      </c>
      <c r="W129" s="23" cm="1">
        <f t="array" ref="W129">_xlfn.LET(_xlpm.x, K129:K131, IF(SUM((_xlpm.x="C1")*1)=1, 3, 1))</f>
        <v>1</v>
      </c>
      <c r="X129" s="23" cm="1">
        <f t="array" ref="X129">_xlfn.LET(_xlpm.x, L129:L131, IF(SUM((_xlpm.x="C1")*1)=1, 3, 1))</f>
        <v>1</v>
      </c>
      <c r="Y129" s="23" cm="1">
        <f t="array" ref="Y129">_xlfn.LET(_xlpm.x, M129:M131, IF(SUM((_xlpm.x="C1")*1)=1, 3, 1))</f>
        <v>1</v>
      </c>
      <c r="Z129" s="23" cm="1">
        <f t="array" ref="Z129">_xlfn.LET(_xlpm.x, N129:N131, IF(SUM((_xlpm.x="C1")*1)=1, 3, 1))</f>
        <v>1</v>
      </c>
      <c r="AA129" s="23" cm="1">
        <f t="array" ref="AA129">_xlfn.LET(_xlpm.x, O129:O131, IF(SUM((_xlpm.x="C1")*1)=1, 3, 1))</f>
        <v>1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85</v>
      </c>
      <c r="M130" s="169" t="s">
        <v>29</v>
      </c>
      <c r="N130" s="169" t="s">
        <v>30</v>
      </c>
      <c r="O130" s="169" t="s">
        <v>15</v>
      </c>
      <c r="Q130" s="168">
        <v>8</v>
      </c>
      <c r="R130" s="168">
        <v>18</v>
      </c>
      <c r="S130" s="168">
        <v>8</v>
      </c>
      <c r="T130" s="168">
        <v>10</v>
      </c>
      <c r="U130" s="168">
        <v>2</v>
      </c>
      <c r="W130" s="23" cm="1">
        <f t="array" ref="W130">_xlfn.LET(_xlpm.x, K130:K132, IF(SUM((_xlpm.x="C1")*1)=1, 3, 1))</f>
        <v>1</v>
      </c>
      <c r="X130" s="23" cm="1">
        <f t="array" ref="X130">_xlfn.LET(_xlpm.x, L130:L132, IF(SUM((_xlpm.x="C1")*1)=1, 3, 1))</f>
        <v>1</v>
      </c>
      <c r="Y130" s="23" cm="1">
        <f t="array" ref="Y130">_xlfn.LET(_xlpm.x, M130:M132, IF(SUM((_xlpm.x="C1")*1)=1, 3, 1))</f>
        <v>1</v>
      </c>
      <c r="Z130" s="23" cm="1">
        <f t="array" ref="Z130">_xlfn.LET(_xlpm.x, N130:N132, IF(SUM((_xlpm.x="C1")*1)=1, 3, 1))</f>
        <v>1</v>
      </c>
      <c r="AA130" s="23" cm="1">
        <f t="array" ref="AA130">_xlfn.LET(_xlpm.x, O130:O132, IF(SUM((_xlpm.x="C1")*1)=1, 3, 1))</f>
        <v>1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12</v>
      </c>
      <c r="M131" s="169" t="s">
        <v>31</v>
      </c>
      <c r="N131" s="169" t="s">
        <v>12</v>
      </c>
      <c r="O131" s="169" t="s">
        <v>12</v>
      </c>
      <c r="Q131" s="168">
        <v>6</v>
      </c>
      <c r="R131" s="168">
        <v>4</v>
      </c>
      <c r="S131" s="168">
        <v>7</v>
      </c>
      <c r="T131" s="168">
        <v>4</v>
      </c>
      <c r="U131" s="168">
        <v>4</v>
      </c>
      <c r="W131" s="23" cm="1">
        <f t="array" ref="W131">_xlfn.LET(_xlpm.x, K131:K133, IF(SUM((_xlpm.x="C1")*1)=1, 3, 1))</f>
        <v>1</v>
      </c>
      <c r="X131" s="23" cm="1">
        <f t="array" ref="X131">_xlfn.LET(_xlpm.x, L131:L133, IF(SUM((_xlpm.x="C1")*1)=1, 3, 1))</f>
        <v>1</v>
      </c>
      <c r="Y131" s="23" cm="1">
        <f t="array" ref="Y131">_xlfn.LET(_xlpm.x, M131:M133, IF(SUM((_xlpm.x="C1")*1)=1, 3, 1))</f>
        <v>1</v>
      </c>
      <c r="Z131" s="23" cm="1">
        <f t="array" ref="Z131">_xlfn.LET(_xlpm.x, N131:N133, IF(SUM((_xlpm.x="C1")*1)=1, 3, 1))</f>
        <v>1</v>
      </c>
      <c r="AA131" s="23" cm="1">
        <f t="array" ref="AA131">_xlfn.LET(_xlpm.x, O131:O133, IF(SUM((_xlpm.x="C1")*1)=1, 3, 1))</f>
        <v>1</v>
      </c>
      <c r="AH131" s="5"/>
      <c r="AI131" s="5"/>
      <c r="AO131" s="5"/>
    </row>
    <row r="132" spans="10:41">
      <c r="J132" s="168">
        <v>128</v>
      </c>
      <c r="K132" s="169" t="s">
        <v>95</v>
      </c>
      <c r="L132" s="169" t="s">
        <v>87</v>
      </c>
      <c r="M132" s="169" t="s">
        <v>31</v>
      </c>
      <c r="N132" s="169" t="s">
        <v>95</v>
      </c>
      <c r="O132" s="169" t="s">
        <v>12</v>
      </c>
      <c r="Q132" s="168">
        <v>6</v>
      </c>
      <c r="R132" s="168">
        <v>19</v>
      </c>
      <c r="S132" s="168">
        <v>7</v>
      </c>
      <c r="T132" s="168">
        <v>6</v>
      </c>
      <c r="U132" s="168">
        <v>4</v>
      </c>
      <c r="W132" s="23" cm="1">
        <f t="array" ref="W132">_xlfn.LET(_xlpm.x, K132:K134, IF(SUM((_xlpm.x="C1")*1)=1, 3, 1))</f>
        <v>1</v>
      </c>
      <c r="X132" s="23" cm="1">
        <f t="array" ref="X132">_xlfn.LET(_xlpm.x, L132:L134, IF(SUM((_xlpm.x="C1")*1)=1, 3, 1))</f>
        <v>1</v>
      </c>
      <c r="Y132" s="23" cm="1">
        <f t="array" ref="Y132">_xlfn.LET(_xlpm.x, M132:M134, IF(SUM((_xlpm.x="C1")*1)=1, 3, 1))</f>
        <v>1</v>
      </c>
      <c r="Z132" s="23" cm="1">
        <f t="array" ref="Z132">_xlfn.LET(_xlpm.x, N132:N134, IF(SUM((_xlpm.x="C1")*1)=1, 3, 1))</f>
        <v>1</v>
      </c>
      <c r="AA132" s="23" cm="1">
        <f t="array" ref="AA132">_xlfn.LET(_xlpm.x, O132:O134, IF(SUM((_xlpm.x="C1")*1)=1, 3, 1))</f>
        <v>1</v>
      </c>
      <c r="AH132" s="5"/>
      <c r="AI132" s="5"/>
      <c r="AO132" s="5"/>
    </row>
    <row r="133" spans="10:41">
      <c r="J133" s="23">
        <v>129</v>
      </c>
      <c r="K133" s="169" t="s">
        <v>13</v>
      </c>
      <c r="L133" s="169" t="s">
        <v>87</v>
      </c>
      <c r="M133" s="169" t="s">
        <v>13</v>
      </c>
      <c r="N133" s="169" t="s">
        <v>30</v>
      </c>
      <c r="O133" s="169" t="s">
        <v>30</v>
      </c>
      <c r="Q133" s="168">
        <v>5</v>
      </c>
      <c r="R133" s="168">
        <v>19</v>
      </c>
      <c r="S133" s="168">
        <v>5</v>
      </c>
      <c r="T133" s="168">
        <v>10</v>
      </c>
      <c r="U133" s="168">
        <v>10</v>
      </c>
      <c r="W133" s="23" cm="1">
        <f t="array" ref="W133">_xlfn.LET(_xlpm.x, K133:K135, IF(SUM((_xlpm.x="C1")*1)=1, 3, 1))</f>
        <v>1</v>
      </c>
      <c r="X133" s="23" cm="1">
        <f t="array" ref="X133">_xlfn.LET(_xlpm.x, L133:L135, IF(SUM((_xlpm.x="C1")*1)=1, 3, 1))</f>
        <v>1</v>
      </c>
      <c r="Y133" s="23" cm="1">
        <f t="array" ref="Y133">_xlfn.LET(_xlpm.x, M133:M135, IF(SUM((_xlpm.x="C1")*1)=1, 3, 1))</f>
        <v>1</v>
      </c>
      <c r="Z133" s="23" cm="1">
        <f t="array" ref="Z133">_xlfn.LET(_xlpm.x, N133:N135, IF(SUM((_xlpm.x="C1")*1)=1, 3, 1))</f>
        <v>1</v>
      </c>
      <c r="AA133" s="23" cm="1">
        <f t="array" ref="AA133">_xlfn.LET(_xlpm.x, O133:O135, IF(SUM((_xlpm.x="C1")*1)=1, 3, 1))</f>
        <v>1</v>
      </c>
      <c r="AH133" s="5"/>
      <c r="AI133" s="5"/>
      <c r="AO133" s="5"/>
    </row>
    <row r="134" spans="10:41">
      <c r="J134" s="168">
        <v>130</v>
      </c>
      <c r="K134" s="169" t="s">
        <v>29</v>
      </c>
      <c r="L134" s="169" t="s">
        <v>15</v>
      </c>
      <c r="M134" s="169" t="s">
        <v>13</v>
      </c>
      <c r="N134" s="169" t="s">
        <v>12</v>
      </c>
      <c r="O134" s="169" t="s">
        <v>28</v>
      </c>
      <c r="Q134" s="168">
        <v>8</v>
      </c>
      <c r="R134" s="168">
        <v>2</v>
      </c>
      <c r="S134" s="168">
        <v>5</v>
      </c>
      <c r="T134" s="168">
        <v>4</v>
      </c>
      <c r="U134" s="168">
        <v>9</v>
      </c>
      <c r="W134" s="23" cm="1">
        <f t="array" ref="W134">_xlfn.LET(_xlpm.x, K134:K136, IF(SUM((_xlpm.x="C1")*1)=1, 3, 1))</f>
        <v>1</v>
      </c>
      <c r="X134" s="23" cm="1">
        <f t="array" ref="X134">_xlfn.LET(_xlpm.x, L134:L136, IF(SUM((_xlpm.x="C1")*1)=1, 3, 1))</f>
        <v>1</v>
      </c>
      <c r="Y134" s="23" cm="1">
        <f t="array" ref="Y134">_xlfn.LET(_xlpm.x, M134:M136, IF(SUM((_xlpm.x="C1")*1)=1, 3, 1))</f>
        <v>1</v>
      </c>
      <c r="Z134" s="23" cm="1">
        <f t="array" ref="Z134">_xlfn.LET(_xlpm.x, N134:N136, IF(SUM((_xlpm.x="C1")*1)=1, 3, 1))</f>
        <v>1</v>
      </c>
      <c r="AA134" s="23" cm="1">
        <f t="array" ref="AA134">_xlfn.LET(_xlpm.x, O134:O136, IF(SUM((_xlpm.x="C1")*1)=1, 3, 1))</f>
        <v>1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31</v>
      </c>
      <c r="N135" s="169" t="s">
        <v>13</v>
      </c>
      <c r="O135" s="169" t="s">
        <v>95</v>
      </c>
      <c r="Q135" s="168">
        <v>8</v>
      </c>
      <c r="R135" s="168">
        <v>13</v>
      </c>
      <c r="S135" s="168">
        <v>7</v>
      </c>
      <c r="T135" s="168">
        <v>5</v>
      </c>
      <c r="U135" s="168">
        <v>6</v>
      </c>
      <c r="W135" s="23" cm="1">
        <f t="array" ref="W135">_xlfn.LET(_xlpm.x, K135:K137, IF(SUM((_xlpm.x="C1")*1)=1, 3, 1))</f>
        <v>1</v>
      </c>
      <c r="X135" s="23" cm="1">
        <f t="array" ref="X135">_xlfn.LET(_xlpm.x, L135:L137, IF(SUM((_xlpm.x="C1")*1)=1, 3, 1))</f>
        <v>1</v>
      </c>
      <c r="Y135" s="23" cm="1">
        <f t="array" ref="Y135">_xlfn.LET(_xlpm.x, M135:M137, IF(SUM((_xlpm.x="C1")*1)=1, 3, 1))</f>
        <v>1</v>
      </c>
      <c r="Z135" s="23" cm="1">
        <f t="array" ref="Z135">_xlfn.LET(_xlpm.x, N135:N137, IF(SUM((_xlpm.x="C1")*1)=1, 3, 1))</f>
        <v>1</v>
      </c>
      <c r="AA135" s="23" cm="1">
        <f t="array" ref="AA135">_xlfn.LET(_xlpm.x, O135:O137, IF(SUM((_xlpm.x="C1")*1)=1, 3, 1))</f>
        <v>1</v>
      </c>
      <c r="AH135" s="5"/>
      <c r="AI135" s="5"/>
      <c r="AO135" s="5"/>
    </row>
    <row r="136" spans="10:41">
      <c r="J136" s="168">
        <v>132</v>
      </c>
      <c r="K136" s="169" t="s">
        <v>31</v>
      </c>
      <c r="L136" s="169" t="s">
        <v>29</v>
      </c>
      <c r="M136" s="169" t="s">
        <v>82</v>
      </c>
      <c r="N136" s="169" t="s">
        <v>79</v>
      </c>
      <c r="O136" s="169" t="s">
        <v>15</v>
      </c>
      <c r="Q136" s="168">
        <v>7</v>
      </c>
      <c r="R136" s="168">
        <v>8</v>
      </c>
      <c r="S136" s="168">
        <v>16</v>
      </c>
      <c r="T136" s="168">
        <v>12</v>
      </c>
      <c r="U136" s="168">
        <v>2</v>
      </c>
      <c r="W136" s="23" cm="1">
        <f t="array" ref="W136">_xlfn.LET(_xlpm.x, K136:K138, IF(SUM((_xlpm.x="C1")*1)=1, 3, 1))</f>
        <v>1</v>
      </c>
      <c r="X136" s="23" cm="1">
        <f t="array" ref="X136">_xlfn.LET(_xlpm.x, L136:L138, IF(SUM((_xlpm.x="C1")*1)=1, 3, 1))</f>
        <v>1</v>
      </c>
      <c r="Y136" s="23" cm="1">
        <f t="array" ref="Y136">_xlfn.LET(_xlpm.x, M136:M138, IF(SUM((_xlpm.x="C1")*1)=1, 3, 1))</f>
        <v>1</v>
      </c>
      <c r="Z136" s="23" cm="1">
        <f t="array" ref="Z136">_xlfn.LET(_xlpm.x, N136:N138, IF(SUM((_xlpm.x="C1")*1)=1, 3, 1))</f>
        <v>1</v>
      </c>
      <c r="AA136" s="23" cm="1">
        <f t="array" ref="AA136">_xlfn.LET(_xlpm.x, O136:O138, IF(SUM((_xlpm.x="C1")*1)=1, 3, 1))</f>
        <v>1</v>
      </c>
      <c r="AH136" s="5"/>
      <c r="AI136" s="5"/>
      <c r="AO136" s="5"/>
    </row>
    <row r="137" spans="10:41">
      <c r="J137" s="23">
        <v>133</v>
      </c>
      <c r="K137" s="169" t="s">
        <v>95</v>
      </c>
      <c r="L137" s="169" t="s">
        <v>12</v>
      </c>
      <c r="M137" s="169" t="s">
        <v>31</v>
      </c>
      <c r="N137" s="169" t="s">
        <v>15</v>
      </c>
      <c r="O137" s="169" t="s">
        <v>13</v>
      </c>
      <c r="Q137" s="168">
        <v>6</v>
      </c>
      <c r="R137" s="168">
        <v>4</v>
      </c>
      <c r="S137" s="168">
        <v>7</v>
      </c>
      <c r="T137" s="168">
        <v>2</v>
      </c>
      <c r="U137" s="168">
        <v>5</v>
      </c>
      <c r="W137" s="23" cm="1">
        <f t="array" ref="W137">_xlfn.LET(_xlpm.x, K137:K139, IF(SUM((_xlpm.x="C1")*1)=1, 3, 1))</f>
        <v>1</v>
      </c>
      <c r="X137" s="23" cm="1">
        <f t="array" ref="X137">_xlfn.LET(_xlpm.x, L137:L139, IF(SUM((_xlpm.x="C1")*1)=1, 3, 1))</f>
        <v>1</v>
      </c>
      <c r="Y137" s="23" cm="1">
        <f t="array" ref="Y137">_xlfn.LET(_xlpm.x, M137:M139, IF(SUM((_xlpm.x="C1")*1)=1, 3, 1))</f>
        <v>1</v>
      </c>
      <c r="Z137" s="23" cm="1">
        <f t="array" ref="Z137">_xlfn.LET(_xlpm.x, N137:N139, IF(SUM((_xlpm.x="C1")*1)=1, 3, 1))</f>
        <v>1</v>
      </c>
      <c r="AA137" s="23" cm="1">
        <f t="array" ref="AA137">_xlfn.LET(_xlpm.x, O137:O139, IF(SUM((_xlpm.x="C1")*1)=1, 3, 1))</f>
        <v>1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81</v>
      </c>
      <c r="M138" s="169" t="s">
        <v>13</v>
      </c>
      <c r="N138" s="169" t="s">
        <v>28</v>
      </c>
      <c r="O138" s="169" t="s">
        <v>16</v>
      </c>
      <c r="Q138" s="168">
        <v>8</v>
      </c>
      <c r="R138" s="168">
        <v>14</v>
      </c>
      <c r="S138" s="168">
        <v>5</v>
      </c>
      <c r="T138" s="168">
        <v>9</v>
      </c>
      <c r="U138" s="168">
        <v>3</v>
      </c>
      <c r="W138" s="23" cm="1">
        <f t="array" ref="W138">_xlfn.LET(_xlpm.x, K138:K140, IF(SUM((_xlpm.x="C1")*1)=1, 3, 1))</f>
        <v>1</v>
      </c>
      <c r="X138" s="23" cm="1">
        <f t="array" ref="X138">_xlfn.LET(_xlpm.x, L138:L140, IF(SUM((_xlpm.x="C1")*1)=1, 3, 1))</f>
        <v>1</v>
      </c>
      <c r="Y138" s="23" cm="1">
        <f t="array" ref="Y138">_xlfn.LET(_xlpm.x, M138:M140, IF(SUM((_xlpm.x="C1")*1)=1, 3, 1))</f>
        <v>1</v>
      </c>
      <c r="Z138" s="23" cm="1">
        <f t="array" ref="Z138">_xlfn.LET(_xlpm.x, N138:N140, IF(SUM((_xlpm.x="C1")*1)=1, 3, 1))</f>
        <v>1</v>
      </c>
      <c r="AA138" s="23" cm="1">
        <f t="array" ref="AA138">_xlfn.LET(_xlpm.x, O138:O140, IF(SUM((_xlpm.x="C1")*1)=1, 3, 1))</f>
        <v>1</v>
      </c>
      <c r="AH138" s="5"/>
      <c r="AI138" s="5"/>
      <c r="AO138" s="5"/>
    </row>
    <row r="139" spans="10:41">
      <c r="J139" s="23">
        <v>135</v>
      </c>
      <c r="K139" s="169" t="s">
        <v>31</v>
      </c>
      <c r="L139" s="169" t="s">
        <v>15</v>
      </c>
      <c r="M139" s="169" t="s">
        <v>29</v>
      </c>
      <c r="N139" s="169" t="s">
        <v>85</v>
      </c>
      <c r="O139" s="169" t="s">
        <v>30</v>
      </c>
      <c r="Q139" s="168">
        <v>7</v>
      </c>
      <c r="R139" s="168">
        <v>2</v>
      </c>
      <c r="S139" s="168">
        <v>8</v>
      </c>
      <c r="T139" s="168">
        <v>18</v>
      </c>
      <c r="U139" s="168">
        <v>10</v>
      </c>
      <c r="W139" s="23" cm="1">
        <f t="array" ref="W139">_xlfn.LET(_xlpm.x, K139:K141, IF(SUM((_xlpm.x="C1")*1)=1, 3, 1))</f>
        <v>1</v>
      </c>
      <c r="X139" s="23" cm="1">
        <f t="array" ref="X139">_xlfn.LET(_xlpm.x, L139:L141, IF(SUM((_xlpm.x="C1")*1)=1, 3, 1))</f>
        <v>1</v>
      </c>
      <c r="Y139" s="23" cm="1">
        <f t="array" ref="Y139">_xlfn.LET(_xlpm.x, M139:M141, IF(SUM((_xlpm.x="C1")*1)=1, 3, 1))</f>
        <v>1</v>
      </c>
      <c r="Z139" s="23" cm="1">
        <f t="array" ref="Z139">_xlfn.LET(_xlpm.x, N139:N141, IF(SUM((_xlpm.x="C1")*1)=1, 3, 1))</f>
        <v>1</v>
      </c>
      <c r="AA139" s="23" cm="1">
        <f t="array" ref="AA139">_xlfn.LET(_xlpm.x, O139:O141, IF(SUM((_xlpm.x="C1")*1)=1, 3, 1))</f>
        <v>1</v>
      </c>
      <c r="AH139" s="5"/>
      <c r="AI139" s="5"/>
      <c r="AO139" s="5"/>
    </row>
    <row r="140" spans="10:41">
      <c r="J140" s="168">
        <v>136</v>
      </c>
      <c r="K140" s="169" t="s">
        <v>13</v>
      </c>
      <c r="L140" s="169" t="s">
        <v>31</v>
      </c>
      <c r="M140" s="169" t="s">
        <v>13</v>
      </c>
      <c r="N140" s="169" t="s">
        <v>28</v>
      </c>
      <c r="O140" s="169" t="s">
        <v>31</v>
      </c>
      <c r="Q140" s="168">
        <v>5</v>
      </c>
      <c r="R140" s="168">
        <v>7</v>
      </c>
      <c r="S140" s="168">
        <v>5</v>
      </c>
      <c r="T140" s="168">
        <v>9</v>
      </c>
      <c r="U140" s="168">
        <v>7</v>
      </c>
      <c r="W140" s="23" cm="1">
        <f t="array" ref="W140">_xlfn.LET(_xlpm.x, K140:K142, IF(SUM((_xlpm.x="C1")*1)=1, 3, 1))</f>
        <v>1</v>
      </c>
      <c r="X140" s="23" cm="1">
        <f t="array" ref="X140">_xlfn.LET(_xlpm.x, L140:L142, IF(SUM((_xlpm.x="C1")*1)=1, 3, 1))</f>
        <v>1</v>
      </c>
      <c r="Y140" s="23" cm="1">
        <f t="array" ref="Y140">_xlfn.LET(_xlpm.x, M140:M142, IF(SUM((_xlpm.x="C1")*1)=1, 3, 1))</f>
        <v>1</v>
      </c>
      <c r="Z140" s="23" cm="1">
        <f t="array" ref="Z140">_xlfn.LET(_xlpm.x, N140:N142, IF(SUM((_xlpm.x="C1")*1)=1, 3, 1))</f>
        <v>1</v>
      </c>
      <c r="AA140" s="23" cm="1">
        <f t="array" ref="AA140">_xlfn.LET(_xlpm.x, O140:O142, IF(SUM((_xlpm.x="C1")*1)=1, 3, 1))</f>
        <v>1</v>
      </c>
      <c r="AH140" s="5"/>
      <c r="AI140" s="5"/>
      <c r="AO140" s="5"/>
    </row>
    <row r="141" spans="10:41">
      <c r="J141" s="23">
        <v>137</v>
      </c>
      <c r="K141" s="169" t="s">
        <v>29</v>
      </c>
      <c r="L141" s="169" t="s">
        <v>82</v>
      </c>
      <c r="M141" s="169" t="s">
        <v>95</v>
      </c>
      <c r="N141" s="169" t="s">
        <v>15</v>
      </c>
      <c r="O141" s="169" t="s">
        <v>28</v>
      </c>
      <c r="Q141" s="168">
        <v>8</v>
      </c>
      <c r="R141" s="168">
        <v>16</v>
      </c>
      <c r="S141" s="168">
        <v>6</v>
      </c>
      <c r="T141" s="168">
        <v>2</v>
      </c>
      <c r="U141" s="168">
        <v>9</v>
      </c>
      <c r="W141" s="23" cm="1">
        <f t="array" ref="W141">_xlfn.LET(_xlpm.x, K141:K143, IF(SUM((_xlpm.x="C1")*1)=1, 3, 1))</f>
        <v>1</v>
      </c>
      <c r="X141" s="23" cm="1">
        <f t="array" ref="X141">_xlfn.LET(_xlpm.x, L141:L143, IF(SUM((_xlpm.x="C1")*1)=1, 3, 1))</f>
        <v>1</v>
      </c>
      <c r="Y141" s="23" cm="1">
        <f t="array" ref="Y141">_xlfn.LET(_xlpm.x, M141:M143, IF(SUM((_xlpm.x="C1")*1)=1, 3, 1))</f>
        <v>1</v>
      </c>
      <c r="Z141" s="23" cm="1">
        <f t="array" ref="Z141">_xlfn.LET(_xlpm.x, N141:N143, IF(SUM((_xlpm.x="C1")*1)=1, 3, 1))</f>
        <v>1</v>
      </c>
      <c r="AA141" s="23" cm="1">
        <f t="array" ref="AA141">_xlfn.LET(_xlpm.x, O141:O143, IF(SUM((_xlpm.x="C1")*1)=1, 3, 1))</f>
        <v>1</v>
      </c>
      <c r="AH141" s="5"/>
      <c r="AI141" s="5"/>
      <c r="AO141" s="5"/>
    </row>
    <row r="142" spans="10:41">
      <c r="J142" s="168">
        <v>138</v>
      </c>
      <c r="K142" s="169" t="s">
        <v>31</v>
      </c>
      <c r="L142" s="169" t="s">
        <v>31</v>
      </c>
      <c r="M142" s="169" t="s">
        <v>94</v>
      </c>
      <c r="N142" s="169" t="s">
        <v>95</v>
      </c>
      <c r="O142" s="169" t="s">
        <v>12</v>
      </c>
      <c r="Q142" s="168">
        <v>7</v>
      </c>
      <c r="R142" s="168">
        <v>7</v>
      </c>
      <c r="S142" s="168">
        <v>17</v>
      </c>
      <c r="T142" s="168">
        <v>6</v>
      </c>
      <c r="U142" s="168">
        <v>4</v>
      </c>
      <c r="W142" s="23" cm="1">
        <f t="array" ref="W142">_xlfn.LET(_xlpm.x, K142:K144, IF(SUM((_xlpm.x="C1")*1)=1, 3, 1))</f>
        <v>1</v>
      </c>
      <c r="X142" s="23" cm="1">
        <f t="array" ref="X142">_xlfn.LET(_xlpm.x, L142:L144, IF(SUM((_xlpm.x="C1")*1)=1, 3, 1))</f>
        <v>1</v>
      </c>
      <c r="Y142" s="23" cm="1">
        <f t="array" ref="Y142">_xlfn.LET(_xlpm.x, M142:M144, IF(SUM((_xlpm.x="C1")*1)=1, 3, 1))</f>
        <v>1</v>
      </c>
      <c r="Z142" s="23" cm="1">
        <f t="array" ref="Z142">_xlfn.LET(_xlpm.x, N142:N144, IF(SUM((_xlpm.x="C1")*1)=1, 3, 1))</f>
        <v>1</v>
      </c>
      <c r="AA142" s="23" cm="1">
        <f t="array" ref="AA142">_xlfn.LET(_xlpm.x, O142:O144, IF(SUM((_xlpm.x="C1")*1)=1, 3, 1))</f>
        <v>1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16</v>
      </c>
      <c r="M143" s="169" t="s">
        <v>29</v>
      </c>
      <c r="N143" s="169" t="s">
        <v>12</v>
      </c>
      <c r="O143" s="169" t="s">
        <v>31</v>
      </c>
      <c r="Q143" s="168">
        <v>5</v>
      </c>
      <c r="R143" s="168">
        <v>3</v>
      </c>
      <c r="S143" s="168">
        <v>8</v>
      </c>
      <c r="T143" s="168">
        <v>4</v>
      </c>
      <c r="U143" s="168">
        <v>7</v>
      </c>
      <c r="W143" s="23" cm="1">
        <f t="array" ref="W143">_xlfn.LET(_xlpm.x, K143:K145, IF(SUM((_xlpm.x="C1")*1)=1, 3, 1))</f>
        <v>1</v>
      </c>
      <c r="X143" s="23" cm="1">
        <f t="array" ref="X143">_xlfn.LET(_xlpm.x, L143:L145, IF(SUM((_xlpm.x="C1")*1)=1, 3, 1))</f>
        <v>1</v>
      </c>
      <c r="Y143" s="23" cm="1">
        <f t="array" ref="Y143">_xlfn.LET(_xlpm.x, M143:M145, IF(SUM((_xlpm.x="C1")*1)=1, 3, 1))</f>
        <v>1</v>
      </c>
      <c r="Z143" s="23" cm="1">
        <f t="array" ref="Z143">_xlfn.LET(_xlpm.x, N143:N145, IF(SUM((_xlpm.x="C1")*1)=1, 3, 1))</f>
        <v>1</v>
      </c>
      <c r="AA143" s="23" cm="1">
        <f t="array" ref="AA143">_xlfn.LET(_xlpm.x, O143:O145, IF(SUM((_xlpm.x="C1")*1)=1, 3, 1))</f>
        <v>3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82</v>
      </c>
      <c r="M144" s="169" t="s">
        <v>13</v>
      </c>
      <c r="N144" s="169" t="s">
        <v>29</v>
      </c>
      <c r="O144" s="169" t="s">
        <v>31</v>
      </c>
      <c r="Q144" s="168">
        <v>6</v>
      </c>
      <c r="R144" s="168">
        <v>16</v>
      </c>
      <c r="S144" s="168">
        <v>5</v>
      </c>
      <c r="T144" s="168">
        <v>8</v>
      </c>
      <c r="U144" s="168">
        <v>7</v>
      </c>
      <c r="W144" s="23" cm="1">
        <f t="array" ref="W144">_xlfn.LET(_xlpm.x, K144:K146, IF(SUM((_xlpm.x="C1")*1)=1, 3, 1))</f>
        <v>1</v>
      </c>
      <c r="X144" s="23" cm="1">
        <f t="array" ref="X144">_xlfn.LET(_xlpm.x, L144:L146, IF(SUM((_xlpm.x="C1")*1)=1, 3, 1))</f>
        <v>1</v>
      </c>
      <c r="Y144" s="23" cm="1">
        <f t="array" ref="Y144">_xlfn.LET(_xlpm.x, M144:M146, IF(SUM((_xlpm.x="C1")*1)=1, 3, 1))</f>
        <v>1</v>
      </c>
      <c r="Z144" s="23" cm="1">
        <f t="array" ref="Z144">_xlfn.LET(_xlpm.x, N144:N146, IF(SUM((_xlpm.x="C1")*1)=1, 3, 1))</f>
        <v>1</v>
      </c>
      <c r="AA144" s="23" cm="1">
        <f t="array" ref="AA144">_xlfn.LET(_xlpm.x, O144:O146, IF(SUM((_xlpm.x="C1")*1)=1, 3, 1))</f>
        <v>3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31</v>
      </c>
      <c r="M145" s="169" t="s">
        <v>13</v>
      </c>
      <c r="N145" s="169" t="s">
        <v>31</v>
      </c>
      <c r="O145" s="169" t="s">
        <v>14</v>
      </c>
      <c r="Q145" s="168">
        <v>7</v>
      </c>
      <c r="R145" s="168">
        <v>7</v>
      </c>
      <c r="S145" s="168">
        <v>5</v>
      </c>
      <c r="T145" s="168">
        <v>7</v>
      </c>
      <c r="U145" s="168">
        <v>1</v>
      </c>
      <c r="W145" s="23" cm="1">
        <f t="array" ref="W145">_xlfn.LET(_xlpm.x, K145:K147, IF(SUM((_xlpm.x="C1")*1)=1, 3, 1))</f>
        <v>1</v>
      </c>
      <c r="X145" s="23" cm="1">
        <f t="array" ref="X145">_xlfn.LET(_xlpm.x, L145:L147, IF(SUM((_xlpm.x="C1")*1)=1, 3, 1))</f>
        <v>1</v>
      </c>
      <c r="Y145" s="23" cm="1">
        <f t="array" ref="Y145">_xlfn.LET(_xlpm.x, M145:M147, IF(SUM((_xlpm.x="C1")*1)=1, 3, 1))</f>
        <v>1</v>
      </c>
      <c r="Z145" s="23" cm="1">
        <f t="array" ref="Z145">_xlfn.LET(_xlpm.x, N145:N147, IF(SUM((_xlpm.x="C1")*1)=1, 3, 1))</f>
        <v>1</v>
      </c>
      <c r="AA145" s="23" cm="1">
        <f t="array" ref="AA145">_xlfn.LET(_xlpm.x, O145:O147, IF(SUM((_xlpm.x="C1")*1)=1, 3, 1))</f>
        <v>3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95</v>
      </c>
      <c r="M146" s="169" t="s">
        <v>13</v>
      </c>
      <c r="N146" s="169" t="s">
        <v>13</v>
      </c>
      <c r="O146" s="169" t="s">
        <v>95</v>
      </c>
      <c r="Q146" s="168">
        <v>6</v>
      </c>
      <c r="R146" s="168">
        <v>6</v>
      </c>
      <c r="S146" s="168">
        <v>5</v>
      </c>
      <c r="T146" s="168">
        <v>5</v>
      </c>
      <c r="U146" s="168">
        <v>6</v>
      </c>
      <c r="W146" s="23" cm="1">
        <f t="array" ref="W146">_xlfn.LET(_xlpm.x, K146:K148, IF(SUM((_xlpm.x="C1")*1)=1, 3, 1))</f>
        <v>1</v>
      </c>
      <c r="X146" s="23" cm="1">
        <f t="array" ref="X146">_xlfn.LET(_xlpm.x, L146:L148, IF(SUM((_xlpm.x="C1")*1)=1, 3, 1))</f>
        <v>1</v>
      </c>
      <c r="Y146" s="23" cm="1">
        <f t="array" ref="Y146">_xlfn.LET(_xlpm.x, M146:M148, IF(SUM((_xlpm.x="C1")*1)=1, 3, 1))</f>
        <v>1</v>
      </c>
      <c r="Z146" s="23" cm="1">
        <f t="array" ref="Z146">_xlfn.LET(_xlpm.x, N146:N148, IF(SUM((_xlpm.x="C1")*1)=1, 3, 1))</f>
        <v>1</v>
      </c>
      <c r="AA146" s="23" cm="1">
        <f t="array" ref="AA146">_xlfn.LET(_xlpm.x, O146:O148, IF(SUM((_xlpm.x="C1")*1)=1, 3, 1))</f>
        <v>1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79</v>
      </c>
      <c r="M147" s="169" t="s">
        <v>95</v>
      </c>
      <c r="N147" s="169" t="s">
        <v>13</v>
      </c>
      <c r="O147" s="169" t="s">
        <v>31</v>
      </c>
      <c r="Q147" s="168">
        <v>5</v>
      </c>
      <c r="R147" s="168">
        <v>12</v>
      </c>
      <c r="S147" s="168">
        <v>6</v>
      </c>
      <c r="T147" s="168">
        <v>5</v>
      </c>
      <c r="U147" s="168">
        <v>7</v>
      </c>
      <c r="W147" s="23" cm="1">
        <f t="array" ref="W147">_xlfn.LET(_xlpm.x, K147:K149, IF(SUM((_xlpm.x="C1")*1)=1, 3, 1))</f>
        <v>1</v>
      </c>
      <c r="X147" s="23" cm="1">
        <f t="array" ref="X147">_xlfn.LET(_xlpm.x, L147:L149, IF(SUM((_xlpm.x="C1")*1)=1, 3, 1))</f>
        <v>3</v>
      </c>
      <c r="Y147" s="23" cm="1">
        <f t="array" ref="Y147">_xlfn.LET(_xlpm.x, M147:M149, IF(SUM((_xlpm.x="C1")*1)=1, 3, 1))</f>
        <v>1</v>
      </c>
      <c r="Z147" s="23" cm="1">
        <f t="array" ref="Z147">_xlfn.LET(_xlpm.x, N147:N149, IF(SUM((_xlpm.x="C1")*1)=1, 3, 1))</f>
        <v>1</v>
      </c>
      <c r="AA147" s="23" cm="1">
        <f t="array" ref="AA147">_xlfn.LET(_xlpm.x, O147:O149, IF(SUM((_xlpm.x="C1")*1)=1, 3, 1))</f>
        <v>1</v>
      </c>
      <c r="AH147" s="5"/>
      <c r="AI147" s="5"/>
      <c r="AO147" s="5"/>
    </row>
    <row r="148" spans="10:41">
      <c r="J148" s="168">
        <v>144</v>
      </c>
      <c r="K148" s="169" t="s">
        <v>31</v>
      </c>
      <c r="L148" s="169" t="s">
        <v>28</v>
      </c>
      <c r="M148" s="169" t="s">
        <v>31</v>
      </c>
      <c r="N148" s="169" t="s">
        <v>31</v>
      </c>
      <c r="O148" s="169" t="s">
        <v>95</v>
      </c>
      <c r="Q148" s="168">
        <v>7</v>
      </c>
      <c r="R148" s="168">
        <v>9</v>
      </c>
      <c r="S148" s="168">
        <v>7</v>
      </c>
      <c r="T148" s="168">
        <v>7</v>
      </c>
      <c r="U148" s="168">
        <v>6</v>
      </c>
      <c r="W148" s="23" cm="1">
        <f t="array" ref="W148">_xlfn.LET(_xlpm.x, K148:K150, IF(SUM((_xlpm.x="C1")*1)=1, 3, 1))</f>
        <v>1</v>
      </c>
      <c r="X148" s="23" cm="1">
        <f t="array" ref="X148">_xlfn.LET(_xlpm.x, L148:L150, IF(SUM((_xlpm.x="C1")*1)=1, 3, 1))</f>
        <v>3</v>
      </c>
      <c r="Y148" s="23" cm="1">
        <f t="array" ref="Y148">_xlfn.LET(_xlpm.x, M148:M150, IF(SUM((_xlpm.x="C1")*1)=1, 3, 1))</f>
        <v>1</v>
      </c>
      <c r="Z148" s="23" cm="1">
        <f t="array" ref="Z148">_xlfn.LET(_xlpm.x, N148:N150, IF(SUM((_xlpm.x="C1")*1)=1, 3, 1))</f>
        <v>1</v>
      </c>
      <c r="AA148" s="23" cm="1">
        <f t="array" ref="AA148">_xlfn.LET(_xlpm.x, O148:O150, IF(SUM((_xlpm.x="C1")*1)=1, 3, 1))</f>
        <v>1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14</v>
      </c>
      <c r="M149" s="169" t="s">
        <v>31</v>
      </c>
      <c r="N149" s="169" t="s">
        <v>12</v>
      </c>
      <c r="O149" s="169" t="s">
        <v>16</v>
      </c>
      <c r="Q149" s="168">
        <v>8</v>
      </c>
      <c r="R149" s="168">
        <v>1</v>
      </c>
      <c r="S149" s="168">
        <v>7</v>
      </c>
      <c r="T149" s="168">
        <v>4</v>
      </c>
      <c r="U149" s="168">
        <v>3</v>
      </c>
      <c r="W149" s="23" cm="1">
        <f t="array" ref="W149">_xlfn.LET(_xlpm.x, K149:K151, IF(SUM((_xlpm.x="C1")*1)=1, 3, 1))</f>
        <v>1</v>
      </c>
      <c r="X149" s="23" cm="1">
        <f t="array" ref="X149">_xlfn.LET(_xlpm.x, L149:L151, IF(SUM((_xlpm.x="C1")*1)=1, 3, 1))</f>
        <v>3</v>
      </c>
      <c r="Y149" s="23" cm="1">
        <f t="array" ref="Y149">_xlfn.LET(_xlpm.x, M149:M151, IF(SUM((_xlpm.x="C1")*1)=1, 3, 1))</f>
        <v>1</v>
      </c>
      <c r="Z149" s="23" cm="1">
        <f t="array" ref="Z149">_xlfn.LET(_xlpm.x, N149:N151, IF(SUM((_xlpm.x="C1")*1)=1, 3, 1))</f>
        <v>1</v>
      </c>
      <c r="AA149" s="23" cm="1">
        <f t="array" ref="AA149">_xlfn.LET(_xlpm.x, O149:O151, IF(SUM((_xlpm.x="C1")*1)=1, 3, 1))</f>
        <v>1</v>
      </c>
      <c r="AH149" s="5"/>
      <c r="AI149" s="5"/>
      <c r="AO149" s="5"/>
    </row>
    <row r="150" spans="10:41">
      <c r="J150" s="168">
        <v>146</v>
      </c>
      <c r="K150" s="169" t="s">
        <v>31</v>
      </c>
      <c r="L150" s="169" t="s">
        <v>30</v>
      </c>
      <c r="M150" s="169" t="s">
        <v>31</v>
      </c>
      <c r="N150" s="169" t="s">
        <v>12</v>
      </c>
      <c r="O150" s="169" t="s">
        <v>95</v>
      </c>
      <c r="Q150" s="168">
        <v>7</v>
      </c>
      <c r="R150" s="168">
        <v>10</v>
      </c>
      <c r="S150" s="168">
        <v>7</v>
      </c>
      <c r="T150" s="168">
        <v>4</v>
      </c>
      <c r="U150" s="168">
        <v>6</v>
      </c>
      <c r="W150" s="23" cm="1">
        <f t="array" ref="W150">_xlfn.LET(_xlpm.x, K150:K152, IF(SUM((_xlpm.x="C1")*1)=1, 3, 1))</f>
        <v>1</v>
      </c>
      <c r="X150" s="23" cm="1">
        <f t="array" ref="X150">_xlfn.LET(_xlpm.x, L150:L152, IF(SUM((_xlpm.x="C1")*1)=1, 3, 1))</f>
        <v>1</v>
      </c>
      <c r="Y150" s="23" cm="1">
        <f t="array" ref="Y150">_xlfn.LET(_xlpm.x, M150:M152, IF(SUM((_xlpm.x="C1")*1)=1, 3, 1))</f>
        <v>1</v>
      </c>
      <c r="Z150" s="23" cm="1">
        <f t="array" ref="Z150">_xlfn.LET(_xlpm.x, N150:N152, IF(SUM((_xlpm.x="C1")*1)=1, 3, 1))</f>
        <v>1</v>
      </c>
      <c r="AA150" s="23" cm="1">
        <f t="array" ref="AA150">_xlfn.LET(_xlpm.x, O150:O152, IF(SUM((_xlpm.x="C1")*1)=1, 3, 1))</f>
        <v>3</v>
      </c>
      <c r="AH150" s="5"/>
      <c r="AI150" s="5"/>
      <c r="AO150" s="5"/>
    </row>
    <row r="151" spans="10:41">
      <c r="J151" s="23">
        <v>147</v>
      </c>
      <c r="K151" s="169" t="s">
        <v>95</v>
      </c>
      <c r="L151" s="169" t="s">
        <v>87</v>
      </c>
      <c r="M151" s="169" t="s">
        <v>95</v>
      </c>
      <c r="N151" s="169" t="s">
        <v>12</v>
      </c>
      <c r="O151" s="169" t="s">
        <v>15</v>
      </c>
      <c r="Q151" s="168">
        <v>6</v>
      </c>
      <c r="R151" s="168">
        <v>19</v>
      </c>
      <c r="S151" s="168">
        <v>6</v>
      </c>
      <c r="T151" s="168">
        <v>4</v>
      </c>
      <c r="U151" s="168">
        <v>2</v>
      </c>
      <c r="W151" s="23" cm="1">
        <f t="array" ref="W151">_xlfn.LET(_xlpm.x, K151:K153, IF(SUM((_xlpm.x="C1")*1)=1, 3, 1))</f>
        <v>1</v>
      </c>
      <c r="X151" s="23" cm="1">
        <f t="array" ref="X151">_xlfn.LET(_xlpm.x, L151:L153, IF(SUM((_xlpm.x="C1")*1)=1, 3, 1))</f>
        <v>1</v>
      </c>
      <c r="Y151" s="23" cm="1">
        <f t="array" ref="Y151">_xlfn.LET(_xlpm.x, M151:M153, IF(SUM((_xlpm.x="C1")*1)=1, 3, 1))</f>
        <v>1</v>
      </c>
      <c r="Z151" s="23" cm="1">
        <f t="array" ref="Z151">_xlfn.LET(_xlpm.x, N151:N153, IF(SUM((_xlpm.x="C1")*1)=1, 3, 1))</f>
        <v>1</v>
      </c>
      <c r="AA151" s="23" cm="1">
        <f t="array" ref="AA151">_xlfn.LET(_xlpm.x, O151:O153, IF(SUM((_xlpm.x="C1")*1)=1, 3, 1))</f>
        <v>3</v>
      </c>
      <c r="AH151" s="5"/>
      <c r="AI151" s="5"/>
      <c r="AO151" s="5"/>
    </row>
    <row r="152" spans="10:41">
      <c r="J152" s="168">
        <v>148</v>
      </c>
      <c r="K152" s="169" t="s">
        <v>12</v>
      </c>
      <c r="L152" s="169" t="s">
        <v>16</v>
      </c>
      <c r="M152" s="169" t="s">
        <v>13</v>
      </c>
      <c r="N152" s="169" t="s">
        <v>30</v>
      </c>
      <c r="O152" s="169" t="s">
        <v>14</v>
      </c>
      <c r="Q152" s="168">
        <v>4</v>
      </c>
      <c r="R152" s="168">
        <v>3</v>
      </c>
      <c r="S152" s="168">
        <v>5</v>
      </c>
      <c r="T152" s="168">
        <v>10</v>
      </c>
      <c r="U152" s="168">
        <v>1</v>
      </c>
      <c r="W152" s="23" cm="1">
        <f t="array" ref="W152">_xlfn.LET(_xlpm.x, K152:K154, IF(SUM((_xlpm.x="C1")*1)=1, 3, 1))</f>
        <v>1</v>
      </c>
      <c r="X152" s="23" cm="1">
        <f t="array" ref="X152">_xlfn.LET(_xlpm.x, L152:L154, IF(SUM((_xlpm.x="C1")*1)=1, 3, 1))</f>
        <v>1</v>
      </c>
      <c r="Y152" s="23" cm="1">
        <f t="array" ref="Y152">_xlfn.LET(_xlpm.x, M152:M154, IF(SUM((_xlpm.x="C1")*1)=1, 3, 1))</f>
        <v>1</v>
      </c>
      <c r="Z152" s="23" cm="1">
        <f t="array" ref="Z152">_xlfn.LET(_xlpm.x, N152:N154, IF(SUM((_xlpm.x="C1")*1)=1, 3, 1))</f>
        <v>1</v>
      </c>
      <c r="AA152" s="23" cm="1">
        <f t="array" ref="AA152">_xlfn.LET(_xlpm.x, O152:O154, IF(SUM((_xlpm.x="C1")*1)=1, 3, 1))</f>
        <v>3</v>
      </c>
      <c r="AH152" s="5"/>
      <c r="AI152" s="5"/>
      <c r="AO152" s="5"/>
    </row>
    <row r="153" spans="10:41">
      <c r="J153" s="23">
        <v>149</v>
      </c>
      <c r="K153" s="169" t="s">
        <v>31</v>
      </c>
      <c r="L153" s="169" t="s">
        <v>12</v>
      </c>
      <c r="M153" s="169" t="s">
        <v>16</v>
      </c>
      <c r="N153" s="169" t="s">
        <v>80</v>
      </c>
      <c r="O153" s="169" t="s">
        <v>95</v>
      </c>
      <c r="Q153" s="168">
        <v>7</v>
      </c>
      <c r="R153" s="168">
        <v>4</v>
      </c>
      <c r="S153" s="168">
        <v>3</v>
      </c>
      <c r="T153" s="168">
        <v>13</v>
      </c>
      <c r="U153" s="168">
        <v>6</v>
      </c>
      <c r="W153" s="23" cm="1">
        <f t="array" ref="W153">_xlfn.LET(_xlpm.x, K153:K155, IF(SUM((_xlpm.x="C1")*1)=1, 3, 1))</f>
        <v>1</v>
      </c>
      <c r="X153" s="23" cm="1">
        <f t="array" ref="X153">_xlfn.LET(_xlpm.x, L153:L155, IF(SUM((_xlpm.x="C1")*1)=1, 3, 1))</f>
        <v>1</v>
      </c>
      <c r="Y153" s="23" cm="1">
        <f t="array" ref="Y153">_xlfn.LET(_xlpm.x, M153:M155, IF(SUM((_xlpm.x="C1")*1)=1, 3, 1))</f>
        <v>1</v>
      </c>
      <c r="Z153" s="23" cm="1">
        <f t="array" ref="Z153">_xlfn.LET(_xlpm.x, N153:N155, IF(SUM((_xlpm.x="C1")*1)=1, 3, 1))</f>
        <v>1</v>
      </c>
      <c r="AA153" s="23" cm="1">
        <f t="array" ref="AA153">_xlfn.LET(_xlpm.x, O153:O155, IF(SUM((_xlpm.x="C1")*1)=1, 3, 1))</f>
        <v>1</v>
      </c>
      <c r="AH153" s="5"/>
      <c r="AI153" s="5"/>
      <c r="AO153" s="5"/>
    </row>
    <row r="154" spans="10:41">
      <c r="J154" s="168">
        <v>150</v>
      </c>
      <c r="K154" s="169" t="s">
        <v>31</v>
      </c>
      <c r="L154" s="169" t="s">
        <v>82</v>
      </c>
      <c r="M154" s="169" t="s">
        <v>29</v>
      </c>
      <c r="N154" s="169" t="s">
        <v>28</v>
      </c>
      <c r="O154" s="169" t="s">
        <v>28</v>
      </c>
      <c r="Q154" s="168">
        <v>7</v>
      </c>
      <c r="R154" s="168">
        <v>16</v>
      </c>
      <c r="S154" s="168">
        <v>8</v>
      </c>
      <c r="T154" s="168">
        <v>9</v>
      </c>
      <c r="U154" s="168">
        <v>9</v>
      </c>
      <c r="W154" s="23" cm="1">
        <f t="array" ref="W154">_xlfn.LET(_xlpm.x, K154:K156, IF(SUM((_xlpm.x="C1")*1)=1, 3, 1))</f>
        <v>1</v>
      </c>
      <c r="X154" s="23" cm="1">
        <f t="array" ref="X154">_xlfn.LET(_xlpm.x, L154:L156, IF(SUM((_xlpm.x="C1")*1)=1, 3, 1))</f>
        <v>1</v>
      </c>
      <c r="Y154" s="23" cm="1">
        <f t="array" ref="Y154">_xlfn.LET(_xlpm.x, M154:M156, IF(SUM((_xlpm.x="C1")*1)=1, 3, 1))</f>
        <v>1</v>
      </c>
      <c r="Z154" s="23" cm="1">
        <f t="array" ref="Z154">_xlfn.LET(_xlpm.x, N154:N156, IF(SUM((_xlpm.x="C1")*1)=1, 3, 1))</f>
        <v>1</v>
      </c>
      <c r="AA154" s="23" cm="1">
        <f t="array" ref="AA154">_xlfn.LET(_xlpm.x, O154:O156, IF(SUM((_xlpm.x="C1")*1)=1, 3, 1))</f>
        <v>1</v>
      </c>
      <c r="AH154" s="5"/>
      <c r="AI154" s="5"/>
      <c r="AO154" s="5"/>
    </row>
    <row r="155" spans="10:41">
      <c r="J155" s="23">
        <v>151</v>
      </c>
      <c r="K155" s="169" t="s">
        <v>95</v>
      </c>
      <c r="L155" s="169" t="s">
        <v>12</v>
      </c>
      <c r="M155" s="169" t="s">
        <v>13</v>
      </c>
      <c r="N155" s="169" t="s">
        <v>13</v>
      </c>
      <c r="O155" s="169" t="s">
        <v>28</v>
      </c>
      <c r="Q155" s="168">
        <v>6</v>
      </c>
      <c r="R155" s="168">
        <v>4</v>
      </c>
      <c r="S155" s="168">
        <v>5</v>
      </c>
      <c r="T155" s="168">
        <v>5</v>
      </c>
      <c r="U155" s="168">
        <v>9</v>
      </c>
      <c r="W155" s="23" cm="1">
        <f t="array" ref="W155">_xlfn.LET(_xlpm.x, K155:K157, IF(SUM((_xlpm.x="C1")*1)=1, 3, 1))</f>
        <v>1</v>
      </c>
      <c r="X155" s="23" cm="1">
        <f t="array" ref="X155">_xlfn.LET(_xlpm.x, L155:L157, IF(SUM((_xlpm.x="C1")*1)=1, 3, 1))</f>
        <v>1</v>
      </c>
      <c r="Y155" s="23" cm="1">
        <f t="array" ref="Y155">_xlfn.LET(_xlpm.x, M155:M157, IF(SUM((_xlpm.x="C1")*1)=1, 3, 1))</f>
        <v>1</v>
      </c>
      <c r="Z155" s="23" cm="1">
        <f t="array" ref="Z155">_xlfn.LET(_xlpm.x, N155:N157, IF(SUM((_xlpm.x="C1")*1)=1, 3, 1))</f>
        <v>1</v>
      </c>
      <c r="AA155" s="23" cm="1">
        <f t="array" ref="AA155">_xlfn.LET(_xlpm.x, O155:O157, IF(SUM((_xlpm.x="C1")*1)=1, 3, 1))</f>
        <v>1</v>
      </c>
      <c r="AH155" s="5"/>
      <c r="AI155" s="5"/>
      <c r="AO155" s="5"/>
    </row>
    <row r="156" spans="10:41">
      <c r="J156" s="168">
        <v>152</v>
      </c>
      <c r="K156" s="169" t="s">
        <v>31</v>
      </c>
      <c r="L156" s="169" t="s">
        <v>30</v>
      </c>
      <c r="M156" s="169" t="s">
        <v>13</v>
      </c>
      <c r="N156" s="169" t="s">
        <v>29</v>
      </c>
      <c r="O156" s="169" t="s">
        <v>95</v>
      </c>
      <c r="Q156" s="168">
        <v>7</v>
      </c>
      <c r="R156" s="168">
        <v>10</v>
      </c>
      <c r="S156" s="168">
        <v>5</v>
      </c>
      <c r="T156" s="168">
        <v>8</v>
      </c>
      <c r="U156" s="168">
        <v>6</v>
      </c>
      <c r="W156" s="23" cm="1">
        <f t="array" ref="W156">_xlfn.LET(_xlpm.x, K156:K158, IF(SUM((_xlpm.x="C1")*1)=1, 3, 1))</f>
        <v>1</v>
      </c>
      <c r="X156" s="23" cm="1">
        <f t="array" ref="X156">_xlfn.LET(_xlpm.x, L156:L158, IF(SUM((_xlpm.x="C1")*1)=1, 3, 1))</f>
        <v>1</v>
      </c>
      <c r="Y156" s="23" cm="1">
        <f t="array" ref="Y156">_xlfn.LET(_xlpm.x, M156:M158, IF(SUM((_xlpm.x="C1")*1)=1, 3, 1))</f>
        <v>1</v>
      </c>
      <c r="Z156" s="23" cm="1">
        <f t="array" ref="Z156">_xlfn.LET(_xlpm.x, N156:N158, IF(SUM((_xlpm.x="C1")*1)=1, 3, 1))</f>
        <v>1</v>
      </c>
      <c r="AA156" s="23" cm="1">
        <f t="array" ref="AA156">_xlfn.LET(_xlpm.x, O156:O158, IF(SUM((_xlpm.x="C1")*1)=1, 3, 1))</f>
        <v>1</v>
      </c>
      <c r="AH156" s="5"/>
      <c r="AI156" s="5"/>
      <c r="AO156" s="5"/>
    </row>
    <row r="157" spans="10:41">
      <c r="J157" s="23">
        <v>153</v>
      </c>
      <c r="K157" s="169" t="s">
        <v>95</v>
      </c>
      <c r="L157" s="169" t="s">
        <v>15</v>
      </c>
      <c r="M157" s="169" t="s">
        <v>13</v>
      </c>
      <c r="N157" s="169" t="s">
        <v>82</v>
      </c>
      <c r="O157" s="169" t="s">
        <v>95</v>
      </c>
      <c r="Q157" s="168">
        <v>6</v>
      </c>
      <c r="R157" s="168">
        <v>2</v>
      </c>
      <c r="S157" s="168">
        <v>5</v>
      </c>
      <c r="T157" s="168">
        <v>16</v>
      </c>
      <c r="U157" s="168">
        <v>6</v>
      </c>
      <c r="W157" s="23" cm="1">
        <f t="array" ref="W157">_xlfn.LET(_xlpm.x, K157:K159, IF(SUM((_xlpm.x="C1")*1)=1, 3, 1))</f>
        <v>1</v>
      </c>
      <c r="X157" s="23" cm="1">
        <f t="array" ref="X157">_xlfn.LET(_xlpm.x, L157:L159, IF(SUM((_xlpm.x="C1")*1)=1, 3, 1))</f>
        <v>1</v>
      </c>
      <c r="Y157" s="23" cm="1">
        <f t="array" ref="Y157">_xlfn.LET(_xlpm.x, M157:M159, IF(SUM((_xlpm.x="C1")*1)=1, 3, 1))</f>
        <v>1</v>
      </c>
      <c r="Z157" s="23" cm="1">
        <f t="array" ref="Z157">_xlfn.LET(_xlpm.x, N157:N159, IF(SUM((_xlpm.x="C1")*1)=1, 3, 1))</f>
        <v>3</v>
      </c>
      <c r="AA157" s="23" cm="1">
        <f t="array" ref="AA157">_xlfn.LET(_xlpm.x, O157:O159, IF(SUM((_xlpm.x="C1")*1)=1, 3, 1))</f>
        <v>3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80</v>
      </c>
      <c r="M158" s="169" t="s">
        <v>29</v>
      </c>
      <c r="N158" s="169" t="s">
        <v>15</v>
      </c>
      <c r="O158" s="169" t="s">
        <v>29</v>
      </c>
      <c r="Q158" s="168">
        <v>8</v>
      </c>
      <c r="R158" s="168">
        <v>13</v>
      </c>
      <c r="S158" s="168">
        <v>8</v>
      </c>
      <c r="T158" s="168">
        <v>2</v>
      </c>
      <c r="U158" s="168">
        <v>8</v>
      </c>
      <c r="W158" s="23" cm="1">
        <f t="array" ref="W158">_xlfn.LET(_xlpm.x, K158:K160, IF(SUM((_xlpm.x="C1")*1)=1, 3, 1))</f>
        <v>3</v>
      </c>
      <c r="X158" s="23" cm="1">
        <f t="array" ref="X158">_xlfn.LET(_xlpm.x, L158:L160, IF(SUM((_xlpm.x="C1")*1)=1, 3, 1))</f>
        <v>1</v>
      </c>
      <c r="Y158" s="23" cm="1">
        <f t="array" ref="Y158">_xlfn.LET(_xlpm.x, M158:M160, IF(SUM((_xlpm.x="C1")*1)=1, 3, 1))</f>
        <v>1</v>
      </c>
      <c r="Z158" s="23" cm="1">
        <f t="array" ref="Z158">_xlfn.LET(_xlpm.x, N158:N160, IF(SUM((_xlpm.x="C1")*1)=1, 3, 1))</f>
        <v>3</v>
      </c>
      <c r="AA158" s="23" cm="1">
        <f t="array" ref="AA158">_xlfn.LET(_xlpm.x, O158:O160, IF(SUM((_xlpm.x="C1")*1)=1, 3, 1))</f>
        <v>3</v>
      </c>
      <c r="AH158" s="5"/>
      <c r="AI158" s="5"/>
      <c r="AO158" s="5"/>
    </row>
    <row r="159" spans="10:41">
      <c r="J159" s="23">
        <v>155</v>
      </c>
      <c r="K159" s="169" t="s">
        <v>29</v>
      </c>
      <c r="L159" s="169" t="s">
        <v>31</v>
      </c>
      <c r="M159" s="169" t="s">
        <v>29</v>
      </c>
      <c r="N159" s="169" t="s">
        <v>14</v>
      </c>
      <c r="O159" s="169" t="s">
        <v>14</v>
      </c>
      <c r="Q159" s="168">
        <v>8</v>
      </c>
      <c r="R159" s="168">
        <v>7</v>
      </c>
      <c r="S159" s="168">
        <v>8</v>
      </c>
      <c r="T159" s="168">
        <v>1</v>
      </c>
      <c r="U159" s="168">
        <v>1</v>
      </c>
      <c r="W159" s="23" cm="1">
        <f t="array" ref="W159">_xlfn.LET(_xlpm.x, K159:K161, IF(SUM((_xlpm.x="C1")*1)=1, 3, 1))</f>
        <v>3</v>
      </c>
      <c r="X159" s="23" cm="1">
        <f t="array" ref="X159">_xlfn.LET(_xlpm.x, L159:L161, IF(SUM((_xlpm.x="C1")*1)=1, 3, 1))</f>
        <v>1</v>
      </c>
      <c r="Y159" s="23" cm="1">
        <f t="array" ref="Y159">_xlfn.LET(_xlpm.x, M159:M161, IF(SUM((_xlpm.x="C1")*1)=1, 3, 1))</f>
        <v>1</v>
      </c>
      <c r="Z159" s="23" cm="1">
        <f t="array" ref="Z159">_xlfn.LET(_xlpm.x, N159:N161, IF(SUM((_xlpm.x="C1")*1)=1, 3, 1))</f>
        <v>3</v>
      </c>
      <c r="AA159" s="23" cm="1">
        <f t="array" ref="AA159">_xlfn.LET(_xlpm.x, O159:O161, IF(SUM((_xlpm.x="C1")*1)=1, 3, 1))</f>
        <v>3</v>
      </c>
      <c r="AH159" s="5"/>
      <c r="AI159" s="5"/>
      <c r="AO159" s="5"/>
    </row>
    <row r="160" spans="10:41">
      <c r="J160" s="168">
        <v>156</v>
      </c>
      <c r="K160" s="169" t="s">
        <v>14</v>
      </c>
      <c r="L160" s="169" t="s">
        <v>96</v>
      </c>
      <c r="M160" s="169" t="s">
        <v>31</v>
      </c>
      <c r="N160" s="169" t="s">
        <v>31</v>
      </c>
      <c r="O160" s="169" t="s">
        <v>13</v>
      </c>
      <c r="Q160" s="168">
        <v>1</v>
      </c>
      <c r="R160" s="168">
        <v>15</v>
      </c>
      <c r="S160" s="168">
        <v>7</v>
      </c>
      <c r="T160" s="168">
        <v>7</v>
      </c>
      <c r="U160" s="168">
        <v>5</v>
      </c>
      <c r="W160" s="23" cm="1">
        <f t="array" ref="W160">_xlfn.LET(_xlpm.x, K160:K162, IF(SUM((_xlpm.x="C1")*1)=1, 3, 1))</f>
        <v>3</v>
      </c>
      <c r="X160" s="23" cm="1">
        <f t="array" ref="X160">_xlfn.LET(_xlpm.x, L160:L162, IF(SUM((_xlpm.x="C1")*1)=1, 3, 1))</f>
        <v>1</v>
      </c>
      <c r="Y160" s="23" cm="1">
        <f t="array" ref="Y160">_xlfn.LET(_xlpm.x, M160:M162, IF(SUM((_xlpm.x="C1")*1)=1, 3, 1))</f>
        <v>1</v>
      </c>
      <c r="Z160" s="23" cm="1">
        <f t="array" ref="Z160">_xlfn.LET(_xlpm.x, N160:N162, IF(SUM((_xlpm.x="C1")*1)=1, 3, 1))</f>
        <v>1</v>
      </c>
      <c r="AA160" s="23" cm="1">
        <f t="array" ref="AA160">_xlfn.LET(_xlpm.x, O160:O162, IF(SUM((_xlpm.x="C1")*1)=1, 3, 1))</f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15</v>
      </c>
      <c r="M161" s="169" t="s">
        <v>95</v>
      </c>
      <c r="N161" s="169" t="s">
        <v>28</v>
      </c>
      <c r="O161" s="169" t="s">
        <v>31</v>
      </c>
      <c r="Q161" s="168">
        <v>8</v>
      </c>
      <c r="R161" s="168">
        <v>2</v>
      </c>
      <c r="S161" s="168">
        <v>6</v>
      </c>
      <c r="T161" s="168">
        <v>9</v>
      </c>
      <c r="U161" s="168">
        <v>7</v>
      </c>
      <c r="W161" s="23" cm="1">
        <f t="array" ref="W161">_xlfn.LET(_xlpm.x, K161:K163, IF(SUM((_xlpm.x="C1")*1)=1, 3, 1))</f>
        <v>1</v>
      </c>
      <c r="X161" s="23" cm="1">
        <f t="array" ref="X161">_xlfn.LET(_xlpm.x, L161:L163, IF(SUM((_xlpm.x="C1")*1)=1, 3, 1))</f>
        <v>1</v>
      </c>
      <c r="Y161" s="23" cm="1">
        <f t="array" ref="Y161">_xlfn.LET(_xlpm.x, M161:M163, IF(SUM((_xlpm.x="C1")*1)=1, 3, 1))</f>
        <v>1</v>
      </c>
      <c r="Z161" s="23" cm="1">
        <f t="array" ref="Z161">_xlfn.LET(_xlpm.x, N161:N163, IF(SUM((_xlpm.x="C1")*1)=1, 3, 1))</f>
        <v>1</v>
      </c>
      <c r="AA161" s="23" cm="1">
        <f t="array" ref="AA161">_xlfn.LET(_xlpm.x, O161:O163, IF(SUM((_xlpm.x="C1")*1)=1, 3, 1))</f>
        <v>1</v>
      </c>
      <c r="AH161" s="5"/>
      <c r="AI161" s="5"/>
      <c r="AO161" s="5"/>
    </row>
    <row r="162" spans="10:41">
      <c r="J162" s="168">
        <v>158</v>
      </c>
      <c r="K162" s="169" t="s">
        <v>28</v>
      </c>
      <c r="L162" s="169" t="s">
        <v>30</v>
      </c>
      <c r="M162" s="169" t="s">
        <v>95</v>
      </c>
      <c r="N162" s="169" t="s">
        <v>28</v>
      </c>
      <c r="O162" s="169" t="s">
        <v>95</v>
      </c>
      <c r="Q162" s="168">
        <v>9</v>
      </c>
      <c r="R162" s="168">
        <v>10</v>
      </c>
      <c r="S162" s="168">
        <v>6</v>
      </c>
      <c r="T162" s="168">
        <v>9</v>
      </c>
      <c r="U162" s="168">
        <v>6</v>
      </c>
      <c r="W162" s="23" cm="1">
        <f t="array" ref="W162">_xlfn.LET(_xlpm.x, K162:K164, IF(SUM((_xlpm.x="C1")*1)=1, 3, 1))</f>
        <v>1</v>
      </c>
      <c r="X162" s="23" cm="1">
        <f t="array" ref="X162">_xlfn.LET(_xlpm.x, L162:L164, IF(SUM((_xlpm.x="C1")*1)=1, 3, 1))</f>
        <v>1</v>
      </c>
      <c r="Y162" s="23" cm="1">
        <f t="array" ref="Y162">_xlfn.LET(_xlpm.x, M162:M164, IF(SUM((_xlpm.x="C1")*1)=1, 3, 1))</f>
        <v>1</v>
      </c>
      <c r="Z162" s="23" cm="1">
        <f t="array" ref="Z162">_xlfn.LET(_xlpm.x, N162:N164, IF(SUM((_xlpm.x="C1")*1)=1, 3, 1))</f>
        <v>1</v>
      </c>
      <c r="AA162" s="23" cm="1">
        <f t="array" ref="AA162">_xlfn.LET(_xlpm.x, O162:O164, IF(SUM((_xlpm.x="C1")*1)=1, 3, 1))</f>
        <v>1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80</v>
      </c>
      <c r="M163" s="169" t="s">
        <v>95</v>
      </c>
      <c r="N163" s="169" t="s">
        <v>28</v>
      </c>
      <c r="O163" s="169" t="s">
        <v>95</v>
      </c>
      <c r="Q163" s="168">
        <v>8</v>
      </c>
      <c r="R163" s="168">
        <v>13</v>
      </c>
      <c r="S163" s="168">
        <v>6</v>
      </c>
      <c r="T163" s="168">
        <v>9</v>
      </c>
      <c r="U163" s="168">
        <v>6</v>
      </c>
      <c r="W163" s="23" cm="1">
        <f t="array" ref="W163">_xlfn.LET(_xlpm.x, K163:K165, IF(SUM((_xlpm.x="C1")*1)=1, 3, 1))</f>
        <v>1</v>
      </c>
      <c r="X163" s="23" cm="1">
        <f t="array" ref="X163">_xlfn.LET(_xlpm.x, L163:L165, IF(SUM((_xlpm.x="C1")*1)=1, 3, 1))</f>
        <v>1</v>
      </c>
      <c r="Y163" s="23" cm="1">
        <f t="array" ref="Y163">_xlfn.LET(_xlpm.x, M163:M165, IF(SUM((_xlpm.x="C1")*1)=1, 3, 1))</f>
        <v>1</v>
      </c>
      <c r="Z163" s="23" cm="1">
        <f t="array" ref="Z163">_xlfn.LET(_xlpm.x, N163:N165, IF(SUM((_xlpm.x="C1")*1)=1, 3, 1))</f>
        <v>1</v>
      </c>
      <c r="AA163" s="23" cm="1">
        <f t="array" ref="AA163">_xlfn.LET(_xlpm.x, O163:O165, IF(SUM((_xlpm.x="C1")*1)=1, 3, 1))</f>
        <v>1</v>
      </c>
      <c r="AH163" s="5"/>
      <c r="AI163" s="5"/>
      <c r="AO163" s="5"/>
    </row>
    <row r="164" spans="10:41">
      <c r="J164" s="168">
        <v>160</v>
      </c>
      <c r="K164" s="169" t="s">
        <v>29</v>
      </c>
      <c r="L164" s="169" t="s">
        <v>16</v>
      </c>
      <c r="M164" s="169" t="s">
        <v>13</v>
      </c>
      <c r="N164" s="169" t="s">
        <v>30</v>
      </c>
      <c r="O164" s="169" t="s">
        <v>29</v>
      </c>
      <c r="Q164" s="168">
        <v>8</v>
      </c>
      <c r="R164" s="168">
        <v>3</v>
      </c>
      <c r="S164" s="168">
        <v>5</v>
      </c>
      <c r="T164" s="168">
        <v>10</v>
      </c>
      <c r="U164" s="168">
        <v>8</v>
      </c>
      <c r="W164" s="23" cm="1">
        <f t="array" ref="W164">_xlfn.LET(_xlpm.x, K164:K166, IF(SUM((_xlpm.x="C1")*1)=1, 3, 1))</f>
        <v>1</v>
      </c>
      <c r="X164" s="23" cm="1">
        <f t="array" ref="X164">_xlfn.LET(_xlpm.x, L164:L166, IF(SUM((_xlpm.x="C1")*1)=1, 3, 1))</f>
        <v>1</v>
      </c>
      <c r="Y164" s="23" cm="1">
        <f t="array" ref="Y164">_xlfn.LET(_xlpm.x, M164:M166, IF(SUM((_xlpm.x="C1")*1)=1, 3, 1))</f>
        <v>1</v>
      </c>
      <c r="Z164" s="23" cm="1">
        <f t="array" ref="Z164">_xlfn.LET(_xlpm.x, N164:N166, IF(SUM((_xlpm.x="C1")*1)=1, 3, 1))</f>
        <v>1</v>
      </c>
      <c r="AA164" s="23" cm="1">
        <f t="array" ref="AA164">_xlfn.LET(_xlpm.x, O164:O166, IF(SUM((_xlpm.x="C1")*1)=1, 3, 1))</f>
        <v>1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78</v>
      </c>
      <c r="M165" s="169" t="s">
        <v>15</v>
      </c>
      <c r="N165" s="169" t="s">
        <v>29</v>
      </c>
      <c r="O165" s="169" t="s">
        <v>30</v>
      </c>
      <c r="Q165" s="168">
        <v>5</v>
      </c>
      <c r="R165" s="168">
        <v>11</v>
      </c>
      <c r="S165" s="168">
        <v>2</v>
      </c>
      <c r="T165" s="168">
        <v>8</v>
      </c>
      <c r="U165" s="168">
        <v>10</v>
      </c>
      <c r="W165" s="23" cm="1">
        <f t="array" ref="W165">_xlfn.LET(_xlpm.x, K165:K167, IF(SUM((_xlpm.x="C1")*1)=1, 3, 1))</f>
        <v>1</v>
      </c>
      <c r="X165" s="23" cm="1">
        <f t="array" ref="X165">_xlfn.LET(_xlpm.x, L165:L167, IF(SUM((_xlpm.x="C1")*1)=1, 3, 1))</f>
        <v>1</v>
      </c>
      <c r="Y165" s="23" cm="1">
        <f t="array" ref="Y165">_xlfn.LET(_xlpm.x, M165:M167, IF(SUM((_xlpm.x="C1")*1)=1, 3, 1))</f>
        <v>1</v>
      </c>
      <c r="Z165" s="23" cm="1">
        <f t="array" ref="Z165">_xlfn.LET(_xlpm.x, N165:N167, IF(SUM((_xlpm.x="C1")*1)=1, 3, 1))</f>
        <v>1</v>
      </c>
      <c r="AA165" s="23" cm="1">
        <f t="array" ref="AA165">_xlfn.LET(_xlpm.x, O165:O167, IF(SUM((_xlpm.x="C1")*1)=1, 3, 1))</f>
        <v>1</v>
      </c>
      <c r="AH165" s="5"/>
      <c r="AI165" s="5"/>
      <c r="AO165" s="5"/>
    </row>
    <row r="166" spans="10:41">
      <c r="J166" s="168">
        <v>162</v>
      </c>
      <c r="K166" s="169" t="s">
        <v>95</v>
      </c>
      <c r="L166" s="169" t="s">
        <v>12</v>
      </c>
      <c r="M166" s="169" t="s">
        <v>31</v>
      </c>
      <c r="N166" s="169" t="s">
        <v>29</v>
      </c>
      <c r="O166" s="169" t="s">
        <v>29</v>
      </c>
      <c r="Q166" s="168">
        <v>6</v>
      </c>
      <c r="R166" s="168">
        <v>4</v>
      </c>
      <c r="S166" s="168">
        <v>7</v>
      </c>
      <c r="T166" s="168">
        <v>8</v>
      </c>
      <c r="U166" s="168">
        <v>8</v>
      </c>
      <c r="W166" s="23" cm="1">
        <f t="array" ref="W166">_xlfn.LET(_xlpm.x, K166:K168, IF(SUM((_xlpm.x="C1")*1)=1, 3, 1))</f>
        <v>1</v>
      </c>
      <c r="X166" s="23" cm="1">
        <f t="array" ref="X166">_xlfn.LET(_xlpm.x, L166:L168, IF(SUM((_xlpm.x="C1")*1)=1, 3, 1))</f>
        <v>1</v>
      </c>
      <c r="Y166" s="23" cm="1">
        <f t="array" ref="Y166">_xlfn.LET(_xlpm.x, M166:M168, IF(SUM((_xlpm.x="C1")*1)=1, 3, 1))</f>
        <v>1</v>
      </c>
      <c r="Z166" s="23" cm="1">
        <f t="array" ref="Z166">_xlfn.LET(_xlpm.x, N166:N168, IF(SUM((_xlpm.x="C1")*1)=1, 3, 1))</f>
        <v>1</v>
      </c>
      <c r="AA166" s="23" cm="1">
        <f t="array" ref="AA166">_xlfn.LET(_xlpm.x, O166:O168, IF(SUM((_xlpm.x="C1")*1)=1, 3, 1))</f>
        <v>1</v>
      </c>
      <c r="AH166" s="5"/>
      <c r="AI166" s="5"/>
      <c r="AO166" s="5"/>
    </row>
    <row r="167" spans="10:41">
      <c r="J167" s="23">
        <v>163</v>
      </c>
      <c r="K167" s="169" t="s">
        <v>29</v>
      </c>
      <c r="L167" s="169" t="s">
        <v>16</v>
      </c>
      <c r="M167" s="169" t="s">
        <v>13</v>
      </c>
      <c r="N167" s="169" t="s">
        <v>13</v>
      </c>
      <c r="O167" s="169" t="s">
        <v>15</v>
      </c>
      <c r="Q167" s="168">
        <v>8</v>
      </c>
      <c r="R167" s="168">
        <v>3</v>
      </c>
      <c r="S167" s="168">
        <v>5</v>
      </c>
      <c r="T167" s="168">
        <v>5</v>
      </c>
      <c r="U167" s="168">
        <v>2</v>
      </c>
      <c r="W167" s="23" cm="1">
        <f t="array" ref="W167">_xlfn.LET(_xlpm.x, K167:K169, IF(SUM((_xlpm.x="C1")*1)=1, 3, 1))</f>
        <v>1</v>
      </c>
      <c r="X167" s="23" cm="1">
        <f t="array" ref="X167">_xlfn.LET(_xlpm.x, L167:L169, IF(SUM((_xlpm.x="C1")*1)=1, 3, 1))</f>
        <v>1</v>
      </c>
      <c r="Y167" s="23" cm="1">
        <f t="array" ref="Y167">_xlfn.LET(_xlpm.x, M167:M169, IF(SUM((_xlpm.x="C1")*1)=1, 3, 1))</f>
        <v>1</v>
      </c>
      <c r="Z167" s="23" cm="1">
        <f t="array" ref="Z167">_xlfn.LET(_xlpm.x, N167:N169, IF(SUM((_xlpm.x="C1")*1)=1, 3, 1))</f>
        <v>1</v>
      </c>
      <c r="AA167" s="23" cm="1">
        <f t="array" ref="AA167">_xlfn.LET(_xlpm.x, O167:O169, IF(SUM((_xlpm.x="C1")*1)=1, 3, 1))</f>
        <v>1</v>
      </c>
      <c r="AH167" s="5"/>
      <c r="AI167" s="5"/>
      <c r="AO167" s="5"/>
    </row>
    <row r="168" spans="10:41">
      <c r="J168" s="168">
        <v>164</v>
      </c>
      <c r="K168" s="169" t="s">
        <v>31</v>
      </c>
      <c r="L168" s="169" t="s">
        <v>80</v>
      </c>
      <c r="M168" s="169" t="s">
        <v>95</v>
      </c>
      <c r="N168" s="169" t="s">
        <v>15</v>
      </c>
      <c r="O168" s="169" t="s">
        <v>28</v>
      </c>
      <c r="Q168" s="168">
        <v>7</v>
      </c>
      <c r="R168" s="168">
        <v>13</v>
      </c>
      <c r="S168" s="168">
        <v>6</v>
      </c>
      <c r="T168" s="168">
        <v>2</v>
      </c>
      <c r="U168" s="168">
        <v>9</v>
      </c>
      <c r="W168" s="23" cm="1">
        <f t="array" ref="W168">_xlfn.LET(_xlpm.x, K168:K170, IF(SUM((_xlpm.x="C1")*1)=1, 3, 1))</f>
        <v>1</v>
      </c>
      <c r="X168" s="23" cm="1">
        <f t="array" ref="X168">_xlfn.LET(_xlpm.x, L168:L170, IF(SUM((_xlpm.x="C1")*1)=1, 3, 1))</f>
        <v>1</v>
      </c>
      <c r="Y168" s="23" cm="1">
        <f t="array" ref="Y168">_xlfn.LET(_xlpm.x, M168:M170, IF(SUM((_xlpm.x="C1")*1)=1, 3, 1))</f>
        <v>1</v>
      </c>
      <c r="Z168" s="23" cm="1">
        <f t="array" ref="Z168">_xlfn.LET(_xlpm.x, N168:N170, IF(SUM((_xlpm.x="C1")*1)=1, 3, 1))</f>
        <v>1</v>
      </c>
      <c r="AA168" s="23" cm="1">
        <f t="array" ref="AA168">_xlfn.LET(_xlpm.x, O168:O170, IF(SUM((_xlpm.x="C1")*1)=1, 3, 1))</f>
        <v>1</v>
      </c>
      <c r="AH168" s="5"/>
      <c r="AI168" s="5"/>
      <c r="AO168" s="5"/>
    </row>
    <row r="169" spans="10:41">
      <c r="J169" s="23">
        <v>165</v>
      </c>
      <c r="K169" s="169" t="s">
        <v>31</v>
      </c>
      <c r="L169" s="169" t="s">
        <v>28</v>
      </c>
      <c r="M169" s="169" t="s">
        <v>95</v>
      </c>
      <c r="N169" s="169" t="s">
        <v>15</v>
      </c>
      <c r="O169" s="169" t="s">
        <v>12</v>
      </c>
      <c r="Q169" s="168">
        <v>7</v>
      </c>
      <c r="R169" s="168">
        <v>9</v>
      </c>
      <c r="S169" s="168">
        <v>6</v>
      </c>
      <c r="T169" s="168">
        <v>2</v>
      </c>
      <c r="U169" s="168">
        <v>4</v>
      </c>
      <c r="W169" s="23" cm="1">
        <f t="array" ref="W169">_xlfn.LET(_xlpm.x, K169:K171, IF(SUM((_xlpm.x="C1")*1)=1, 3, 1))</f>
        <v>1</v>
      </c>
      <c r="X169" s="23" cm="1">
        <f t="array" ref="X169">_xlfn.LET(_xlpm.x, L169:L171, IF(SUM((_xlpm.x="C1")*1)=1, 3, 1))</f>
        <v>1</v>
      </c>
      <c r="Y169" s="23" cm="1">
        <f t="array" ref="Y169">_xlfn.LET(_xlpm.x, M169:M171, IF(SUM((_xlpm.x="C1")*1)=1, 3, 1))</f>
        <v>1</v>
      </c>
      <c r="Z169" s="23" cm="1">
        <f t="array" ref="Z169">_xlfn.LET(_xlpm.x, N169:N171, IF(SUM((_xlpm.x="C1")*1)=1, 3, 1))</f>
        <v>1</v>
      </c>
      <c r="AA169" s="23" cm="1">
        <f t="array" ref="AA169">_xlfn.LET(_xlpm.x, O169:O171, IF(SUM((_xlpm.x="C1")*1)=1, 3, 1))</f>
        <v>1</v>
      </c>
      <c r="AH169" s="5"/>
      <c r="AI169" s="5"/>
      <c r="AO169" s="5"/>
    </row>
    <row r="170" spans="10:41">
      <c r="J170" s="168">
        <v>166</v>
      </c>
      <c r="K170" s="169" t="s">
        <v>31</v>
      </c>
      <c r="L170" s="169" t="s">
        <v>15</v>
      </c>
      <c r="M170" s="169" t="s">
        <v>95</v>
      </c>
      <c r="N170" s="169" t="s">
        <v>13</v>
      </c>
      <c r="O170" s="169" t="s">
        <v>16</v>
      </c>
      <c r="Q170" s="168">
        <v>7</v>
      </c>
      <c r="R170" s="168">
        <v>2</v>
      </c>
      <c r="S170" s="168">
        <v>6</v>
      </c>
      <c r="T170" s="168">
        <v>5</v>
      </c>
      <c r="U170" s="168">
        <v>3</v>
      </c>
      <c r="W170" s="23" cm="1">
        <f t="array" ref="W170">_xlfn.LET(_xlpm.x, K170:K172, IF(SUM((_xlpm.x="C1")*1)=1, 3, 1))</f>
        <v>1</v>
      </c>
      <c r="X170" s="23" cm="1">
        <f t="array" ref="X170">_xlfn.LET(_xlpm.x, L170:L172, IF(SUM((_xlpm.x="C1")*1)=1, 3, 1))</f>
        <v>1</v>
      </c>
      <c r="Y170" s="23" cm="1">
        <f t="array" ref="Y170">_xlfn.LET(_xlpm.x, M170:M172, IF(SUM((_xlpm.x="C1")*1)=1, 3, 1))</f>
        <v>1</v>
      </c>
      <c r="Z170" s="23" cm="1">
        <f t="array" ref="Z170">_xlfn.LET(_xlpm.x, N170:N172, IF(SUM((_xlpm.x="C1")*1)=1, 3, 1))</f>
        <v>1</v>
      </c>
      <c r="AA170" s="23" cm="1">
        <f t="array" ref="AA170">_xlfn.LET(_xlpm.x, O170:O172, IF(SUM((_xlpm.x="C1")*1)=1, 3, 1))</f>
        <v>1</v>
      </c>
      <c r="AH170" s="5"/>
      <c r="AI170" s="5"/>
      <c r="AO170" s="5"/>
    </row>
    <row r="171" spans="10:41">
      <c r="J171" s="23">
        <v>167</v>
      </c>
      <c r="K171" s="169" t="s">
        <v>29</v>
      </c>
      <c r="L171" s="169" t="s">
        <v>29</v>
      </c>
      <c r="M171" s="169" t="s">
        <v>13</v>
      </c>
      <c r="N171" s="169" t="s">
        <v>15</v>
      </c>
      <c r="O171" s="169" t="s">
        <v>29</v>
      </c>
      <c r="Q171" s="168">
        <v>8</v>
      </c>
      <c r="R171" s="168">
        <v>8</v>
      </c>
      <c r="S171" s="168">
        <v>5</v>
      </c>
      <c r="T171" s="168">
        <v>2</v>
      </c>
      <c r="U171" s="168">
        <v>8</v>
      </c>
      <c r="W171" s="23" cm="1">
        <f t="array" ref="W171">_xlfn.LET(_xlpm.x, K171:K173, IF(SUM((_xlpm.x="C1")*1)=1, 3, 1))</f>
        <v>1</v>
      </c>
      <c r="X171" s="23" cm="1">
        <f t="array" ref="X171">_xlfn.LET(_xlpm.x, L171:L173, IF(SUM((_xlpm.x="C1")*1)=1, 3, 1))</f>
        <v>1</v>
      </c>
      <c r="Y171" s="23" cm="1">
        <f t="array" ref="Y171">_xlfn.LET(_xlpm.x, M171:M173, IF(SUM((_xlpm.x="C1")*1)=1, 3, 1))</f>
        <v>1</v>
      </c>
      <c r="Z171" s="23" cm="1">
        <f t="array" ref="Z171">_xlfn.LET(_xlpm.x, N171:N173, IF(SUM((_xlpm.x="C1")*1)=1, 3, 1))</f>
        <v>1</v>
      </c>
      <c r="AA171" s="23" cm="1">
        <f t="array" ref="AA171">_xlfn.LET(_xlpm.x, O171:O173, IF(SUM((_xlpm.x="C1")*1)=1, 3, 1))</f>
        <v>1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79</v>
      </c>
      <c r="M172" s="169" t="s">
        <v>95</v>
      </c>
      <c r="N172" s="169" t="s">
        <v>95</v>
      </c>
      <c r="O172" s="169" t="s">
        <v>15</v>
      </c>
      <c r="Q172" s="168">
        <v>7</v>
      </c>
      <c r="R172" s="168">
        <v>12</v>
      </c>
      <c r="S172" s="168">
        <v>6</v>
      </c>
      <c r="T172" s="168">
        <v>6</v>
      </c>
      <c r="U172" s="168">
        <v>2</v>
      </c>
      <c r="W172" s="23" cm="1">
        <f t="array" ref="W172">_xlfn.LET(_xlpm.x, K172:K174, IF(SUM((_xlpm.x="C1")*1)=1, 3, 1))</f>
        <v>1</v>
      </c>
      <c r="X172" s="23" cm="1">
        <f t="array" ref="X172">_xlfn.LET(_xlpm.x, L172:L174, IF(SUM((_xlpm.x="C1")*1)=1, 3, 1))</f>
        <v>1</v>
      </c>
      <c r="Y172" s="23" cm="1">
        <f t="array" ref="Y172">_xlfn.LET(_xlpm.x, M172:M174, IF(SUM((_xlpm.x="C1")*1)=1, 3, 1))</f>
        <v>3</v>
      </c>
      <c r="Z172" s="23" cm="1">
        <f t="array" ref="Z172">_xlfn.LET(_xlpm.x, N172:N174, IF(SUM((_xlpm.x="C1")*1)=1, 3, 1))</f>
        <v>1</v>
      </c>
      <c r="AA172" s="23" cm="1">
        <f t="array" ref="AA172">_xlfn.LET(_xlpm.x, O172:O174, IF(SUM((_xlpm.x="C1")*1)=1, 3, 1))</f>
        <v>1</v>
      </c>
      <c r="AH172" s="5"/>
      <c r="AI172" s="5"/>
      <c r="AO172" s="5"/>
    </row>
    <row r="173" spans="10:41">
      <c r="J173" s="23">
        <v>169</v>
      </c>
      <c r="K173" s="169" t="s">
        <v>13</v>
      </c>
      <c r="L173" s="169" t="s">
        <v>28</v>
      </c>
      <c r="M173" s="169" t="s">
        <v>13</v>
      </c>
      <c r="N173" s="169" t="s">
        <v>16</v>
      </c>
      <c r="O173" s="169" t="s">
        <v>12</v>
      </c>
      <c r="Q173" s="168">
        <v>5</v>
      </c>
      <c r="R173" s="168">
        <v>9</v>
      </c>
      <c r="S173" s="168">
        <v>5</v>
      </c>
      <c r="T173" s="168">
        <v>3</v>
      </c>
      <c r="U173" s="168">
        <v>4</v>
      </c>
      <c r="W173" s="23" cm="1">
        <f t="array" ref="W173">_xlfn.LET(_xlpm.x, K173:K175, IF(SUM((_xlpm.x="C1")*1)=1, 3, 1))</f>
        <v>1</v>
      </c>
      <c r="X173" s="23" cm="1">
        <f t="array" ref="X173">_xlfn.LET(_xlpm.x, L173:L175, IF(SUM((_xlpm.x="C1")*1)=1, 3, 1))</f>
        <v>1</v>
      </c>
      <c r="Y173" s="23" cm="1">
        <f t="array" ref="Y173">_xlfn.LET(_xlpm.x, M173:M175, IF(SUM((_xlpm.x="C1")*1)=1, 3, 1))</f>
        <v>3</v>
      </c>
      <c r="Z173" s="23" cm="1">
        <f t="array" ref="Z173">_xlfn.LET(_xlpm.x, N173:N175, IF(SUM((_xlpm.x="C1")*1)=1, 3, 1))</f>
        <v>1</v>
      </c>
      <c r="AA173" s="23" cm="1">
        <f t="array" ref="AA173">_xlfn.LET(_xlpm.x, O173:O175, IF(SUM((_xlpm.x="C1")*1)=1, 3, 1))</f>
        <v>1</v>
      </c>
      <c r="AH173" s="5"/>
      <c r="AI173" s="5"/>
      <c r="AO173" s="5"/>
    </row>
    <row r="174" spans="10:41">
      <c r="J174" s="168">
        <v>170</v>
      </c>
      <c r="K174" s="169" t="s">
        <v>95</v>
      </c>
      <c r="L174" s="169" t="s">
        <v>31</v>
      </c>
      <c r="M174" s="169" t="s">
        <v>14</v>
      </c>
      <c r="N174" s="169" t="s">
        <v>95</v>
      </c>
      <c r="O174" s="169" t="s">
        <v>31</v>
      </c>
      <c r="Q174" s="168">
        <v>6</v>
      </c>
      <c r="R174" s="168">
        <v>7</v>
      </c>
      <c r="S174" s="168">
        <v>1</v>
      </c>
      <c r="T174" s="168">
        <v>6</v>
      </c>
      <c r="U174" s="168">
        <v>7</v>
      </c>
      <c r="W174" s="23" cm="1">
        <f t="array" ref="W174">_xlfn.LET(_xlpm.x, K174:K176, IF(SUM((_xlpm.x="C1")*1)=1, 3, 1))</f>
        <v>1</v>
      </c>
      <c r="X174" s="23" cm="1">
        <f t="array" ref="X174">_xlfn.LET(_xlpm.x, L174:L176, IF(SUM((_xlpm.x="C1")*1)=1, 3, 1))</f>
        <v>1</v>
      </c>
      <c r="Y174" s="23" cm="1">
        <f t="array" ref="Y174">_xlfn.LET(_xlpm.x, M174:M176, IF(SUM((_xlpm.x="C1")*1)=1, 3, 1))</f>
        <v>3</v>
      </c>
      <c r="Z174" s="23" cm="1">
        <f t="array" ref="Z174">_xlfn.LET(_xlpm.x, N174:N176, IF(SUM((_xlpm.x="C1")*1)=1, 3, 1))</f>
        <v>1</v>
      </c>
      <c r="AA174" s="23" cm="1">
        <f t="array" ref="AA174">_xlfn.LET(_xlpm.x, O174:O176, IF(SUM((_xlpm.x="C1")*1)=1, 3, 1))</f>
        <v>3</v>
      </c>
      <c r="AH174" s="5"/>
      <c r="AI174" s="5"/>
      <c r="AO174" s="5"/>
    </row>
    <row r="175" spans="10:41">
      <c r="J175" s="23">
        <v>171</v>
      </c>
      <c r="K175" s="169" t="s">
        <v>31</v>
      </c>
      <c r="L175" s="169" t="s">
        <v>31</v>
      </c>
      <c r="M175" s="169" t="s">
        <v>29</v>
      </c>
      <c r="N175" s="169" t="s">
        <v>31</v>
      </c>
      <c r="O175" s="169" t="s">
        <v>29</v>
      </c>
      <c r="Q175" s="168">
        <v>7</v>
      </c>
      <c r="R175" s="168">
        <v>7</v>
      </c>
      <c r="S175" s="168">
        <v>8</v>
      </c>
      <c r="T175" s="168">
        <v>7</v>
      </c>
      <c r="U175" s="168">
        <v>8</v>
      </c>
      <c r="W175" s="23" cm="1">
        <f t="array" ref="W175">_xlfn.LET(_xlpm.x, K175:K177, IF(SUM((_xlpm.x="C1")*1)=1, 3, 1))</f>
        <v>1</v>
      </c>
      <c r="X175" s="23" cm="1">
        <f t="array" ref="X175">_xlfn.LET(_xlpm.x, L175:L177, IF(SUM((_xlpm.x="C1")*1)=1, 3, 1))</f>
        <v>1</v>
      </c>
      <c r="Y175" s="23" cm="1">
        <f t="array" ref="Y175">_xlfn.LET(_xlpm.x, M175:M177, IF(SUM((_xlpm.x="C1")*1)=1, 3, 1))</f>
        <v>1</v>
      </c>
      <c r="Z175" s="23" cm="1">
        <f t="array" ref="Z175">_xlfn.LET(_xlpm.x, N175:N177, IF(SUM((_xlpm.x="C1")*1)=1, 3, 1))</f>
        <v>1</v>
      </c>
      <c r="AA175" s="23" cm="1">
        <f t="array" ref="AA175">_xlfn.LET(_xlpm.x, O175:O177, IF(SUM((_xlpm.x="C1")*1)=1, 3, 1))</f>
        <v>3</v>
      </c>
      <c r="AH175" s="5"/>
      <c r="AI175" s="5"/>
      <c r="AO175" s="5"/>
    </row>
    <row r="176" spans="10:41">
      <c r="J176" s="168">
        <v>172</v>
      </c>
      <c r="K176" s="169" t="s">
        <v>95</v>
      </c>
      <c r="L176" s="169" t="s">
        <v>12</v>
      </c>
      <c r="M176" s="169" t="s">
        <v>29</v>
      </c>
      <c r="N176" s="169" t="s">
        <v>81</v>
      </c>
      <c r="O176" s="169" t="s">
        <v>14</v>
      </c>
      <c r="Q176" s="168">
        <v>6</v>
      </c>
      <c r="R176" s="168">
        <v>4</v>
      </c>
      <c r="S176" s="168">
        <v>8</v>
      </c>
      <c r="T176" s="168">
        <v>14</v>
      </c>
      <c r="U176" s="168">
        <v>1</v>
      </c>
      <c r="W176" s="23" cm="1">
        <f t="array" ref="W176">_xlfn.LET(_xlpm.x, K176:K178, IF(SUM((_xlpm.x="C1")*1)=1, 3, 1))</f>
        <v>1</v>
      </c>
      <c r="X176" s="23" cm="1">
        <f t="array" ref="X176">_xlfn.LET(_xlpm.x, L176:L178, IF(SUM((_xlpm.x="C1")*1)=1, 3, 1))</f>
        <v>1</v>
      </c>
      <c r="Y176" s="23" cm="1">
        <f t="array" ref="Y176">_xlfn.LET(_xlpm.x, M176:M178, IF(SUM((_xlpm.x="C1")*1)=1, 3, 1))</f>
        <v>1</v>
      </c>
      <c r="Z176" s="23" cm="1">
        <f t="array" ref="Z176">_xlfn.LET(_xlpm.x, N176:N178, IF(SUM((_xlpm.x="C1")*1)=1, 3, 1))</f>
        <v>1</v>
      </c>
      <c r="AA176" s="23" cm="1">
        <f t="array" ref="AA176">_xlfn.LET(_xlpm.x, O176:O178, IF(SUM((_xlpm.x="C1")*1)=1, 3, 1))</f>
        <v>3</v>
      </c>
      <c r="AH176" s="5"/>
      <c r="AI176" s="5"/>
      <c r="AO176" s="5"/>
    </row>
    <row r="177" spans="10:41">
      <c r="J177" s="23">
        <v>173</v>
      </c>
      <c r="K177" s="169" t="s">
        <v>95</v>
      </c>
      <c r="L177" s="169" t="s">
        <v>80</v>
      </c>
      <c r="M177" s="169" t="s">
        <v>13</v>
      </c>
      <c r="N177" s="169" t="s">
        <v>85</v>
      </c>
      <c r="O177" s="169" t="s">
        <v>29</v>
      </c>
      <c r="Q177" s="168">
        <v>6</v>
      </c>
      <c r="R177" s="168">
        <v>13</v>
      </c>
      <c r="S177" s="168">
        <v>5</v>
      </c>
      <c r="T177" s="168">
        <v>18</v>
      </c>
      <c r="U177" s="168">
        <v>8</v>
      </c>
      <c r="W177" s="23" cm="1">
        <f t="array" ref="W177">_xlfn.LET(_xlpm.x, K177:K179, IF(SUM((_xlpm.x="C1")*1)=1, 3, 1))</f>
        <v>3</v>
      </c>
      <c r="X177" s="23" cm="1">
        <f t="array" ref="X177">_xlfn.LET(_xlpm.x, L177:L179, IF(SUM((_xlpm.x="C1")*1)=1, 3, 1))</f>
        <v>1</v>
      </c>
      <c r="Y177" s="23" cm="1">
        <f t="array" ref="Y177">_xlfn.LET(_xlpm.x, M177:M179, IF(SUM((_xlpm.x="C1")*1)=1, 3, 1))</f>
        <v>1</v>
      </c>
      <c r="Z177" s="23" cm="1">
        <f t="array" ref="Z177">_xlfn.LET(_xlpm.x, N177:N179, IF(SUM((_xlpm.x="C1")*1)=1, 3, 1))</f>
        <v>1</v>
      </c>
      <c r="AA177" s="23" cm="1">
        <f t="array" ref="AA177">_xlfn.LET(_xlpm.x, O177:O179, IF(SUM((_xlpm.x="C1")*1)=1, 3, 1))</f>
        <v>1</v>
      </c>
      <c r="AH177" s="5"/>
      <c r="AI177" s="5"/>
      <c r="AO177" s="5"/>
    </row>
    <row r="178" spans="10:41">
      <c r="J178" s="168">
        <v>174</v>
      </c>
      <c r="K178" s="169" t="s">
        <v>95</v>
      </c>
      <c r="L178" s="169" t="s">
        <v>15</v>
      </c>
      <c r="M178" s="169" t="s">
        <v>29</v>
      </c>
      <c r="N178" s="169" t="s">
        <v>87</v>
      </c>
      <c r="O178" s="169" t="s">
        <v>29</v>
      </c>
      <c r="Q178" s="168">
        <v>6</v>
      </c>
      <c r="R178" s="168">
        <v>2</v>
      </c>
      <c r="S178" s="168">
        <v>8</v>
      </c>
      <c r="T178" s="168">
        <v>19</v>
      </c>
      <c r="U178" s="168">
        <v>8</v>
      </c>
      <c r="W178" s="23" cm="1">
        <f t="array" ref="W178">_xlfn.LET(_xlpm.x, K178:K180, IF(SUM((_xlpm.x="C1")*1)=1, 3, 1))</f>
        <v>3</v>
      </c>
      <c r="X178" s="23" cm="1">
        <f t="array" ref="X178">_xlfn.LET(_xlpm.x, L178:L180, IF(SUM((_xlpm.x="C1")*1)=1, 3, 1))</f>
        <v>1</v>
      </c>
      <c r="Y178" s="23" cm="1">
        <f t="array" ref="Y178">_xlfn.LET(_xlpm.x, M178:M180, IF(SUM((_xlpm.x="C1")*1)=1, 3, 1))</f>
        <v>1</v>
      </c>
      <c r="Z178" s="23" cm="1">
        <f t="array" ref="Z178">_xlfn.LET(_xlpm.x, N178:N180, IF(SUM((_xlpm.x="C1")*1)=1, 3, 1))</f>
        <v>1</v>
      </c>
      <c r="AA178" s="23" cm="1">
        <f t="array" ref="AA178">_xlfn.LET(_xlpm.x, O178:O180, IF(SUM((_xlpm.x="C1")*1)=1, 3, 1))</f>
        <v>1</v>
      </c>
      <c r="AH178" s="5"/>
      <c r="AI178" s="5"/>
      <c r="AO178" s="5"/>
    </row>
    <row r="179" spans="10:41">
      <c r="J179" s="23">
        <v>175</v>
      </c>
      <c r="K179" s="169" t="s">
        <v>14</v>
      </c>
      <c r="L179" s="169" t="s">
        <v>15</v>
      </c>
      <c r="M179" s="169" t="s">
        <v>13</v>
      </c>
      <c r="N179" s="169" t="s">
        <v>28</v>
      </c>
      <c r="O179" s="169" t="s">
        <v>31</v>
      </c>
      <c r="Q179" s="168">
        <v>1</v>
      </c>
      <c r="R179" s="168">
        <v>2</v>
      </c>
      <c r="S179" s="168">
        <v>5</v>
      </c>
      <c r="T179" s="168">
        <v>9</v>
      </c>
      <c r="U179" s="168">
        <v>7</v>
      </c>
      <c r="W179" s="23" cm="1">
        <f t="array" ref="W179">_xlfn.LET(_xlpm.x, K179:K181, IF(SUM((_xlpm.x="C1")*1)=1, 3, 1))</f>
        <v>3</v>
      </c>
      <c r="X179" s="23" cm="1">
        <f t="array" ref="X179">_xlfn.LET(_xlpm.x, L179:L181, IF(SUM((_xlpm.x="C1")*1)=1, 3, 1))</f>
        <v>1</v>
      </c>
      <c r="Y179" s="23" cm="1">
        <f t="array" ref="Y179">_xlfn.LET(_xlpm.x, M179:M181, IF(SUM((_xlpm.x="C1")*1)=1, 3, 1))</f>
        <v>1</v>
      </c>
      <c r="Z179" s="23" cm="1">
        <f t="array" ref="Z179">_xlfn.LET(_xlpm.x, N179:N181, IF(SUM((_xlpm.x="C1")*1)=1, 3, 1))</f>
        <v>1</v>
      </c>
      <c r="AA179" s="23" cm="1">
        <f t="array" ref="AA179">_xlfn.LET(_xlpm.x, O179:O181, IF(SUM((_xlpm.x="C1")*1)=1, 3, 1))</f>
        <v>1</v>
      </c>
      <c r="AH179" s="5"/>
      <c r="AI179" s="5"/>
      <c r="AO179" s="5"/>
    </row>
    <row r="180" spans="10:41">
      <c r="J180" s="168">
        <v>176</v>
      </c>
      <c r="K180" s="169" t="s">
        <v>31</v>
      </c>
      <c r="L180" s="169" t="s">
        <v>15</v>
      </c>
      <c r="M180" s="169" t="s">
        <v>13</v>
      </c>
      <c r="N180" s="169" t="s">
        <v>13</v>
      </c>
      <c r="O180" s="169" t="s">
        <v>30</v>
      </c>
      <c r="Q180" s="168">
        <v>7</v>
      </c>
      <c r="R180" s="168">
        <v>2</v>
      </c>
      <c r="S180" s="168">
        <v>5</v>
      </c>
      <c r="T180" s="168">
        <v>5</v>
      </c>
      <c r="U180" s="168">
        <v>10</v>
      </c>
      <c r="W180" s="23" cm="1">
        <f t="array" ref="W180">_xlfn.LET(_xlpm.x, K180:K182, IF(SUM((_xlpm.x="C1")*1)=1, 3, 1))</f>
        <v>1</v>
      </c>
      <c r="X180" s="23" cm="1">
        <f t="array" ref="X180">_xlfn.LET(_xlpm.x, L180:L182, IF(SUM((_xlpm.x="C1")*1)=1, 3, 1))</f>
        <v>1</v>
      </c>
      <c r="Y180" s="23" cm="1">
        <f t="array" ref="Y180">_xlfn.LET(_xlpm.x, M180:M182, IF(SUM((_xlpm.x="C1")*1)=1, 3, 1))</f>
        <v>1</v>
      </c>
      <c r="Z180" s="23" cm="1">
        <f t="array" ref="Z180">_xlfn.LET(_xlpm.x, N180:N182, IF(SUM((_xlpm.x="C1")*1)=1, 3, 1))</f>
        <v>3</v>
      </c>
      <c r="AA180" s="23" cm="1">
        <f t="array" ref="AA180">_xlfn.LET(_xlpm.x, O180:O182, IF(SUM((_xlpm.x="C1")*1)=1, 3, 1))</f>
        <v>1</v>
      </c>
      <c r="AH180" s="5"/>
      <c r="AI180" s="5"/>
      <c r="AO180" s="5"/>
    </row>
    <row r="181" spans="10:41">
      <c r="J181" s="23">
        <v>177</v>
      </c>
      <c r="K181" s="169" t="s">
        <v>16</v>
      </c>
      <c r="L181" s="169" t="s">
        <v>78</v>
      </c>
      <c r="M181" s="169" t="s">
        <v>31</v>
      </c>
      <c r="N181" s="169" t="s">
        <v>15</v>
      </c>
      <c r="O181" s="169" t="s">
        <v>30</v>
      </c>
      <c r="Q181" s="168">
        <v>3</v>
      </c>
      <c r="R181" s="168">
        <v>11</v>
      </c>
      <c r="S181" s="168">
        <v>7</v>
      </c>
      <c r="T181" s="168">
        <v>2</v>
      </c>
      <c r="U181" s="168">
        <v>10</v>
      </c>
      <c r="W181" s="23" cm="1">
        <f t="array" ref="W181">_xlfn.LET(_xlpm.x, K181:K183, IF(SUM((_xlpm.x="C1")*1)=1, 3, 1))</f>
        <v>1</v>
      </c>
      <c r="X181" s="23" cm="1">
        <f t="array" ref="X181">_xlfn.LET(_xlpm.x, L181:L183, IF(SUM((_xlpm.x="C1")*1)=1, 3, 1))</f>
        <v>1</v>
      </c>
      <c r="Y181" s="23" cm="1">
        <f t="array" ref="Y181">_xlfn.LET(_xlpm.x, M181:M183, IF(SUM((_xlpm.x="C1")*1)=1, 3, 1))</f>
        <v>1</v>
      </c>
      <c r="Z181" s="23" cm="1">
        <f t="array" ref="Z181">_xlfn.LET(_xlpm.x, N181:N183, IF(SUM((_xlpm.x="C1")*1)=1, 3, 1))</f>
        <v>3</v>
      </c>
      <c r="AA181" s="23" cm="1">
        <f t="array" ref="AA181">_xlfn.LET(_xlpm.x, O181:O183, IF(SUM((_xlpm.x="C1")*1)=1, 3, 1))</f>
        <v>1</v>
      </c>
      <c r="AH181" s="5"/>
      <c r="AI181" s="5"/>
      <c r="AO181" s="5"/>
    </row>
    <row r="182" spans="10:41">
      <c r="J182" s="168">
        <v>178</v>
      </c>
      <c r="K182" s="169" t="s">
        <v>13</v>
      </c>
      <c r="L182" s="169" t="s">
        <v>30</v>
      </c>
      <c r="M182" s="169" t="s">
        <v>29</v>
      </c>
      <c r="N182" s="169" t="s">
        <v>14</v>
      </c>
      <c r="O182" s="169" t="s">
        <v>29</v>
      </c>
      <c r="Q182" s="168">
        <v>5</v>
      </c>
      <c r="R182" s="168">
        <v>10</v>
      </c>
      <c r="S182" s="168">
        <v>8</v>
      </c>
      <c r="T182" s="168">
        <v>1</v>
      </c>
      <c r="U182" s="168">
        <v>8</v>
      </c>
      <c r="W182" s="23" cm="1">
        <f t="array" ref="W182">_xlfn.LET(_xlpm.x, K182:K184, IF(SUM((_xlpm.x="C1")*1)=1, 3, 1))</f>
        <v>1</v>
      </c>
      <c r="X182" s="23" cm="1">
        <f t="array" ref="X182">_xlfn.LET(_xlpm.x, L182:L184, IF(SUM((_xlpm.x="C1")*1)=1, 3, 1))</f>
        <v>1</v>
      </c>
      <c r="Y182" s="23" cm="1">
        <f t="array" ref="Y182">_xlfn.LET(_xlpm.x, M182:M184, IF(SUM((_xlpm.x="C1")*1)=1, 3, 1))</f>
        <v>1</v>
      </c>
      <c r="Z182" s="23" cm="1">
        <f t="array" ref="Z182">_xlfn.LET(_xlpm.x, N182:N184, IF(SUM((_xlpm.x="C1")*1)=1, 3, 1))</f>
        <v>3</v>
      </c>
      <c r="AA182" s="23" cm="1">
        <f t="array" ref="AA182">_xlfn.LET(_xlpm.x, O182:O184, IF(SUM((_xlpm.x="C1")*1)=1, 3, 1))</f>
        <v>1</v>
      </c>
      <c r="AH182" s="5"/>
      <c r="AI182" s="5"/>
      <c r="AO182" s="5"/>
    </row>
    <row r="183" spans="10:41">
      <c r="J183" s="23">
        <v>179</v>
      </c>
      <c r="K183" s="169" t="s">
        <v>13</v>
      </c>
      <c r="L183" s="169" t="s">
        <v>28</v>
      </c>
      <c r="M183" s="169" t="s">
        <v>95</v>
      </c>
      <c r="N183" s="169" t="s">
        <v>29</v>
      </c>
      <c r="O183" s="169" t="s">
        <v>95</v>
      </c>
      <c r="Q183" s="168">
        <v>5</v>
      </c>
      <c r="R183" s="168">
        <v>9</v>
      </c>
      <c r="S183" s="168">
        <v>6</v>
      </c>
      <c r="T183" s="168">
        <v>8</v>
      </c>
      <c r="U183" s="168">
        <v>6</v>
      </c>
      <c r="W183" s="23" cm="1">
        <f t="array" ref="W183">_xlfn.LET(_xlpm.x, K183:K185, IF(SUM((_xlpm.x="C1")*1)=1, 3, 1))</f>
        <v>1</v>
      </c>
      <c r="X183" s="23" cm="1">
        <f t="array" ref="X183">_xlfn.LET(_xlpm.x, L183:L185, IF(SUM((_xlpm.x="C1")*1)=1, 3, 1))</f>
        <v>1</v>
      </c>
      <c r="Y183" s="23" cm="1">
        <f t="array" ref="Y183">_xlfn.LET(_xlpm.x, M183:M185, IF(SUM((_xlpm.x="C1")*1)=1, 3, 1))</f>
        <v>1</v>
      </c>
      <c r="Z183" s="23" cm="1">
        <f t="array" ref="Z183">_xlfn.LET(_xlpm.x, N183:N185, IF(SUM((_xlpm.x="C1")*1)=1, 3, 1))</f>
        <v>1</v>
      </c>
      <c r="AA183" s="23" cm="1">
        <f t="array" ref="AA183">_xlfn.LET(_xlpm.x, O183:O185, IF(SUM((_xlpm.x="C1")*1)=1, 3, 1))</f>
        <v>1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96</v>
      </c>
      <c r="M184" s="169" t="s">
        <v>95</v>
      </c>
      <c r="N184" s="169" t="s">
        <v>16</v>
      </c>
      <c r="O184" s="169" t="s">
        <v>12</v>
      </c>
      <c r="Q184" s="168">
        <v>5</v>
      </c>
      <c r="R184" s="168">
        <v>15</v>
      </c>
      <c r="S184" s="168">
        <v>6</v>
      </c>
      <c r="T184" s="168">
        <v>3</v>
      </c>
      <c r="U184" s="168">
        <v>4</v>
      </c>
      <c r="W184" s="23" cm="1">
        <f t="array" ref="W184">_xlfn.LET(_xlpm.x, K184:K186, IF(SUM((_xlpm.x="C1")*1)=1, 3, 1))</f>
        <v>1</v>
      </c>
      <c r="X184" s="23" cm="1">
        <f t="array" ref="X184">_xlfn.LET(_xlpm.x, L184:L186, IF(SUM((_xlpm.x="C1")*1)=1, 3, 1))</f>
        <v>1</v>
      </c>
      <c r="Y184" s="23" cm="1">
        <f t="array" ref="Y184">_xlfn.LET(_xlpm.x, M184:M186, IF(SUM((_xlpm.x="C1")*1)=1, 3, 1))</f>
        <v>1</v>
      </c>
      <c r="Z184" s="23" cm="1">
        <f t="array" ref="Z184">_xlfn.LET(_xlpm.x, N184:N186, IF(SUM((_xlpm.x="C1")*1)=1, 3, 1))</f>
        <v>1</v>
      </c>
      <c r="AA184" s="23" cm="1">
        <f t="array" ref="AA184">_xlfn.LET(_xlpm.x, O184:O186, IF(SUM((_xlpm.x="C1")*1)=1, 3, 1))</f>
        <v>1</v>
      </c>
      <c r="AH184" s="5"/>
      <c r="AI184" s="5"/>
      <c r="AO184" s="5"/>
    </row>
    <row r="185" spans="10:41">
      <c r="J185" s="23">
        <v>181</v>
      </c>
      <c r="K185" s="169" t="s">
        <v>29</v>
      </c>
      <c r="L185" s="169" t="s">
        <v>94</v>
      </c>
      <c r="M185" s="169" t="s">
        <v>13</v>
      </c>
      <c r="N185" s="169" t="s">
        <v>16</v>
      </c>
      <c r="O185" s="169" t="s">
        <v>29</v>
      </c>
      <c r="Q185" s="168">
        <v>8</v>
      </c>
      <c r="R185" s="168">
        <v>17</v>
      </c>
      <c r="S185" s="168">
        <v>5</v>
      </c>
      <c r="T185" s="168">
        <v>3</v>
      </c>
      <c r="U185" s="168">
        <v>8</v>
      </c>
      <c r="W185" s="23" cm="1">
        <f t="array" ref="W185">_xlfn.LET(_xlpm.x, K185:K187, IF(SUM((_xlpm.x="C1")*1)=1, 3, 1))</f>
        <v>1</v>
      </c>
      <c r="X185" s="23" cm="1">
        <f t="array" ref="X185">_xlfn.LET(_xlpm.x, L185:L187, IF(SUM((_xlpm.x="C1")*1)=1, 3, 1))</f>
        <v>1</v>
      </c>
      <c r="Y185" s="23" cm="1">
        <f t="array" ref="Y185">_xlfn.LET(_xlpm.x, M185:M187, IF(SUM((_xlpm.x="C1")*1)=1, 3, 1))</f>
        <v>1</v>
      </c>
      <c r="Z185" s="23" cm="1">
        <f t="array" ref="Z185">_xlfn.LET(_xlpm.x, N185:N187, IF(SUM((_xlpm.x="C1")*1)=1, 3, 1))</f>
        <v>1</v>
      </c>
      <c r="AA185" s="23" cm="1">
        <f t="array" ref="AA185">_xlfn.LET(_xlpm.x, O185:O187, IF(SUM((_xlpm.x="C1")*1)=1, 3, 1))</f>
        <v>1</v>
      </c>
      <c r="AH185" s="5"/>
      <c r="AI185" s="5"/>
      <c r="AO185" s="5"/>
    </row>
    <row r="186" spans="10:41">
      <c r="J186" s="168">
        <v>182</v>
      </c>
      <c r="K186" s="169" t="s">
        <v>13</v>
      </c>
      <c r="L186" s="169" t="s">
        <v>31</v>
      </c>
      <c r="M186" s="169" t="s">
        <v>31</v>
      </c>
      <c r="N186" s="169" t="s">
        <v>95</v>
      </c>
      <c r="O186" s="169" t="s">
        <v>29</v>
      </c>
      <c r="Q186" s="168">
        <v>5</v>
      </c>
      <c r="R186" s="168">
        <v>7</v>
      </c>
      <c r="S186" s="168">
        <v>7</v>
      </c>
      <c r="T186" s="168">
        <v>6</v>
      </c>
      <c r="U186" s="168">
        <v>8</v>
      </c>
      <c r="W186" s="23" cm="1">
        <f t="array" ref="W186">_xlfn.LET(_xlpm.x, K186:K188, IF(SUM((_xlpm.x="C1")*1)=1, 3, 1))</f>
        <v>1</v>
      </c>
      <c r="X186" s="23" cm="1">
        <f t="array" ref="X186">_xlfn.LET(_xlpm.x, L186:L188, IF(SUM((_xlpm.x="C1")*1)=1, 3, 1))</f>
        <v>1</v>
      </c>
      <c r="Y186" s="23" cm="1">
        <f t="array" ref="Y186">_xlfn.LET(_xlpm.x, M186:M188, IF(SUM((_xlpm.x="C1")*1)=1, 3, 1))</f>
        <v>1</v>
      </c>
      <c r="Z186" s="23" cm="1">
        <f t="array" ref="Z186">_xlfn.LET(_xlpm.x, N186:N188, IF(SUM((_xlpm.x="C1")*1)=1, 3, 1))</f>
        <v>1</v>
      </c>
      <c r="AA186" s="23" cm="1">
        <f t="array" ref="AA186">_xlfn.LET(_xlpm.x, O186:O188, IF(SUM((_xlpm.x="C1")*1)=1, 3, 1))</f>
        <v>1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28</v>
      </c>
      <c r="M187" s="169" t="s">
        <v>13</v>
      </c>
      <c r="N187" s="169" t="s">
        <v>96</v>
      </c>
      <c r="O187" s="169" t="s">
        <v>28</v>
      </c>
      <c r="Q187" s="168">
        <v>8</v>
      </c>
      <c r="R187" s="168">
        <v>9</v>
      </c>
      <c r="S187" s="168">
        <v>5</v>
      </c>
      <c r="T187" s="168">
        <v>15</v>
      </c>
      <c r="U187" s="168">
        <v>9</v>
      </c>
      <c r="W187" s="23" cm="1">
        <f t="array" ref="W187">_xlfn.LET(_xlpm.x, K187:K189, IF(SUM((_xlpm.x="C1")*1)=1, 3, 1))</f>
        <v>1</v>
      </c>
      <c r="X187" s="23" cm="1">
        <f t="array" ref="X187">_xlfn.LET(_xlpm.x, L187:L189, IF(SUM((_xlpm.x="C1")*1)=1, 3, 1))</f>
        <v>3</v>
      </c>
      <c r="Y187" s="23" cm="1">
        <f t="array" ref="Y187">_xlfn.LET(_xlpm.x, M187:M189, IF(SUM((_xlpm.x="C1")*1)=1, 3, 1))</f>
        <v>1</v>
      </c>
      <c r="Z187" s="23" cm="1">
        <f t="array" ref="Z187">_xlfn.LET(_xlpm.x, N187:N189, IF(SUM((_xlpm.x="C1")*1)=1, 3, 1))</f>
        <v>1</v>
      </c>
      <c r="AA187" s="23" cm="1">
        <f t="array" ref="AA187">_xlfn.LET(_xlpm.x, O187:O189, IF(SUM((_xlpm.x="C1")*1)=1, 3, 1))</f>
        <v>1</v>
      </c>
      <c r="AH187" s="5"/>
      <c r="AI187" s="5"/>
      <c r="AO187" s="5"/>
    </row>
    <row r="188" spans="10:41">
      <c r="J188" s="168">
        <v>184</v>
      </c>
      <c r="K188" s="169" t="s">
        <v>12</v>
      </c>
      <c r="L188" s="169" t="s">
        <v>80</v>
      </c>
      <c r="M188" s="169" t="s">
        <v>29</v>
      </c>
      <c r="N188" s="169" t="s">
        <v>28</v>
      </c>
      <c r="O188" s="169" t="s">
        <v>30</v>
      </c>
      <c r="Q188" s="168">
        <v>4</v>
      </c>
      <c r="R188" s="168">
        <v>13</v>
      </c>
      <c r="S188" s="168">
        <v>8</v>
      </c>
      <c r="T188" s="168">
        <v>9</v>
      </c>
      <c r="U188" s="168">
        <v>10</v>
      </c>
      <c r="W188" s="23" cm="1">
        <f t="array" ref="W188">_xlfn.LET(_xlpm.x, K188:K190, IF(SUM((_xlpm.x="C1")*1)=1, 3, 1))</f>
        <v>1</v>
      </c>
      <c r="X188" s="23" cm="1">
        <f t="array" ref="X188">_xlfn.LET(_xlpm.x, L188:L190, IF(SUM((_xlpm.x="C1")*1)=1, 3, 1))</f>
        <v>3</v>
      </c>
      <c r="Y188" s="23" cm="1">
        <f t="array" ref="Y188">_xlfn.LET(_xlpm.x, M188:M190, IF(SUM((_xlpm.x="C1")*1)=1, 3, 1))</f>
        <v>1</v>
      </c>
      <c r="Z188" s="23" cm="1">
        <f t="array" ref="Z188">_xlfn.LET(_xlpm.x, N188:N190, IF(SUM((_xlpm.x="C1")*1)=1, 3, 1))</f>
        <v>3</v>
      </c>
      <c r="AA188" s="23" cm="1">
        <f t="array" ref="AA188">_xlfn.LET(_xlpm.x, O188:O190, IF(SUM((_xlpm.x="C1")*1)=1, 3, 1))</f>
        <v>1</v>
      </c>
      <c r="AH188" s="5"/>
      <c r="AI188" s="5"/>
      <c r="AO188" s="5"/>
    </row>
    <row r="189" spans="10:41">
      <c r="J189" s="23">
        <v>185</v>
      </c>
      <c r="K189" s="169" t="s">
        <v>29</v>
      </c>
      <c r="L189" s="169" t="s">
        <v>14</v>
      </c>
      <c r="M189" s="169" t="s">
        <v>13</v>
      </c>
      <c r="N189" s="169" t="s">
        <v>12</v>
      </c>
      <c r="O189" s="169" t="s">
        <v>29</v>
      </c>
      <c r="Q189" s="168">
        <v>8</v>
      </c>
      <c r="R189" s="168">
        <v>1</v>
      </c>
      <c r="S189" s="168">
        <v>5</v>
      </c>
      <c r="T189" s="168">
        <v>4</v>
      </c>
      <c r="U189" s="168">
        <v>8</v>
      </c>
      <c r="W189" s="23" cm="1">
        <f t="array" ref="W189">_xlfn.LET(_xlpm.x, K189:K191, IF(SUM((_xlpm.x="C1")*1)=1, 3, 1))</f>
        <v>1</v>
      </c>
      <c r="X189" s="23" cm="1">
        <f t="array" ref="X189">_xlfn.LET(_xlpm.x, L189:L191, IF(SUM((_xlpm.x="C1")*1)=1, 3, 1))</f>
        <v>3</v>
      </c>
      <c r="Y189" s="23" cm="1">
        <f t="array" ref="Y189">_xlfn.LET(_xlpm.x, M189:M191, IF(SUM((_xlpm.x="C1")*1)=1, 3, 1))</f>
        <v>1</v>
      </c>
      <c r="Z189" s="23" cm="1">
        <f t="array" ref="Z189">_xlfn.LET(_xlpm.x, N189:N191, IF(SUM((_xlpm.x="C1")*1)=1, 3, 1))</f>
        <v>3</v>
      </c>
      <c r="AA189" s="23" cm="1">
        <f t="array" ref="AA189">_xlfn.LET(_xlpm.x, O189:O191, IF(SUM((_xlpm.x="C1")*1)=1, 3, 1))</f>
        <v>1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85</v>
      </c>
      <c r="M190" s="169" t="s">
        <v>13</v>
      </c>
      <c r="N190" s="169" t="s">
        <v>14</v>
      </c>
      <c r="O190" s="169" t="s">
        <v>29</v>
      </c>
      <c r="Q190" s="168">
        <v>5</v>
      </c>
      <c r="R190" s="168">
        <v>18</v>
      </c>
      <c r="S190" s="168">
        <v>5</v>
      </c>
      <c r="T190" s="168">
        <v>1</v>
      </c>
      <c r="U190" s="168">
        <v>8</v>
      </c>
      <c r="W190" s="23" cm="1">
        <f t="array" ref="W190">_xlfn.LET(_xlpm.x, K190:K192, IF(SUM((_xlpm.x="C1")*1)=1, 3, 1))</f>
        <v>1</v>
      </c>
      <c r="X190" s="23" cm="1">
        <f t="array" ref="X190">_xlfn.LET(_xlpm.x, L190:L192, IF(SUM((_xlpm.x="C1")*1)=1, 3, 1))</f>
        <v>1</v>
      </c>
      <c r="Y190" s="23" cm="1">
        <f t="array" ref="Y190">_xlfn.LET(_xlpm.x, M190:M192, IF(SUM((_xlpm.x="C1")*1)=1, 3, 1))</f>
        <v>1</v>
      </c>
      <c r="Z190" s="23" cm="1">
        <f t="array" ref="Z190">_xlfn.LET(_xlpm.x, N190:N192, IF(SUM((_xlpm.x="C1")*1)=1, 3, 1))</f>
        <v>3</v>
      </c>
      <c r="AA190" s="23" cm="1">
        <f t="array" ref="AA190">_xlfn.LET(_xlpm.x, O190:O192, IF(SUM((_xlpm.x="C1")*1)=1, 3, 1))</f>
        <v>1</v>
      </c>
      <c r="AH190" s="5"/>
      <c r="AI190" s="5"/>
      <c r="AO190" s="5"/>
    </row>
    <row r="191" spans="10:41">
      <c r="J191" s="23">
        <v>187</v>
      </c>
      <c r="K191" s="169" t="s">
        <v>29</v>
      </c>
      <c r="L191" s="169" t="s">
        <v>15</v>
      </c>
      <c r="M191" s="169" t="s">
        <v>29</v>
      </c>
      <c r="N191" s="169" t="s">
        <v>95</v>
      </c>
      <c r="O191" s="169" t="s">
        <v>31</v>
      </c>
      <c r="Q191" s="168">
        <v>8</v>
      </c>
      <c r="R191" s="168">
        <v>2</v>
      </c>
      <c r="S191" s="168">
        <v>8</v>
      </c>
      <c r="T191" s="168">
        <v>6</v>
      </c>
      <c r="U191" s="168">
        <v>7</v>
      </c>
      <c r="W191" s="23" cm="1">
        <f t="array" ref="W191">_xlfn.LET(_xlpm.x, K191:K193, IF(SUM((_xlpm.x="C1")*1)=1, 3, 1))</f>
        <v>1</v>
      </c>
      <c r="X191" s="23" cm="1">
        <f t="array" ref="X191">_xlfn.LET(_xlpm.x, L191:L193, IF(SUM((_xlpm.x="C1")*1)=1, 3, 1))</f>
        <v>1</v>
      </c>
      <c r="Y191" s="23" cm="1">
        <f t="array" ref="Y191">_xlfn.LET(_xlpm.x, M191:M193, IF(SUM((_xlpm.x="C1")*1)=1, 3, 1))</f>
        <v>1</v>
      </c>
      <c r="Z191" s="23" cm="1">
        <f t="array" ref="Z191">_xlfn.LET(_xlpm.x, N191:N193, IF(SUM((_xlpm.x="C1")*1)=1, 3, 1))</f>
        <v>1</v>
      </c>
      <c r="AA191" s="23" cm="1">
        <f t="array" ref="AA191">_xlfn.LET(_xlpm.x, O191:O193, IF(SUM((_xlpm.x="C1")*1)=1, 3, 1))</f>
        <v>1</v>
      </c>
      <c r="AH191" s="5"/>
      <c r="AI191" s="5"/>
      <c r="AO191" s="5"/>
    </row>
    <row r="192" spans="10:41">
      <c r="J192" s="168">
        <v>188</v>
      </c>
      <c r="K192" s="169" t="s">
        <v>95</v>
      </c>
      <c r="L192" s="169" t="s">
        <v>31</v>
      </c>
      <c r="M192" s="169" t="s">
        <v>29</v>
      </c>
      <c r="N192" s="169" t="s">
        <v>16</v>
      </c>
      <c r="O192" s="169" t="s">
        <v>31</v>
      </c>
      <c r="Q192" s="168">
        <v>6</v>
      </c>
      <c r="R192" s="168">
        <v>7</v>
      </c>
      <c r="S192" s="168">
        <v>8</v>
      </c>
      <c r="T192" s="168">
        <v>3</v>
      </c>
      <c r="U192" s="168">
        <v>7</v>
      </c>
      <c r="W192" s="23" cm="1">
        <f t="array" ref="W192">_xlfn.LET(_xlpm.x, K192:K194, IF(SUM((_xlpm.x="C1")*1)=1, 3, 1))</f>
        <v>1</v>
      </c>
      <c r="X192" s="23" cm="1">
        <f t="array" ref="X192">_xlfn.LET(_xlpm.x, L192:L194, IF(SUM((_xlpm.x="C1")*1)=1, 3, 1))</f>
        <v>1</v>
      </c>
      <c r="Y192" s="23" cm="1">
        <f t="array" ref="Y192">_xlfn.LET(_xlpm.x, M192:M194, IF(SUM((_xlpm.x="C1")*1)=1, 3, 1))</f>
        <v>1</v>
      </c>
      <c r="Z192" s="23" cm="1">
        <f t="array" ref="Z192">_xlfn.LET(_xlpm.x, N192:N194, IF(SUM((_xlpm.x="C1")*1)=1, 3, 1))</f>
        <v>1</v>
      </c>
      <c r="AA192" s="23" cm="1">
        <f t="array" ref="AA192">_xlfn.LET(_xlpm.x, O192:O194, IF(SUM((_xlpm.x="C1")*1)=1, 3, 1))</f>
        <v>1</v>
      </c>
      <c r="AH192" s="5"/>
      <c r="AI192" s="5"/>
      <c r="AO192" s="5"/>
    </row>
    <row r="193" spans="10:41">
      <c r="J193" s="23">
        <v>189</v>
      </c>
      <c r="K193" s="169" t="s">
        <v>13</v>
      </c>
      <c r="L193" s="169" t="s">
        <v>28</v>
      </c>
      <c r="M193" s="169" t="s">
        <v>31</v>
      </c>
      <c r="N193" s="169" t="s">
        <v>13</v>
      </c>
      <c r="O193" s="169" t="s">
        <v>28</v>
      </c>
      <c r="Q193" s="168">
        <v>5</v>
      </c>
      <c r="R193" s="168">
        <v>9</v>
      </c>
      <c r="S193" s="168">
        <v>7</v>
      </c>
      <c r="T193" s="168">
        <v>5</v>
      </c>
      <c r="U193" s="168">
        <v>9</v>
      </c>
      <c r="W193" s="23" cm="1">
        <f t="array" ref="W193">_xlfn.LET(_xlpm.x, K193:K195, IF(SUM((_xlpm.x="C1")*1)=1, 3, 1))</f>
        <v>1</v>
      </c>
      <c r="X193" s="23" cm="1">
        <f t="array" ref="X193">_xlfn.LET(_xlpm.x, L193:L195, IF(SUM((_xlpm.x="C1")*1)=1, 3, 1))</f>
        <v>1</v>
      </c>
      <c r="Y193" s="23" cm="1">
        <f t="array" ref="Y193">_xlfn.LET(_xlpm.x, M193:M195, IF(SUM((_xlpm.x="C1")*1)=1, 3, 1))</f>
        <v>1</v>
      </c>
      <c r="Z193" s="23" cm="1">
        <f t="array" ref="Z193">_xlfn.LET(_xlpm.x, N193:N195, IF(SUM((_xlpm.x="C1")*1)=1, 3, 1))</f>
        <v>1</v>
      </c>
      <c r="AA193" s="23" cm="1">
        <f t="array" ref="AA193">_xlfn.LET(_xlpm.x, O193:O195, IF(SUM((_xlpm.x="C1")*1)=1, 3, 1))</f>
        <v>1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80</v>
      </c>
      <c r="M194" s="169" t="s">
        <v>95</v>
      </c>
      <c r="N194" s="169" t="s">
        <v>13</v>
      </c>
      <c r="O194" s="169" t="s">
        <v>12</v>
      </c>
      <c r="Q194" s="168">
        <v>8</v>
      </c>
      <c r="R194" s="168">
        <v>13</v>
      </c>
      <c r="S194" s="168">
        <v>6</v>
      </c>
      <c r="T194" s="168">
        <v>5</v>
      </c>
      <c r="U194" s="168">
        <v>4</v>
      </c>
      <c r="W194" s="23" cm="1">
        <f t="array" ref="W194">_xlfn.LET(_xlpm.x, K194:K196, IF(SUM((_xlpm.x="C1")*1)=1, 3, 1))</f>
        <v>1</v>
      </c>
      <c r="X194" s="23" cm="1">
        <f t="array" ref="X194">_xlfn.LET(_xlpm.x, L194:L196, IF(SUM((_xlpm.x="C1")*1)=1, 3, 1))</f>
        <v>1</v>
      </c>
      <c r="Y194" s="23" cm="1">
        <f t="array" ref="Y194">_xlfn.LET(_xlpm.x, M194:M196, IF(SUM((_xlpm.x="C1")*1)=1, 3, 1))</f>
        <v>1</v>
      </c>
      <c r="Z194" s="23" cm="1">
        <f t="array" ref="Z194">_xlfn.LET(_xlpm.x, N194:N196, IF(SUM((_xlpm.x="C1")*1)=1, 3, 1))</f>
        <v>1</v>
      </c>
      <c r="AA194" s="23" cm="1">
        <f t="array" ref="AA194">_xlfn.LET(_xlpm.x, O194:O196, IF(SUM((_xlpm.x="C1")*1)=1, 3, 1))</f>
        <v>1</v>
      </c>
      <c r="AH194" s="5"/>
      <c r="AI194" s="5"/>
      <c r="AO194" s="5"/>
    </row>
    <row r="195" spans="10:41">
      <c r="J195" s="23">
        <v>191</v>
      </c>
      <c r="K195" s="169" t="s">
        <v>28</v>
      </c>
      <c r="L195" s="169" t="s">
        <v>95</v>
      </c>
      <c r="M195" s="169" t="s">
        <v>28</v>
      </c>
      <c r="N195" s="169" t="s">
        <v>87</v>
      </c>
      <c r="O195" s="169" t="s">
        <v>29</v>
      </c>
      <c r="Q195" s="168">
        <v>9</v>
      </c>
      <c r="R195" s="168">
        <v>6</v>
      </c>
      <c r="S195" s="168">
        <v>9</v>
      </c>
      <c r="T195" s="168">
        <v>19</v>
      </c>
      <c r="U195" s="168">
        <v>8</v>
      </c>
      <c r="W195" s="23" cm="1">
        <f t="array" ref="W195">_xlfn.LET(_xlpm.x, K195:K197, IF(SUM((_xlpm.x="C1")*1)=1, 3, 1))</f>
        <v>1</v>
      </c>
      <c r="X195" s="23" cm="1">
        <f t="array" ref="X195">_xlfn.LET(_xlpm.x, L195:L197, IF(SUM((_xlpm.x="C1")*1)=1, 3, 1))</f>
        <v>1</v>
      </c>
      <c r="Y195" s="23" cm="1">
        <f t="array" ref="Y195">_xlfn.LET(_xlpm.x, M195:M197, IF(SUM((_xlpm.x="C1")*1)=1, 3, 1))</f>
        <v>1</v>
      </c>
      <c r="Z195" s="23" cm="1">
        <f t="array" ref="Z195">_xlfn.LET(_xlpm.x, N195:N197, IF(SUM((_xlpm.x="C1")*1)=1, 3, 1))</f>
        <v>1</v>
      </c>
      <c r="AA195" s="23" cm="1">
        <f t="array" ref="AA195">_xlfn.LET(_xlpm.x, O195:O197, IF(SUM((_xlpm.x="C1")*1)=1, 3, 1))</f>
        <v>1</v>
      </c>
      <c r="AH195" s="5"/>
      <c r="AI195" s="5"/>
      <c r="AO195" s="5"/>
    </row>
    <row r="196" spans="10:41">
      <c r="J196" s="168">
        <v>192</v>
      </c>
      <c r="K196" s="169" t="s">
        <v>13</v>
      </c>
      <c r="L196" s="169" t="s">
        <v>15</v>
      </c>
      <c r="M196" s="169" t="s">
        <v>13</v>
      </c>
      <c r="N196" s="169" t="s">
        <v>29</v>
      </c>
      <c r="O196" s="169" t="s">
        <v>95</v>
      </c>
      <c r="Q196" s="168">
        <v>5</v>
      </c>
      <c r="R196" s="168">
        <v>2</v>
      </c>
      <c r="S196" s="168">
        <v>5</v>
      </c>
      <c r="T196" s="168">
        <v>8</v>
      </c>
      <c r="U196" s="168">
        <v>6</v>
      </c>
      <c r="W196" s="23" cm="1">
        <f t="array" ref="W196">_xlfn.LET(_xlpm.x, K196:K198, IF(SUM((_xlpm.x="C1")*1)=1, 3, 1))</f>
        <v>1</v>
      </c>
      <c r="X196" s="23" cm="1">
        <f t="array" ref="X196">_xlfn.LET(_xlpm.x, L196:L198, IF(SUM((_xlpm.x="C1")*1)=1, 3, 1))</f>
        <v>1</v>
      </c>
      <c r="Y196" s="23" cm="1">
        <f t="array" ref="Y196">_xlfn.LET(_xlpm.x, M196:M198, IF(SUM((_xlpm.x="C1")*1)=1, 3, 1))</f>
        <v>1</v>
      </c>
      <c r="Z196" s="23" cm="1">
        <f t="array" ref="Z196">_xlfn.LET(_xlpm.x, N196:N198, IF(SUM((_xlpm.x="C1")*1)=1, 3, 1))</f>
        <v>1</v>
      </c>
      <c r="AA196" s="23" cm="1">
        <f t="array" ref="AA196">_xlfn.LET(_xlpm.x, O196:O198, IF(SUM((_xlpm.x="C1")*1)=1, 3, 1))</f>
        <v>1</v>
      </c>
      <c r="AH196" s="5"/>
      <c r="AI196" s="5"/>
      <c r="AO196" s="5"/>
    </row>
    <row r="197" spans="10:41">
      <c r="J197" s="23">
        <v>193</v>
      </c>
      <c r="K197" s="169" t="s">
        <v>29</v>
      </c>
      <c r="L197" s="169" t="s">
        <v>82</v>
      </c>
      <c r="M197" s="169" t="s">
        <v>31</v>
      </c>
      <c r="N197" s="169" t="s">
        <v>16</v>
      </c>
      <c r="O197" s="169" t="s">
        <v>29</v>
      </c>
      <c r="Q197" s="168">
        <v>8</v>
      </c>
      <c r="R197" s="168">
        <v>16</v>
      </c>
      <c r="S197" s="168">
        <v>7</v>
      </c>
      <c r="T197" s="168">
        <v>3</v>
      </c>
      <c r="U197" s="168">
        <v>8</v>
      </c>
      <c r="W197" s="23" cm="1">
        <f t="array" ref="W197">_xlfn.LET(_xlpm.x, K197:K199, IF(SUM((_xlpm.x="C1")*1)=1, 3, 1))</f>
        <v>1</v>
      </c>
      <c r="X197" s="23" cm="1">
        <f t="array" ref="X197">_xlfn.LET(_xlpm.x, L197:L199, IF(SUM((_xlpm.x="C1")*1)=1, 3, 1))</f>
        <v>1</v>
      </c>
      <c r="Y197" s="23" cm="1">
        <f t="array" ref="Y197">_xlfn.LET(_xlpm.x, M197:M199, IF(SUM((_xlpm.x="C1")*1)=1, 3, 1))</f>
        <v>1</v>
      </c>
      <c r="Z197" s="23" cm="1">
        <f t="array" ref="Z197">_xlfn.LET(_xlpm.x, N197:N199, IF(SUM((_xlpm.x="C1")*1)=1, 3, 1))</f>
        <v>1</v>
      </c>
      <c r="AA197" s="23" cm="1">
        <f t="array" ref="AA197">_xlfn.LET(_xlpm.x, O197:O199, IF(SUM((_xlpm.x="C1")*1)=1, 3, 1))</f>
        <v>1</v>
      </c>
      <c r="AH197" s="5"/>
      <c r="AI197" s="5"/>
      <c r="AO197" s="5"/>
    </row>
    <row r="198" spans="10:41">
      <c r="J198" s="168">
        <v>194</v>
      </c>
      <c r="K198" s="169" t="s">
        <v>31</v>
      </c>
      <c r="L198" s="169" t="s">
        <v>12</v>
      </c>
      <c r="M198" s="169" t="s">
        <v>31</v>
      </c>
      <c r="N198" s="169" t="s">
        <v>30</v>
      </c>
      <c r="O198" s="169" t="s">
        <v>16</v>
      </c>
      <c r="Q198" s="168">
        <v>7</v>
      </c>
      <c r="R198" s="168">
        <v>4</v>
      </c>
      <c r="S198" s="168">
        <v>7</v>
      </c>
      <c r="T198" s="168">
        <v>10</v>
      </c>
      <c r="U198" s="168">
        <v>3</v>
      </c>
      <c r="W198" s="23" cm="1">
        <f t="array" ref="W198">_xlfn.LET(_xlpm.x, K198:K200, IF(SUM((_xlpm.x="C1")*1)=1, 3, 1))</f>
        <v>1</v>
      </c>
      <c r="X198" s="23" cm="1">
        <f t="array" ref="X198">_xlfn.LET(_xlpm.x, L198:L200, IF(SUM((_xlpm.x="C1")*1)=1, 3, 1))</f>
        <v>1</v>
      </c>
      <c r="Y198" s="23" cm="1">
        <f t="array" ref="Y198">_xlfn.LET(_xlpm.x, M198:M200, IF(SUM((_xlpm.x="C1")*1)=1, 3, 1))</f>
        <v>1</v>
      </c>
      <c r="Z198" s="23" cm="1">
        <f t="array" ref="Z198">_xlfn.LET(_xlpm.x, N198:N200, IF(SUM((_xlpm.x="C1")*1)=1, 3, 1))</f>
        <v>1</v>
      </c>
      <c r="AA198" s="23" cm="1">
        <f t="array" ref="AA198">_xlfn.LET(_xlpm.x, O198:O200, IF(SUM((_xlpm.x="C1")*1)=1, 3, 1))</f>
        <v>1</v>
      </c>
      <c r="AH198" s="5"/>
      <c r="AI198" s="5"/>
      <c r="AO198" s="5"/>
    </row>
    <row r="199" spans="10:41">
      <c r="J199" s="23">
        <v>195</v>
      </c>
      <c r="K199" s="169" t="s">
        <v>13</v>
      </c>
      <c r="L199" s="169" t="s">
        <v>28</v>
      </c>
      <c r="M199" s="169" t="s">
        <v>13</v>
      </c>
      <c r="N199" s="169" t="s">
        <v>13</v>
      </c>
      <c r="O199" s="169" t="s">
        <v>31</v>
      </c>
      <c r="Q199" s="168">
        <v>5</v>
      </c>
      <c r="R199" s="168">
        <v>9</v>
      </c>
      <c r="S199" s="168">
        <v>5</v>
      </c>
      <c r="T199" s="168">
        <v>5</v>
      </c>
      <c r="U199" s="168">
        <v>7</v>
      </c>
      <c r="W199" s="23" cm="1">
        <f t="array" ref="W199">_xlfn.LET(_xlpm.x, K199:K201, IF(SUM((_xlpm.x="C1")*1)=1, 3, 1))</f>
        <v>1</v>
      </c>
      <c r="X199" s="23" cm="1">
        <f t="array" ref="X199">_xlfn.LET(_xlpm.x, L199:L201, IF(SUM((_xlpm.x="C1")*1)=1, 3, 1))</f>
        <v>1</v>
      </c>
      <c r="Y199" s="23" cm="1">
        <f t="array" ref="Y199">_xlfn.LET(_xlpm.x, M199:M201, IF(SUM((_xlpm.x="C1")*1)=1, 3, 1))</f>
        <v>1</v>
      </c>
      <c r="Z199" s="23" cm="1">
        <f t="array" ref="Z199">_xlfn.LET(_xlpm.x, N199:N201, IF(SUM((_xlpm.x="C1")*1)=1, 3, 1))</f>
        <v>1</v>
      </c>
      <c r="AA199" s="23" cm="1">
        <f t="array" ref="AA199">_xlfn.LET(_xlpm.x, O199:O201, IF(SUM((_xlpm.x="C1")*1)=1, 3, 1))</f>
        <v>1</v>
      </c>
      <c r="AH199" s="5"/>
      <c r="AI199" s="5"/>
      <c r="AO199" s="5"/>
    </row>
    <row r="200" spans="10:41">
      <c r="J200" s="168">
        <v>196</v>
      </c>
      <c r="K200" s="169" t="s">
        <v>95</v>
      </c>
      <c r="L200" s="169" t="s">
        <v>85</v>
      </c>
      <c r="M200" s="169" t="s">
        <v>29</v>
      </c>
      <c r="N200" s="169" t="s">
        <v>28</v>
      </c>
      <c r="O200" s="169" t="s">
        <v>31</v>
      </c>
      <c r="Q200" s="168">
        <v>6</v>
      </c>
      <c r="R200" s="168">
        <v>18</v>
      </c>
      <c r="S200" s="168">
        <v>8</v>
      </c>
      <c r="T200" s="168">
        <v>9</v>
      </c>
      <c r="U200" s="168">
        <v>7</v>
      </c>
      <c r="W200" s="23" cm="1">
        <f t="array" ref="W200">_xlfn.LET(_xlpm.x, K200:K202, IF(SUM((_xlpm.x="C1")*1)=1, 3, 1))</f>
        <v>1</v>
      </c>
      <c r="X200" s="23" cm="1">
        <f t="array" ref="X200">_xlfn.LET(_xlpm.x, L200:L202, IF(SUM((_xlpm.x="C1")*1)=1, 3, 1))</f>
        <v>1</v>
      </c>
      <c r="Y200" s="23" cm="1">
        <f t="array" ref="Y200">_xlfn.LET(_xlpm.x, M200:M202, IF(SUM((_xlpm.x="C1")*1)=1, 3, 1))</f>
        <v>1</v>
      </c>
      <c r="Z200" s="23" cm="1">
        <f t="array" ref="Z200">_xlfn.LET(_xlpm.x, N200:N202, IF(SUM((_xlpm.x="C1")*1)=1, 3, 1))</f>
        <v>1</v>
      </c>
      <c r="AA200" s="23" cm="1">
        <f t="array" ref="AA200">_xlfn.LET(_xlpm.x, O200:O202, IF(SUM((_xlpm.x="C1")*1)=1, 3, 1))</f>
        <v>1</v>
      </c>
      <c r="AH200" s="5"/>
      <c r="AI200" s="5"/>
      <c r="AO200" s="5"/>
    </row>
    <row r="201" spans="10:41">
      <c r="J201" s="23">
        <v>197</v>
      </c>
      <c r="K201" s="169" t="s">
        <v>13</v>
      </c>
      <c r="L201" s="169" t="s">
        <v>28</v>
      </c>
      <c r="M201" s="169" t="s">
        <v>95</v>
      </c>
      <c r="N201" s="169" t="s">
        <v>28</v>
      </c>
      <c r="O201" s="169" t="s">
        <v>95</v>
      </c>
      <c r="Q201" s="168">
        <v>5</v>
      </c>
      <c r="R201" s="168">
        <v>9</v>
      </c>
      <c r="S201" s="168">
        <v>6</v>
      </c>
      <c r="T201" s="168">
        <v>9</v>
      </c>
      <c r="U201" s="168">
        <v>6</v>
      </c>
      <c r="W201" s="23" cm="1">
        <f t="array" ref="W201">_xlfn.LET(_xlpm.x, K201:K203, IF(SUM((_xlpm.x="C1")*1)=1, 3, 1))</f>
        <v>1</v>
      </c>
      <c r="X201" s="23" cm="1">
        <f t="array" ref="X201">_xlfn.LET(_xlpm.x, L201:L203, IF(SUM((_xlpm.x="C1")*1)=1, 3, 1))</f>
        <v>1</v>
      </c>
      <c r="Y201" s="23" cm="1">
        <f t="array" ref="Y201">_xlfn.LET(_xlpm.x, M201:M203, IF(SUM((_xlpm.x="C1")*1)=1, 3, 1))</f>
        <v>1</v>
      </c>
      <c r="Z201" s="23" cm="1">
        <f t="array" ref="Z201">_xlfn.LET(_xlpm.x, N201:N203, IF(SUM((_xlpm.x="C1")*1)=1, 3, 1))</f>
        <v>1</v>
      </c>
      <c r="AA201" s="23" cm="1">
        <f t="array" ref="AA201">_xlfn.LET(_xlpm.x, O201:O203, IF(SUM((_xlpm.x="C1")*1)=1, 3, 1))</f>
        <v>1</v>
      </c>
      <c r="AH201" s="5"/>
      <c r="AI201" s="5"/>
      <c r="AO201" s="5"/>
    </row>
    <row r="202" spans="10:41">
      <c r="J202" s="168">
        <v>198</v>
      </c>
      <c r="K202" s="169" t="s">
        <v>95</v>
      </c>
      <c r="L202" s="169" t="s">
        <v>13</v>
      </c>
      <c r="M202" s="169" t="s">
        <v>29</v>
      </c>
      <c r="N202" s="169" t="s">
        <v>96</v>
      </c>
      <c r="O202" s="169" t="s">
        <v>95</v>
      </c>
      <c r="Q202" s="168">
        <v>6</v>
      </c>
      <c r="R202" s="168">
        <v>5</v>
      </c>
      <c r="S202" s="168">
        <v>8</v>
      </c>
      <c r="T202" s="168">
        <v>15</v>
      </c>
      <c r="U202" s="168">
        <v>6</v>
      </c>
      <c r="W202" s="23" cm="1">
        <f t="array" ref="W202">_xlfn.LET(_xlpm.x, K202:K204, IF(SUM((_xlpm.x="C1")*1)=1, 3, 1))</f>
        <v>1</v>
      </c>
      <c r="X202" s="23" cm="1">
        <f t="array" ref="X202">_xlfn.LET(_xlpm.x, L202:L204, IF(SUM((_xlpm.x="C1")*1)=1, 3, 1))</f>
        <v>1</v>
      </c>
      <c r="Y202" s="23" cm="1">
        <f t="array" ref="Y202">_xlfn.LET(_xlpm.x, M202:M204, IF(SUM((_xlpm.x="C1")*1)=1, 3, 1))</f>
        <v>1</v>
      </c>
      <c r="Z202" s="23" cm="1">
        <f t="array" ref="Z202">_xlfn.LET(_xlpm.x, N202:N204, IF(SUM((_xlpm.x="C1")*1)=1, 3, 1))</f>
        <v>1</v>
      </c>
      <c r="AA202" s="23" cm="1">
        <f t="array" ref="AA202">_xlfn.LET(_xlpm.x, O202:O204, IF(SUM((_xlpm.x="C1")*1)=1, 3, 1))</f>
        <v>1</v>
      </c>
      <c r="AH202" s="5"/>
      <c r="AI202" s="5"/>
      <c r="AO202" s="5"/>
    </row>
    <row r="203" spans="10:41">
      <c r="J203" s="23">
        <v>199</v>
      </c>
      <c r="K203" s="169" t="s">
        <v>31</v>
      </c>
      <c r="L203" s="169" t="s">
        <v>79</v>
      </c>
      <c r="M203" s="169" t="s">
        <v>29</v>
      </c>
      <c r="N203" s="169" t="s">
        <v>79</v>
      </c>
      <c r="O203" s="169" t="s">
        <v>12</v>
      </c>
      <c r="Q203" s="168">
        <v>7</v>
      </c>
      <c r="R203" s="168">
        <v>12</v>
      </c>
      <c r="S203" s="168">
        <v>8</v>
      </c>
      <c r="T203" s="168">
        <v>12</v>
      </c>
      <c r="U203" s="168">
        <v>4</v>
      </c>
      <c r="W203" s="23" cm="1">
        <f t="array" ref="W203">_xlfn.LET(_xlpm.x, K203:K205, IF(SUM((_xlpm.x="C1")*1)=1, 3, 1))</f>
        <v>1</v>
      </c>
      <c r="X203" s="23" cm="1">
        <f t="array" ref="X203">_xlfn.LET(_xlpm.x, L203:L205, IF(SUM((_xlpm.x="C1")*1)=1, 3, 1))</f>
        <v>1</v>
      </c>
      <c r="Y203" s="23" cm="1">
        <f t="array" ref="Y203">_xlfn.LET(_xlpm.x, M203:M205, IF(SUM((_xlpm.x="C1")*1)=1, 3, 1))</f>
        <v>1</v>
      </c>
      <c r="Z203" s="23" cm="1">
        <f t="array" ref="Z203">_xlfn.LET(_xlpm.x, N203:N205, IF(SUM((_xlpm.x="C1")*1)=1, 3, 1))</f>
        <v>1</v>
      </c>
      <c r="AA203" s="23" cm="1">
        <f t="array" ref="AA203">_xlfn.LET(_xlpm.x, O203:O205, IF(SUM((_xlpm.x="C1")*1)=1, 3, 1))</f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35" priority="69">
      <formula>_xlfn.LET(_xlpm.x, W4, AND(NOT(_xlfn.ISFORMULA(_xlpm.x)), _xlpm.x&lt;&gt;""))</formula>
    </cfRule>
  </conditionalFormatting>
  <conditionalFormatting sqref="W5:AA203 X4:AA4">
    <cfRule type="expression" dxfId="134" priority="64">
      <formula>_xlfn.LET(_xlpm.x, W4, AND(NOT(_xlfn.ISFORMULA(_xlpm.x)), _xlpm.x&lt;&gt;""))</formula>
    </cfRule>
  </conditionalFormatting>
  <conditionalFormatting sqref="W4:AA203">
    <cfRule type="expression" dxfId="133" priority="23">
      <formula>_xlfn.LET(_xlpm.x, W4, AND(NOT(_xlfn.ISFORMULA(_xlpm.x)), _xlpm.x&lt;&gt;""))</formula>
    </cfRule>
  </conditionalFormatting>
  <conditionalFormatting sqref="K1:O1048576">
    <cfRule type="cellIs" dxfId="132" priority="19" operator="equal">
      <formula>"C1"</formula>
    </cfRule>
    <cfRule type="cellIs" dxfId="131" priority="20" operator="between">
      <formula>"G1"</formula>
      <formula>"G5"</formula>
    </cfRule>
    <cfRule type="cellIs" dxfId="130" priority="22" operator="between">
      <formula>"M1"</formula>
      <formula>"M5"</formula>
    </cfRule>
  </conditionalFormatting>
  <conditionalFormatting sqref="C28:G28 C39:G46 C29 G29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{37C4C023-20CC-433F-8ED6-C260D9D5DE24}</x14:id>
        </ext>
      </extLst>
    </cfRule>
  </conditionalFormatting>
  <conditionalFormatting sqref="D52:D54">
    <cfRule type="cellIs" dxfId="129" priority="14" operator="equal">
      <formula>"C1"</formula>
    </cfRule>
    <cfRule type="cellIs" dxfId="128" priority="15" operator="between">
      <formula>"G1"</formula>
      <formula>"G4"</formula>
    </cfRule>
    <cfRule type="cellIs" dxfId="127" priority="16" operator="between">
      <formula>"GA"</formula>
      <formula>"GQ"</formula>
    </cfRule>
    <cfRule type="cellIs" dxfId="126" priority="17" operator="between">
      <formula>"M1"</formula>
      <formula>"M4"</formula>
    </cfRule>
  </conditionalFormatting>
  <conditionalFormatting sqref="E52:E54">
    <cfRule type="cellIs" dxfId="125" priority="10" operator="equal">
      <formula>"C1"</formula>
    </cfRule>
    <cfRule type="cellIs" dxfId="124" priority="11" operator="between">
      <formula>"G1"</formula>
      <formula>"G4"</formula>
    </cfRule>
    <cfRule type="cellIs" dxfId="123" priority="12" operator="between">
      <formula>"GA"</formula>
      <formula>"GQ"</formula>
    </cfRule>
    <cfRule type="cellIs" dxfId="122" priority="13" operator="between">
      <formula>"M1"</formula>
      <formula>"M4"</formula>
    </cfRule>
  </conditionalFormatting>
  <conditionalFormatting sqref="F52:F54">
    <cfRule type="cellIs" dxfId="121" priority="6" operator="equal">
      <formula>"C1"</formula>
    </cfRule>
    <cfRule type="cellIs" dxfId="120" priority="7" operator="between">
      <formula>"G1"</formula>
      <formula>"G4"</formula>
    </cfRule>
    <cfRule type="cellIs" dxfId="119" priority="8" operator="between">
      <formula>"GA"</formula>
      <formula>"GQ"</formula>
    </cfRule>
    <cfRule type="cellIs" dxfId="118" priority="9" operator="between">
      <formula>"M1"</formula>
      <formula>"M4"</formula>
    </cfRule>
  </conditionalFormatting>
  <conditionalFormatting sqref="D29:F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{A2862909-34E3-4A20-8379-E9CA4BA9F195}</x14:id>
        </ext>
      </extLst>
    </cfRule>
  </conditionalFormatting>
  <conditionalFormatting sqref="E27:G2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{F9691BCB-95F9-465D-91BD-55F9A2407BFC}</x14:id>
        </ext>
      </extLst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{9638BADB-5FC8-4810-8007-57D6C7040CBC}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C4C023-20CC-433F-8ED6-C260D9D5DE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A2862909-34E3-4A20-8379-E9CA4BA9F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F9691BCB-95F9-465D-91BD-55F9A2407B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9638BADB-5FC8-4810-8007-57D6C7040C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1" operator="containsText" id="{74470064-E9A9-4DEB-993C-B84021B961CE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ACEC-CD02-4D7D-B7D0-D9497FF3448B}">
  <sheetPr codeName="工作表9">
    <tabColor theme="3" tint="0.59999389629810485"/>
  </sheetPr>
  <dimension ref="A1:AO305"/>
  <sheetViews>
    <sheetView workbookViewId="0">
      <selection activeCell="C35" sqref="C35:F36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10.21875" style="5" bestFit="1" customWidth="1"/>
    <col min="44" max="44" width="9" style="5"/>
    <col min="45" max="45" width="10.21875" style="5" bestFit="1" customWidth="1"/>
    <col min="46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17" t="s">
        <v>5</v>
      </c>
      <c r="X3" s="117" t="s">
        <v>8</v>
      </c>
      <c r="Y3" s="117" t="s">
        <v>9</v>
      </c>
      <c r="Z3" s="117" t="s">
        <v>10</v>
      </c>
      <c r="AA3" s="117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31</v>
      </c>
      <c r="L4" s="24" t="s">
        <v>95</v>
      </c>
      <c r="M4" s="24" t="s">
        <v>84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17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3</v>
      </c>
      <c r="Z4" s="23" cm="1">
        <f t="array" ref="Z4">_xlfn.LET(_xlpm.x, N4:N6, IF(SUM(
(_xlpm.x="M4")*1, (_xlpm.x="M5")*1, (_xlpm.x="A")*1, (_xlpm.x="K")*1,
(_xlpm.x="G4")*1, (_xlpm.x="G5")*1, (_xlpm.x="GA")*1, (_xlpm.x="GK")*1  )&gt;0, 2, 1))</f>
        <v>2</v>
      </c>
      <c r="AA4" s="23" cm="1">
        <f t="array" ref="AA4">_xlfn.LET(_xlpm.x, O4:O6, IF(SUM(
(_xlpm.x="M4")*1, (_xlpm.x="M5")*1, (_xlpm.x="A")*1, (_xlpm.x="K")*1,
(_xlpm.x="G4")*1, (_xlpm.x="G5")*1, (_xlpm.x="GA")*1, (_xlpm.x="GK")*1  )&gt;0, 2, 1))</f>
        <v>2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2</v>
      </c>
      <c r="D5" s="176">
        <f t="shared" si="0"/>
        <v>3</v>
      </c>
      <c r="E5" s="176">
        <f t="shared" si="0"/>
        <v>0</v>
      </c>
      <c r="F5" s="176">
        <f t="shared" si="0"/>
        <v>3</v>
      </c>
      <c r="G5" s="176">
        <f t="shared" si="0"/>
        <v>3</v>
      </c>
      <c r="H5" s="174">
        <v>1</v>
      </c>
      <c r="I5" s="78"/>
      <c r="J5" s="168">
        <v>1</v>
      </c>
      <c r="K5" s="169" t="s">
        <v>12</v>
      </c>
      <c r="L5" s="169" t="s">
        <v>87</v>
      </c>
      <c r="M5" s="169" t="s">
        <v>294</v>
      </c>
      <c r="N5" s="169" t="s">
        <v>29</v>
      </c>
      <c r="O5" s="169" t="s">
        <v>31</v>
      </c>
      <c r="Q5" s="168">
        <v>4</v>
      </c>
      <c r="R5" s="168">
        <v>19</v>
      </c>
      <c r="S5" s="168">
        <v>14</v>
      </c>
      <c r="T5" s="168">
        <v>8</v>
      </c>
      <c r="U5" s="168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(_xlpm.x="M4")*1, (_xlpm.x="M5")*1, (_xlpm.x="A")*1, (_xlpm.x="K")*1,
(_xlpm.x="G4")*1, (_xlpm.x="G5")*1, (_xlpm.x="GA")*1, (_xlpm.x="GK")*1  )&gt;0, 2, 1))</f>
        <v>2</v>
      </c>
      <c r="AA5" s="23" cm="1">
        <f t="array" ref="AA5">_xlfn.LET(_xlpm.x, O5:O7, IF(SUM(
(_xlpm.x="M4")*1, (_xlpm.x="M5")*1, (_xlpm.x="A")*1, (_xlpm.x="K")*1,
(_xlpm.x="G4")*1, (_xlpm.x="G5")*1, (_xlpm.x="GA")*1, (_xlpm.x="GK")*1  )&gt;0, 2, 1))</f>
        <v>2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6</v>
      </c>
      <c r="E6" s="175">
        <f t="shared" si="0"/>
        <v>0</v>
      </c>
      <c r="F6" s="175">
        <f t="shared" si="0"/>
        <v>9</v>
      </c>
      <c r="G6" s="175">
        <f t="shared" si="0"/>
        <v>20</v>
      </c>
      <c r="H6" s="129">
        <v>2</v>
      </c>
      <c r="I6" s="78"/>
      <c r="J6" s="23">
        <v>2</v>
      </c>
      <c r="K6" s="169" t="s">
        <v>95</v>
      </c>
      <c r="L6" s="169" t="s">
        <v>82</v>
      </c>
      <c r="M6" s="169" t="s">
        <v>83</v>
      </c>
      <c r="N6" s="169" t="s">
        <v>30</v>
      </c>
      <c r="O6" s="169" t="s">
        <v>29</v>
      </c>
      <c r="Q6" s="168">
        <v>6</v>
      </c>
      <c r="R6" s="168">
        <v>16</v>
      </c>
      <c r="S6" s="168">
        <v>16</v>
      </c>
      <c r="T6" s="168">
        <v>10</v>
      </c>
      <c r="U6" s="168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(_xlpm.x="M4")*1, (_xlpm.x="M5")*1, (_xlpm.x="A")*1, (_xlpm.x="K")*1,
(_xlpm.x="G4")*1, (_xlpm.x="G5")*1, (_xlpm.x="GA")*1, (_xlpm.x="GK")*1  )&gt;0, 2, 1))</f>
        <v>2</v>
      </c>
      <c r="AA6" s="23" cm="1">
        <f t="array" ref="AA6">_xlfn.LET(_xlpm.x, O6:O8, IF(SUM(
(_xlpm.x="M4")*1, (_xlpm.x="M5")*1, (_xlpm.x="A")*1, (_xlpm.x="K")*1,
(_xlpm.x="G4")*1, (_xlpm.x="G5")*1, (_xlpm.x="GA")*1, (_xlpm.x="GK")*1  )&gt;0, 2, 1))</f>
        <v>2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6</v>
      </c>
      <c r="E7" s="175">
        <f t="shared" si="0"/>
        <v>0</v>
      </c>
      <c r="F7" s="175">
        <f t="shared" si="0"/>
        <v>10</v>
      </c>
      <c r="G7" s="175">
        <f t="shared" si="0"/>
        <v>21</v>
      </c>
      <c r="H7" s="129">
        <v>3</v>
      </c>
      <c r="I7" s="78"/>
      <c r="J7" s="168">
        <v>3</v>
      </c>
      <c r="K7" s="169" t="s">
        <v>31</v>
      </c>
      <c r="L7" s="24" t="s">
        <v>95</v>
      </c>
      <c r="M7" s="169" t="s">
        <v>84</v>
      </c>
      <c r="N7" s="169" t="s">
        <v>13</v>
      </c>
      <c r="O7" s="169" t="s">
        <v>95</v>
      </c>
      <c r="Q7" s="168">
        <v>7</v>
      </c>
      <c r="R7" s="168">
        <v>6</v>
      </c>
      <c r="S7" s="168">
        <v>17</v>
      </c>
      <c r="T7" s="168">
        <v>5</v>
      </c>
      <c r="U7" s="168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(_xlpm.x="M4")*1, (_xlpm.x="M5")*1, (_xlpm.x="A")*1, (_xlpm.x="K")*1,
(_xlpm.x="G4")*1, (_xlpm.x="G5")*1, (_xlpm.x="GA")*1, (_xlpm.x="GK")*1  )&gt;0, 2, 1))</f>
        <v>2</v>
      </c>
      <c r="AA7" s="23" cm="1">
        <f t="array" ref="AA7">_xlfn.LET(_xlpm.x, O7:O9, IF(SUM(
(_xlpm.x="M4")*1, (_xlpm.x="M5")*1, (_xlpm.x="A")*1, (_xlpm.x="K")*1,
(_xlpm.x="G4")*1, (_xlpm.x="G5")*1, (_xlpm.x="GA")*1, (_xlpm.x="GK")*1  )&gt;0, 2, 1))</f>
        <v>2</v>
      </c>
      <c r="AC7" s="174" t="s">
        <v>14</v>
      </c>
      <c r="AD7" s="174">
        <v>1</v>
      </c>
      <c r="AE7" s="174">
        <v>1</v>
      </c>
      <c r="AF7" s="174">
        <v>0</v>
      </c>
      <c r="AG7" s="174">
        <v>1</v>
      </c>
      <c r="AH7" s="174">
        <v>1</v>
      </c>
      <c r="AI7" s="5"/>
      <c r="AJ7" s="174" t="s">
        <v>14</v>
      </c>
      <c r="AK7" s="174">
        <v>1</v>
      </c>
      <c r="AL7" s="174">
        <v>1</v>
      </c>
      <c r="AM7" s="174">
        <v>0</v>
      </c>
      <c r="AN7" s="174">
        <v>1</v>
      </c>
      <c r="AO7" s="174">
        <v>1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13</v>
      </c>
      <c r="E8" s="175">
        <f t="shared" si="0"/>
        <v>0</v>
      </c>
      <c r="F8" s="175">
        <f t="shared" si="0"/>
        <v>14</v>
      </c>
      <c r="G8" s="175">
        <f t="shared" si="0"/>
        <v>20</v>
      </c>
      <c r="H8" s="129">
        <v>4</v>
      </c>
      <c r="I8" s="78"/>
      <c r="J8" s="23">
        <v>4</v>
      </c>
      <c r="K8" s="169" t="s">
        <v>28</v>
      </c>
      <c r="L8" s="169" t="s">
        <v>293</v>
      </c>
      <c r="M8" s="169" t="s">
        <v>294</v>
      </c>
      <c r="N8" s="169" t="s">
        <v>30</v>
      </c>
      <c r="O8" s="169" t="s">
        <v>21</v>
      </c>
      <c r="Q8" s="168">
        <v>9</v>
      </c>
      <c r="R8" s="168">
        <v>6</v>
      </c>
      <c r="S8" s="168">
        <v>14</v>
      </c>
      <c r="T8" s="168">
        <v>10</v>
      </c>
      <c r="U8" s="168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(_xlpm.x="M4")*1, (_xlpm.x="M5")*1, (_xlpm.x="A")*1, (_xlpm.x="K")*1,
(_xlpm.x="G4")*1, (_xlpm.x="G5")*1, (_xlpm.x="GA")*1, (_xlpm.x="GK")*1  )&gt;0, 2, 1))</f>
        <v>1</v>
      </c>
      <c r="AA8" s="23" cm="1">
        <f t="array" ref="AA8">_xlfn.LET(_xlpm.x, O8:O10, IF(SUM(
(_xlpm.x="M4")*1, (_xlpm.x="M5")*1, (_xlpm.x="A")*1, (_xlpm.x="K")*1,
(_xlpm.x="G4")*1, (_xlpm.x="G5")*1, (_xlpm.x="GA")*1, (_xlpm.x="GK")*1  )&gt;0, 2, 1))</f>
        <v>1</v>
      </c>
      <c r="AC8" s="129" t="s">
        <v>15</v>
      </c>
      <c r="AD8" s="175">
        <v>3</v>
      </c>
      <c r="AE8" s="175">
        <v>10</v>
      </c>
      <c r="AF8" s="175">
        <v>0</v>
      </c>
      <c r="AG8" s="175">
        <v>3</v>
      </c>
      <c r="AH8" s="175">
        <v>9</v>
      </c>
      <c r="AI8" s="5"/>
      <c r="AJ8" s="129" t="s">
        <v>15</v>
      </c>
      <c r="AK8" s="175">
        <v>3</v>
      </c>
      <c r="AL8" s="175">
        <v>10</v>
      </c>
      <c r="AM8" s="175">
        <v>0</v>
      </c>
      <c r="AN8" s="175">
        <v>3</v>
      </c>
      <c r="AO8" s="175">
        <v>9</v>
      </c>
    </row>
    <row r="9" spans="1:41" ht="15.9" customHeight="1">
      <c r="A9" s="175" t="s">
        <v>13</v>
      </c>
      <c r="B9" s="129" t="s">
        <v>13</v>
      </c>
      <c r="C9" s="175">
        <f t="shared" si="1"/>
        <v>38</v>
      </c>
      <c r="D9" s="175">
        <f t="shared" si="0"/>
        <v>21</v>
      </c>
      <c r="E9" s="175">
        <f t="shared" si="0"/>
        <v>0</v>
      </c>
      <c r="F9" s="175">
        <f t="shared" si="0"/>
        <v>23</v>
      </c>
      <c r="G9" s="175">
        <f t="shared" si="0"/>
        <v>19</v>
      </c>
      <c r="H9" s="129">
        <v>5</v>
      </c>
      <c r="I9" s="78"/>
      <c r="J9" s="168">
        <v>5</v>
      </c>
      <c r="K9" s="169" t="s">
        <v>21</v>
      </c>
      <c r="L9" s="169" t="s">
        <v>29</v>
      </c>
      <c r="M9" s="169" t="s">
        <v>295</v>
      </c>
      <c r="N9" s="169" t="s">
        <v>16</v>
      </c>
      <c r="O9" s="169" t="s">
        <v>28</v>
      </c>
      <c r="Q9" s="168">
        <v>3</v>
      </c>
      <c r="R9" s="168">
        <v>8</v>
      </c>
      <c r="S9" s="168">
        <v>15</v>
      </c>
      <c r="T9" s="168">
        <v>3</v>
      </c>
      <c r="U9" s="168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(_xlpm.x="M4")*1, (_xlpm.x="M5")*1, (_xlpm.x="A")*1, (_xlpm.x="K")*1,
(_xlpm.x="G4")*1, (_xlpm.x="G5")*1, (_xlpm.x="GA")*1, (_xlpm.x="GK")*1  )&gt;0, 2, 1))</f>
        <v>1</v>
      </c>
      <c r="AA9" s="23" cm="1">
        <f t="array" ref="AA9">_xlfn.LET(_xlpm.x, O9:O11, IF(SUM(
(_xlpm.x="M4")*1, (_xlpm.x="M5")*1, (_xlpm.x="A")*1, (_xlpm.x="K")*1,
(_xlpm.x="G4")*1, (_xlpm.x="G5")*1, (_xlpm.x="GA")*1, (_xlpm.x="GK")*1  )&gt;0, 2, 1))</f>
        <v>1</v>
      </c>
      <c r="AC9" s="129" t="s">
        <v>16</v>
      </c>
      <c r="AD9" s="175">
        <v>3</v>
      </c>
      <c r="AE9" s="175">
        <v>12</v>
      </c>
      <c r="AF9" s="175">
        <v>0</v>
      </c>
      <c r="AG9" s="175">
        <v>3</v>
      </c>
      <c r="AH9" s="175">
        <v>8</v>
      </c>
      <c r="AI9" s="5"/>
      <c r="AJ9" s="129" t="s">
        <v>16</v>
      </c>
      <c r="AK9" s="175">
        <v>3</v>
      </c>
      <c r="AL9" s="175">
        <v>12</v>
      </c>
      <c r="AM9" s="175">
        <v>0</v>
      </c>
      <c r="AN9" s="175">
        <v>3</v>
      </c>
      <c r="AO9" s="175">
        <v>8</v>
      </c>
    </row>
    <row r="10" spans="1:41" ht="15.9" customHeight="1">
      <c r="A10" s="175" t="s">
        <v>95</v>
      </c>
      <c r="B10" s="129" t="s">
        <v>95</v>
      </c>
      <c r="C10" s="175">
        <f t="shared" si="1"/>
        <v>42</v>
      </c>
      <c r="D10" s="175">
        <f t="shared" si="0"/>
        <v>26</v>
      </c>
      <c r="E10" s="175">
        <f t="shared" si="0"/>
        <v>0</v>
      </c>
      <c r="F10" s="175">
        <f t="shared" si="0"/>
        <v>19</v>
      </c>
      <c r="G10" s="175">
        <f t="shared" si="0"/>
        <v>19</v>
      </c>
      <c r="H10" s="129">
        <v>6</v>
      </c>
      <c r="I10" s="78"/>
      <c r="J10" s="23">
        <v>6</v>
      </c>
      <c r="K10" s="169" t="s">
        <v>17</v>
      </c>
      <c r="L10" s="169" t="s">
        <v>15</v>
      </c>
      <c r="M10" s="169" t="s">
        <v>84</v>
      </c>
      <c r="N10" s="169" t="s">
        <v>80</v>
      </c>
      <c r="O10" s="169" t="s">
        <v>21</v>
      </c>
      <c r="Q10" s="168">
        <v>7</v>
      </c>
      <c r="R10" s="168">
        <v>2</v>
      </c>
      <c r="S10" s="168">
        <v>17</v>
      </c>
      <c r="T10" s="168">
        <v>13</v>
      </c>
      <c r="U10" s="168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(_xlpm.x="M4")*1, (_xlpm.x="M5")*1, (_xlpm.x="A")*1, (_xlpm.x="K")*1,
(_xlpm.x="G4")*1, (_xlpm.x="G5")*1, (_xlpm.x="GA")*1, (_xlpm.x="GK")*1  )&gt;0, 2, 1))</f>
        <v>2</v>
      </c>
      <c r="AA10" s="23" cm="1">
        <f t="array" ref="AA10">_xlfn.LET(_xlpm.x, O10:O12, IF(SUM(
(_xlpm.x="M4")*1, (_xlpm.x="M5")*1, (_xlpm.x="A")*1, (_xlpm.x="K")*1,
(_xlpm.x="G4")*1, (_xlpm.x="G5")*1, (_xlpm.x="GA")*1, (_xlpm.x="GK")*1  )&gt;0, 2, 1))</f>
        <v>2</v>
      </c>
      <c r="AC10" s="129" t="s">
        <v>12</v>
      </c>
      <c r="AD10" s="175">
        <v>7</v>
      </c>
      <c r="AE10" s="175">
        <v>13</v>
      </c>
      <c r="AF10" s="175">
        <v>0</v>
      </c>
      <c r="AG10" s="175">
        <v>7</v>
      </c>
      <c r="AH10" s="175">
        <v>14</v>
      </c>
      <c r="AI10" s="5"/>
      <c r="AJ10" s="129" t="s">
        <v>12</v>
      </c>
      <c r="AK10" s="175">
        <v>7</v>
      </c>
      <c r="AL10" s="175">
        <v>13</v>
      </c>
      <c r="AM10" s="175">
        <v>0</v>
      </c>
      <c r="AN10" s="175">
        <v>7</v>
      </c>
      <c r="AO10" s="175">
        <v>14</v>
      </c>
    </row>
    <row r="11" spans="1:41" ht="15.9" customHeight="1">
      <c r="A11" s="175" t="s">
        <v>31</v>
      </c>
      <c r="B11" s="129" t="s">
        <v>31</v>
      </c>
      <c r="C11" s="175">
        <f t="shared" si="1"/>
        <v>49</v>
      </c>
      <c r="D11" s="175">
        <f t="shared" si="0"/>
        <v>29</v>
      </c>
      <c r="E11" s="175">
        <f t="shared" si="0"/>
        <v>0</v>
      </c>
      <c r="F11" s="175">
        <f t="shared" si="0"/>
        <v>23</v>
      </c>
      <c r="G11" s="175">
        <f t="shared" si="0"/>
        <v>26</v>
      </c>
      <c r="H11" s="129">
        <v>7</v>
      </c>
      <c r="I11" s="78"/>
      <c r="J11" s="168">
        <v>7</v>
      </c>
      <c r="K11" s="169" t="s">
        <v>95</v>
      </c>
      <c r="L11" s="169" t="s">
        <v>81</v>
      </c>
      <c r="M11" s="169" t="s">
        <v>294</v>
      </c>
      <c r="N11" s="169" t="s">
        <v>80</v>
      </c>
      <c r="O11" s="169" t="s">
        <v>15</v>
      </c>
      <c r="Q11" s="168">
        <v>6</v>
      </c>
      <c r="R11" s="168">
        <v>14</v>
      </c>
      <c r="S11" s="168">
        <v>14</v>
      </c>
      <c r="T11" s="168">
        <v>13</v>
      </c>
      <c r="U11" s="168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(_xlpm.x="M4")*1, (_xlpm.x="M5")*1, (_xlpm.x="A")*1, (_xlpm.x="K")*1,
(_xlpm.x="G4")*1, (_xlpm.x="G5")*1, (_xlpm.x="GA")*1, (_xlpm.x="GK")*1  )&gt;0, 2, 1))</f>
        <v>2</v>
      </c>
      <c r="AA11" s="23" cm="1">
        <f t="array" ref="AA11">_xlfn.LET(_xlpm.x, O11:O13, IF(SUM(
(_xlpm.x="M4")*1, (_xlpm.x="M5")*1, (_xlpm.x="A")*1, (_xlpm.x="K")*1,
(_xlpm.x="G4")*1, (_xlpm.x="G5")*1, (_xlpm.x="GA")*1, (_xlpm.x="GK")*1  )&gt;0, 2, 1))</f>
        <v>2</v>
      </c>
      <c r="AC11" s="129" t="s">
        <v>13</v>
      </c>
      <c r="AD11" s="175">
        <v>43</v>
      </c>
      <c r="AE11" s="175">
        <v>22</v>
      </c>
      <c r="AF11" s="175">
        <v>0</v>
      </c>
      <c r="AG11" s="175">
        <v>31</v>
      </c>
      <c r="AH11" s="175">
        <v>36</v>
      </c>
      <c r="AI11" s="5"/>
      <c r="AJ11" s="129" t="s">
        <v>13</v>
      </c>
      <c r="AK11" s="175">
        <v>43</v>
      </c>
      <c r="AL11" s="175">
        <v>22</v>
      </c>
      <c r="AM11" s="175">
        <v>0</v>
      </c>
      <c r="AN11" s="175">
        <v>31</v>
      </c>
      <c r="AO11" s="175">
        <v>36</v>
      </c>
    </row>
    <row r="12" spans="1:41" ht="15.9" customHeight="1">
      <c r="A12" s="175" t="s">
        <v>29</v>
      </c>
      <c r="B12" s="129" t="s">
        <v>29</v>
      </c>
      <c r="C12" s="175">
        <f t="shared" si="1"/>
        <v>49</v>
      </c>
      <c r="D12" s="175">
        <f t="shared" si="0"/>
        <v>30</v>
      </c>
      <c r="E12" s="175">
        <f t="shared" si="0"/>
        <v>0</v>
      </c>
      <c r="F12" s="175">
        <f t="shared" si="0"/>
        <v>24</v>
      </c>
      <c r="G12" s="175">
        <f t="shared" si="0"/>
        <v>26</v>
      </c>
      <c r="H12" s="129">
        <v>8</v>
      </c>
      <c r="I12" s="78"/>
      <c r="J12" s="23">
        <v>8</v>
      </c>
      <c r="K12" s="169" t="s">
        <v>30</v>
      </c>
      <c r="L12" s="169" t="s">
        <v>29</v>
      </c>
      <c r="M12" s="169" t="s">
        <v>83</v>
      </c>
      <c r="N12" s="169" t="s">
        <v>31</v>
      </c>
      <c r="O12" s="169" t="s">
        <v>31</v>
      </c>
      <c r="Q12" s="168">
        <v>10</v>
      </c>
      <c r="R12" s="168">
        <v>8</v>
      </c>
      <c r="S12" s="168">
        <v>16</v>
      </c>
      <c r="T12" s="168">
        <v>7</v>
      </c>
      <c r="U12" s="168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(_xlpm.x="M4")*1, (_xlpm.x="M5")*1, (_xlpm.x="A")*1, (_xlpm.x="K")*1,
(_xlpm.x="G4")*1, (_xlpm.x="G5")*1, (_xlpm.x="GA")*1, (_xlpm.x="GK")*1  )&gt;0, 2, 1))</f>
        <v>2</v>
      </c>
      <c r="AA12" s="23" cm="1">
        <f t="array" ref="AA12">_xlfn.LET(_xlpm.x, O12:O14, IF(SUM(
(_xlpm.x="M4")*1, (_xlpm.x="M5")*1, (_xlpm.x="A")*1, (_xlpm.x="K")*1,
(_xlpm.x="G4")*1, (_xlpm.x="G5")*1, (_xlpm.x="GA")*1, (_xlpm.x="GK")*1  )&gt;0, 2, 1))</f>
        <v>2</v>
      </c>
      <c r="AC12" s="129" t="s">
        <v>95</v>
      </c>
      <c r="AD12" s="175">
        <v>42</v>
      </c>
      <c r="AE12" s="175">
        <v>22</v>
      </c>
      <c r="AF12" s="175">
        <v>0</v>
      </c>
      <c r="AG12" s="175">
        <v>27</v>
      </c>
      <c r="AH12" s="175">
        <v>34</v>
      </c>
      <c r="AI12" s="5"/>
      <c r="AJ12" s="129" t="s">
        <v>95</v>
      </c>
      <c r="AK12" s="175">
        <v>42</v>
      </c>
      <c r="AL12" s="175">
        <v>22</v>
      </c>
      <c r="AM12" s="175">
        <v>0</v>
      </c>
      <c r="AN12" s="175">
        <v>27</v>
      </c>
      <c r="AO12" s="175">
        <v>34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12</v>
      </c>
      <c r="E13" s="175">
        <f t="shared" si="0"/>
        <v>0</v>
      </c>
      <c r="F13" s="175">
        <f t="shared" si="0"/>
        <v>12</v>
      </c>
      <c r="G13" s="175">
        <f t="shared" si="0"/>
        <v>23</v>
      </c>
      <c r="H13" s="129">
        <v>9</v>
      </c>
      <c r="I13" s="78"/>
      <c r="J13" s="168">
        <v>9</v>
      </c>
      <c r="K13" s="169" t="s">
        <v>15</v>
      </c>
      <c r="L13" s="169" t="s">
        <v>23</v>
      </c>
      <c r="M13" s="169" t="s">
        <v>295</v>
      </c>
      <c r="N13" s="169" t="s">
        <v>87</v>
      </c>
      <c r="O13" s="169" t="s">
        <v>28</v>
      </c>
      <c r="Q13" s="168">
        <v>2</v>
      </c>
      <c r="R13" s="168">
        <v>5</v>
      </c>
      <c r="S13" s="168">
        <v>15</v>
      </c>
      <c r="T13" s="168">
        <v>19</v>
      </c>
      <c r="U13" s="168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(_xlpm.x="M4")*1, (_xlpm.x="M5")*1, (_xlpm.x="A")*1, (_xlpm.x="K")*1,
(_xlpm.x="G4")*1, (_xlpm.x="G5")*1, (_xlpm.x="GA")*1, (_xlpm.x="GK")*1  )&gt;0, 2, 1))</f>
        <v>2</v>
      </c>
      <c r="AA13" s="23" cm="1">
        <f t="array" ref="AA13">_xlfn.LET(_xlpm.x, O13:O15, IF(SUM(
(_xlpm.x="M4")*1, (_xlpm.x="M5")*1, (_xlpm.x="A")*1, (_xlpm.x="K")*1,
(_xlpm.x="G4")*1, (_xlpm.x="G5")*1, (_xlpm.x="GA")*1, (_xlpm.x="GK")*1  )&gt;0, 2, 1))</f>
        <v>1</v>
      </c>
      <c r="AC13" s="129" t="s">
        <v>31</v>
      </c>
      <c r="AD13" s="175">
        <v>43</v>
      </c>
      <c r="AE13" s="175">
        <v>27</v>
      </c>
      <c r="AF13" s="175">
        <v>0</v>
      </c>
      <c r="AG13" s="175">
        <v>31</v>
      </c>
      <c r="AH13" s="175">
        <v>35</v>
      </c>
      <c r="AI13" s="5"/>
      <c r="AJ13" s="129" t="s">
        <v>31</v>
      </c>
      <c r="AK13" s="175">
        <v>43</v>
      </c>
      <c r="AL13" s="175">
        <v>27</v>
      </c>
      <c r="AM13" s="175">
        <v>0</v>
      </c>
      <c r="AN13" s="175">
        <v>31</v>
      </c>
      <c r="AO13" s="175">
        <v>35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8</v>
      </c>
      <c r="E14" s="175">
        <f t="shared" si="0"/>
        <v>0</v>
      </c>
      <c r="F14" s="175">
        <f t="shared" si="0"/>
        <v>13</v>
      </c>
      <c r="G14" s="175">
        <f t="shared" si="0"/>
        <v>23</v>
      </c>
      <c r="H14" s="129">
        <v>10</v>
      </c>
      <c r="I14" s="78"/>
      <c r="J14" s="23">
        <v>10</v>
      </c>
      <c r="K14" s="169" t="s">
        <v>31</v>
      </c>
      <c r="L14" s="169" t="s">
        <v>95</v>
      </c>
      <c r="M14" s="169" t="s">
        <v>84</v>
      </c>
      <c r="N14" s="169" t="s">
        <v>13</v>
      </c>
      <c r="O14" s="169" t="s">
        <v>15</v>
      </c>
      <c r="Q14" s="168">
        <v>7</v>
      </c>
      <c r="R14" s="168">
        <v>6</v>
      </c>
      <c r="S14" s="168">
        <v>17</v>
      </c>
      <c r="T14" s="168">
        <v>5</v>
      </c>
      <c r="U14" s="168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(_xlpm.x="M4")*1, (_xlpm.x="M5")*1, (_xlpm.x="A")*1, (_xlpm.x="K")*1,
(_xlpm.x="G4")*1, (_xlpm.x="G5")*1, (_xlpm.x="GA")*1, (_xlpm.x="GK")*1  )&gt;0, 2, 1))</f>
        <v>2</v>
      </c>
      <c r="AA14" s="23" cm="1">
        <f t="array" ref="AA14">_xlfn.LET(_xlpm.x, O14:O16, IF(SUM(
(_xlpm.x="M4")*1, (_xlpm.x="M5")*1, (_xlpm.x="A")*1, (_xlpm.x="K")*1,
(_xlpm.x="G4")*1, (_xlpm.x="G5")*1, (_xlpm.x="GA")*1, (_xlpm.x="GK")*1  )&gt;0, 2, 1))</f>
        <v>1</v>
      </c>
      <c r="AC14" s="129" t="s">
        <v>29</v>
      </c>
      <c r="AD14" s="175">
        <v>43</v>
      </c>
      <c r="AE14" s="175">
        <v>24</v>
      </c>
      <c r="AF14" s="175">
        <v>0</v>
      </c>
      <c r="AG14" s="175">
        <v>32</v>
      </c>
      <c r="AH14" s="175">
        <v>34</v>
      </c>
      <c r="AI14" s="5"/>
      <c r="AJ14" s="129" t="s">
        <v>29</v>
      </c>
      <c r="AK14" s="175">
        <v>43</v>
      </c>
      <c r="AL14" s="175">
        <v>24</v>
      </c>
      <c r="AM14" s="175">
        <v>0</v>
      </c>
      <c r="AN14" s="175">
        <v>32</v>
      </c>
      <c r="AO14" s="175">
        <v>34</v>
      </c>
    </row>
    <row r="15" spans="1:41" ht="15.9" customHeight="1">
      <c r="A15" s="176" t="s">
        <v>78</v>
      </c>
      <c r="B15" s="174" t="s">
        <v>283</v>
      </c>
      <c r="C15" s="176">
        <f t="shared" si="1"/>
        <v>0</v>
      </c>
      <c r="D15" s="176">
        <f t="shared" si="0"/>
        <v>2</v>
      </c>
      <c r="E15" s="176">
        <f t="shared" si="0"/>
        <v>3</v>
      </c>
      <c r="F15" s="176">
        <f t="shared" si="0"/>
        <v>8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25</v>
      </c>
      <c r="M15" s="169" t="s">
        <v>294</v>
      </c>
      <c r="N15" s="169" t="s">
        <v>30</v>
      </c>
      <c r="O15" s="169" t="s">
        <v>28</v>
      </c>
      <c r="Q15" s="168">
        <v>6</v>
      </c>
      <c r="R15" s="168">
        <v>8</v>
      </c>
      <c r="S15" s="168">
        <v>14</v>
      </c>
      <c r="T15" s="168">
        <v>10</v>
      </c>
      <c r="U15" s="168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(_xlpm.x="M4")*1, (_xlpm.x="M5")*1, (_xlpm.x="A")*1, (_xlpm.x="K")*1,
(_xlpm.x="G4")*1, (_xlpm.x="G5")*1, (_xlpm.x="GA")*1, (_xlpm.x="GK")*1  )&gt;0, 2, 1))</f>
        <v>2</v>
      </c>
      <c r="AA15" s="23" cm="1">
        <f t="array" ref="AA15">_xlfn.LET(_xlpm.x, O15:O17, IF(SUM(
(_xlpm.x="M4")*1, (_xlpm.x="M5")*1, (_xlpm.x="A")*1, (_xlpm.x="K")*1,
(_xlpm.x="G4")*1, (_xlpm.x="G5")*1, (_xlpm.x="GA")*1, (_xlpm.x="GK")*1  )&gt;0, 2, 1))</f>
        <v>2</v>
      </c>
      <c r="AC15" s="129" t="s">
        <v>28</v>
      </c>
      <c r="AD15" s="175">
        <v>7</v>
      </c>
      <c r="AE15" s="175">
        <v>12</v>
      </c>
      <c r="AF15" s="175">
        <v>0</v>
      </c>
      <c r="AG15" s="175">
        <v>6</v>
      </c>
      <c r="AH15" s="175">
        <v>13</v>
      </c>
      <c r="AI15" s="5"/>
      <c r="AJ15" s="129" t="s">
        <v>28</v>
      </c>
      <c r="AK15" s="175">
        <v>7</v>
      </c>
      <c r="AL15" s="175">
        <v>12</v>
      </c>
      <c r="AM15" s="175">
        <v>0</v>
      </c>
      <c r="AN15" s="175">
        <v>6</v>
      </c>
      <c r="AO15" s="175">
        <v>13</v>
      </c>
    </row>
    <row r="16" spans="1:41" ht="15.9" customHeight="1">
      <c r="A16" s="176" t="s">
        <v>79</v>
      </c>
      <c r="B16" s="174" t="s">
        <v>284</v>
      </c>
      <c r="C16" s="176">
        <f t="shared" si="1"/>
        <v>0</v>
      </c>
      <c r="D16" s="176">
        <f t="shared" si="0"/>
        <v>2</v>
      </c>
      <c r="E16" s="176">
        <f t="shared" si="0"/>
        <v>3</v>
      </c>
      <c r="F16" s="176">
        <f t="shared" si="0"/>
        <v>7</v>
      </c>
      <c r="G16" s="176">
        <f t="shared" si="0"/>
        <v>0</v>
      </c>
      <c r="H16" s="174">
        <v>12</v>
      </c>
      <c r="I16" s="78"/>
      <c r="J16" s="23">
        <v>12</v>
      </c>
      <c r="K16" s="169" t="s">
        <v>30</v>
      </c>
      <c r="L16" s="169" t="s">
        <v>293</v>
      </c>
      <c r="M16" s="169" t="s">
        <v>83</v>
      </c>
      <c r="N16" s="169" t="s">
        <v>16</v>
      </c>
      <c r="O16" s="169" t="s">
        <v>12</v>
      </c>
      <c r="Q16" s="168">
        <v>10</v>
      </c>
      <c r="R16" s="168">
        <v>6</v>
      </c>
      <c r="S16" s="168">
        <v>16</v>
      </c>
      <c r="T16" s="168">
        <v>3</v>
      </c>
      <c r="U16" s="168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(_xlpm.x="M4")*1, (_xlpm.x="M5")*1, (_xlpm.x="A")*1, (_xlpm.x="K")*1,
(_xlpm.x="G4")*1, (_xlpm.x="G5")*1, (_xlpm.x="GA")*1, (_xlpm.x="GK")*1  )&gt;0, 2, 1))</f>
        <v>2</v>
      </c>
      <c r="AA16" s="23" cm="1">
        <f t="array" ref="AA16">_xlfn.LET(_xlpm.x, O16:O18, IF(SUM(
(_xlpm.x="M4")*1, (_xlpm.x="M5")*1, (_xlpm.x="A")*1, (_xlpm.x="K")*1,
(_xlpm.x="G4")*1, (_xlpm.x="G5")*1, (_xlpm.x="GA")*1, (_xlpm.x="GK")*1  )&gt;0, 2, 1))</f>
        <v>2</v>
      </c>
      <c r="AC16" s="129" t="s">
        <v>30</v>
      </c>
      <c r="AD16" s="175">
        <v>7</v>
      </c>
      <c r="AE16" s="175">
        <v>8</v>
      </c>
      <c r="AF16" s="175">
        <v>0</v>
      </c>
      <c r="AG16" s="175">
        <v>7</v>
      </c>
      <c r="AH16" s="175">
        <v>14</v>
      </c>
      <c r="AI16" s="5"/>
      <c r="AJ16" s="129" t="s">
        <v>30</v>
      </c>
      <c r="AK16" s="175">
        <v>7</v>
      </c>
      <c r="AL16" s="175">
        <v>8</v>
      </c>
      <c r="AM16" s="175">
        <v>0</v>
      </c>
      <c r="AN16" s="175">
        <v>7</v>
      </c>
      <c r="AO16" s="175">
        <v>14</v>
      </c>
    </row>
    <row r="17" spans="1:41" ht="15.9" customHeight="1">
      <c r="A17" s="176" t="s">
        <v>80</v>
      </c>
      <c r="B17" s="174" t="s">
        <v>285</v>
      </c>
      <c r="C17" s="176">
        <f t="shared" si="1"/>
        <v>0</v>
      </c>
      <c r="D17" s="176">
        <f t="shared" si="0"/>
        <v>3</v>
      </c>
      <c r="E17" s="176">
        <f t="shared" si="0"/>
        <v>8</v>
      </c>
      <c r="F17" s="176">
        <f t="shared" si="0"/>
        <v>9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20</v>
      </c>
      <c r="L17" s="169" t="s">
        <v>84</v>
      </c>
      <c r="M17" s="169" t="s">
        <v>84</v>
      </c>
      <c r="N17" s="169" t="s">
        <v>29</v>
      </c>
      <c r="O17" s="169" t="s">
        <v>29</v>
      </c>
      <c r="Q17" s="168">
        <v>2</v>
      </c>
      <c r="R17" s="168">
        <v>17</v>
      </c>
      <c r="S17" s="168">
        <v>17</v>
      </c>
      <c r="T17" s="168">
        <v>8</v>
      </c>
      <c r="U17" s="168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(_xlpm.x="M4")*1, (_xlpm.x="M5")*1, (_xlpm.x="A")*1, (_xlpm.x="K")*1,
(_xlpm.x="G4")*1, (_xlpm.x="G5")*1, (_xlpm.x="GA")*1, (_xlpm.x="GK")*1  )&gt;0, 2, 1))</f>
        <v>2</v>
      </c>
      <c r="AA17" s="23" cm="1">
        <f t="array" ref="AA17">_xlfn.LET(_xlpm.x, O17:O19, IF(SUM(
(_xlpm.x="M4")*1, (_xlpm.x="M5")*1, (_xlpm.x="A")*1, (_xlpm.x="K")*1,
(_xlpm.x="G4")*1, (_xlpm.x="G5")*1, (_xlpm.x="GA")*1, (_xlpm.x="GK")*1  )&gt;0, 2, 1))</f>
        <v>2</v>
      </c>
      <c r="AC17" s="174" t="s">
        <v>78</v>
      </c>
      <c r="AD17" s="176">
        <v>0</v>
      </c>
      <c r="AE17" s="176">
        <v>3</v>
      </c>
      <c r="AF17" s="176">
        <v>3</v>
      </c>
      <c r="AG17" s="176">
        <v>2</v>
      </c>
      <c r="AH17" s="176">
        <v>0</v>
      </c>
      <c r="AI17" s="5"/>
      <c r="AJ17" s="174" t="s">
        <v>78</v>
      </c>
      <c r="AK17" s="176">
        <v>0</v>
      </c>
      <c r="AL17" s="176">
        <v>3</v>
      </c>
      <c r="AM17" s="176">
        <v>3</v>
      </c>
      <c r="AN17" s="176">
        <v>2</v>
      </c>
      <c r="AO17" s="176">
        <v>0</v>
      </c>
    </row>
    <row r="18" spans="1:41" ht="15.9" customHeight="1">
      <c r="A18" s="176" t="s">
        <v>81</v>
      </c>
      <c r="B18" s="174" t="s">
        <v>286</v>
      </c>
      <c r="C18" s="176">
        <f t="shared" si="1"/>
        <v>0</v>
      </c>
      <c r="D18" s="176">
        <f t="shared" si="0"/>
        <v>7</v>
      </c>
      <c r="E18" s="176">
        <f t="shared" si="0"/>
        <v>43</v>
      </c>
      <c r="F18" s="176">
        <f t="shared" si="0"/>
        <v>3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31</v>
      </c>
      <c r="M18" s="169" t="s">
        <v>295</v>
      </c>
      <c r="N18" s="169" t="s">
        <v>13</v>
      </c>
      <c r="O18" s="169" t="s">
        <v>30</v>
      </c>
      <c r="Q18" s="168">
        <v>6</v>
      </c>
      <c r="R18" s="168">
        <v>7</v>
      </c>
      <c r="S18" s="168">
        <v>15</v>
      </c>
      <c r="T18" s="168">
        <v>5</v>
      </c>
      <c r="U18" s="168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(_xlpm.x="M4")*1, (_xlpm.x="M5")*1, (_xlpm.x="A")*1, (_xlpm.x="K")*1,
(_xlpm.x="G4")*1, (_xlpm.x="G5")*1, (_xlpm.x="GA")*1, (_xlpm.x="GK")*1  )&gt;0, 2, 1))</f>
        <v>2</v>
      </c>
      <c r="AA18" s="23" cm="1">
        <f t="array" ref="AA18">_xlfn.LET(_xlpm.x, O18:O20, IF(SUM(
(_xlpm.x="M4")*1, (_xlpm.x="M5")*1, (_xlpm.x="A")*1, (_xlpm.x="K")*1,
(_xlpm.x="G4")*1, (_xlpm.x="G5")*1, (_xlpm.x="GA")*1, (_xlpm.x="GK")*1  )&gt;0, 2, 1))</f>
        <v>2</v>
      </c>
      <c r="AC18" s="174" t="s">
        <v>79</v>
      </c>
      <c r="AD18" s="176">
        <v>0</v>
      </c>
      <c r="AE18" s="176">
        <v>4</v>
      </c>
      <c r="AF18" s="176">
        <v>1</v>
      </c>
      <c r="AG18" s="176">
        <v>2</v>
      </c>
      <c r="AH18" s="176">
        <v>0</v>
      </c>
      <c r="AI18" s="5"/>
      <c r="AJ18" s="174" t="s">
        <v>79</v>
      </c>
      <c r="AK18" s="176">
        <v>0</v>
      </c>
      <c r="AL18" s="176">
        <v>4</v>
      </c>
      <c r="AM18" s="176">
        <v>1</v>
      </c>
      <c r="AN18" s="176">
        <v>2</v>
      </c>
      <c r="AO18" s="176">
        <v>0</v>
      </c>
    </row>
    <row r="19" spans="1:41" ht="15.9" customHeight="1">
      <c r="A19" s="176" t="s">
        <v>96</v>
      </c>
      <c r="B19" s="174" t="s">
        <v>287</v>
      </c>
      <c r="C19" s="176">
        <f t="shared" si="1"/>
        <v>0</v>
      </c>
      <c r="D19" s="176">
        <f t="shared" si="0"/>
        <v>6</v>
      </c>
      <c r="E19" s="176">
        <f t="shared" si="0"/>
        <v>42</v>
      </c>
      <c r="F19" s="176">
        <f t="shared" si="0"/>
        <v>4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17</v>
      </c>
      <c r="L19" s="169" t="s">
        <v>29</v>
      </c>
      <c r="M19" s="169" t="s">
        <v>294</v>
      </c>
      <c r="N19" s="169" t="s">
        <v>30</v>
      </c>
      <c r="O19" s="169" t="s">
        <v>12</v>
      </c>
      <c r="Q19" s="168">
        <v>7</v>
      </c>
      <c r="R19" s="168">
        <v>8</v>
      </c>
      <c r="S19" s="168">
        <v>14</v>
      </c>
      <c r="T19" s="168">
        <v>10</v>
      </c>
      <c r="U19" s="168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(_xlpm.x="M4")*1, (_xlpm.x="M5")*1, (_xlpm.x="A")*1, (_xlpm.x="K")*1,
(_xlpm.x="G4")*1, (_xlpm.x="G5")*1, (_xlpm.x="GA")*1, (_xlpm.x="GK")*1  )&gt;0, 2, 1))</f>
        <v>2</v>
      </c>
      <c r="AA19" s="23" cm="1">
        <f t="array" ref="AA19">_xlfn.LET(_xlpm.x, O19:O21, IF(SUM(
(_xlpm.x="M4")*1, (_xlpm.x="M5")*1, (_xlpm.x="A")*1, (_xlpm.x="K")*1,
(_xlpm.x="G4")*1, (_xlpm.x="G5")*1, (_xlpm.x="GA")*1, (_xlpm.x="GK")*1  )&gt;0, 2, 1))</f>
        <v>2</v>
      </c>
      <c r="AC19" s="174" t="s">
        <v>80</v>
      </c>
      <c r="AD19" s="176">
        <v>0</v>
      </c>
      <c r="AE19" s="176">
        <v>4</v>
      </c>
      <c r="AF19" s="176">
        <v>8</v>
      </c>
      <c r="AG19" s="176">
        <v>3</v>
      </c>
      <c r="AH19" s="176">
        <v>0</v>
      </c>
      <c r="AI19" s="5"/>
      <c r="AJ19" s="174" t="s">
        <v>80</v>
      </c>
      <c r="AK19" s="176">
        <v>0</v>
      </c>
      <c r="AL19" s="176">
        <v>4</v>
      </c>
      <c r="AM19" s="176">
        <v>8</v>
      </c>
      <c r="AN19" s="176">
        <v>3</v>
      </c>
      <c r="AO19" s="176">
        <v>0</v>
      </c>
    </row>
    <row r="20" spans="1:41" ht="15.9" customHeight="1">
      <c r="A20" s="176" t="s">
        <v>82</v>
      </c>
      <c r="B20" s="174" t="s">
        <v>288</v>
      </c>
      <c r="C20" s="176">
        <f t="shared" si="1"/>
        <v>0</v>
      </c>
      <c r="D20" s="176">
        <f t="shared" si="0"/>
        <v>11</v>
      </c>
      <c r="E20" s="176">
        <f t="shared" si="0"/>
        <v>42</v>
      </c>
      <c r="F20" s="176">
        <f t="shared" si="0"/>
        <v>2</v>
      </c>
      <c r="G20" s="176">
        <f t="shared" si="0"/>
        <v>0</v>
      </c>
      <c r="H20" s="174">
        <v>16</v>
      </c>
      <c r="I20" s="78"/>
      <c r="J20" s="23">
        <v>16</v>
      </c>
      <c r="K20" s="169" t="s">
        <v>29</v>
      </c>
      <c r="L20" s="169" t="s">
        <v>82</v>
      </c>
      <c r="M20" s="169" t="s">
        <v>83</v>
      </c>
      <c r="N20" s="169" t="s">
        <v>29</v>
      </c>
      <c r="O20" s="169" t="s">
        <v>95</v>
      </c>
      <c r="Q20" s="168">
        <v>8</v>
      </c>
      <c r="R20" s="168">
        <v>16</v>
      </c>
      <c r="S20" s="168">
        <v>16</v>
      </c>
      <c r="T20" s="168">
        <v>8</v>
      </c>
      <c r="U20" s="168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(_xlpm.x="M4")*1, (_xlpm.x="M5")*1, (_xlpm.x="A")*1, (_xlpm.x="K")*1,
(_xlpm.x="G4")*1, (_xlpm.x="G5")*1, (_xlpm.x="GA")*1, (_xlpm.x="GK")*1  )&gt;0, 2, 1))</f>
        <v>2</v>
      </c>
      <c r="AA20" s="23" cm="1">
        <f t="array" ref="AA20">_xlfn.LET(_xlpm.x, O20:O22, IF(SUM(
(_xlpm.x="M4")*1, (_xlpm.x="M5")*1, (_xlpm.x="A")*1, (_xlpm.x="K")*1,
(_xlpm.x="G4")*1, (_xlpm.x="G5")*1, (_xlpm.x="GA")*1, (_xlpm.x="GK")*1  )&gt;0, 2, 1))</f>
        <v>2</v>
      </c>
      <c r="AC20" s="174" t="s">
        <v>81</v>
      </c>
      <c r="AD20" s="176">
        <v>0</v>
      </c>
      <c r="AE20" s="176">
        <v>9</v>
      </c>
      <c r="AF20" s="176">
        <v>43</v>
      </c>
      <c r="AG20" s="176">
        <v>12</v>
      </c>
      <c r="AH20" s="176">
        <v>0</v>
      </c>
      <c r="AI20" s="5"/>
      <c r="AJ20" s="174" t="s">
        <v>81</v>
      </c>
      <c r="AK20" s="176">
        <v>0</v>
      </c>
      <c r="AL20" s="176">
        <v>9</v>
      </c>
      <c r="AM20" s="176">
        <v>43</v>
      </c>
      <c r="AN20" s="176">
        <v>12</v>
      </c>
      <c r="AO20" s="176">
        <v>0</v>
      </c>
    </row>
    <row r="21" spans="1:41" ht="15.9" customHeight="1">
      <c r="A21" s="176" t="s">
        <v>94</v>
      </c>
      <c r="B21" s="174" t="s">
        <v>289</v>
      </c>
      <c r="C21" s="176">
        <f t="shared" si="1"/>
        <v>0</v>
      </c>
      <c r="D21" s="176">
        <f t="shared" si="0"/>
        <v>10</v>
      </c>
      <c r="E21" s="176">
        <f t="shared" si="0"/>
        <v>44</v>
      </c>
      <c r="F21" s="176">
        <f t="shared" si="0"/>
        <v>2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29</v>
      </c>
      <c r="M21" s="169" t="s">
        <v>295</v>
      </c>
      <c r="N21" s="169" t="s">
        <v>96</v>
      </c>
      <c r="O21" s="169" t="s">
        <v>31</v>
      </c>
      <c r="Q21" s="168">
        <v>7</v>
      </c>
      <c r="R21" s="168">
        <v>8</v>
      </c>
      <c r="S21" s="168">
        <v>15</v>
      </c>
      <c r="T21" s="168">
        <v>15</v>
      </c>
      <c r="U21" s="168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(_xlpm.x="M4")*1, (_xlpm.x="M5")*1, (_xlpm.x="A")*1, (_xlpm.x="K")*1,
(_xlpm.x="G4")*1, (_xlpm.x="G5")*1, (_xlpm.x="GA")*1, (_xlpm.x="GK")*1  )&gt;0, 2, 1))</f>
        <v>2</v>
      </c>
      <c r="AA21" s="23" cm="1">
        <f t="array" ref="AA21">_xlfn.LET(_xlpm.x, O21:O23, IF(SUM(
(_xlpm.x="M4")*1, (_xlpm.x="M5")*1, (_xlpm.x="A")*1, (_xlpm.x="K")*1,
(_xlpm.x="G4")*1, (_xlpm.x="G5")*1, (_xlpm.x="GA")*1, (_xlpm.x="GK")*1  )&gt;0, 2, 1))</f>
        <v>2</v>
      </c>
      <c r="AC21" s="174" t="s">
        <v>96</v>
      </c>
      <c r="AD21" s="176">
        <v>0</v>
      </c>
      <c r="AE21" s="176">
        <v>9</v>
      </c>
      <c r="AF21" s="176">
        <v>42</v>
      </c>
      <c r="AG21" s="176">
        <v>13</v>
      </c>
      <c r="AH21" s="176">
        <v>0</v>
      </c>
      <c r="AI21" s="5"/>
      <c r="AJ21" s="174" t="s">
        <v>96</v>
      </c>
      <c r="AK21" s="176">
        <v>0</v>
      </c>
      <c r="AL21" s="176">
        <v>9</v>
      </c>
      <c r="AM21" s="176">
        <v>42</v>
      </c>
      <c r="AN21" s="176">
        <v>13</v>
      </c>
      <c r="AO21" s="176">
        <v>0</v>
      </c>
    </row>
    <row r="22" spans="1:41" ht="15.9" customHeight="1">
      <c r="A22" s="176" t="s">
        <v>85</v>
      </c>
      <c r="B22" s="174" t="s">
        <v>290</v>
      </c>
      <c r="C22" s="176">
        <f t="shared" si="1"/>
        <v>0</v>
      </c>
      <c r="D22" s="176">
        <f t="shared" si="0"/>
        <v>3</v>
      </c>
      <c r="E22" s="176">
        <f t="shared" si="0"/>
        <v>6</v>
      </c>
      <c r="F22" s="176">
        <f t="shared" si="0"/>
        <v>7</v>
      </c>
      <c r="G22" s="176">
        <f t="shared" si="0"/>
        <v>0</v>
      </c>
      <c r="H22" s="174">
        <v>18</v>
      </c>
      <c r="I22" s="78"/>
      <c r="J22" s="23">
        <v>18</v>
      </c>
      <c r="K22" s="169" t="s">
        <v>95</v>
      </c>
      <c r="L22" s="169" t="s">
        <v>13</v>
      </c>
      <c r="M22" s="169" t="s">
        <v>84</v>
      </c>
      <c r="N22" s="169" t="s">
        <v>31</v>
      </c>
      <c r="O22" s="169" t="s">
        <v>21</v>
      </c>
      <c r="Q22" s="168">
        <v>6</v>
      </c>
      <c r="R22" s="168">
        <v>5</v>
      </c>
      <c r="S22" s="168">
        <v>17</v>
      </c>
      <c r="T22" s="168">
        <v>7</v>
      </c>
      <c r="U22" s="168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3</v>
      </c>
      <c r="Z22" s="23" cm="1">
        <f t="array" ref="Z22">_xlfn.LET(_xlpm.x, N22:N24, IF(SUM(
(_xlpm.x="M4")*1, (_xlpm.x="M5")*1, (_xlpm.x="A")*1, (_xlpm.x="K")*1,
(_xlpm.x="G4")*1, (_xlpm.x="G5")*1, (_xlpm.x="GA")*1, (_xlpm.x="GK")*1  )&gt;0, 2, 1))</f>
        <v>2</v>
      </c>
      <c r="AA22" s="23" cm="1">
        <f t="array" ref="AA22">_xlfn.LET(_xlpm.x, O22:O24, IF(SUM(
(_xlpm.x="M4")*1, (_xlpm.x="M5")*1, (_xlpm.x="A")*1, (_xlpm.x="K")*1,
(_xlpm.x="G4")*1, (_xlpm.x="G5")*1, (_xlpm.x="GA")*1, (_xlpm.x="GK")*1  )&gt;0, 2, 1))</f>
        <v>1</v>
      </c>
      <c r="AC22" s="174" t="s">
        <v>82</v>
      </c>
      <c r="AD22" s="176">
        <v>0</v>
      </c>
      <c r="AE22" s="176">
        <v>11</v>
      </c>
      <c r="AF22" s="176">
        <v>42</v>
      </c>
      <c r="AG22" s="176">
        <v>11</v>
      </c>
      <c r="AH22" s="176">
        <v>0</v>
      </c>
      <c r="AI22" s="5"/>
      <c r="AJ22" s="174" t="s">
        <v>82</v>
      </c>
      <c r="AK22" s="176">
        <v>0</v>
      </c>
      <c r="AL22" s="176">
        <v>11</v>
      </c>
      <c r="AM22" s="176">
        <v>42</v>
      </c>
      <c r="AN22" s="176">
        <v>11</v>
      </c>
      <c r="AO22" s="176">
        <v>0</v>
      </c>
    </row>
    <row r="23" spans="1:41" ht="15.9" customHeight="1">
      <c r="A23" s="176" t="s">
        <v>87</v>
      </c>
      <c r="B23" s="174" t="s">
        <v>291</v>
      </c>
      <c r="C23" s="176">
        <f t="shared" si="1"/>
        <v>0</v>
      </c>
      <c r="D23" s="176">
        <f t="shared" si="0"/>
        <v>2</v>
      </c>
      <c r="E23" s="176">
        <f t="shared" si="0"/>
        <v>9</v>
      </c>
      <c r="F23" s="176">
        <f t="shared" si="0"/>
        <v>8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16</v>
      </c>
      <c r="L23" s="169" t="s">
        <v>95</v>
      </c>
      <c r="M23" s="169" t="s">
        <v>294</v>
      </c>
      <c r="N23" s="169" t="s">
        <v>29</v>
      </c>
      <c r="O23" s="169" t="s">
        <v>28</v>
      </c>
      <c r="Q23" s="168">
        <v>3</v>
      </c>
      <c r="R23" s="168">
        <v>6</v>
      </c>
      <c r="S23" s="168">
        <v>14</v>
      </c>
      <c r="T23" s="168">
        <v>8</v>
      </c>
      <c r="U23" s="168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(_xlpm.x="M4")*1, (_xlpm.x="M5")*1, (_xlpm.x="A")*1, (_xlpm.x="K")*1,
(_xlpm.x="G4")*1, (_xlpm.x="G5")*1, (_xlpm.x="GA")*1, (_xlpm.x="GK")*1  )&gt;0, 2, 1))</f>
        <v>2</v>
      </c>
      <c r="AA23" s="23" cm="1">
        <f t="array" ref="AA23">_xlfn.LET(_xlpm.x, O23:O25, IF(SUM(
(_xlpm.x="M4")*1, (_xlpm.x="M5")*1, (_xlpm.x="A")*1, (_xlpm.x="K")*1,
(_xlpm.x="G4")*1, (_xlpm.x="G5")*1, (_xlpm.x="GA")*1, (_xlpm.x="GK")*1  )&gt;0, 2, 1))</f>
        <v>1</v>
      </c>
      <c r="AC23" s="174" t="s">
        <v>94</v>
      </c>
      <c r="AD23" s="176">
        <v>0</v>
      </c>
      <c r="AE23" s="176">
        <v>10</v>
      </c>
      <c r="AF23" s="176">
        <v>44</v>
      </c>
      <c r="AG23" s="176">
        <v>11</v>
      </c>
      <c r="AH23" s="176">
        <v>0</v>
      </c>
      <c r="AI23" s="5"/>
      <c r="AJ23" s="174" t="s">
        <v>94</v>
      </c>
      <c r="AK23" s="176">
        <v>0</v>
      </c>
      <c r="AL23" s="176">
        <v>10</v>
      </c>
      <c r="AM23" s="176">
        <v>44</v>
      </c>
      <c r="AN23" s="176">
        <v>11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14</v>
      </c>
      <c r="L24" s="169" t="s">
        <v>31</v>
      </c>
      <c r="M24" s="169" t="s">
        <v>83</v>
      </c>
      <c r="N24" s="169" t="s">
        <v>95</v>
      </c>
      <c r="O24" s="169" t="s">
        <v>12</v>
      </c>
      <c r="Q24" s="168">
        <v>1</v>
      </c>
      <c r="R24" s="168">
        <v>7</v>
      </c>
      <c r="S24" s="168">
        <v>16</v>
      </c>
      <c r="T24" s="168">
        <v>6</v>
      </c>
      <c r="U24" s="168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(_xlpm.x="M4")*1, (_xlpm.x="M5")*1, (_xlpm.x="A")*1, (_xlpm.x="K")*1,
(_xlpm.x="G4")*1, (_xlpm.x="G5")*1, (_xlpm.x="GA")*1, (_xlpm.x="GK")*1  )&gt;0, 2, 1))</f>
        <v>2</v>
      </c>
      <c r="AA24" s="23" cm="1">
        <f t="array" ref="AA24">_xlfn.LET(_xlpm.x, O24:O26, IF(SUM(
(_xlpm.x="M4")*1, (_xlpm.x="M5")*1, (_xlpm.x="A")*1, (_xlpm.x="K")*1,
(_xlpm.x="G4")*1, (_xlpm.x="G5")*1, (_xlpm.x="GA")*1, (_xlpm.x="GK")*1  )&gt;0, 2, 1))</f>
        <v>1</v>
      </c>
      <c r="AC24" s="174" t="s">
        <v>85</v>
      </c>
      <c r="AD24" s="176">
        <v>0</v>
      </c>
      <c r="AE24" s="176">
        <v>4</v>
      </c>
      <c r="AF24" s="176">
        <v>6</v>
      </c>
      <c r="AG24" s="176">
        <v>2</v>
      </c>
      <c r="AH24" s="176">
        <v>0</v>
      </c>
      <c r="AI24" s="5"/>
      <c r="AJ24" s="174" t="s">
        <v>85</v>
      </c>
      <c r="AK24" s="176">
        <v>0</v>
      </c>
      <c r="AL24" s="176">
        <v>4</v>
      </c>
      <c r="AM24" s="176">
        <v>6</v>
      </c>
      <c r="AN24" s="176">
        <v>2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79</v>
      </c>
      <c r="M25" s="169" t="s">
        <v>295</v>
      </c>
      <c r="N25" s="169" t="s">
        <v>31</v>
      </c>
      <c r="O25" s="169" t="s">
        <v>28</v>
      </c>
      <c r="Q25" s="168">
        <v>8</v>
      </c>
      <c r="R25" s="168">
        <v>12</v>
      </c>
      <c r="S25" s="168">
        <v>15</v>
      </c>
      <c r="T25" s="168">
        <v>7</v>
      </c>
      <c r="U25" s="168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3</v>
      </c>
      <c r="Z25" s="23" cm="1">
        <f t="array" ref="Z25">_xlfn.LET(_xlpm.x, N25:N27, IF(SUM(
(_xlpm.x="M4")*1, (_xlpm.x="M5")*1, (_xlpm.x="A")*1, (_xlpm.x="K")*1,
(_xlpm.x="G4")*1, (_xlpm.x="G5")*1, (_xlpm.x="GA")*1, (_xlpm.x="GK")*1  )&gt;0, 2, 1))</f>
        <v>2</v>
      </c>
      <c r="AA25" s="23" cm="1">
        <f t="array" ref="AA25">_xlfn.LET(_xlpm.x, O25:O27, IF(SUM(
(_xlpm.x="M4")*1, (_xlpm.x="M5")*1, (_xlpm.x="A")*1, (_xlpm.x="K")*1,
(_xlpm.x="G4")*1, (_xlpm.x="G5")*1, (_xlpm.x="GA")*1, (_xlpm.x="GK")*1  )&gt;0, 2, 1))</f>
        <v>1</v>
      </c>
      <c r="AC25" s="174" t="s">
        <v>87</v>
      </c>
      <c r="AD25" s="176">
        <v>0</v>
      </c>
      <c r="AE25" s="176">
        <v>3</v>
      </c>
      <c r="AF25" s="176">
        <v>9</v>
      </c>
      <c r="AG25" s="176">
        <v>3</v>
      </c>
      <c r="AH25" s="176">
        <v>0</v>
      </c>
      <c r="AI25" s="5"/>
      <c r="AJ25" s="174" t="s">
        <v>87</v>
      </c>
      <c r="AK25" s="176">
        <v>0</v>
      </c>
      <c r="AL25" s="176">
        <v>3</v>
      </c>
      <c r="AM25" s="176">
        <v>9</v>
      </c>
      <c r="AN25" s="176">
        <v>3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0.755</v>
      </c>
      <c r="E26" s="133">
        <f t="shared" ref="E26:F26" si="3">SUM(E6:E14)/E24</f>
        <v>0</v>
      </c>
      <c r="F26" s="133">
        <f t="shared" si="3"/>
        <v>0.73499999999999999</v>
      </c>
      <c r="G26" s="5">
        <v>1</v>
      </c>
      <c r="I26" s="78"/>
      <c r="J26" s="23">
        <v>22</v>
      </c>
      <c r="K26" s="169" t="s">
        <v>95</v>
      </c>
      <c r="L26" s="169" t="s">
        <v>29</v>
      </c>
      <c r="M26" s="169" t="s">
        <v>84</v>
      </c>
      <c r="N26" s="169" t="s">
        <v>16</v>
      </c>
      <c r="O26" s="169" t="s">
        <v>16</v>
      </c>
      <c r="Q26" s="168">
        <v>6</v>
      </c>
      <c r="R26" s="168">
        <v>8</v>
      </c>
      <c r="S26" s="168">
        <v>17</v>
      </c>
      <c r="T26" s="168">
        <v>3</v>
      </c>
      <c r="U26" s="168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3</v>
      </c>
      <c r="Z26" s="23" cm="1">
        <f t="array" ref="Z26">_xlfn.LET(_xlpm.x, N26:N28, IF(SUM(
(_xlpm.x="M4")*1, (_xlpm.x="M5")*1, (_xlpm.x="A")*1, (_xlpm.x="K")*1,
(_xlpm.x="G4")*1, (_xlpm.x="G5")*1, (_xlpm.x="GA")*1, (_xlpm.x="GK")*1  )&gt;0, 2, 1))</f>
        <v>1</v>
      </c>
      <c r="AA26" s="23" cm="1">
        <f t="array" ref="AA26">_xlfn.LET(_xlpm.x, O26:O28, IF(SUM(
(_xlpm.x="M4")*1, (_xlpm.x="M5")*1, (_xlpm.x="A")*1, (_xlpm.x="K")*1,
(_xlpm.x="G4")*1, (_xlpm.x="G5")*1, (_xlpm.x="GA")*1, (_xlpm.x="GK")*1  )&gt;0, 2, 1))</f>
        <v>2</v>
      </c>
      <c r="AD26" s="99">
        <v>199</v>
      </c>
      <c r="AE26" s="99">
        <v>208</v>
      </c>
      <c r="AF26" s="99">
        <v>198</v>
      </c>
      <c r="AG26" s="99">
        <v>207</v>
      </c>
      <c r="AH26" s="99">
        <v>198</v>
      </c>
      <c r="AI26" s="5"/>
      <c r="AK26" s="99">
        <v>199</v>
      </c>
      <c r="AL26" s="99">
        <v>208</v>
      </c>
      <c r="AM26" s="99">
        <v>198</v>
      </c>
      <c r="AN26" s="99">
        <v>207</v>
      </c>
      <c r="AO26" s="99">
        <v>198</v>
      </c>
    </row>
    <row r="27" spans="1:41" ht="16.5" customHeight="1">
      <c r="B27" s="5" t="s">
        <v>292</v>
      </c>
      <c r="C27" s="5">
        <v>0</v>
      </c>
      <c r="D27" s="133">
        <f>SUM(D15:D23)/D24</f>
        <v>0.23</v>
      </c>
      <c r="E27" s="133">
        <f t="shared" ref="E27:F27" si="4">SUM(E15:E23)/E24</f>
        <v>1</v>
      </c>
      <c r="F27" s="133">
        <f t="shared" si="4"/>
        <v>0.25</v>
      </c>
      <c r="G27" s="5">
        <v>0</v>
      </c>
      <c r="I27" s="78"/>
      <c r="J27" s="168">
        <v>23</v>
      </c>
      <c r="K27" s="169" t="s">
        <v>31</v>
      </c>
      <c r="L27" s="169" t="s">
        <v>17</v>
      </c>
      <c r="M27" s="169" t="s">
        <v>83</v>
      </c>
      <c r="N27" s="169" t="s">
        <v>85</v>
      </c>
      <c r="O27" s="169" t="s">
        <v>16</v>
      </c>
      <c r="Q27" s="168">
        <v>7</v>
      </c>
      <c r="R27" s="168">
        <v>7</v>
      </c>
      <c r="S27" s="168">
        <v>16</v>
      </c>
      <c r="T27" s="168">
        <v>18</v>
      </c>
      <c r="U27" s="168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3</v>
      </c>
      <c r="Z27" s="23" cm="1">
        <f t="array" ref="Z27">_xlfn.LET(_xlpm.x, N27:N29, IF(SUM(
(_xlpm.x="M4")*1, (_xlpm.x="M5")*1, (_xlpm.x="A")*1, (_xlpm.x="K")*1,
(_xlpm.x="G4")*1, (_xlpm.x="G5")*1, (_xlpm.x="GA")*1, (_xlpm.x="GK")*1  )&gt;0, 2, 1))</f>
        <v>2</v>
      </c>
      <c r="AA27" s="23" cm="1">
        <f t="array" ref="AA27">_xlfn.LET(_xlpm.x, O27:O29, IF(SUM(
(_xlpm.x="M4")*1, (_xlpm.x="M5")*1, (_xlpm.x="A")*1, (_xlpm.x="K")*1,
(_xlpm.x="G4")*1, (_xlpm.x="G5")*1, (_xlpm.x="GA")*1, (_xlpm.x="GK")*1  )&gt;0, 2, 1))</f>
        <v>2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95</v>
      </c>
      <c r="L28" s="169" t="s">
        <v>12</v>
      </c>
      <c r="M28" s="169" t="s">
        <v>295</v>
      </c>
      <c r="N28" s="169" t="s">
        <v>30</v>
      </c>
      <c r="O28" s="169" t="s">
        <v>31</v>
      </c>
      <c r="Q28" s="168">
        <v>6</v>
      </c>
      <c r="R28" s="168">
        <v>4</v>
      </c>
      <c r="S28" s="168">
        <v>15</v>
      </c>
      <c r="T28" s="168">
        <v>10</v>
      </c>
      <c r="U28" s="168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(_xlpm.x="M4")*1, (_xlpm.x="M5")*1, (_xlpm.x="A")*1, (_xlpm.x="K")*1,
(_xlpm.x="G4")*1, (_xlpm.x="G5")*1, (_xlpm.x="GA")*1, (_xlpm.x="GK")*1  )&gt;0, 2, 1))</f>
        <v>2</v>
      </c>
      <c r="AA28" s="23" cm="1">
        <f t="array" ref="AA28">_xlfn.LET(_xlpm.x, O28:O30, IF(SUM(
(_xlpm.x="M4")*1, (_xlpm.x="M5")*1, (_xlpm.x="A")*1, (_xlpm.x="K")*1,
(_xlpm.x="G4")*1, (_xlpm.x="G5")*1, (_xlpm.x="GA")*1, (_xlpm.x="GK")*1  )&gt;0, 2, 1))</f>
        <v>2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28</v>
      </c>
      <c r="L29" s="169" t="s">
        <v>95</v>
      </c>
      <c r="M29" s="169" t="s">
        <v>84</v>
      </c>
      <c r="N29" s="169" t="s">
        <v>31</v>
      </c>
      <c r="O29" s="169" t="s">
        <v>12</v>
      </c>
      <c r="Q29" s="168">
        <v>9</v>
      </c>
      <c r="R29" s="168">
        <v>6</v>
      </c>
      <c r="S29" s="168">
        <v>17</v>
      </c>
      <c r="T29" s="168">
        <v>7</v>
      </c>
      <c r="U29" s="168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(_xlpm.x="M4")*1, (_xlpm.x="M5")*1, (_xlpm.x="A")*1, (_xlpm.x="K")*1,
(_xlpm.x="G4")*1, (_xlpm.x="G5")*1, (_xlpm.x="GA")*1, (_xlpm.x="GK")*1  )&gt;0, 2, 1))</f>
        <v>2</v>
      </c>
      <c r="AA29" s="23" cm="1">
        <f t="array" ref="AA29">_xlfn.LET(_xlpm.x, O29:O31, IF(SUM(
(_xlpm.x="M4")*1, (_xlpm.x="M5")*1, (_xlpm.x="A")*1, (_xlpm.x="K")*1,
(_xlpm.x="G4")*1, (_xlpm.x="G5")*1, (_xlpm.x="GA")*1, (_xlpm.x="GK")*1  )&gt;0, 2, 1))</f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8"/>
      <c r="J30" s="23">
        <v>26</v>
      </c>
      <c r="K30" s="169" t="s">
        <v>31</v>
      </c>
      <c r="L30" s="169" t="s">
        <v>29</v>
      </c>
      <c r="M30" s="169" t="s">
        <v>294</v>
      </c>
      <c r="N30" s="169" t="s">
        <v>80</v>
      </c>
      <c r="O30" s="169" t="s">
        <v>15</v>
      </c>
      <c r="Q30" s="168">
        <v>7</v>
      </c>
      <c r="R30" s="168">
        <v>8</v>
      </c>
      <c r="S30" s="168">
        <v>14</v>
      </c>
      <c r="T30" s="168">
        <v>13</v>
      </c>
      <c r="U30" s="168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(_xlpm.x="M4")*1, (_xlpm.x="M5")*1, (_xlpm.x="A")*1, (_xlpm.x="K")*1,
(_xlpm.x="G4")*1, (_xlpm.x="G5")*1, (_xlpm.x="GA")*1, (_xlpm.x="GK")*1  )&gt;0, 2, 1))</f>
        <v>2</v>
      </c>
      <c r="AA30" s="23" cm="1">
        <f t="array" ref="AA30">_xlfn.LET(_xlpm.x, O30:O32, IF(SUM(
(_xlpm.x="M4")*1, (_xlpm.x="M5")*1, (_xlpm.x="A")*1, (_xlpm.x="K")*1,
(_xlpm.x="G4")*1, (_xlpm.x="G5")*1, (_xlpm.x="GA")*1, (_xlpm.x="GK")*1  )&gt;0, 2, 1))</f>
        <v>2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3</v>
      </c>
      <c r="F31" s="5">
        <v>17</v>
      </c>
      <c r="G31" s="5">
        <v>21</v>
      </c>
      <c r="I31" s="78"/>
      <c r="J31" s="168">
        <v>27</v>
      </c>
      <c r="K31" s="169" t="s">
        <v>95</v>
      </c>
      <c r="L31" s="169" t="s">
        <v>83</v>
      </c>
      <c r="M31" s="169" t="s">
        <v>83</v>
      </c>
      <c r="N31" s="169" t="s">
        <v>87</v>
      </c>
      <c r="O31" s="169" t="s">
        <v>30</v>
      </c>
      <c r="Q31" s="168">
        <v>6</v>
      </c>
      <c r="R31" s="168">
        <v>16</v>
      </c>
      <c r="S31" s="168">
        <v>16</v>
      </c>
      <c r="T31" s="168">
        <v>19</v>
      </c>
      <c r="U31" s="168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(_xlpm.x="M4")*1, (_xlpm.x="M5")*1, (_xlpm.x="A")*1, (_xlpm.x="K")*1,
(_xlpm.x="G4")*1, (_xlpm.x="G5")*1, (_xlpm.x="GA")*1, (_xlpm.x="GK")*1  )&gt;0, 2, 1))</f>
        <v>2</v>
      </c>
      <c r="AA31" s="23" cm="1">
        <f t="array" ref="AA31">_xlfn.LET(_xlpm.x, O31:O33, IF(SUM(
(_xlpm.x="M4")*1, (_xlpm.x="M5")*1, (_xlpm.x="A")*1, (_xlpm.x="K")*1,
(_xlpm.x="G4")*1, (_xlpm.x="G5")*1, (_xlpm.x="GA")*1, (_xlpm.x="GK")*1  )&gt;0, 2, 1))</f>
        <v>2</v>
      </c>
      <c r="AC31" s="174" t="s">
        <v>14</v>
      </c>
      <c r="AD31" s="174">
        <v>1</v>
      </c>
      <c r="AE31" s="174">
        <v>1</v>
      </c>
      <c r="AF31" s="174">
        <v>0</v>
      </c>
      <c r="AG31" s="174">
        <v>1</v>
      </c>
      <c r="AH31" s="174">
        <v>1</v>
      </c>
      <c r="AI31" s="5"/>
      <c r="AJ31" s="174" t="s">
        <v>14</v>
      </c>
      <c r="AK31" s="174">
        <v>1</v>
      </c>
      <c r="AL31" s="174">
        <v>1</v>
      </c>
      <c r="AM31" s="174">
        <v>0</v>
      </c>
      <c r="AN31" s="174">
        <v>1</v>
      </c>
      <c r="AO31" s="174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9" t="s">
        <v>29</v>
      </c>
      <c r="L32" s="169" t="s">
        <v>28</v>
      </c>
      <c r="M32" s="169" t="s">
        <v>295</v>
      </c>
      <c r="N32" s="169" t="s">
        <v>95</v>
      </c>
      <c r="O32" s="169" t="s">
        <v>31</v>
      </c>
      <c r="Q32" s="168">
        <v>8</v>
      </c>
      <c r="R32" s="168">
        <v>9</v>
      </c>
      <c r="S32" s="168">
        <v>15</v>
      </c>
      <c r="T32" s="168">
        <v>6</v>
      </c>
      <c r="U32" s="168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(_xlpm.x="M4")*1, (_xlpm.x="M5")*1, (_xlpm.x="A")*1, (_xlpm.x="K")*1,
(_xlpm.x="G4")*1, (_xlpm.x="G5")*1, (_xlpm.x="GA")*1, (_xlpm.x="GK")*1  )&gt;0, 2, 1))</f>
        <v>2</v>
      </c>
      <c r="AA32" s="23" cm="1">
        <f t="array" ref="AA32">_xlfn.LET(_xlpm.x, O32:O34, IF(SUM(
(_xlpm.x="M4")*1, (_xlpm.x="M5")*1, (_xlpm.x="A")*1, (_xlpm.x="K")*1,
(_xlpm.x="G4")*1, (_xlpm.x="G5")*1, (_xlpm.x="GA")*1, (_xlpm.x="GK")*1  )&gt;0, 2, 1))</f>
        <v>2</v>
      </c>
      <c r="AC32" s="129" t="s">
        <v>15</v>
      </c>
      <c r="AD32" s="175">
        <v>3</v>
      </c>
      <c r="AE32" s="175">
        <v>10</v>
      </c>
      <c r="AF32" s="175">
        <v>0</v>
      </c>
      <c r="AG32" s="175">
        <v>3</v>
      </c>
      <c r="AH32" s="175">
        <v>9</v>
      </c>
      <c r="AI32" s="5"/>
      <c r="AJ32" s="129" t="s">
        <v>15</v>
      </c>
      <c r="AK32" s="175">
        <v>3</v>
      </c>
      <c r="AL32" s="175">
        <v>10</v>
      </c>
      <c r="AM32" s="175">
        <v>0</v>
      </c>
      <c r="AN32" s="175">
        <v>3</v>
      </c>
      <c r="AO32" s="175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43</v>
      </c>
      <c r="F33" s="5">
        <v>26</v>
      </c>
      <c r="G33" s="5">
        <v>19</v>
      </c>
      <c r="J33" s="168">
        <v>29</v>
      </c>
      <c r="K33" s="169" t="s">
        <v>13</v>
      </c>
      <c r="L33" s="169" t="s">
        <v>12</v>
      </c>
      <c r="M33" s="169" t="s">
        <v>84</v>
      </c>
      <c r="N33" s="169" t="s">
        <v>79</v>
      </c>
      <c r="O33" s="169" t="s">
        <v>15</v>
      </c>
      <c r="Q33" s="168">
        <v>5</v>
      </c>
      <c r="R33" s="168">
        <v>4</v>
      </c>
      <c r="S33" s="168">
        <v>17</v>
      </c>
      <c r="T33" s="168">
        <v>12</v>
      </c>
      <c r="U33" s="168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(_xlpm.x="M4")*1, (_xlpm.x="M5")*1, (_xlpm.x="A")*1, (_xlpm.x="K")*1,
(_xlpm.x="G4")*1, (_xlpm.x="G5")*1, (_xlpm.x="GA")*1, (_xlpm.x="GK")*1  )&gt;0, 2, 1))</f>
        <v>2</v>
      </c>
      <c r="AA33" s="23" cm="1">
        <f t="array" ref="AA33">_xlfn.LET(_xlpm.x, O33:O35, IF(SUM(
(_xlpm.x="M4")*1, (_xlpm.x="M5")*1, (_xlpm.x="A")*1, (_xlpm.x="K")*1,
(_xlpm.x="G4")*1, (_xlpm.x="G5")*1, (_xlpm.x="GA")*1, (_xlpm.x="GK")*1  )&gt;0, 2, 1))</f>
        <v>2</v>
      </c>
      <c r="AC33" s="129" t="s">
        <v>16</v>
      </c>
      <c r="AD33" s="175">
        <v>3</v>
      </c>
      <c r="AE33" s="175">
        <v>12</v>
      </c>
      <c r="AF33" s="175">
        <v>0</v>
      </c>
      <c r="AG33" s="175">
        <v>3</v>
      </c>
      <c r="AH33" s="175">
        <v>8</v>
      </c>
      <c r="AI33" s="5"/>
      <c r="AJ33" s="129" t="s">
        <v>16</v>
      </c>
      <c r="AK33" s="175">
        <v>3</v>
      </c>
      <c r="AL33" s="175">
        <v>12</v>
      </c>
      <c r="AM33" s="175">
        <v>0</v>
      </c>
      <c r="AN33" s="175">
        <v>3</v>
      </c>
      <c r="AO33" s="175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9" t="s">
        <v>17</v>
      </c>
      <c r="L34" s="169" t="s">
        <v>28</v>
      </c>
      <c r="M34" s="169" t="s">
        <v>294</v>
      </c>
      <c r="N34" s="169" t="s">
        <v>29</v>
      </c>
      <c r="O34" s="169" t="s">
        <v>21</v>
      </c>
      <c r="Q34" s="168">
        <v>7</v>
      </c>
      <c r="R34" s="168">
        <v>9</v>
      </c>
      <c r="S34" s="168">
        <v>14</v>
      </c>
      <c r="T34" s="168">
        <v>8</v>
      </c>
      <c r="U34" s="168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3</v>
      </c>
      <c r="Z34" s="23" cm="1">
        <f t="array" ref="Z34">_xlfn.LET(_xlpm.x, N34:N36, IF(SUM(
(_xlpm.x="M4")*1, (_xlpm.x="M5")*1, (_xlpm.x="A")*1, (_xlpm.x="K")*1,
(_xlpm.x="G4")*1, (_xlpm.x="G5")*1, (_xlpm.x="GA")*1, (_xlpm.x="GK")*1  )&gt;0, 2, 1))</f>
        <v>2</v>
      </c>
      <c r="AA34" s="23" cm="1">
        <f t="array" ref="AA34">_xlfn.LET(_xlpm.x, O34:O36, IF(SUM(
(_xlpm.x="M4")*1, (_xlpm.x="M5")*1, (_xlpm.x="A")*1, (_xlpm.x="K")*1,
(_xlpm.x="G4")*1, (_xlpm.x="G5")*1, (_xlpm.x="GA")*1, (_xlpm.x="GK")*1  )&gt;0, 2, 1))</f>
        <v>2</v>
      </c>
      <c r="AC34" s="129" t="s">
        <v>12</v>
      </c>
      <c r="AD34" s="175">
        <v>7</v>
      </c>
      <c r="AE34" s="175">
        <v>13</v>
      </c>
      <c r="AF34" s="175">
        <v>0</v>
      </c>
      <c r="AG34" s="175">
        <v>7</v>
      </c>
      <c r="AH34" s="175">
        <v>14</v>
      </c>
      <c r="AI34" s="5"/>
      <c r="AJ34" s="129" t="s">
        <v>12</v>
      </c>
      <c r="AK34" s="175">
        <v>7</v>
      </c>
      <c r="AL34" s="175">
        <v>13</v>
      </c>
      <c r="AM34" s="175">
        <v>0</v>
      </c>
      <c r="AN34" s="175">
        <v>7</v>
      </c>
      <c r="AO34" s="175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8">
        <v>31</v>
      </c>
      <c r="K35" s="169" t="s">
        <v>13</v>
      </c>
      <c r="L35" s="169" t="s">
        <v>94</v>
      </c>
      <c r="M35" s="169" t="s">
        <v>295</v>
      </c>
      <c r="N35" s="169" t="s">
        <v>12</v>
      </c>
      <c r="O35" s="169" t="s">
        <v>29</v>
      </c>
      <c r="Q35" s="168">
        <v>5</v>
      </c>
      <c r="R35" s="168">
        <v>17</v>
      </c>
      <c r="S35" s="168">
        <v>15</v>
      </c>
      <c r="T35" s="168">
        <v>4</v>
      </c>
      <c r="U35" s="168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(_xlpm.x="M4")*1, (_xlpm.x="M5")*1, (_xlpm.x="A")*1, (_xlpm.x="K")*1,
(_xlpm.x="G4")*1, (_xlpm.x="G5")*1, (_xlpm.x="GA")*1, (_xlpm.x="GK")*1  )&gt;0, 2, 1))</f>
        <v>2</v>
      </c>
      <c r="AA35" s="23" cm="1">
        <f t="array" ref="AA35">_xlfn.LET(_xlpm.x, O35:O37, IF(SUM(
(_xlpm.x="M4")*1, (_xlpm.x="M5")*1, (_xlpm.x="A")*1, (_xlpm.x="K")*1,
(_xlpm.x="G4")*1, (_xlpm.x="G5")*1, (_xlpm.x="GA")*1, (_xlpm.x="GK")*1  )&gt;0, 2, 1))</f>
        <v>2</v>
      </c>
      <c r="AC35" s="129" t="s">
        <v>13</v>
      </c>
      <c r="AD35" s="175">
        <v>43</v>
      </c>
      <c r="AE35" s="175">
        <v>22</v>
      </c>
      <c r="AF35" s="175">
        <v>0</v>
      </c>
      <c r="AG35" s="175">
        <v>31</v>
      </c>
      <c r="AH35" s="175">
        <v>36</v>
      </c>
      <c r="AI35" s="5"/>
      <c r="AJ35" s="129" t="s">
        <v>13</v>
      </c>
      <c r="AK35" s="175">
        <v>43</v>
      </c>
      <c r="AL35" s="175">
        <v>22</v>
      </c>
      <c r="AM35" s="175">
        <v>0</v>
      </c>
      <c r="AN35" s="175">
        <v>31</v>
      </c>
      <c r="AO35" s="175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44</v>
      </c>
      <c r="F36" s="5">
        <v>26</v>
      </c>
      <c r="G36" s="5">
        <v>26</v>
      </c>
      <c r="J36" s="23">
        <v>32</v>
      </c>
      <c r="K36" s="169" t="s">
        <v>95</v>
      </c>
      <c r="L36" s="169" t="s">
        <v>31</v>
      </c>
      <c r="M36" s="169" t="s">
        <v>83</v>
      </c>
      <c r="N36" s="169" t="s">
        <v>85</v>
      </c>
      <c r="O36" s="169" t="s">
        <v>12</v>
      </c>
      <c r="Q36" s="168">
        <v>6</v>
      </c>
      <c r="R36" s="168">
        <v>7</v>
      </c>
      <c r="S36" s="168">
        <v>16</v>
      </c>
      <c r="T36" s="168">
        <v>18</v>
      </c>
      <c r="U36" s="168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(_xlpm.x="M4")*1, (_xlpm.x="M5")*1, (_xlpm.x="A")*1, (_xlpm.x="K")*1,
(_xlpm.x="G4")*1, (_xlpm.x="G5")*1, (_xlpm.x="GA")*1, (_xlpm.x="GK")*1  )&gt;0, 2, 1))</f>
        <v>2</v>
      </c>
      <c r="AA36" s="23" cm="1">
        <f t="array" ref="AA36">_xlfn.LET(_xlpm.x, O36:O38, IF(SUM(
(_xlpm.x="M4")*1, (_xlpm.x="M5")*1, (_xlpm.x="A")*1, (_xlpm.x="K")*1,
(_xlpm.x="G4")*1, (_xlpm.x="G5")*1, (_xlpm.x="GA")*1, (_xlpm.x="GK")*1  )&gt;0, 2, 1))</f>
        <v>1</v>
      </c>
      <c r="AC36" s="129" t="s">
        <v>95</v>
      </c>
      <c r="AD36" s="175">
        <v>42</v>
      </c>
      <c r="AE36" s="175">
        <v>22</v>
      </c>
      <c r="AF36" s="175">
        <v>0</v>
      </c>
      <c r="AG36" s="175">
        <v>27</v>
      </c>
      <c r="AH36" s="175">
        <v>34</v>
      </c>
      <c r="AI36" s="5"/>
      <c r="AJ36" s="129" t="s">
        <v>95</v>
      </c>
      <c r="AK36" s="175">
        <v>42</v>
      </c>
      <c r="AL36" s="175">
        <v>22</v>
      </c>
      <c r="AM36" s="175">
        <v>0</v>
      </c>
      <c r="AN36" s="175">
        <v>27</v>
      </c>
      <c r="AO36" s="175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8">
        <v>33</v>
      </c>
      <c r="K37" s="169" t="s">
        <v>29</v>
      </c>
      <c r="L37" s="169" t="s">
        <v>25</v>
      </c>
      <c r="M37" s="169" t="s">
        <v>294</v>
      </c>
      <c r="N37" s="169" t="s">
        <v>31</v>
      </c>
      <c r="O37" s="169" t="s">
        <v>15</v>
      </c>
      <c r="Q37" s="168">
        <v>8</v>
      </c>
      <c r="R37" s="168">
        <v>8</v>
      </c>
      <c r="S37" s="168">
        <v>14</v>
      </c>
      <c r="T37" s="168">
        <v>7</v>
      </c>
      <c r="U37" s="168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(_xlpm.x="M4")*1, (_xlpm.x="M5")*1, (_xlpm.x="A")*1, (_xlpm.x="K")*1,
(_xlpm.x="G4")*1, (_xlpm.x="G5")*1, (_xlpm.x="GA")*1, (_xlpm.x="GK")*1  )&gt;0, 2, 1))</f>
        <v>2</v>
      </c>
      <c r="AA37" s="23" cm="1">
        <f t="array" ref="AA37">_xlfn.LET(_xlpm.x, O37:O39, IF(SUM(
(_xlpm.x="M4")*1, (_xlpm.x="M5")*1, (_xlpm.x="A")*1, (_xlpm.x="K")*1,
(_xlpm.x="G4")*1, (_xlpm.x="G5")*1, (_xlpm.x="GA")*1, (_xlpm.x="GK")*1  )&gt;0, 2, 1))</f>
        <v>2</v>
      </c>
      <c r="AC37" s="129" t="s">
        <v>31</v>
      </c>
      <c r="AD37" s="175">
        <v>43</v>
      </c>
      <c r="AE37" s="175">
        <v>27</v>
      </c>
      <c r="AF37" s="175">
        <v>0</v>
      </c>
      <c r="AG37" s="175">
        <v>31</v>
      </c>
      <c r="AH37" s="175">
        <v>35</v>
      </c>
      <c r="AI37" s="5"/>
      <c r="AJ37" s="129" t="s">
        <v>31</v>
      </c>
      <c r="AK37" s="175">
        <v>43</v>
      </c>
      <c r="AL37" s="175">
        <v>27</v>
      </c>
      <c r="AM37" s="175">
        <v>0</v>
      </c>
      <c r="AN37" s="175">
        <v>31</v>
      </c>
      <c r="AO37" s="175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9" t="s">
        <v>31</v>
      </c>
      <c r="L38" s="169" t="s">
        <v>12</v>
      </c>
      <c r="M38" s="169" t="s">
        <v>84</v>
      </c>
      <c r="N38" s="169" t="s">
        <v>87</v>
      </c>
      <c r="O38" s="169" t="s">
        <v>26</v>
      </c>
      <c r="Q38" s="168">
        <v>7</v>
      </c>
      <c r="R38" s="168">
        <v>4</v>
      </c>
      <c r="S38" s="168">
        <v>17</v>
      </c>
      <c r="T38" s="168">
        <v>19</v>
      </c>
      <c r="U38" s="168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(_xlpm.x="M4")*1, (_xlpm.x="M5")*1, (_xlpm.x="A")*1, (_xlpm.x="K")*1,
(_xlpm.x="G4")*1, (_xlpm.x="G5")*1, (_xlpm.x="GA")*1, (_xlpm.x="GK")*1  )&gt;0, 2, 1))</f>
        <v>1</v>
      </c>
      <c r="AA38" s="23" cm="1">
        <f t="array" ref="AA38">_xlfn.LET(_xlpm.x, O38:O40, IF(SUM(
(_xlpm.x="M4")*1, (_xlpm.x="M5")*1, (_xlpm.x="A")*1, (_xlpm.x="K")*1,
(_xlpm.x="G4")*1, (_xlpm.x="G5")*1, (_xlpm.x="GA")*1, (_xlpm.x="GK")*1  )&gt;0, 2, 1))</f>
        <v>2</v>
      </c>
      <c r="AC38" s="129" t="s">
        <v>29</v>
      </c>
      <c r="AD38" s="175">
        <v>43</v>
      </c>
      <c r="AE38" s="175">
        <v>24</v>
      </c>
      <c r="AF38" s="175">
        <v>0</v>
      </c>
      <c r="AG38" s="175">
        <v>32</v>
      </c>
      <c r="AH38" s="175">
        <v>34</v>
      </c>
      <c r="AI38" s="5"/>
      <c r="AJ38" s="129" t="s">
        <v>29</v>
      </c>
      <c r="AK38" s="175">
        <v>43</v>
      </c>
      <c r="AL38" s="175">
        <v>24</v>
      </c>
      <c r="AM38" s="175">
        <v>0</v>
      </c>
      <c r="AN38" s="175">
        <v>32</v>
      </c>
      <c r="AO38" s="175">
        <v>34</v>
      </c>
    </row>
    <row r="39" spans="2:41" ht="16.5" customHeight="1">
      <c r="J39" s="168">
        <v>35</v>
      </c>
      <c r="K39" s="169" t="s">
        <v>95</v>
      </c>
      <c r="L39" s="169" t="s">
        <v>16</v>
      </c>
      <c r="M39" s="169" t="s">
        <v>83</v>
      </c>
      <c r="N39" s="169" t="s">
        <v>12</v>
      </c>
      <c r="O39" s="169" t="s">
        <v>293</v>
      </c>
      <c r="Q39" s="168">
        <v>6</v>
      </c>
      <c r="R39" s="168">
        <v>3</v>
      </c>
      <c r="S39" s="168">
        <v>16</v>
      </c>
      <c r="T39" s="168">
        <v>4</v>
      </c>
      <c r="U39" s="168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(_xlpm.x="M4")*1, (_xlpm.x="M5")*1, (_xlpm.x="A")*1, (_xlpm.x="K")*1,
(_xlpm.x="G4")*1, (_xlpm.x="G5")*1, (_xlpm.x="GA")*1, (_xlpm.x="GK")*1  )&gt;0, 2, 1))</f>
        <v>1</v>
      </c>
      <c r="AA39" s="23" cm="1">
        <f t="array" ref="AA39">_xlfn.LET(_xlpm.x, O39:O41, IF(SUM(
(_xlpm.x="M4")*1, (_xlpm.x="M5")*1, (_xlpm.x="A")*1, (_xlpm.x="K")*1,
(_xlpm.x="G4")*1, (_xlpm.x="G5")*1, (_xlpm.x="GA")*1, (_xlpm.x="GK")*1  )&gt;0, 2, 1))</f>
        <v>2</v>
      </c>
      <c r="AC39" s="129" t="s">
        <v>28</v>
      </c>
      <c r="AD39" s="175">
        <v>7</v>
      </c>
      <c r="AE39" s="175">
        <v>12</v>
      </c>
      <c r="AF39" s="175">
        <v>0</v>
      </c>
      <c r="AG39" s="175">
        <v>6</v>
      </c>
      <c r="AH39" s="175">
        <v>13</v>
      </c>
      <c r="AI39" s="5"/>
      <c r="AJ39" s="129" t="s">
        <v>28</v>
      </c>
      <c r="AK39" s="175">
        <v>7</v>
      </c>
      <c r="AL39" s="175">
        <v>12</v>
      </c>
      <c r="AM39" s="175">
        <v>0</v>
      </c>
      <c r="AN39" s="175">
        <v>6</v>
      </c>
      <c r="AO39" s="175">
        <v>13</v>
      </c>
    </row>
    <row r="40" spans="2:41" ht="16.5" customHeight="1">
      <c r="J40" s="23">
        <v>36</v>
      </c>
      <c r="K40" s="169" t="s">
        <v>13</v>
      </c>
      <c r="L40" s="169" t="s">
        <v>14</v>
      </c>
      <c r="M40" s="169" t="s">
        <v>294</v>
      </c>
      <c r="N40" s="169" t="s">
        <v>15</v>
      </c>
      <c r="O40" s="169" t="s">
        <v>15</v>
      </c>
      <c r="Q40" s="168">
        <v>5</v>
      </c>
      <c r="R40" s="168">
        <v>1</v>
      </c>
      <c r="S40" s="168">
        <v>14</v>
      </c>
      <c r="T40" s="168">
        <v>2</v>
      </c>
      <c r="U40" s="168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(_xlpm.x="M4")*1, (_xlpm.x="M5")*1, (_xlpm.x="A")*1, (_xlpm.x="K")*1,
(_xlpm.x="G4")*1, (_xlpm.x="G5")*1, (_xlpm.x="GA")*1, (_xlpm.x="GK")*1  )&gt;0, 2, 1))</f>
        <v>2</v>
      </c>
      <c r="AA40" s="23" cm="1">
        <f t="array" ref="AA40">_xlfn.LET(_xlpm.x, O40:O42, IF(SUM(
(_xlpm.x="M4")*1, (_xlpm.x="M5")*1, (_xlpm.x="A")*1, (_xlpm.x="K")*1,
(_xlpm.x="G4")*1, (_xlpm.x="G5")*1, (_xlpm.x="GA")*1, (_xlpm.x="GK")*1  )&gt;0, 2, 1))</f>
        <v>1</v>
      </c>
      <c r="AC40" s="129" t="s">
        <v>30</v>
      </c>
      <c r="AD40" s="175">
        <v>7</v>
      </c>
      <c r="AE40" s="175">
        <v>8</v>
      </c>
      <c r="AF40" s="175">
        <v>0</v>
      </c>
      <c r="AG40" s="175">
        <v>7</v>
      </c>
      <c r="AH40" s="175">
        <v>14</v>
      </c>
      <c r="AI40" s="5"/>
      <c r="AJ40" s="129" t="s">
        <v>30</v>
      </c>
      <c r="AK40" s="175">
        <v>7</v>
      </c>
      <c r="AL40" s="175">
        <v>8</v>
      </c>
      <c r="AM40" s="175">
        <v>0</v>
      </c>
      <c r="AN40" s="175">
        <v>7</v>
      </c>
      <c r="AO40" s="175">
        <v>14</v>
      </c>
    </row>
    <row r="41" spans="2:41" ht="16.5" customHeight="1">
      <c r="J41" s="168">
        <v>37</v>
      </c>
      <c r="K41" s="169" t="s">
        <v>95</v>
      </c>
      <c r="L41" s="169" t="s">
        <v>96</v>
      </c>
      <c r="M41" s="169" t="s">
        <v>295</v>
      </c>
      <c r="N41" s="169" t="s">
        <v>78</v>
      </c>
      <c r="O41" s="169" t="s">
        <v>15</v>
      </c>
      <c r="Q41" s="168">
        <v>6</v>
      </c>
      <c r="R41" s="168">
        <v>15</v>
      </c>
      <c r="S41" s="168">
        <v>15</v>
      </c>
      <c r="T41" s="168">
        <v>11</v>
      </c>
      <c r="U41" s="168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3</v>
      </c>
      <c r="Z41" s="23" cm="1">
        <f t="array" ref="Z41">_xlfn.LET(_xlpm.x, N41:N43, IF(SUM(
(_xlpm.x="M4")*1, (_xlpm.x="M5")*1, (_xlpm.x="A")*1, (_xlpm.x="K")*1,
(_xlpm.x="G4")*1, (_xlpm.x="G5")*1, (_xlpm.x="GA")*1, (_xlpm.x="GK")*1  )&gt;0, 2, 1))</f>
        <v>2</v>
      </c>
      <c r="AA41" s="23" cm="1">
        <f t="array" ref="AA41">_xlfn.LET(_xlpm.x, O41:O43, IF(SUM(
(_xlpm.x="M4")*1, (_xlpm.x="M5")*1, (_xlpm.x="A")*1, (_xlpm.x="K")*1,
(_xlpm.x="G4")*1, (_xlpm.x="G5")*1, (_xlpm.x="GA")*1, (_xlpm.x="GK")*1  )&gt;0, 2, 1))</f>
        <v>2</v>
      </c>
      <c r="AC41" s="174" t="s">
        <v>78</v>
      </c>
      <c r="AD41" s="176">
        <v>0</v>
      </c>
      <c r="AE41" s="176">
        <v>3</v>
      </c>
      <c r="AF41" s="176">
        <v>3</v>
      </c>
      <c r="AG41" s="176">
        <v>2</v>
      </c>
      <c r="AH41" s="176">
        <v>0</v>
      </c>
      <c r="AI41" s="5"/>
      <c r="AJ41" s="174" t="s">
        <v>78</v>
      </c>
      <c r="AK41" s="176">
        <v>0</v>
      </c>
      <c r="AL41" s="176">
        <v>3</v>
      </c>
      <c r="AM41" s="176">
        <v>3</v>
      </c>
      <c r="AN41" s="176">
        <v>2</v>
      </c>
      <c r="AO41" s="176">
        <v>0</v>
      </c>
    </row>
    <row r="42" spans="2:41" ht="16.5" customHeight="1">
      <c r="J42" s="23">
        <v>38</v>
      </c>
      <c r="K42" s="169" t="s">
        <v>29</v>
      </c>
      <c r="L42" s="169" t="s">
        <v>13</v>
      </c>
      <c r="M42" s="169" t="s">
        <v>84</v>
      </c>
      <c r="N42" s="169" t="s">
        <v>29</v>
      </c>
      <c r="O42" s="169" t="s">
        <v>16</v>
      </c>
      <c r="Q42" s="168">
        <v>8</v>
      </c>
      <c r="R42" s="168">
        <v>5</v>
      </c>
      <c r="S42" s="168">
        <v>17</v>
      </c>
      <c r="T42" s="168">
        <v>8</v>
      </c>
      <c r="U42" s="168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3</v>
      </c>
      <c r="Z42" s="23" cm="1">
        <f t="array" ref="Z42">_xlfn.LET(_xlpm.x, N42:N44, IF(SUM(
(_xlpm.x="M4")*1, (_xlpm.x="M5")*1, (_xlpm.x="A")*1, (_xlpm.x="K")*1,
(_xlpm.x="G4")*1, (_xlpm.x="G5")*1, (_xlpm.x="GA")*1, (_xlpm.x="GK")*1  )&gt;0, 2, 1))</f>
        <v>2</v>
      </c>
      <c r="AA42" s="23" cm="1">
        <f t="array" ref="AA42">_xlfn.LET(_xlpm.x, O42:O44, IF(SUM(
(_xlpm.x="M4")*1, (_xlpm.x="M5")*1, (_xlpm.x="A")*1, (_xlpm.x="K")*1,
(_xlpm.x="G4")*1, (_xlpm.x="G5")*1, (_xlpm.x="GA")*1, (_xlpm.x="GK")*1  )&gt;0, 2, 1))</f>
        <v>2</v>
      </c>
      <c r="AC42" s="174" t="s">
        <v>79</v>
      </c>
      <c r="AD42" s="176">
        <v>0</v>
      </c>
      <c r="AE42" s="176">
        <v>4</v>
      </c>
      <c r="AF42" s="176">
        <v>1</v>
      </c>
      <c r="AG42" s="176">
        <v>2</v>
      </c>
      <c r="AH42" s="176">
        <v>0</v>
      </c>
      <c r="AI42" s="5"/>
      <c r="AJ42" s="174" t="s">
        <v>79</v>
      </c>
      <c r="AK42" s="176">
        <v>0</v>
      </c>
      <c r="AL42" s="176">
        <v>4</v>
      </c>
      <c r="AM42" s="176">
        <v>1</v>
      </c>
      <c r="AN42" s="176">
        <v>2</v>
      </c>
      <c r="AO42" s="176">
        <v>0</v>
      </c>
    </row>
    <row r="43" spans="2:41" ht="16.5" customHeight="1">
      <c r="J43" s="168">
        <v>39</v>
      </c>
      <c r="K43" s="169" t="s">
        <v>31</v>
      </c>
      <c r="L43" s="169" t="s">
        <v>95</v>
      </c>
      <c r="M43" s="169" t="s">
        <v>294</v>
      </c>
      <c r="N43" s="169" t="s">
        <v>13</v>
      </c>
      <c r="O43" s="169" t="s">
        <v>31</v>
      </c>
      <c r="Q43" s="168">
        <v>7</v>
      </c>
      <c r="R43" s="168">
        <v>6</v>
      </c>
      <c r="S43" s="168">
        <v>14</v>
      </c>
      <c r="T43" s="168">
        <v>5</v>
      </c>
      <c r="U43" s="168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(_xlpm.x="M4")*1, (_xlpm.x="M5")*1, (_xlpm.x="A")*1, (_xlpm.x="K")*1,
(_xlpm.x="G4")*1, (_xlpm.x="G5")*1, (_xlpm.x="GA")*1, (_xlpm.x="GK")*1  )&gt;0, 2, 1))</f>
        <v>2</v>
      </c>
      <c r="AA43" s="23" cm="1">
        <f t="array" ref="AA43">_xlfn.LET(_xlpm.x, O43:O45, IF(SUM(
(_xlpm.x="M4")*1, (_xlpm.x="M5")*1, (_xlpm.x="A")*1, (_xlpm.x="K")*1,
(_xlpm.x="G4")*1, (_xlpm.x="G5")*1, (_xlpm.x="GA")*1, (_xlpm.x="GK")*1  )&gt;0, 2, 1))</f>
        <v>2</v>
      </c>
      <c r="AC43" s="174" t="s">
        <v>80</v>
      </c>
      <c r="AD43" s="176">
        <v>0</v>
      </c>
      <c r="AE43" s="176">
        <v>4</v>
      </c>
      <c r="AF43" s="176">
        <v>8</v>
      </c>
      <c r="AG43" s="176">
        <v>3</v>
      </c>
      <c r="AH43" s="176">
        <v>0</v>
      </c>
      <c r="AI43" s="5"/>
      <c r="AJ43" s="174" t="s">
        <v>80</v>
      </c>
      <c r="AK43" s="176">
        <v>0</v>
      </c>
      <c r="AL43" s="176">
        <v>4</v>
      </c>
      <c r="AM43" s="176">
        <v>8</v>
      </c>
      <c r="AN43" s="176">
        <v>3</v>
      </c>
      <c r="AO43" s="176">
        <v>0</v>
      </c>
    </row>
    <row r="44" spans="2:41" ht="16.5" customHeight="1">
      <c r="J44" s="23">
        <v>40</v>
      </c>
      <c r="K44" s="169" t="s">
        <v>95</v>
      </c>
      <c r="L44" s="169" t="s">
        <v>30</v>
      </c>
      <c r="M44" s="169" t="s">
        <v>295</v>
      </c>
      <c r="N44" s="169" t="s">
        <v>29</v>
      </c>
      <c r="O44" s="169" t="s">
        <v>29</v>
      </c>
      <c r="Q44" s="168">
        <v>6</v>
      </c>
      <c r="R44" s="168">
        <v>10</v>
      </c>
      <c r="S44" s="168">
        <v>15</v>
      </c>
      <c r="T44" s="168">
        <v>8</v>
      </c>
      <c r="U44" s="168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(_xlpm.x="M4")*1, (_xlpm.x="M5")*1, (_xlpm.x="A")*1, (_xlpm.x="K")*1,
(_xlpm.x="G4")*1, (_xlpm.x="G5")*1, (_xlpm.x="GA")*1, (_xlpm.x="GK")*1  )&gt;0, 2, 1))</f>
        <v>2</v>
      </c>
      <c r="AA44" s="23" cm="1">
        <f t="array" ref="AA44">_xlfn.LET(_xlpm.x, O44:O46, IF(SUM(
(_xlpm.x="M4")*1, (_xlpm.x="M5")*1, (_xlpm.x="A")*1, (_xlpm.x="K")*1,
(_xlpm.x="G4")*1, (_xlpm.x="G5")*1, (_xlpm.x="GA")*1, (_xlpm.x="GK")*1  )&gt;0, 2, 1))</f>
        <v>2</v>
      </c>
      <c r="AC44" s="174" t="s">
        <v>81</v>
      </c>
      <c r="AD44" s="176">
        <v>0</v>
      </c>
      <c r="AE44" s="176">
        <v>9</v>
      </c>
      <c r="AF44" s="176">
        <v>43</v>
      </c>
      <c r="AG44" s="176">
        <v>12</v>
      </c>
      <c r="AH44" s="176">
        <v>0</v>
      </c>
      <c r="AI44" s="5"/>
      <c r="AJ44" s="174" t="s">
        <v>81</v>
      </c>
      <c r="AK44" s="176">
        <v>0</v>
      </c>
      <c r="AL44" s="176">
        <v>9</v>
      </c>
      <c r="AM44" s="176">
        <v>43</v>
      </c>
      <c r="AN44" s="176">
        <v>12</v>
      </c>
      <c r="AO44" s="176">
        <v>0</v>
      </c>
    </row>
    <row r="45" spans="2:41" ht="16.5" customHeight="1">
      <c r="J45" s="168">
        <v>41</v>
      </c>
      <c r="K45" s="169" t="s">
        <v>31</v>
      </c>
      <c r="L45" s="169" t="s">
        <v>293</v>
      </c>
      <c r="M45" s="169" t="s">
        <v>83</v>
      </c>
      <c r="N45" s="169" t="s">
        <v>15</v>
      </c>
      <c r="O45" s="169" t="s">
        <v>15</v>
      </c>
      <c r="Q45" s="168">
        <v>7</v>
      </c>
      <c r="R45" s="168">
        <v>6</v>
      </c>
      <c r="S45" s="168">
        <v>16</v>
      </c>
      <c r="T45" s="168">
        <v>2</v>
      </c>
      <c r="U45" s="168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(_xlpm.x="M4")*1, (_xlpm.x="M5")*1, (_xlpm.x="A")*1, (_xlpm.x="K")*1,
(_xlpm.x="G4")*1, (_xlpm.x="G5")*1, (_xlpm.x="GA")*1, (_xlpm.x="GK")*1  )&gt;0, 2, 1))</f>
        <v>2</v>
      </c>
      <c r="AA45" s="23" cm="1">
        <f t="array" ref="AA45">_xlfn.LET(_xlpm.x, O45:O47, IF(SUM(
(_xlpm.x="M4")*1, (_xlpm.x="M5")*1, (_xlpm.x="A")*1, (_xlpm.x="K")*1,
(_xlpm.x="G4")*1, (_xlpm.x="G5")*1, (_xlpm.x="GA")*1, (_xlpm.x="GK")*1  )&gt;0, 2, 1))</f>
        <v>2</v>
      </c>
      <c r="AC45" s="174" t="s">
        <v>96</v>
      </c>
      <c r="AD45" s="176">
        <v>0</v>
      </c>
      <c r="AE45" s="176">
        <v>9</v>
      </c>
      <c r="AF45" s="176">
        <v>42</v>
      </c>
      <c r="AG45" s="176">
        <v>13</v>
      </c>
      <c r="AH45" s="176">
        <v>0</v>
      </c>
      <c r="AI45" s="5"/>
      <c r="AJ45" s="174" t="s">
        <v>96</v>
      </c>
      <c r="AK45" s="176">
        <v>0</v>
      </c>
      <c r="AL45" s="176">
        <v>9</v>
      </c>
      <c r="AM45" s="176">
        <v>42</v>
      </c>
      <c r="AN45" s="176">
        <v>13</v>
      </c>
      <c r="AO45" s="176">
        <v>0</v>
      </c>
    </row>
    <row r="46" spans="2:41" ht="16.5" customHeight="1">
      <c r="J46" s="23">
        <v>42</v>
      </c>
      <c r="K46" s="169" t="s">
        <v>29</v>
      </c>
      <c r="L46" s="169" t="s">
        <v>31</v>
      </c>
      <c r="M46" s="169" t="s">
        <v>84</v>
      </c>
      <c r="N46" s="169" t="s">
        <v>15</v>
      </c>
      <c r="O46" s="169" t="s">
        <v>15</v>
      </c>
      <c r="Q46" s="168">
        <v>8</v>
      </c>
      <c r="R46" s="168">
        <v>7</v>
      </c>
      <c r="S46" s="168">
        <v>17</v>
      </c>
      <c r="T46" s="168">
        <v>2</v>
      </c>
      <c r="U46" s="168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(_xlpm.x="M4")*1, (_xlpm.x="M5")*1, (_xlpm.x="A")*1, (_xlpm.x="K")*1,
(_xlpm.x="G4")*1, (_xlpm.x="G5")*1, (_xlpm.x="GA")*1, (_xlpm.x="GK")*1  )&gt;0, 2, 1))</f>
        <v>2</v>
      </c>
      <c r="AA46" s="23" cm="1">
        <f t="array" ref="AA46">_xlfn.LET(_xlpm.x, O46:O48, IF(SUM(
(_xlpm.x="M4")*1, (_xlpm.x="M5")*1, (_xlpm.x="A")*1, (_xlpm.x="K")*1,
(_xlpm.x="G4")*1, (_xlpm.x="G5")*1, (_xlpm.x="GA")*1, (_xlpm.x="GK")*1  )&gt;0, 2, 1))</f>
        <v>2</v>
      </c>
      <c r="AC46" s="174" t="s">
        <v>82</v>
      </c>
      <c r="AD46" s="176">
        <v>0</v>
      </c>
      <c r="AE46" s="176">
        <v>11</v>
      </c>
      <c r="AF46" s="176">
        <v>42</v>
      </c>
      <c r="AG46" s="176">
        <v>11</v>
      </c>
      <c r="AH46" s="176">
        <v>0</v>
      </c>
      <c r="AI46" s="5"/>
      <c r="AJ46" s="174" t="s">
        <v>82</v>
      </c>
      <c r="AK46" s="176">
        <v>0</v>
      </c>
      <c r="AL46" s="176">
        <v>11</v>
      </c>
      <c r="AM46" s="176">
        <v>42</v>
      </c>
      <c r="AN46" s="176">
        <v>11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30</v>
      </c>
      <c r="M47" s="169" t="s">
        <v>295</v>
      </c>
      <c r="N47" s="169" t="s">
        <v>13</v>
      </c>
      <c r="O47" s="169" t="s">
        <v>29</v>
      </c>
      <c r="Q47" s="168">
        <v>6</v>
      </c>
      <c r="R47" s="168">
        <v>10</v>
      </c>
      <c r="S47" s="168">
        <v>15</v>
      </c>
      <c r="T47" s="168">
        <v>5</v>
      </c>
      <c r="U47" s="168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(_xlpm.x="M4")*1, (_xlpm.x="M5")*1, (_xlpm.x="A")*1, (_xlpm.x="K")*1,
(_xlpm.x="G4")*1, (_xlpm.x="G5")*1, (_xlpm.x="GA")*1, (_xlpm.x="GK")*1  )&gt;0, 2, 1))</f>
        <v>2</v>
      </c>
      <c r="AA47" s="23" cm="1">
        <f t="array" ref="AA47">_xlfn.LET(_xlpm.x, O47:O49, IF(SUM(
(_xlpm.x="M4")*1, (_xlpm.x="M5")*1, (_xlpm.x="A")*1, (_xlpm.x="K")*1,
(_xlpm.x="G4")*1, (_xlpm.x="G5")*1, (_xlpm.x="GA")*1, (_xlpm.x="GK")*1  )&gt;0, 2, 1))</f>
        <v>2</v>
      </c>
      <c r="AC47" s="174" t="s">
        <v>94</v>
      </c>
      <c r="AD47" s="176">
        <v>0</v>
      </c>
      <c r="AE47" s="176">
        <v>10</v>
      </c>
      <c r="AF47" s="176">
        <v>44</v>
      </c>
      <c r="AG47" s="176">
        <v>11</v>
      </c>
      <c r="AH47" s="176">
        <v>0</v>
      </c>
      <c r="AI47" s="5"/>
      <c r="AJ47" s="174" t="s">
        <v>94</v>
      </c>
      <c r="AK47" s="176">
        <v>0</v>
      </c>
      <c r="AL47" s="176">
        <v>10</v>
      </c>
      <c r="AM47" s="176">
        <v>44</v>
      </c>
      <c r="AN47" s="176">
        <v>11</v>
      </c>
      <c r="AO47" s="176">
        <v>0</v>
      </c>
    </row>
    <row r="48" spans="2:41" ht="16.5" customHeight="1">
      <c r="J48" s="23">
        <v>44</v>
      </c>
      <c r="K48" s="169" t="s">
        <v>16</v>
      </c>
      <c r="L48" s="169" t="s">
        <v>95</v>
      </c>
      <c r="M48" s="169" t="s">
        <v>294</v>
      </c>
      <c r="N48" s="169" t="s">
        <v>15</v>
      </c>
      <c r="O48" s="169" t="s">
        <v>21</v>
      </c>
      <c r="Q48" s="168">
        <v>3</v>
      </c>
      <c r="R48" s="168">
        <v>6</v>
      </c>
      <c r="S48" s="168">
        <v>14</v>
      </c>
      <c r="T48" s="168">
        <v>2</v>
      </c>
      <c r="U48" s="168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3</v>
      </c>
      <c r="Z48" s="23" cm="1">
        <f t="array" ref="Z48">_xlfn.LET(_xlpm.x, N48:N50, IF(SUM(
(_xlpm.x="M4")*1, (_xlpm.x="M5")*1, (_xlpm.x="A")*1, (_xlpm.x="K")*1,
(_xlpm.x="G4")*1, (_xlpm.x="G5")*1, (_xlpm.x="GA")*1, (_xlpm.x="GK")*1  )&gt;0, 2, 1))</f>
        <v>2</v>
      </c>
      <c r="AA48" s="23" cm="1">
        <f t="array" ref="AA48">_xlfn.LET(_xlpm.x, O48:O50, IF(SUM(
(_xlpm.x="M4")*1, (_xlpm.x="M5")*1, (_xlpm.x="A")*1, (_xlpm.x="K")*1,
(_xlpm.x="G4")*1, (_xlpm.x="G5")*1, (_xlpm.x="GA")*1, (_xlpm.x="GK")*1  )&gt;0, 2, 1))</f>
        <v>2</v>
      </c>
      <c r="AC48" s="174" t="s">
        <v>85</v>
      </c>
      <c r="AD48" s="176">
        <v>0</v>
      </c>
      <c r="AE48" s="176">
        <v>4</v>
      </c>
      <c r="AF48" s="176">
        <v>6</v>
      </c>
      <c r="AG48" s="176">
        <v>2</v>
      </c>
      <c r="AH48" s="176">
        <v>0</v>
      </c>
      <c r="AI48" s="5"/>
      <c r="AJ48" s="174" t="s">
        <v>85</v>
      </c>
      <c r="AK48" s="176">
        <v>0</v>
      </c>
      <c r="AL48" s="176">
        <v>4</v>
      </c>
      <c r="AM48" s="176">
        <v>6</v>
      </c>
      <c r="AN48" s="176">
        <v>2</v>
      </c>
      <c r="AO48" s="176">
        <v>0</v>
      </c>
    </row>
    <row r="49" spans="10:41" ht="16.5" customHeight="1">
      <c r="J49" s="168">
        <v>45</v>
      </c>
      <c r="K49" s="169" t="s">
        <v>31</v>
      </c>
      <c r="L49" s="169" t="s">
        <v>84</v>
      </c>
      <c r="M49" s="169" t="s">
        <v>83</v>
      </c>
      <c r="N49" s="169" t="s">
        <v>96</v>
      </c>
      <c r="O49" s="169" t="s">
        <v>12</v>
      </c>
      <c r="Q49" s="168">
        <v>7</v>
      </c>
      <c r="R49" s="168">
        <v>17</v>
      </c>
      <c r="S49" s="168">
        <v>16</v>
      </c>
      <c r="T49" s="168">
        <v>15</v>
      </c>
      <c r="U49" s="168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(_xlpm.x="M4")*1, (_xlpm.x="M5")*1, (_xlpm.x="A")*1, (_xlpm.x="K")*1,
(_xlpm.x="G4")*1, (_xlpm.x="G5")*1, (_xlpm.x="GA")*1, (_xlpm.x="GK")*1  )&gt;0, 2, 1))</f>
        <v>2</v>
      </c>
      <c r="AA49" s="23" cm="1">
        <f t="array" ref="AA49">_xlfn.LET(_xlpm.x, O49:O51, IF(SUM(
(_xlpm.x="M4")*1, (_xlpm.x="M5")*1, (_xlpm.x="A")*1, (_xlpm.x="K")*1,
(_xlpm.x="G4")*1, (_xlpm.x="G5")*1, (_xlpm.x="GA")*1, (_xlpm.x="GK")*1  )&gt;0, 2, 1))</f>
        <v>2</v>
      </c>
      <c r="AC49" s="174" t="s">
        <v>87</v>
      </c>
      <c r="AD49" s="176">
        <v>0</v>
      </c>
      <c r="AE49" s="176">
        <v>3</v>
      </c>
      <c r="AF49" s="176">
        <v>9</v>
      </c>
      <c r="AG49" s="176">
        <v>3</v>
      </c>
      <c r="AH49" s="176">
        <v>0</v>
      </c>
      <c r="AI49" s="5"/>
      <c r="AJ49" s="174" t="s">
        <v>87</v>
      </c>
      <c r="AK49" s="176">
        <v>0</v>
      </c>
      <c r="AL49" s="176">
        <v>3</v>
      </c>
      <c r="AM49" s="176">
        <v>9</v>
      </c>
      <c r="AN49" s="176">
        <v>3</v>
      </c>
      <c r="AO49" s="176">
        <v>0</v>
      </c>
    </row>
    <row r="50" spans="10:41" ht="16.5" customHeight="1">
      <c r="J50" s="23">
        <v>46</v>
      </c>
      <c r="K50" s="169" t="s">
        <v>95</v>
      </c>
      <c r="L50" s="169" t="s">
        <v>28</v>
      </c>
      <c r="M50" s="169" t="s">
        <v>84</v>
      </c>
      <c r="N50" s="169" t="s">
        <v>31</v>
      </c>
      <c r="O50" s="169" t="s">
        <v>31</v>
      </c>
      <c r="Q50" s="168">
        <v>6</v>
      </c>
      <c r="R50" s="168">
        <v>9</v>
      </c>
      <c r="S50" s="168">
        <v>17</v>
      </c>
      <c r="T50" s="168">
        <v>7</v>
      </c>
      <c r="U50" s="168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(_xlpm.x="M4")*1, (_xlpm.x="M5")*1, (_xlpm.x="A")*1, (_xlpm.x="K")*1,
(_xlpm.x="G4")*1, (_xlpm.x="G5")*1, (_xlpm.x="GA")*1, (_xlpm.x="GK")*1  )&gt;0, 2, 1))</f>
        <v>2</v>
      </c>
      <c r="AA50" s="23" cm="1">
        <f t="array" ref="AA50">_xlfn.LET(_xlpm.x, O50:O52, IF(SUM(
(_xlpm.x="M4")*1, (_xlpm.x="M5")*1, (_xlpm.x="A")*1, (_xlpm.x="K")*1,
(_xlpm.x="G4")*1, (_xlpm.x="G5")*1, (_xlpm.x="GA")*1, (_xlpm.x="GK")*1  )&gt;0, 2, 1))</f>
        <v>2</v>
      </c>
      <c r="AD50" s="99">
        <v>199</v>
      </c>
      <c r="AE50" s="99">
        <v>208</v>
      </c>
      <c r="AF50" s="99">
        <v>198</v>
      </c>
      <c r="AG50" s="99">
        <v>207</v>
      </c>
      <c r="AH50" s="99">
        <v>198</v>
      </c>
      <c r="AI50" s="5"/>
      <c r="AK50" s="99">
        <v>199</v>
      </c>
      <c r="AL50" s="99">
        <v>208</v>
      </c>
      <c r="AM50" s="99">
        <v>198</v>
      </c>
      <c r="AN50" s="99">
        <v>207</v>
      </c>
      <c r="AO50" s="99">
        <v>198</v>
      </c>
    </row>
    <row r="51" spans="10:41" ht="16.5" customHeight="1">
      <c r="J51" s="168">
        <v>47</v>
      </c>
      <c r="K51" s="169" t="s">
        <v>29</v>
      </c>
      <c r="L51" s="169" t="s">
        <v>95</v>
      </c>
      <c r="M51" s="169" t="s">
        <v>295</v>
      </c>
      <c r="N51" s="169" t="s">
        <v>12</v>
      </c>
      <c r="O51" s="169" t="s">
        <v>30</v>
      </c>
      <c r="Q51" s="168">
        <v>8</v>
      </c>
      <c r="R51" s="168">
        <v>6</v>
      </c>
      <c r="S51" s="168">
        <v>15</v>
      </c>
      <c r="T51" s="168">
        <v>4</v>
      </c>
      <c r="U51" s="168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(_xlpm.x="M4")*1, (_xlpm.x="M5")*1, (_xlpm.x="A")*1, (_xlpm.x="K")*1,
(_xlpm.x="G4")*1, (_xlpm.x="G5")*1, (_xlpm.x="GA")*1, (_xlpm.x="GK")*1  )&gt;0, 2, 1))</f>
        <v>2</v>
      </c>
      <c r="AA51" s="23" cm="1">
        <f t="array" ref="AA51">_xlfn.LET(_xlpm.x, O51:O53, IF(SUM(
(_xlpm.x="M4")*1, (_xlpm.x="M5")*1, (_xlpm.x="A")*1, (_xlpm.x="K")*1,
(_xlpm.x="G4")*1, (_xlpm.x="G5")*1, (_xlpm.x="GA")*1, (_xlpm.x="GK")*1  )&gt;0, 2, 1))</f>
        <v>1</v>
      </c>
      <c r="AH51" s="5"/>
      <c r="AI51" s="5"/>
      <c r="AO51" s="5"/>
    </row>
    <row r="52" spans="10:41" ht="16.5" customHeight="1">
      <c r="J52" s="23">
        <v>48</v>
      </c>
      <c r="K52" s="169" t="s">
        <v>13</v>
      </c>
      <c r="L52" s="169" t="s">
        <v>293</v>
      </c>
      <c r="M52" s="169" t="s">
        <v>294</v>
      </c>
      <c r="N52" s="169" t="s">
        <v>94</v>
      </c>
      <c r="O52" s="169" t="s">
        <v>15</v>
      </c>
      <c r="Q52" s="168">
        <v>5</v>
      </c>
      <c r="R52" s="168">
        <v>6</v>
      </c>
      <c r="S52" s="168">
        <v>14</v>
      </c>
      <c r="T52" s="168">
        <v>17</v>
      </c>
      <c r="U52" s="168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(_xlpm.x="M4")*1, (_xlpm.x="M5")*1, (_xlpm.x="A")*1, (_xlpm.x="K")*1,
(_xlpm.x="G4")*1, (_xlpm.x="G5")*1, (_xlpm.x="GA")*1, (_xlpm.x="GK")*1  )&gt;0, 2, 1))</f>
        <v>2</v>
      </c>
      <c r="AA52" s="23" cm="1">
        <f t="array" ref="AA52">_xlfn.LET(_xlpm.x, O52:O54, IF(SUM(
(_xlpm.x="M4")*1, (_xlpm.x="M5")*1, (_xlpm.x="A")*1, (_xlpm.x="K")*1,
(_xlpm.x="G4")*1, (_xlpm.x="G5")*1, (_xlpm.x="GA")*1, (_xlpm.x="GK")*1  )&gt;0, 2, 1))</f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95</v>
      </c>
      <c r="L53" s="169" t="s">
        <v>31</v>
      </c>
      <c r="M53" s="169" t="s">
        <v>84</v>
      </c>
      <c r="N53" s="169" t="s">
        <v>28</v>
      </c>
      <c r="O53" s="169" t="s">
        <v>15</v>
      </c>
      <c r="Q53" s="168">
        <v>6</v>
      </c>
      <c r="R53" s="168">
        <v>7</v>
      </c>
      <c r="S53" s="168">
        <v>17</v>
      </c>
      <c r="T53" s="168">
        <v>9</v>
      </c>
      <c r="U53" s="168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3</v>
      </c>
      <c r="Z53" s="23" cm="1">
        <f t="array" ref="Z53">_xlfn.LET(_xlpm.x, N53:N55, IF(SUM(
(_xlpm.x="M4")*1, (_xlpm.x="M5")*1, (_xlpm.x="A")*1, (_xlpm.x="K")*1,
(_xlpm.x="G4")*1, (_xlpm.x="G5")*1, (_xlpm.x="GA")*1, (_xlpm.x="GK")*1  )&gt;0, 2, 1))</f>
        <v>2</v>
      </c>
      <c r="AA53" s="23" cm="1">
        <f t="array" ref="AA53">_xlfn.LET(_xlpm.x, O53:O55, IF(SUM(
(_xlpm.x="M4")*1, (_xlpm.x="M5")*1, (_xlpm.x="A")*1, (_xlpm.x="K")*1,
(_xlpm.x="G4")*1, (_xlpm.x="G5")*1, (_xlpm.x="GA")*1, (_xlpm.x="GK")*1  )&gt;0, 2, 1))</f>
        <v>2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96</v>
      </c>
      <c r="M54" s="169" t="s">
        <v>83</v>
      </c>
      <c r="N54" s="169" t="s">
        <v>13</v>
      </c>
      <c r="O54" s="169" t="s">
        <v>29</v>
      </c>
      <c r="Q54" s="168">
        <v>7</v>
      </c>
      <c r="R54" s="168">
        <v>15</v>
      </c>
      <c r="S54" s="168">
        <v>16</v>
      </c>
      <c r="T54" s="168">
        <v>5</v>
      </c>
      <c r="U54" s="168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3</v>
      </c>
      <c r="Z54" s="23" cm="1">
        <f t="array" ref="Z54">_xlfn.LET(_xlpm.x, N54:N56, IF(SUM(
(_xlpm.x="M4")*1, (_xlpm.x="M5")*1, (_xlpm.x="A")*1, (_xlpm.x="K")*1,
(_xlpm.x="G4")*1, (_xlpm.x="G5")*1, (_xlpm.x="GA")*1, (_xlpm.x="GK")*1  )&gt;0, 2, 1))</f>
        <v>2</v>
      </c>
      <c r="AA54" s="23" cm="1">
        <f t="array" ref="AA54">_xlfn.LET(_xlpm.x, O54:O56, IF(SUM(
(_xlpm.x="M4")*1, (_xlpm.x="M5")*1, (_xlpm.x="A")*1, (_xlpm.x="K")*1,
(_xlpm.x="G4")*1, (_xlpm.x="G5")*1, (_xlpm.x="GA")*1, (_xlpm.x="GK")*1  )&gt;0, 2, 1))</f>
        <v>2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13</v>
      </c>
      <c r="L55" s="169" t="s">
        <v>25</v>
      </c>
      <c r="M55" s="169" t="s">
        <v>295</v>
      </c>
      <c r="N55" s="169" t="s">
        <v>81</v>
      </c>
      <c r="O55" s="169" t="s">
        <v>31</v>
      </c>
      <c r="Q55" s="168">
        <v>5</v>
      </c>
      <c r="R55" s="168">
        <v>8</v>
      </c>
      <c r="S55" s="168">
        <v>15</v>
      </c>
      <c r="T55" s="168">
        <v>14</v>
      </c>
      <c r="U55" s="168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(_xlpm.x="M4")*1, (_xlpm.x="M5")*1, (_xlpm.x="A")*1, (_xlpm.x="K")*1,
(_xlpm.x="G4")*1, (_xlpm.x="G5")*1, (_xlpm.x="GA")*1, (_xlpm.x="GK")*1  )&gt;0, 2, 1))</f>
        <v>2</v>
      </c>
      <c r="AA55" s="23" cm="1">
        <f t="array" ref="AA55">_xlfn.LET(_xlpm.x, O55:O57, IF(SUM(
(_xlpm.x="M4")*1, (_xlpm.x="M5")*1, (_xlpm.x="A")*1, (_xlpm.x="K")*1,
(_xlpm.x="G4")*1, (_xlpm.x="G5")*1, (_xlpm.x="GA")*1, (_xlpm.x="GK")*1  )&gt;0, 2, 1))</f>
        <v>2</v>
      </c>
      <c r="AC55" s="174" t="s">
        <v>14</v>
      </c>
      <c r="AD55" s="174">
        <v>1</v>
      </c>
      <c r="AE55" s="174">
        <v>1</v>
      </c>
      <c r="AF55" s="174">
        <v>0</v>
      </c>
      <c r="AG55" s="174">
        <v>1</v>
      </c>
      <c r="AH55" s="174">
        <v>1</v>
      </c>
      <c r="AI55" s="5"/>
      <c r="AJ55" s="174" t="s">
        <v>14</v>
      </c>
      <c r="AK55" s="174">
        <v>1</v>
      </c>
      <c r="AL55" s="174">
        <v>1</v>
      </c>
      <c r="AM55" s="174">
        <v>0</v>
      </c>
      <c r="AN55" s="174">
        <v>1</v>
      </c>
      <c r="AO55" s="174">
        <v>1</v>
      </c>
    </row>
    <row r="56" spans="10:41" ht="16.5" customHeight="1">
      <c r="J56" s="23">
        <v>52</v>
      </c>
      <c r="K56" s="169" t="s">
        <v>29</v>
      </c>
      <c r="L56" s="169" t="s">
        <v>13</v>
      </c>
      <c r="M56" s="169" t="s">
        <v>84</v>
      </c>
      <c r="N56" s="169" t="s">
        <v>95</v>
      </c>
      <c r="O56" s="169" t="s">
        <v>29</v>
      </c>
      <c r="Q56" s="168">
        <v>8</v>
      </c>
      <c r="R56" s="168">
        <v>5</v>
      </c>
      <c r="S56" s="168">
        <v>17</v>
      </c>
      <c r="T56" s="168">
        <v>6</v>
      </c>
      <c r="U56" s="168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(_xlpm.x="M4")*1, (_xlpm.x="M5")*1, (_xlpm.x="A")*1, (_xlpm.x="K")*1,
(_xlpm.x="G4")*1, (_xlpm.x="G5")*1, (_xlpm.x="GA")*1, (_xlpm.x="GK")*1  )&gt;0, 2, 1))</f>
        <v>2</v>
      </c>
      <c r="AA56" s="23" cm="1">
        <f t="array" ref="AA56">_xlfn.LET(_xlpm.x, O56:O58, IF(SUM(
(_xlpm.x="M4")*1, (_xlpm.x="M5")*1, (_xlpm.x="A")*1, (_xlpm.x="K")*1,
(_xlpm.x="G4")*1, (_xlpm.x="G5")*1, (_xlpm.x="GA")*1, (_xlpm.x="GK")*1  )&gt;0, 2, 1))</f>
        <v>2</v>
      </c>
      <c r="AC56" s="129" t="s">
        <v>15</v>
      </c>
      <c r="AD56" s="175">
        <v>3</v>
      </c>
      <c r="AE56" s="175">
        <v>10</v>
      </c>
      <c r="AF56" s="175">
        <v>0</v>
      </c>
      <c r="AG56" s="175">
        <v>3</v>
      </c>
      <c r="AH56" s="175">
        <v>9</v>
      </c>
      <c r="AI56" s="5"/>
      <c r="AJ56" s="129" t="s">
        <v>15</v>
      </c>
      <c r="AK56" s="175">
        <v>3</v>
      </c>
      <c r="AL56" s="175">
        <v>10</v>
      </c>
      <c r="AM56" s="175">
        <v>0</v>
      </c>
      <c r="AN56" s="175">
        <v>3</v>
      </c>
      <c r="AO56" s="175">
        <v>9</v>
      </c>
    </row>
    <row r="57" spans="10:41" ht="16.5" customHeight="1">
      <c r="J57" s="168">
        <v>53</v>
      </c>
      <c r="K57" s="169" t="s">
        <v>31</v>
      </c>
      <c r="L57" s="169" t="s">
        <v>78</v>
      </c>
      <c r="M57" s="169" t="s">
        <v>294</v>
      </c>
      <c r="N57" s="169" t="s">
        <v>12</v>
      </c>
      <c r="O57" s="169" t="s">
        <v>13</v>
      </c>
      <c r="Q57" s="168">
        <v>7</v>
      </c>
      <c r="R57" s="168">
        <v>11</v>
      </c>
      <c r="S57" s="168">
        <v>14</v>
      </c>
      <c r="T57" s="168">
        <v>4</v>
      </c>
      <c r="U57" s="168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3</v>
      </c>
      <c r="Z57" s="23" cm="1">
        <f t="array" ref="Z57">_xlfn.LET(_xlpm.x, N57:N59, IF(SUM(
(_xlpm.x="M4")*1, (_xlpm.x="M5")*1, (_xlpm.x="A")*1, (_xlpm.x="K")*1,
(_xlpm.x="G4")*1, (_xlpm.x="G5")*1, (_xlpm.x="GA")*1, (_xlpm.x="GK")*1  )&gt;0, 2, 1))</f>
        <v>2</v>
      </c>
      <c r="AA57" s="23" cm="1">
        <f t="array" ref="AA57">_xlfn.LET(_xlpm.x, O57:O59, IF(SUM(
(_xlpm.x="M4")*1, (_xlpm.x="M5")*1, (_xlpm.x="A")*1, (_xlpm.x="K")*1,
(_xlpm.x="G4")*1, (_xlpm.x="G5")*1, (_xlpm.x="GA")*1, (_xlpm.x="GK")*1  )&gt;0, 2, 1))</f>
        <v>2</v>
      </c>
      <c r="AC57" s="129" t="s">
        <v>16</v>
      </c>
      <c r="AD57" s="175">
        <v>3</v>
      </c>
      <c r="AE57" s="175">
        <v>12</v>
      </c>
      <c r="AF57" s="175">
        <v>0</v>
      </c>
      <c r="AG57" s="175">
        <v>3</v>
      </c>
      <c r="AH57" s="175">
        <v>8</v>
      </c>
      <c r="AI57" s="5"/>
      <c r="AJ57" s="129" t="s">
        <v>16</v>
      </c>
      <c r="AK57" s="175">
        <v>3</v>
      </c>
      <c r="AL57" s="175">
        <v>12</v>
      </c>
      <c r="AM57" s="175">
        <v>0</v>
      </c>
      <c r="AN57" s="175">
        <v>3</v>
      </c>
      <c r="AO57" s="175">
        <v>8</v>
      </c>
    </row>
    <row r="58" spans="10:41" ht="16.5" customHeight="1">
      <c r="J58" s="23">
        <v>54</v>
      </c>
      <c r="K58" s="169" t="s">
        <v>13</v>
      </c>
      <c r="L58" s="169" t="s">
        <v>14</v>
      </c>
      <c r="M58" s="169" t="s">
        <v>83</v>
      </c>
      <c r="N58" s="169" t="s">
        <v>29</v>
      </c>
      <c r="O58" s="169" t="s">
        <v>31</v>
      </c>
      <c r="Q58" s="168">
        <v>5</v>
      </c>
      <c r="R58" s="168">
        <v>1</v>
      </c>
      <c r="S58" s="168">
        <v>16</v>
      </c>
      <c r="T58" s="168">
        <v>8</v>
      </c>
      <c r="U58" s="168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(_xlpm.x="M4")*1, (_xlpm.x="M5")*1, (_xlpm.x="A")*1, (_xlpm.x="K")*1,
(_xlpm.x="G4")*1, (_xlpm.x="G5")*1, (_xlpm.x="GA")*1, (_xlpm.x="GK")*1  )&gt;0, 2, 1))</f>
        <v>2</v>
      </c>
      <c r="AA58" s="23" cm="1">
        <f t="array" ref="AA58">_xlfn.LET(_xlpm.x, O58:O60, IF(SUM(
(_xlpm.x="M4")*1, (_xlpm.x="M5")*1, (_xlpm.x="A")*1, (_xlpm.x="K")*1,
(_xlpm.x="G4")*1, (_xlpm.x="G5")*1, (_xlpm.x="GA")*1, (_xlpm.x="GK")*1  )&gt;0, 2, 1))</f>
        <v>2</v>
      </c>
      <c r="AC58" s="129" t="s">
        <v>12</v>
      </c>
      <c r="AD58" s="175">
        <v>7</v>
      </c>
      <c r="AE58" s="175">
        <v>13</v>
      </c>
      <c r="AF58" s="175">
        <v>0</v>
      </c>
      <c r="AG58" s="175">
        <v>7</v>
      </c>
      <c r="AH58" s="175">
        <v>14</v>
      </c>
      <c r="AI58" s="5"/>
      <c r="AJ58" s="129" t="s">
        <v>12</v>
      </c>
      <c r="AK58" s="175">
        <v>7</v>
      </c>
      <c r="AL58" s="175">
        <v>13</v>
      </c>
      <c r="AM58" s="175">
        <v>0</v>
      </c>
      <c r="AN58" s="175">
        <v>7</v>
      </c>
      <c r="AO58" s="175">
        <v>14</v>
      </c>
    </row>
    <row r="59" spans="10:41" ht="16.5" customHeight="1">
      <c r="J59" s="168">
        <v>55</v>
      </c>
      <c r="K59" s="169" t="s">
        <v>31</v>
      </c>
      <c r="L59" s="169" t="s">
        <v>82</v>
      </c>
      <c r="M59" s="169" t="s">
        <v>84</v>
      </c>
      <c r="N59" s="169" t="s">
        <v>28</v>
      </c>
      <c r="O59" s="169" t="s">
        <v>29</v>
      </c>
      <c r="Q59" s="168">
        <v>7</v>
      </c>
      <c r="R59" s="168">
        <v>16</v>
      </c>
      <c r="S59" s="168">
        <v>17</v>
      </c>
      <c r="T59" s="168">
        <v>9</v>
      </c>
      <c r="U59" s="168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(_xlpm.x="M4")*1, (_xlpm.x="M5")*1, (_xlpm.x="A")*1, (_xlpm.x="K")*1,
(_xlpm.x="G4")*1, (_xlpm.x="G5")*1, (_xlpm.x="GA")*1, (_xlpm.x="GK")*1  )&gt;0, 2, 1))</f>
        <v>2</v>
      </c>
      <c r="AA59" s="23" cm="1">
        <f t="array" ref="AA59">_xlfn.LET(_xlpm.x, O59:O61, IF(SUM(
(_xlpm.x="M4")*1, (_xlpm.x="M5")*1, (_xlpm.x="A")*1, (_xlpm.x="K")*1,
(_xlpm.x="G4")*1, (_xlpm.x="G5")*1, (_xlpm.x="GA")*1, (_xlpm.x="GK")*1  )&gt;0, 2, 1))</f>
        <v>2</v>
      </c>
      <c r="AC59" s="129" t="s">
        <v>13</v>
      </c>
      <c r="AD59" s="175">
        <v>43</v>
      </c>
      <c r="AE59" s="175">
        <v>22</v>
      </c>
      <c r="AF59" s="175">
        <v>0</v>
      </c>
      <c r="AG59" s="175">
        <v>31</v>
      </c>
      <c r="AH59" s="175">
        <v>36</v>
      </c>
      <c r="AI59" s="5"/>
      <c r="AJ59" s="129" t="s">
        <v>13</v>
      </c>
      <c r="AK59" s="175">
        <v>43</v>
      </c>
      <c r="AL59" s="175">
        <v>22</v>
      </c>
      <c r="AM59" s="175">
        <v>0</v>
      </c>
      <c r="AN59" s="175">
        <v>31</v>
      </c>
      <c r="AO59" s="175">
        <v>36</v>
      </c>
    </row>
    <row r="60" spans="10:41" ht="16.5" customHeight="1">
      <c r="J60" s="23">
        <v>56</v>
      </c>
      <c r="K60" s="169" t="s">
        <v>25</v>
      </c>
      <c r="L60" s="169" t="s">
        <v>13</v>
      </c>
      <c r="M60" s="169" t="s">
        <v>294</v>
      </c>
      <c r="N60" s="169" t="s">
        <v>95</v>
      </c>
      <c r="O60" s="169" t="s">
        <v>30</v>
      </c>
      <c r="Q60" s="168">
        <v>8</v>
      </c>
      <c r="R60" s="168">
        <v>5</v>
      </c>
      <c r="S60" s="168">
        <v>14</v>
      </c>
      <c r="T60" s="168">
        <v>6</v>
      </c>
      <c r="U60" s="168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(_xlpm.x="M4")*1, (_xlpm.x="M5")*1, (_xlpm.x="A")*1, (_xlpm.x="K")*1,
(_xlpm.x="G4")*1, (_xlpm.x="G5")*1, (_xlpm.x="GA")*1, (_xlpm.x="GK")*1  )&gt;0, 2, 1))</f>
        <v>2</v>
      </c>
      <c r="AA60" s="23" cm="1">
        <f t="array" ref="AA60">_xlfn.LET(_xlpm.x, O60:O62, IF(SUM(
(_xlpm.x="M4")*1, (_xlpm.x="M5")*1, (_xlpm.x="A")*1, (_xlpm.x="K")*1,
(_xlpm.x="G4")*1, (_xlpm.x="G5")*1, (_xlpm.x="GA")*1, (_xlpm.x="GK")*1  )&gt;0, 2, 1))</f>
        <v>2</v>
      </c>
      <c r="AC60" s="129" t="s">
        <v>95</v>
      </c>
      <c r="AD60" s="175">
        <v>42</v>
      </c>
      <c r="AE60" s="175">
        <v>22</v>
      </c>
      <c r="AF60" s="175">
        <v>0</v>
      </c>
      <c r="AG60" s="175">
        <v>27</v>
      </c>
      <c r="AH60" s="175">
        <v>34</v>
      </c>
      <c r="AI60" s="5"/>
      <c r="AJ60" s="129" t="s">
        <v>95</v>
      </c>
      <c r="AK60" s="175">
        <v>42</v>
      </c>
      <c r="AL60" s="175">
        <v>22</v>
      </c>
      <c r="AM60" s="175">
        <v>0</v>
      </c>
      <c r="AN60" s="175">
        <v>27</v>
      </c>
      <c r="AO60" s="175">
        <v>34</v>
      </c>
    </row>
    <row r="61" spans="10:41">
      <c r="J61" s="168">
        <v>57</v>
      </c>
      <c r="K61" s="169" t="s">
        <v>13</v>
      </c>
      <c r="L61" s="169" t="s">
        <v>95</v>
      </c>
      <c r="M61" s="169" t="s">
        <v>295</v>
      </c>
      <c r="N61" s="169" t="s">
        <v>80</v>
      </c>
      <c r="O61" s="169" t="s">
        <v>29</v>
      </c>
      <c r="Q61" s="168">
        <v>5</v>
      </c>
      <c r="R61" s="168">
        <v>6</v>
      </c>
      <c r="S61" s="168">
        <v>15</v>
      </c>
      <c r="T61" s="168">
        <v>13</v>
      </c>
      <c r="U61" s="168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(_xlpm.x="M4")*1, (_xlpm.x="M5")*1, (_xlpm.x="A")*1, (_xlpm.x="K")*1,
(_xlpm.x="G4")*1, (_xlpm.x="G5")*1, (_xlpm.x="GA")*1, (_xlpm.x="GK")*1  )&gt;0, 2, 1))</f>
        <v>1</v>
      </c>
      <c r="AA61" s="23" cm="1">
        <f t="array" ref="AA61">_xlfn.LET(_xlpm.x, O61:O63, IF(SUM(
(_xlpm.x="M4")*1, (_xlpm.x="M5")*1, (_xlpm.x="A")*1, (_xlpm.x="K")*1,
(_xlpm.x="G4")*1, (_xlpm.x="G5")*1, (_xlpm.x="GA")*1, (_xlpm.x="GK")*1  )&gt;0, 2, 1))</f>
        <v>2</v>
      </c>
      <c r="AC61" s="129" t="s">
        <v>31</v>
      </c>
      <c r="AD61" s="175">
        <v>43</v>
      </c>
      <c r="AE61" s="175">
        <v>27</v>
      </c>
      <c r="AF61" s="175">
        <v>0</v>
      </c>
      <c r="AG61" s="175">
        <v>31</v>
      </c>
      <c r="AH61" s="175">
        <v>35</v>
      </c>
      <c r="AI61" s="5"/>
      <c r="AJ61" s="129" t="s">
        <v>31</v>
      </c>
      <c r="AK61" s="175">
        <v>43</v>
      </c>
      <c r="AL61" s="175">
        <v>27</v>
      </c>
      <c r="AM61" s="175">
        <v>0</v>
      </c>
      <c r="AN61" s="175">
        <v>31</v>
      </c>
      <c r="AO61" s="175">
        <v>35</v>
      </c>
    </row>
    <row r="62" spans="10:41">
      <c r="J62" s="23">
        <v>58</v>
      </c>
      <c r="K62" s="169" t="s">
        <v>95</v>
      </c>
      <c r="L62" s="169" t="s">
        <v>81</v>
      </c>
      <c r="M62" s="169" t="s">
        <v>83</v>
      </c>
      <c r="N62" s="169" t="s">
        <v>28</v>
      </c>
      <c r="O62" s="169" t="s">
        <v>13</v>
      </c>
      <c r="Q62" s="168">
        <v>6</v>
      </c>
      <c r="R62" s="168">
        <v>14</v>
      </c>
      <c r="S62" s="168">
        <v>16</v>
      </c>
      <c r="T62" s="168">
        <v>9</v>
      </c>
      <c r="U62" s="168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(_xlpm.x="M4")*1, (_xlpm.x="M5")*1, (_xlpm.x="A")*1, (_xlpm.x="K")*1,
(_xlpm.x="G4")*1, (_xlpm.x="G5")*1, (_xlpm.x="GA")*1, (_xlpm.x="GK")*1  )&gt;0, 2, 1))</f>
        <v>1</v>
      </c>
      <c r="AA62" s="23" cm="1">
        <f t="array" ref="AA62">_xlfn.LET(_xlpm.x, O62:O64, IF(SUM(
(_xlpm.x="M4")*1, (_xlpm.x="M5")*1, (_xlpm.x="A")*1, (_xlpm.x="K")*1,
(_xlpm.x="G4")*1, (_xlpm.x="G5")*1, (_xlpm.x="GA")*1, (_xlpm.x="GK")*1  )&gt;0, 2, 1))</f>
        <v>2</v>
      </c>
      <c r="AC62" s="129" t="s">
        <v>29</v>
      </c>
      <c r="AD62" s="175">
        <v>43</v>
      </c>
      <c r="AE62" s="175">
        <v>24</v>
      </c>
      <c r="AF62" s="175">
        <v>0</v>
      </c>
      <c r="AG62" s="175">
        <v>32</v>
      </c>
      <c r="AH62" s="175">
        <v>34</v>
      </c>
      <c r="AI62" s="5"/>
      <c r="AJ62" s="129" t="s">
        <v>29</v>
      </c>
      <c r="AK62" s="175">
        <v>43</v>
      </c>
      <c r="AL62" s="175">
        <v>24</v>
      </c>
      <c r="AM62" s="175">
        <v>0</v>
      </c>
      <c r="AN62" s="175">
        <v>32</v>
      </c>
      <c r="AO62" s="175">
        <v>34</v>
      </c>
    </row>
    <row r="63" spans="10:41" ht="16.5" customHeight="1">
      <c r="J63" s="168">
        <v>59</v>
      </c>
      <c r="K63" s="169" t="s">
        <v>14</v>
      </c>
      <c r="L63" s="169" t="s">
        <v>23</v>
      </c>
      <c r="M63" s="169" t="s">
        <v>84</v>
      </c>
      <c r="N63" s="169" t="s">
        <v>15</v>
      </c>
      <c r="O63" s="169" t="s">
        <v>30</v>
      </c>
      <c r="Q63" s="168">
        <v>1</v>
      </c>
      <c r="R63" s="168">
        <v>5</v>
      </c>
      <c r="S63" s="168">
        <v>17</v>
      </c>
      <c r="T63" s="168">
        <v>2</v>
      </c>
      <c r="U63" s="168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3</v>
      </c>
      <c r="Z63" s="23" cm="1">
        <f t="array" ref="Z63">_xlfn.LET(_xlpm.x, N63:N65, IF(SUM(
(_xlpm.x="M4")*1, (_xlpm.x="M5")*1, (_xlpm.x="A")*1, (_xlpm.x="K")*1,
(_xlpm.x="G4")*1, (_xlpm.x="G5")*1, (_xlpm.x="GA")*1, (_xlpm.x="GK")*1  )&gt;0, 2, 1))</f>
        <v>1</v>
      </c>
      <c r="AA63" s="23" cm="1">
        <f t="array" ref="AA63">_xlfn.LET(_xlpm.x, O63:O65, IF(SUM(
(_xlpm.x="M4")*1, (_xlpm.x="M5")*1, (_xlpm.x="A")*1, (_xlpm.x="K")*1,
(_xlpm.x="G4")*1, (_xlpm.x="G5")*1, (_xlpm.x="GA")*1, (_xlpm.x="GK")*1  )&gt;0, 2, 1))</f>
        <v>2</v>
      </c>
      <c r="AC63" s="129" t="s">
        <v>28</v>
      </c>
      <c r="AD63" s="175">
        <v>7</v>
      </c>
      <c r="AE63" s="175">
        <v>12</v>
      </c>
      <c r="AF63" s="175">
        <v>0</v>
      </c>
      <c r="AG63" s="175">
        <v>6</v>
      </c>
      <c r="AH63" s="175">
        <v>13</v>
      </c>
      <c r="AI63" s="5"/>
      <c r="AJ63" s="129" t="s">
        <v>28</v>
      </c>
      <c r="AK63" s="175">
        <v>7</v>
      </c>
      <c r="AL63" s="175">
        <v>12</v>
      </c>
      <c r="AM63" s="175">
        <v>0</v>
      </c>
      <c r="AN63" s="175">
        <v>6</v>
      </c>
      <c r="AO63" s="175">
        <v>13</v>
      </c>
    </row>
    <row r="64" spans="10:41" ht="16.5" customHeight="1">
      <c r="J64" s="23">
        <v>60</v>
      </c>
      <c r="K64" s="169" t="s">
        <v>29</v>
      </c>
      <c r="L64" s="169" t="s">
        <v>25</v>
      </c>
      <c r="M64" s="169" t="s">
        <v>294</v>
      </c>
      <c r="N64" s="169" t="s">
        <v>28</v>
      </c>
      <c r="O64" s="169" t="s">
        <v>13</v>
      </c>
      <c r="Q64" s="168">
        <v>8</v>
      </c>
      <c r="R64" s="168">
        <v>8</v>
      </c>
      <c r="S64" s="168">
        <v>14</v>
      </c>
      <c r="T64" s="168">
        <v>9</v>
      </c>
      <c r="U64" s="168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3</v>
      </c>
      <c r="Z64" s="23" cm="1">
        <f t="array" ref="Z64">_xlfn.LET(_xlpm.x, N64:N66, IF(SUM(
(_xlpm.x="M4")*1, (_xlpm.x="M5")*1, (_xlpm.x="A")*1, (_xlpm.x="K")*1,
(_xlpm.x="G4")*1, (_xlpm.x="G5")*1, (_xlpm.x="GA")*1, (_xlpm.x="GK")*1  )&gt;0, 2, 1))</f>
        <v>1</v>
      </c>
      <c r="AA64" s="23" cm="1">
        <f t="array" ref="AA64">_xlfn.LET(_xlpm.x, O64:O66, IF(SUM(
(_xlpm.x="M4")*1, (_xlpm.x="M5")*1, (_xlpm.x="A")*1, (_xlpm.x="K")*1,
(_xlpm.x="G4")*1, (_xlpm.x="G5")*1, (_xlpm.x="GA")*1, (_xlpm.x="GK")*1  )&gt;0, 2, 1))</f>
        <v>2</v>
      </c>
      <c r="AC64" s="129" t="s">
        <v>30</v>
      </c>
      <c r="AD64" s="175">
        <v>7</v>
      </c>
      <c r="AE64" s="175">
        <v>8</v>
      </c>
      <c r="AF64" s="175">
        <v>0</v>
      </c>
      <c r="AG64" s="175">
        <v>7</v>
      </c>
      <c r="AH64" s="175">
        <v>14</v>
      </c>
      <c r="AI64" s="5"/>
      <c r="AJ64" s="129" t="s">
        <v>30</v>
      </c>
      <c r="AK64" s="175">
        <v>7</v>
      </c>
      <c r="AL64" s="175">
        <v>8</v>
      </c>
      <c r="AM64" s="175">
        <v>0</v>
      </c>
      <c r="AN64" s="175">
        <v>7</v>
      </c>
      <c r="AO64" s="175">
        <v>14</v>
      </c>
    </row>
    <row r="65" spans="10:41" ht="16.5" customHeight="1">
      <c r="J65" s="168">
        <v>61</v>
      </c>
      <c r="K65" s="169" t="s">
        <v>95</v>
      </c>
      <c r="L65" s="169" t="s">
        <v>95</v>
      </c>
      <c r="M65" s="169" t="s">
        <v>295</v>
      </c>
      <c r="N65" s="169" t="s">
        <v>78</v>
      </c>
      <c r="O65" s="169" t="s">
        <v>12</v>
      </c>
      <c r="Q65" s="168">
        <v>6</v>
      </c>
      <c r="R65" s="168">
        <v>6</v>
      </c>
      <c r="S65" s="168">
        <v>15</v>
      </c>
      <c r="T65" s="168">
        <v>11</v>
      </c>
      <c r="U65" s="168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(_xlpm.x="M4")*1, (_xlpm.x="M5")*1, (_xlpm.x="A")*1, (_xlpm.x="K")*1,
(_xlpm.x="G4")*1, (_xlpm.x="G5")*1, (_xlpm.x="GA")*1, (_xlpm.x="GK")*1  )&gt;0, 2, 1))</f>
        <v>2</v>
      </c>
      <c r="AA65" s="23" cm="1">
        <f t="array" ref="AA65">_xlfn.LET(_xlpm.x, O65:O67, IF(SUM(
(_xlpm.x="M4")*1, (_xlpm.x="M5")*1, (_xlpm.x="A")*1, (_xlpm.x="K")*1,
(_xlpm.x="G4")*1, (_xlpm.x="G5")*1, (_xlpm.x="GA")*1, (_xlpm.x="GK")*1  )&gt;0, 2, 1))</f>
        <v>2</v>
      </c>
      <c r="AC65" s="174" t="s">
        <v>78</v>
      </c>
      <c r="AD65" s="176">
        <v>0</v>
      </c>
      <c r="AE65" s="176">
        <v>3</v>
      </c>
      <c r="AF65" s="176">
        <v>3</v>
      </c>
      <c r="AG65" s="176">
        <v>2</v>
      </c>
      <c r="AH65" s="176">
        <v>0</v>
      </c>
      <c r="AI65" s="5"/>
      <c r="AJ65" s="174" t="s">
        <v>78</v>
      </c>
      <c r="AK65" s="176">
        <v>0</v>
      </c>
      <c r="AL65" s="176">
        <v>3</v>
      </c>
      <c r="AM65" s="176">
        <v>3</v>
      </c>
      <c r="AN65" s="176">
        <v>2</v>
      </c>
      <c r="AO65" s="176">
        <v>0</v>
      </c>
    </row>
    <row r="66" spans="10:41" ht="16.5" customHeight="1">
      <c r="J66" s="23">
        <v>62</v>
      </c>
      <c r="K66" s="169" t="s">
        <v>29</v>
      </c>
      <c r="L66" s="169" t="s">
        <v>85</v>
      </c>
      <c r="M66" s="169" t="s">
        <v>83</v>
      </c>
      <c r="N66" s="169" t="s">
        <v>15</v>
      </c>
      <c r="O66" s="169" t="s">
        <v>30</v>
      </c>
      <c r="Q66" s="168">
        <v>8</v>
      </c>
      <c r="R66" s="168">
        <v>18</v>
      </c>
      <c r="S66" s="168">
        <v>16</v>
      </c>
      <c r="T66" s="168">
        <v>2</v>
      </c>
      <c r="U66" s="168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(_xlpm.x="M4")*1, (_xlpm.x="M5")*1, (_xlpm.x="A")*1, (_xlpm.x="K")*1,
(_xlpm.x="G4")*1, (_xlpm.x="G5")*1, (_xlpm.x="GA")*1, (_xlpm.x="GK")*1  )&gt;0, 2, 1))</f>
        <v>2</v>
      </c>
      <c r="AA66" s="23" cm="1">
        <f t="array" ref="AA66">_xlfn.LET(_xlpm.x, O66:O68, IF(SUM(
(_xlpm.x="M4")*1, (_xlpm.x="M5")*1, (_xlpm.x="A")*1, (_xlpm.x="K")*1,
(_xlpm.x="G4")*1, (_xlpm.x="G5")*1, (_xlpm.x="GA")*1, (_xlpm.x="GK")*1  )&gt;0, 2, 1))</f>
        <v>2</v>
      </c>
      <c r="AC66" s="174" t="s">
        <v>79</v>
      </c>
      <c r="AD66" s="176">
        <v>0</v>
      </c>
      <c r="AE66" s="176">
        <v>4</v>
      </c>
      <c r="AF66" s="176">
        <v>1</v>
      </c>
      <c r="AG66" s="176">
        <v>2</v>
      </c>
      <c r="AH66" s="176">
        <v>0</v>
      </c>
      <c r="AI66" s="5"/>
      <c r="AJ66" s="174" t="s">
        <v>79</v>
      </c>
      <c r="AK66" s="176">
        <v>0</v>
      </c>
      <c r="AL66" s="176">
        <v>4</v>
      </c>
      <c r="AM66" s="176">
        <v>1</v>
      </c>
      <c r="AN66" s="176">
        <v>2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12</v>
      </c>
      <c r="M67" s="169" t="s">
        <v>84</v>
      </c>
      <c r="N67" s="169" t="s">
        <v>13</v>
      </c>
      <c r="O67" s="169" t="s">
        <v>31</v>
      </c>
      <c r="Q67" s="168">
        <v>7</v>
      </c>
      <c r="R67" s="168">
        <v>4</v>
      </c>
      <c r="S67" s="168">
        <v>17</v>
      </c>
      <c r="T67" s="168">
        <v>5</v>
      </c>
      <c r="U67" s="168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(_xlpm.x="M4")*1, (_xlpm.x="M5")*1, (_xlpm.x="A")*1, (_xlpm.x="K")*1,
(_xlpm.x="G4")*1, (_xlpm.x="G5")*1, (_xlpm.x="GA")*1, (_xlpm.x="GK")*1  )&gt;0, 2, 1))</f>
        <v>2</v>
      </c>
      <c r="AA67" s="23" cm="1">
        <f t="array" ref="AA67">_xlfn.LET(_xlpm.x, O67:O69, IF(SUM(
(_xlpm.x="M4")*1, (_xlpm.x="M5")*1, (_xlpm.x="A")*1, (_xlpm.x="K")*1,
(_xlpm.x="G4")*1, (_xlpm.x="G5")*1, (_xlpm.x="GA")*1, (_xlpm.x="GK")*1  )&gt;0, 2, 1))</f>
        <v>2</v>
      </c>
      <c r="AC67" s="174" t="s">
        <v>80</v>
      </c>
      <c r="AD67" s="176">
        <v>0</v>
      </c>
      <c r="AE67" s="176">
        <v>4</v>
      </c>
      <c r="AF67" s="176">
        <v>8</v>
      </c>
      <c r="AG67" s="176">
        <v>3</v>
      </c>
      <c r="AH67" s="176">
        <v>0</v>
      </c>
      <c r="AI67" s="5"/>
      <c r="AJ67" s="174" t="s">
        <v>80</v>
      </c>
      <c r="AK67" s="176">
        <v>0</v>
      </c>
      <c r="AL67" s="176">
        <v>4</v>
      </c>
      <c r="AM67" s="176">
        <v>8</v>
      </c>
      <c r="AN67" s="176">
        <v>3</v>
      </c>
      <c r="AO67" s="176">
        <v>0</v>
      </c>
    </row>
    <row r="68" spans="10:41" ht="16.5" customHeight="1">
      <c r="J68" s="23">
        <v>64</v>
      </c>
      <c r="K68" s="169" t="s">
        <v>29</v>
      </c>
      <c r="L68" s="169" t="s">
        <v>31</v>
      </c>
      <c r="M68" s="169" t="s">
        <v>294</v>
      </c>
      <c r="N68" s="169" t="s">
        <v>15</v>
      </c>
      <c r="O68" s="169" t="s">
        <v>12</v>
      </c>
      <c r="Q68" s="168">
        <v>8</v>
      </c>
      <c r="R68" s="168">
        <v>7</v>
      </c>
      <c r="S68" s="168">
        <v>14</v>
      </c>
      <c r="T68" s="168">
        <v>2</v>
      </c>
      <c r="U68" s="168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(_xlpm.x="M4")*1, (_xlpm.x="M5")*1, (_xlpm.x="A")*1, (_xlpm.x="K")*1,
(_xlpm.x="G4")*1, (_xlpm.x="G5")*1, (_xlpm.x="GA")*1, (_xlpm.x="GK")*1  )&gt;0, 2, 1))</f>
        <v>2</v>
      </c>
      <c r="AA68" s="23" cm="1">
        <f t="array" ref="AA68">_xlfn.LET(_xlpm.x, O68:O70, IF(SUM(
(_xlpm.x="M4")*1, (_xlpm.x="M5")*1, (_xlpm.x="A")*1, (_xlpm.x="K")*1,
(_xlpm.x="G4")*1, (_xlpm.x="G5")*1, (_xlpm.x="GA")*1, (_xlpm.x="GK")*1  )&gt;0, 2, 1))</f>
        <v>1</v>
      </c>
      <c r="AC68" s="174" t="s">
        <v>81</v>
      </c>
      <c r="AD68" s="176">
        <v>0</v>
      </c>
      <c r="AE68" s="176">
        <v>9</v>
      </c>
      <c r="AF68" s="176">
        <v>43</v>
      </c>
      <c r="AG68" s="176">
        <v>12</v>
      </c>
      <c r="AH68" s="176">
        <v>0</v>
      </c>
      <c r="AI68" s="5"/>
      <c r="AJ68" s="174" t="s">
        <v>81</v>
      </c>
      <c r="AK68" s="176">
        <v>0</v>
      </c>
      <c r="AL68" s="176">
        <v>9</v>
      </c>
      <c r="AM68" s="176">
        <v>43</v>
      </c>
      <c r="AN68" s="176">
        <v>12</v>
      </c>
      <c r="AO68" s="176">
        <v>0</v>
      </c>
    </row>
    <row r="69" spans="10:41" ht="16.5" customHeight="1">
      <c r="J69" s="168">
        <v>65</v>
      </c>
      <c r="K69" s="169" t="s">
        <v>95</v>
      </c>
      <c r="L69" s="169" t="s">
        <v>12</v>
      </c>
      <c r="M69" s="169" t="s">
        <v>83</v>
      </c>
      <c r="N69" s="169" t="s">
        <v>29</v>
      </c>
      <c r="O69" s="169" t="s">
        <v>16</v>
      </c>
      <c r="Q69" s="168">
        <v>6</v>
      </c>
      <c r="R69" s="168">
        <v>4</v>
      </c>
      <c r="S69" s="168">
        <v>16</v>
      </c>
      <c r="T69" s="168">
        <v>8</v>
      </c>
      <c r="U69" s="168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(_xlpm.x="M4")*1, (_xlpm.x="M5")*1, (_xlpm.x="A")*1, (_xlpm.x="K")*1,
(_xlpm.x="G4")*1, (_xlpm.x="G5")*1, (_xlpm.x="GA")*1, (_xlpm.x="GK")*1  )&gt;0, 2, 1))</f>
        <v>2</v>
      </c>
      <c r="AA69" s="23" cm="1">
        <f t="array" ref="AA69">_xlfn.LET(_xlpm.x, O69:O71, IF(SUM(
(_xlpm.x="M4")*1, (_xlpm.x="M5")*1, (_xlpm.x="A")*1, (_xlpm.x="K")*1,
(_xlpm.x="G4")*1, (_xlpm.x="G5")*1, (_xlpm.x="GA")*1, (_xlpm.x="GK")*1  )&gt;0, 2, 1))</f>
        <v>1</v>
      </c>
      <c r="AC69" s="174" t="s">
        <v>96</v>
      </c>
      <c r="AD69" s="176">
        <v>0</v>
      </c>
      <c r="AE69" s="176">
        <v>9</v>
      </c>
      <c r="AF69" s="176">
        <v>42</v>
      </c>
      <c r="AG69" s="176">
        <v>13</v>
      </c>
      <c r="AH69" s="176">
        <v>0</v>
      </c>
      <c r="AI69" s="5"/>
      <c r="AJ69" s="174" t="s">
        <v>96</v>
      </c>
      <c r="AK69" s="176">
        <v>0</v>
      </c>
      <c r="AL69" s="176">
        <v>9</v>
      </c>
      <c r="AM69" s="176">
        <v>42</v>
      </c>
      <c r="AN69" s="176">
        <v>13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94</v>
      </c>
      <c r="M70" s="169" t="s">
        <v>295</v>
      </c>
      <c r="N70" s="169" t="s">
        <v>12</v>
      </c>
      <c r="O70" s="169" t="s">
        <v>27</v>
      </c>
      <c r="Q70" s="168">
        <v>8</v>
      </c>
      <c r="R70" s="168">
        <v>17</v>
      </c>
      <c r="S70" s="168">
        <v>15</v>
      </c>
      <c r="T70" s="168">
        <v>4</v>
      </c>
      <c r="U70" s="168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(_xlpm.x="M4")*1, (_xlpm.x="M5")*1, (_xlpm.x="A")*1, (_xlpm.x="K")*1,
(_xlpm.x="G4")*1, (_xlpm.x="G5")*1, (_xlpm.x="GA")*1, (_xlpm.x="GK")*1  )&gt;0, 2, 1))</f>
        <v>2</v>
      </c>
      <c r="AA70" s="23" cm="1">
        <f t="array" ref="AA70">_xlfn.LET(_xlpm.x, O70:O72, IF(SUM(
(_xlpm.x="M4")*1, (_xlpm.x="M5")*1, (_xlpm.x="A")*1, (_xlpm.x="K")*1,
(_xlpm.x="G4")*1, (_xlpm.x="G5")*1, (_xlpm.x="GA")*1, (_xlpm.x="GK")*1  )&gt;0, 2, 1))</f>
        <v>1</v>
      </c>
      <c r="AC70" s="174" t="s">
        <v>82</v>
      </c>
      <c r="AD70" s="176">
        <v>0</v>
      </c>
      <c r="AE70" s="176">
        <v>11</v>
      </c>
      <c r="AF70" s="176">
        <v>42</v>
      </c>
      <c r="AG70" s="176">
        <v>11</v>
      </c>
      <c r="AH70" s="176">
        <v>0</v>
      </c>
      <c r="AI70" s="5"/>
      <c r="AJ70" s="174" t="s">
        <v>82</v>
      </c>
      <c r="AK70" s="176">
        <v>0</v>
      </c>
      <c r="AL70" s="176">
        <v>11</v>
      </c>
      <c r="AM70" s="176">
        <v>42</v>
      </c>
      <c r="AN70" s="176">
        <v>11</v>
      </c>
      <c r="AO70" s="176">
        <v>0</v>
      </c>
    </row>
    <row r="71" spans="10:41" ht="16.5" customHeight="1">
      <c r="J71" s="168">
        <v>67</v>
      </c>
      <c r="K71" s="169" t="s">
        <v>13</v>
      </c>
      <c r="L71" s="169" t="s">
        <v>13</v>
      </c>
      <c r="M71" s="169" t="s">
        <v>84</v>
      </c>
      <c r="N71" s="169" t="s">
        <v>13</v>
      </c>
      <c r="O71" s="169" t="s">
        <v>12</v>
      </c>
      <c r="Q71" s="168">
        <v>5</v>
      </c>
      <c r="R71" s="168">
        <v>5</v>
      </c>
      <c r="S71" s="168">
        <v>17</v>
      </c>
      <c r="T71" s="168">
        <v>5</v>
      </c>
      <c r="U71" s="168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(_xlpm.x="M4")*1, (_xlpm.x="M5")*1, (_xlpm.x="A")*1, (_xlpm.x="K")*1,
(_xlpm.x="G4")*1, (_xlpm.x="G5")*1, (_xlpm.x="GA")*1, (_xlpm.x="GK")*1  )&gt;0, 2, 1))</f>
        <v>2</v>
      </c>
      <c r="AA71" s="23" cm="1">
        <f t="array" ref="AA71">_xlfn.LET(_xlpm.x, O71:O73, IF(SUM(
(_xlpm.x="M4")*1, (_xlpm.x="M5")*1, (_xlpm.x="A")*1, (_xlpm.x="K")*1,
(_xlpm.x="G4")*1, (_xlpm.x="G5")*1, (_xlpm.x="GA")*1, (_xlpm.x="GK")*1  )&gt;0, 2, 1))</f>
        <v>1</v>
      </c>
      <c r="AC71" s="174" t="s">
        <v>94</v>
      </c>
      <c r="AD71" s="176">
        <v>0</v>
      </c>
      <c r="AE71" s="176">
        <v>10</v>
      </c>
      <c r="AF71" s="176">
        <v>44</v>
      </c>
      <c r="AG71" s="176">
        <v>11</v>
      </c>
      <c r="AH71" s="176">
        <v>0</v>
      </c>
      <c r="AI71" s="5"/>
      <c r="AJ71" s="174" t="s">
        <v>94</v>
      </c>
      <c r="AK71" s="176">
        <v>0</v>
      </c>
      <c r="AL71" s="176">
        <v>10</v>
      </c>
      <c r="AM71" s="176">
        <v>44</v>
      </c>
      <c r="AN71" s="176">
        <v>11</v>
      </c>
      <c r="AO71" s="176">
        <v>0</v>
      </c>
    </row>
    <row r="72" spans="10:41" ht="16.5" customHeight="1">
      <c r="J72" s="23">
        <v>68</v>
      </c>
      <c r="K72" s="169" t="s">
        <v>29</v>
      </c>
      <c r="L72" s="169" t="s">
        <v>28</v>
      </c>
      <c r="M72" s="169" t="s">
        <v>294</v>
      </c>
      <c r="N72" s="169" t="s">
        <v>87</v>
      </c>
      <c r="O72" s="169" t="s">
        <v>16</v>
      </c>
      <c r="Q72" s="168">
        <v>8</v>
      </c>
      <c r="R72" s="168">
        <v>9</v>
      </c>
      <c r="S72" s="168">
        <v>14</v>
      </c>
      <c r="T72" s="168">
        <v>19</v>
      </c>
      <c r="U72" s="168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(_xlpm.x="M4")*1, (_xlpm.x="M5")*1, (_xlpm.x="A")*1, (_xlpm.x="K")*1,
(_xlpm.x="G4")*1, (_xlpm.x="G5")*1, (_xlpm.x="GA")*1, (_xlpm.x="GK")*1  )&gt;0, 2, 1))</f>
        <v>2</v>
      </c>
      <c r="AA72" s="23" cm="1">
        <f t="array" ref="AA72">_xlfn.LET(_xlpm.x, O72:O74, IF(SUM(
(_xlpm.x="M4")*1, (_xlpm.x="M5")*1, (_xlpm.x="A")*1, (_xlpm.x="K")*1,
(_xlpm.x="G4")*1, (_xlpm.x="G5")*1, (_xlpm.x="GA")*1, (_xlpm.x="GK")*1  )&gt;0, 2, 1))</f>
        <v>2</v>
      </c>
      <c r="AC72" s="174" t="s">
        <v>85</v>
      </c>
      <c r="AD72" s="176">
        <v>0</v>
      </c>
      <c r="AE72" s="176">
        <v>4</v>
      </c>
      <c r="AF72" s="176">
        <v>6</v>
      </c>
      <c r="AG72" s="176">
        <v>2</v>
      </c>
      <c r="AH72" s="176">
        <v>0</v>
      </c>
      <c r="AI72" s="5"/>
      <c r="AJ72" s="174" t="s">
        <v>85</v>
      </c>
      <c r="AK72" s="176">
        <v>0</v>
      </c>
      <c r="AL72" s="176">
        <v>4</v>
      </c>
      <c r="AM72" s="176">
        <v>6</v>
      </c>
      <c r="AN72" s="176">
        <v>2</v>
      </c>
      <c r="AO72" s="176">
        <v>0</v>
      </c>
    </row>
    <row r="73" spans="10:41" ht="16.5" customHeight="1">
      <c r="J73" s="168">
        <v>69</v>
      </c>
      <c r="K73" s="169" t="s">
        <v>17</v>
      </c>
      <c r="L73" s="169" t="s">
        <v>25</v>
      </c>
      <c r="M73" s="169" t="s">
        <v>295</v>
      </c>
      <c r="N73" s="169" t="s">
        <v>30</v>
      </c>
      <c r="O73" s="169" t="s">
        <v>27</v>
      </c>
      <c r="Q73" s="168">
        <v>7</v>
      </c>
      <c r="R73" s="168">
        <v>8</v>
      </c>
      <c r="S73" s="168">
        <v>15</v>
      </c>
      <c r="T73" s="168">
        <v>10</v>
      </c>
      <c r="U73" s="168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(_xlpm.x="M4")*1, (_xlpm.x="M5")*1, (_xlpm.x="A")*1, (_xlpm.x="K")*1,
(_xlpm.x="G4")*1, (_xlpm.x="G5")*1, (_xlpm.x="GA")*1, (_xlpm.x="GK")*1  )&gt;0, 2, 1))</f>
        <v>2</v>
      </c>
      <c r="AA73" s="23" cm="1">
        <f t="array" ref="AA73">_xlfn.LET(_xlpm.x, O73:O75, IF(SUM(
(_xlpm.x="M4")*1, (_xlpm.x="M5")*1, (_xlpm.x="A")*1, (_xlpm.x="K")*1,
(_xlpm.x="G4")*1, (_xlpm.x="G5")*1, (_xlpm.x="GA")*1, (_xlpm.x="GK")*1  )&gt;0, 2, 1))</f>
        <v>2</v>
      </c>
      <c r="AC73" s="174" t="s">
        <v>87</v>
      </c>
      <c r="AD73" s="176">
        <v>0</v>
      </c>
      <c r="AE73" s="176">
        <v>3</v>
      </c>
      <c r="AF73" s="176">
        <v>9</v>
      </c>
      <c r="AG73" s="176">
        <v>3</v>
      </c>
      <c r="AH73" s="176">
        <v>0</v>
      </c>
      <c r="AI73" s="5"/>
      <c r="AJ73" s="174" t="s">
        <v>87</v>
      </c>
      <c r="AK73" s="176">
        <v>0</v>
      </c>
      <c r="AL73" s="176">
        <v>3</v>
      </c>
      <c r="AM73" s="176">
        <v>9</v>
      </c>
      <c r="AN73" s="176">
        <v>3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95</v>
      </c>
      <c r="M74" s="169" t="s">
        <v>83</v>
      </c>
      <c r="N74" s="169" t="s">
        <v>31</v>
      </c>
      <c r="O74" s="169" t="s">
        <v>13</v>
      </c>
      <c r="Q74" s="168">
        <v>8</v>
      </c>
      <c r="R74" s="168">
        <v>6</v>
      </c>
      <c r="S74" s="168">
        <v>16</v>
      </c>
      <c r="T74" s="168">
        <v>7</v>
      </c>
      <c r="U74" s="168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(_xlpm.x="M4")*1, (_xlpm.x="M5")*1, (_xlpm.x="A")*1, (_xlpm.x="K")*1,
(_xlpm.x="G4")*1, (_xlpm.x="G5")*1, (_xlpm.x="GA")*1, (_xlpm.x="GK")*1  )&gt;0, 2, 1))</f>
        <v>2</v>
      </c>
      <c r="AA74" s="23" cm="1">
        <f t="array" ref="AA74">_xlfn.LET(_xlpm.x, O74:O76, IF(SUM(
(_xlpm.x="M4")*1, (_xlpm.x="M5")*1, (_xlpm.x="A")*1, (_xlpm.x="K")*1,
(_xlpm.x="G4")*1, (_xlpm.x="G5")*1, (_xlpm.x="GA")*1, (_xlpm.x="GK")*1  )&gt;0, 2, 1))</f>
        <v>2</v>
      </c>
      <c r="AD74" s="99">
        <v>199</v>
      </c>
      <c r="AE74" s="99">
        <v>208</v>
      </c>
      <c r="AF74" s="99">
        <v>198</v>
      </c>
      <c r="AG74" s="99">
        <v>207</v>
      </c>
      <c r="AH74" s="99">
        <v>198</v>
      </c>
      <c r="AI74" s="5"/>
      <c r="AK74" s="99">
        <v>199</v>
      </c>
      <c r="AL74" s="99">
        <v>208</v>
      </c>
      <c r="AM74" s="99">
        <v>198</v>
      </c>
      <c r="AN74" s="99">
        <v>207</v>
      </c>
      <c r="AO74" s="99">
        <v>198</v>
      </c>
    </row>
    <row r="75" spans="10:41" ht="16.5" customHeight="1">
      <c r="J75" s="168">
        <v>71</v>
      </c>
      <c r="K75" s="169" t="s">
        <v>17</v>
      </c>
      <c r="L75" s="169" t="s">
        <v>12</v>
      </c>
      <c r="M75" s="169" t="s">
        <v>294</v>
      </c>
      <c r="N75" s="169" t="s">
        <v>95</v>
      </c>
      <c r="O75" s="169" t="s">
        <v>28</v>
      </c>
      <c r="Q75" s="168">
        <v>7</v>
      </c>
      <c r="R75" s="168">
        <v>4</v>
      </c>
      <c r="S75" s="168">
        <v>14</v>
      </c>
      <c r="T75" s="168">
        <v>6</v>
      </c>
      <c r="U75" s="168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(_xlpm.x="M4")*1, (_xlpm.x="M5")*1, (_xlpm.x="A")*1, (_xlpm.x="K")*1,
(_xlpm.x="G4")*1, (_xlpm.x="G5")*1, (_xlpm.x="GA")*1, (_xlpm.x="GK")*1  )&gt;0, 2, 1))</f>
        <v>2</v>
      </c>
      <c r="AA75" s="23" cm="1">
        <f t="array" ref="AA75">_xlfn.LET(_xlpm.x, O75:O77, IF(SUM(
(_xlpm.x="M4")*1, (_xlpm.x="M5")*1, (_xlpm.x="A")*1, (_xlpm.x="K")*1,
(_xlpm.x="G4")*1, (_xlpm.x="G5")*1, (_xlpm.x="GA")*1, (_xlpm.x="GK")*1  )&gt;0, 2, 1))</f>
        <v>2</v>
      </c>
      <c r="AH75" s="5"/>
      <c r="AI75" s="5"/>
      <c r="AO75" s="5"/>
    </row>
    <row r="76" spans="10:41" ht="16.5" customHeight="1">
      <c r="J76" s="23">
        <v>72</v>
      </c>
      <c r="K76" s="169" t="s">
        <v>31</v>
      </c>
      <c r="L76" s="169" t="s">
        <v>84</v>
      </c>
      <c r="M76" s="169" t="s">
        <v>84</v>
      </c>
      <c r="N76" s="169" t="s">
        <v>29</v>
      </c>
      <c r="O76" s="169" t="s">
        <v>95</v>
      </c>
      <c r="Q76" s="168">
        <v>7</v>
      </c>
      <c r="R76" s="168">
        <v>17</v>
      </c>
      <c r="S76" s="168">
        <v>17</v>
      </c>
      <c r="T76" s="168">
        <v>8</v>
      </c>
      <c r="U76" s="168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3</v>
      </c>
      <c r="Z76" s="23" cm="1">
        <f t="array" ref="Z76">_xlfn.LET(_xlpm.x, N76:N78, IF(SUM(
(_xlpm.x="M4")*1, (_xlpm.x="M5")*1, (_xlpm.x="A")*1, (_xlpm.x="K")*1,
(_xlpm.x="G4")*1, (_xlpm.x="G5")*1, (_xlpm.x="GA")*1, (_xlpm.x="GK")*1  )&gt;0, 2, 1))</f>
        <v>2</v>
      </c>
      <c r="AA76" s="23" cm="1">
        <f t="array" ref="AA76">_xlfn.LET(_xlpm.x, O76:O78, IF(SUM(
(_xlpm.x="M4")*1, (_xlpm.x="M5")*1, (_xlpm.x="A")*1, (_xlpm.x="K")*1,
(_xlpm.x="G4")*1, (_xlpm.x="G5")*1, (_xlpm.x="GA")*1, (_xlpm.x="GK")*1  )&gt;0, 2, 1))</f>
        <v>2</v>
      </c>
      <c r="AH76" s="5"/>
      <c r="AI76" s="5"/>
      <c r="AO76" s="5"/>
    </row>
    <row r="77" spans="10:41" ht="16.5" customHeight="1">
      <c r="J77" s="168">
        <v>73</v>
      </c>
      <c r="K77" s="169" t="s">
        <v>95</v>
      </c>
      <c r="L77" s="169" t="s">
        <v>12</v>
      </c>
      <c r="M77" s="169" t="s">
        <v>83</v>
      </c>
      <c r="N77" s="169" t="s">
        <v>80</v>
      </c>
      <c r="O77" s="169" t="s">
        <v>30</v>
      </c>
      <c r="Q77" s="168">
        <v>6</v>
      </c>
      <c r="R77" s="168">
        <v>4</v>
      </c>
      <c r="S77" s="168">
        <v>16</v>
      </c>
      <c r="T77" s="168">
        <v>13</v>
      </c>
      <c r="U77" s="168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3</v>
      </c>
      <c r="Z77" s="23" cm="1">
        <f t="array" ref="Z77">_xlfn.LET(_xlpm.x, N77:N79, IF(SUM(
(_xlpm.x="M4")*1, (_xlpm.x="M5")*1, (_xlpm.x="A")*1, (_xlpm.x="K")*1,
(_xlpm.x="G4")*1, (_xlpm.x="G5")*1, (_xlpm.x="GA")*1, (_xlpm.x="GK")*1  )&gt;0, 2, 1))</f>
        <v>2</v>
      </c>
      <c r="AA77" s="23" cm="1">
        <f t="array" ref="AA77">_xlfn.LET(_xlpm.x, O77:O79, IF(SUM(
(_xlpm.x="M4")*1, (_xlpm.x="M5")*1, (_xlpm.x="A")*1, (_xlpm.x="K")*1,
(_xlpm.x="G4")*1, (_xlpm.x="G5")*1, (_xlpm.x="GA")*1, (_xlpm.x="GK")*1  )&gt;0, 2, 1))</f>
        <v>2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295</v>
      </c>
      <c r="N78" s="169" t="s">
        <v>29</v>
      </c>
      <c r="O78" s="169" t="s">
        <v>31</v>
      </c>
      <c r="Q78" s="168">
        <v>7</v>
      </c>
      <c r="R78" s="168">
        <v>2</v>
      </c>
      <c r="S78" s="168">
        <v>15</v>
      </c>
      <c r="T78" s="168">
        <v>8</v>
      </c>
      <c r="U78" s="168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3</v>
      </c>
      <c r="Z78" s="23" cm="1">
        <f t="array" ref="Z78">_xlfn.LET(_xlpm.x, N78:N80, IF(SUM(
(_xlpm.x="M4")*1, (_xlpm.x="M5")*1, (_xlpm.x="A")*1, (_xlpm.x="K")*1,
(_xlpm.x="G4")*1, (_xlpm.x="G5")*1, (_xlpm.x="GA")*1, (_xlpm.x="GK")*1  )&gt;0, 2, 1))</f>
        <v>2</v>
      </c>
      <c r="AA78" s="23" cm="1">
        <f t="array" ref="AA78">_xlfn.LET(_xlpm.x, O78:O80, IF(SUM(
(_xlpm.x="M4")*1, (_xlpm.x="M5")*1, (_xlpm.x="A")*1, (_xlpm.x="K")*1,
(_xlpm.x="G4")*1, (_xlpm.x="G5")*1, (_xlpm.x="GA")*1, (_xlpm.x="GK")*1  )&gt;0, 2, 1))</f>
        <v>2</v>
      </c>
      <c r="AH78" s="5"/>
      <c r="AI78" s="5"/>
      <c r="AO78" s="5"/>
    </row>
    <row r="79" spans="10:41" ht="16.5" customHeight="1">
      <c r="J79" s="168">
        <v>75</v>
      </c>
      <c r="K79" s="169" t="s">
        <v>29</v>
      </c>
      <c r="L79" s="169" t="s">
        <v>17</v>
      </c>
      <c r="M79" s="169" t="s">
        <v>84</v>
      </c>
      <c r="N79" s="169" t="s">
        <v>13</v>
      </c>
      <c r="O79" s="169" t="s">
        <v>13</v>
      </c>
      <c r="Q79" s="168">
        <v>8</v>
      </c>
      <c r="R79" s="168">
        <v>7</v>
      </c>
      <c r="S79" s="168">
        <v>17</v>
      </c>
      <c r="T79" s="168">
        <v>5</v>
      </c>
      <c r="U79" s="168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3</v>
      </c>
      <c r="Z79" s="23" cm="1">
        <f t="array" ref="Z79">_xlfn.LET(_xlpm.x, N79:N81, IF(SUM(
(_xlpm.x="M4")*1, (_xlpm.x="M5")*1, (_xlpm.x="A")*1, (_xlpm.x="K")*1,
(_xlpm.x="G4")*1, (_xlpm.x="G5")*1, (_xlpm.x="GA")*1, (_xlpm.x="GK")*1  )&gt;0, 2, 1))</f>
        <v>2</v>
      </c>
      <c r="AA79" s="23" cm="1">
        <f t="array" ref="AA79">_xlfn.LET(_xlpm.x, O79:O81, IF(SUM(
(_xlpm.x="M4")*1, (_xlpm.x="M5")*1, (_xlpm.x="A")*1, (_xlpm.x="K")*1,
(_xlpm.x="G4")*1, (_xlpm.x="G5")*1, (_xlpm.x="GA")*1, (_xlpm.x="GK")*1  )&gt;0, 2, 1))</f>
        <v>2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293</v>
      </c>
      <c r="M80" s="169" t="s">
        <v>294</v>
      </c>
      <c r="N80" s="169" t="s">
        <v>28</v>
      </c>
      <c r="O80" s="169" t="s">
        <v>95</v>
      </c>
      <c r="Q80" s="168">
        <v>7</v>
      </c>
      <c r="R80" s="168">
        <v>6</v>
      </c>
      <c r="S80" s="168">
        <v>14</v>
      </c>
      <c r="T80" s="168">
        <v>9</v>
      </c>
      <c r="U80" s="168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3</v>
      </c>
      <c r="Z80" s="23" cm="1">
        <f t="array" ref="Z80">_xlfn.LET(_xlpm.x, N80:N82, IF(SUM(
(_xlpm.x="M4")*1, (_xlpm.x="M5")*1, (_xlpm.x="A")*1, (_xlpm.x="K")*1,
(_xlpm.x="G4")*1, (_xlpm.x="G5")*1, (_xlpm.x="GA")*1, (_xlpm.x="GK")*1  )&gt;0, 2, 1))</f>
        <v>2</v>
      </c>
      <c r="AA80" s="23" cm="1">
        <f t="array" ref="AA80">_xlfn.LET(_xlpm.x, O80:O82, IF(SUM(
(_xlpm.x="M4")*1, (_xlpm.x="M5")*1, (_xlpm.x="A")*1, (_xlpm.x="K")*1,
(_xlpm.x="G4")*1, (_xlpm.x="G5")*1, (_xlpm.x="GA")*1, (_xlpm.x="GK")*1  )&gt;0, 2, 1))</f>
        <v>2</v>
      </c>
      <c r="AH80" s="5"/>
      <c r="AI80" s="5"/>
      <c r="AO80" s="5"/>
    </row>
    <row r="81" spans="10:41">
      <c r="J81" s="168">
        <v>77</v>
      </c>
      <c r="K81" s="169" t="s">
        <v>29</v>
      </c>
      <c r="L81" s="169" t="s">
        <v>31</v>
      </c>
      <c r="M81" s="169" t="s">
        <v>83</v>
      </c>
      <c r="N81" s="169" t="s">
        <v>12</v>
      </c>
      <c r="O81" s="169" t="s">
        <v>31</v>
      </c>
      <c r="Q81" s="168">
        <v>8</v>
      </c>
      <c r="R81" s="168">
        <v>7</v>
      </c>
      <c r="S81" s="168">
        <v>16</v>
      </c>
      <c r="T81" s="168">
        <v>4</v>
      </c>
      <c r="U81" s="168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3</v>
      </c>
      <c r="Z81" s="23" cm="1">
        <f t="array" ref="Z81">_xlfn.LET(_xlpm.x, N81:N83, IF(SUM(
(_xlpm.x="M4")*1, (_xlpm.x="M5")*1, (_xlpm.x="A")*1, (_xlpm.x="K")*1,
(_xlpm.x="G4")*1, (_xlpm.x="G5")*1, (_xlpm.x="GA")*1, (_xlpm.x="GK")*1  )&gt;0, 2, 1))</f>
        <v>2</v>
      </c>
      <c r="AA81" s="23" cm="1">
        <f t="array" ref="AA81">_xlfn.LET(_xlpm.x, O81:O83, IF(SUM(
(_xlpm.x="M4")*1, (_xlpm.x="M5")*1, (_xlpm.x="A")*1, (_xlpm.x="K")*1,
(_xlpm.x="G4")*1, (_xlpm.x="G5")*1, (_xlpm.x="GA")*1, (_xlpm.x="GK")*1  )&gt;0, 2, 1))</f>
        <v>2</v>
      </c>
      <c r="AH81" s="5"/>
      <c r="AI81" s="5"/>
      <c r="AO81" s="5"/>
    </row>
    <row r="82" spans="10:41">
      <c r="J82" s="23">
        <v>78</v>
      </c>
      <c r="K82" s="169" t="s">
        <v>31</v>
      </c>
      <c r="L82" s="169" t="s">
        <v>85</v>
      </c>
      <c r="M82" s="169" t="s">
        <v>295</v>
      </c>
      <c r="N82" s="169" t="s">
        <v>82</v>
      </c>
      <c r="O82" s="169" t="s">
        <v>30</v>
      </c>
      <c r="Q82" s="168">
        <v>7</v>
      </c>
      <c r="R82" s="168">
        <v>18</v>
      </c>
      <c r="S82" s="168">
        <v>15</v>
      </c>
      <c r="T82" s="168">
        <v>16</v>
      </c>
      <c r="U82" s="168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3</v>
      </c>
      <c r="Z82" s="23" cm="1">
        <f t="array" ref="Z82">_xlfn.LET(_xlpm.x, N82:N84, IF(SUM(
(_xlpm.x="M4")*1, (_xlpm.x="M5")*1, (_xlpm.x="A")*1, (_xlpm.x="K")*1,
(_xlpm.x="G4")*1, (_xlpm.x="G5")*1, (_xlpm.x="GA")*1, (_xlpm.x="GK")*1  )&gt;0, 2, 1))</f>
        <v>2</v>
      </c>
      <c r="AA82" s="23" cm="1">
        <f t="array" ref="AA82">_xlfn.LET(_xlpm.x, O82:O84, IF(SUM(
(_xlpm.x="M4")*1, (_xlpm.x="M5")*1, (_xlpm.x="A")*1, (_xlpm.x="K")*1,
(_xlpm.x="G4")*1, (_xlpm.x="G5")*1, (_xlpm.x="GA")*1, (_xlpm.x="GK")*1  )&gt;0, 2, 1))</f>
        <v>1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13</v>
      </c>
      <c r="M83" s="169" t="s">
        <v>294</v>
      </c>
      <c r="N83" s="169" t="s">
        <v>13</v>
      </c>
      <c r="O83" s="169" t="s">
        <v>15</v>
      </c>
      <c r="Q83" s="168">
        <v>6</v>
      </c>
      <c r="R83" s="168">
        <v>5</v>
      </c>
      <c r="S83" s="168">
        <v>14</v>
      </c>
      <c r="T83" s="168">
        <v>5</v>
      </c>
      <c r="U83" s="168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3</v>
      </c>
      <c r="Z83" s="23" cm="1">
        <f t="array" ref="Z83">_xlfn.LET(_xlpm.x, N83:N85, IF(SUM(
(_xlpm.x="M4")*1, (_xlpm.x="M5")*1, (_xlpm.x="A")*1, (_xlpm.x="K")*1,
(_xlpm.x="G4")*1, (_xlpm.x="G5")*1, (_xlpm.x="GA")*1, (_xlpm.x="GK")*1  )&gt;0, 2, 1))</f>
        <v>2</v>
      </c>
      <c r="AA83" s="23" cm="1">
        <f t="array" ref="AA83">_xlfn.LET(_xlpm.x, O83:O85, IF(SUM(
(_xlpm.x="M4")*1, (_xlpm.x="M5")*1, (_xlpm.x="A")*1, (_xlpm.x="K")*1,
(_xlpm.x="G4")*1, (_xlpm.x="G5")*1, (_xlpm.x="GA")*1, (_xlpm.x="GK")*1  )&gt;0, 2, 1))</f>
        <v>2</v>
      </c>
      <c r="AH83" s="5"/>
      <c r="AI83" s="5"/>
      <c r="AO83" s="5"/>
    </row>
    <row r="84" spans="10:41">
      <c r="J84" s="23">
        <v>80</v>
      </c>
      <c r="K84" s="169" t="s">
        <v>25</v>
      </c>
      <c r="L84" s="169" t="s">
        <v>28</v>
      </c>
      <c r="M84" s="169" t="s">
        <v>83</v>
      </c>
      <c r="N84" s="169" t="s">
        <v>29</v>
      </c>
      <c r="O84" s="169" t="s">
        <v>12</v>
      </c>
      <c r="Q84" s="168">
        <v>8</v>
      </c>
      <c r="R84" s="168">
        <v>9</v>
      </c>
      <c r="S84" s="168">
        <v>16</v>
      </c>
      <c r="T84" s="168">
        <v>8</v>
      </c>
      <c r="U84" s="168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(_xlpm.x="M4")*1, (_xlpm.x="M5")*1, (_xlpm.x="A")*1, (_xlpm.x="K")*1,
(_xlpm.x="G4")*1, (_xlpm.x="G5")*1, (_xlpm.x="GA")*1, (_xlpm.x="GK")*1  )&gt;0, 2, 1))</f>
        <v>2</v>
      </c>
      <c r="AA84" s="23" cm="1">
        <f t="array" ref="AA84">_xlfn.LET(_xlpm.x, O84:O86, IF(SUM(
(_xlpm.x="M4")*1, (_xlpm.x="M5")*1, (_xlpm.x="A")*1, (_xlpm.x="K")*1,
(_xlpm.x="G4")*1, (_xlpm.x="G5")*1, (_xlpm.x="GA")*1, (_xlpm.x="GK")*1  )&gt;0, 2, 1))</f>
        <v>2</v>
      </c>
      <c r="AH84" s="5"/>
      <c r="AI84" s="5"/>
      <c r="AO84" s="5"/>
    </row>
    <row r="85" spans="10:41">
      <c r="J85" s="168">
        <v>81</v>
      </c>
      <c r="K85" s="169" t="s">
        <v>30</v>
      </c>
      <c r="L85" s="169" t="s">
        <v>95</v>
      </c>
      <c r="M85" s="169" t="s">
        <v>295</v>
      </c>
      <c r="N85" s="169" t="s">
        <v>82</v>
      </c>
      <c r="O85" s="169" t="s">
        <v>31</v>
      </c>
      <c r="Q85" s="168">
        <v>10</v>
      </c>
      <c r="R85" s="168">
        <v>6</v>
      </c>
      <c r="S85" s="168">
        <v>15</v>
      </c>
      <c r="T85" s="168">
        <v>16</v>
      </c>
      <c r="U85" s="168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3</v>
      </c>
      <c r="Z85" s="23" cm="1">
        <f t="array" ref="Z85">_xlfn.LET(_xlpm.x, N85:N87, IF(SUM(
(_xlpm.x="M4")*1, (_xlpm.x="M5")*1, (_xlpm.x="A")*1, (_xlpm.x="K")*1,
(_xlpm.x="G4")*1, (_xlpm.x="G5")*1, (_xlpm.x="GA")*1, (_xlpm.x="GK")*1  )&gt;0, 2, 1))</f>
        <v>2</v>
      </c>
      <c r="AA85" s="23" cm="1">
        <f t="array" ref="AA85">_xlfn.LET(_xlpm.x, O85:O87, IF(SUM(
(_xlpm.x="M4")*1, (_xlpm.x="M5")*1, (_xlpm.x="A")*1, (_xlpm.x="K")*1,
(_xlpm.x="G4")*1, (_xlpm.x="G5")*1, (_xlpm.x="GA")*1, (_xlpm.x="GK")*1  )&gt;0, 2, 1))</f>
        <v>2</v>
      </c>
      <c r="AH85" s="5"/>
      <c r="AI85" s="5"/>
      <c r="AO85" s="5"/>
    </row>
    <row r="86" spans="10:41">
      <c r="J86" s="23">
        <v>82</v>
      </c>
      <c r="K86" s="169" t="s">
        <v>13</v>
      </c>
      <c r="L86" s="169" t="s">
        <v>31</v>
      </c>
      <c r="M86" s="169" t="s">
        <v>84</v>
      </c>
      <c r="N86" s="169" t="s">
        <v>30</v>
      </c>
      <c r="O86" s="169" t="s">
        <v>29</v>
      </c>
      <c r="Q86" s="168">
        <v>5</v>
      </c>
      <c r="R86" s="168">
        <v>7</v>
      </c>
      <c r="S86" s="168">
        <v>17</v>
      </c>
      <c r="T86" s="168">
        <v>10</v>
      </c>
      <c r="U86" s="168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(_xlpm.x="M4")*1, (_xlpm.x="M5")*1, (_xlpm.x="A")*1, (_xlpm.x="K")*1,
(_xlpm.x="G4")*1, (_xlpm.x="G5")*1, (_xlpm.x="GA")*1, (_xlpm.x="GK")*1  )&gt;0, 2, 1))</f>
        <v>1</v>
      </c>
      <c r="AA86" s="23" cm="1">
        <f t="array" ref="AA86">_xlfn.LET(_xlpm.x, O86:O88, IF(SUM(
(_xlpm.x="M4")*1, (_xlpm.x="M5")*1, (_xlpm.x="A")*1, (_xlpm.x="K")*1,
(_xlpm.x="G4")*1, (_xlpm.x="G5")*1, (_xlpm.x="GA")*1, (_xlpm.x="GK")*1  )&gt;0, 2, 1))</f>
        <v>2</v>
      </c>
      <c r="AH86" s="5"/>
      <c r="AI86" s="5"/>
      <c r="AO86" s="5"/>
    </row>
    <row r="87" spans="10:41">
      <c r="J87" s="168">
        <v>83</v>
      </c>
      <c r="K87" s="169" t="s">
        <v>31</v>
      </c>
      <c r="L87" s="169" t="s">
        <v>96</v>
      </c>
      <c r="M87" s="169" t="s">
        <v>294</v>
      </c>
      <c r="N87" s="169" t="s">
        <v>28</v>
      </c>
      <c r="O87" s="169" t="s">
        <v>95</v>
      </c>
      <c r="Q87" s="168">
        <v>7</v>
      </c>
      <c r="R87" s="168">
        <v>15</v>
      </c>
      <c r="S87" s="168">
        <v>14</v>
      </c>
      <c r="T87" s="168">
        <v>9</v>
      </c>
      <c r="U87" s="168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(_xlpm.x="M4")*1, (_xlpm.x="M5")*1, (_xlpm.x="A")*1, (_xlpm.x="K")*1,
(_xlpm.x="G4")*1, (_xlpm.x="G5")*1, (_xlpm.x="GA")*1, (_xlpm.x="GK")*1  )&gt;0, 2, 1))</f>
        <v>1</v>
      </c>
      <c r="AA87" s="23" cm="1">
        <f t="array" ref="AA87">_xlfn.LET(_xlpm.x, O87:O89, IF(SUM(
(_xlpm.x="M4")*1, (_xlpm.x="M5")*1, (_xlpm.x="A")*1, (_xlpm.x="K")*1,
(_xlpm.x="G4")*1, (_xlpm.x="G5")*1, (_xlpm.x="GA")*1, (_xlpm.x="GK")*1  )&gt;0, 2, 1))</f>
        <v>2</v>
      </c>
      <c r="AH87" s="5"/>
      <c r="AI87" s="5"/>
      <c r="AO87" s="5"/>
    </row>
    <row r="88" spans="10:41">
      <c r="J88" s="23">
        <v>84</v>
      </c>
      <c r="K88" s="169" t="s">
        <v>29</v>
      </c>
      <c r="L88" s="169" t="s">
        <v>31</v>
      </c>
      <c r="M88" s="169" t="s">
        <v>295</v>
      </c>
      <c r="N88" s="169" t="s">
        <v>12</v>
      </c>
      <c r="O88" s="169" t="s">
        <v>13</v>
      </c>
      <c r="Q88" s="168">
        <v>8</v>
      </c>
      <c r="R88" s="168">
        <v>7</v>
      </c>
      <c r="S88" s="168">
        <v>15</v>
      </c>
      <c r="T88" s="168">
        <v>4</v>
      </c>
      <c r="U88" s="168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(_xlpm.x="M4")*1, (_xlpm.x="M5")*1, (_xlpm.x="A")*1, (_xlpm.x="K")*1,
(_xlpm.x="G4")*1, (_xlpm.x="G5")*1, (_xlpm.x="GA")*1, (_xlpm.x="GK")*1  )&gt;0, 2, 1))</f>
        <v>2</v>
      </c>
      <c r="AA88" s="23" cm="1">
        <f t="array" ref="AA88">_xlfn.LET(_xlpm.x, O88:O90, IF(SUM(
(_xlpm.x="M4")*1, (_xlpm.x="M5")*1, (_xlpm.x="A")*1, (_xlpm.x="K")*1,
(_xlpm.x="G4")*1, (_xlpm.x="G5")*1, (_xlpm.x="GA")*1, (_xlpm.x="GK")*1  )&gt;0, 2, 1))</f>
        <v>2</v>
      </c>
      <c r="AH88" s="5"/>
      <c r="AI88" s="5"/>
      <c r="AO88" s="5"/>
    </row>
    <row r="89" spans="10:41">
      <c r="J89" s="168">
        <v>85</v>
      </c>
      <c r="K89" s="169" t="s">
        <v>13</v>
      </c>
      <c r="L89" s="169" t="s">
        <v>12</v>
      </c>
      <c r="M89" s="169" t="s">
        <v>84</v>
      </c>
      <c r="N89" s="169" t="s">
        <v>14</v>
      </c>
      <c r="O89" s="169" t="s">
        <v>30</v>
      </c>
      <c r="Q89" s="168">
        <v>5</v>
      </c>
      <c r="R89" s="168">
        <v>4</v>
      </c>
      <c r="S89" s="168">
        <v>17</v>
      </c>
      <c r="T89" s="168">
        <v>1</v>
      </c>
      <c r="U89" s="168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3</v>
      </c>
      <c r="Z89" s="23" cm="1">
        <f t="array" ref="Z89">_xlfn.LET(_xlpm.x, N89:N91, IF(SUM(
(_xlpm.x="M4")*1, (_xlpm.x="M5")*1, (_xlpm.x="A")*1, (_xlpm.x="K")*1,
(_xlpm.x="G4")*1, (_xlpm.x="G5")*1, (_xlpm.x="GA")*1, (_xlpm.x="GK")*1  )&gt;0, 2, 1))</f>
        <v>2</v>
      </c>
      <c r="AA89" s="23" cm="1">
        <f t="array" ref="AA89">_xlfn.LET(_xlpm.x, O89:O91, IF(SUM(
(_xlpm.x="M4")*1, (_xlpm.x="M5")*1, (_xlpm.x="A")*1, (_xlpm.x="K")*1,
(_xlpm.x="G4")*1, (_xlpm.x="G5")*1, (_xlpm.x="GA")*1, (_xlpm.x="GK")*1  )&gt;0, 2, 1))</f>
        <v>2</v>
      </c>
      <c r="AH89" s="5"/>
      <c r="AI89" s="5"/>
      <c r="AO89" s="5"/>
    </row>
    <row r="90" spans="10:41">
      <c r="J90" s="23">
        <v>86</v>
      </c>
      <c r="K90" s="169" t="s">
        <v>31</v>
      </c>
      <c r="L90" s="169" t="s">
        <v>29</v>
      </c>
      <c r="M90" s="169" t="s">
        <v>83</v>
      </c>
      <c r="N90" s="169" t="s">
        <v>13</v>
      </c>
      <c r="O90" s="169" t="s">
        <v>31</v>
      </c>
      <c r="Q90" s="168">
        <v>7</v>
      </c>
      <c r="R90" s="168">
        <v>8</v>
      </c>
      <c r="S90" s="168">
        <v>16</v>
      </c>
      <c r="T90" s="168">
        <v>5</v>
      </c>
      <c r="U90" s="168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3</v>
      </c>
      <c r="Z90" s="23" cm="1">
        <f t="array" ref="Z90">_xlfn.LET(_xlpm.x, N90:N92, IF(SUM(
(_xlpm.x="M4")*1, (_xlpm.x="M5")*1, (_xlpm.x="A")*1, (_xlpm.x="K")*1,
(_xlpm.x="G4")*1, (_xlpm.x="G5")*1, (_xlpm.x="GA")*1, (_xlpm.x="GK")*1  )&gt;0, 2, 1))</f>
        <v>2</v>
      </c>
      <c r="AA90" s="23" cm="1">
        <f t="array" ref="AA90">_xlfn.LET(_xlpm.x, O90:O92, IF(SUM(
(_xlpm.x="M4")*1, (_xlpm.x="M5")*1, (_xlpm.x="A")*1, (_xlpm.x="K")*1,
(_xlpm.x="G4")*1, (_xlpm.x="G5")*1, (_xlpm.x="GA")*1, (_xlpm.x="GK")*1  )&gt;0, 2, 1))</f>
        <v>2</v>
      </c>
      <c r="AH90" s="5"/>
      <c r="AI90" s="5"/>
      <c r="AO90" s="5"/>
    </row>
    <row r="91" spans="10:41">
      <c r="J91" s="168">
        <v>87</v>
      </c>
      <c r="K91" s="169" t="s">
        <v>95</v>
      </c>
      <c r="L91" s="169" t="s">
        <v>95</v>
      </c>
      <c r="M91" s="169" t="s">
        <v>295</v>
      </c>
      <c r="N91" s="169" t="s">
        <v>29</v>
      </c>
      <c r="O91" s="169" t="s">
        <v>16</v>
      </c>
      <c r="Q91" s="168">
        <v>6</v>
      </c>
      <c r="R91" s="168">
        <v>6</v>
      </c>
      <c r="S91" s="168">
        <v>15</v>
      </c>
      <c r="T91" s="168">
        <v>8</v>
      </c>
      <c r="U91" s="168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3</v>
      </c>
      <c r="Z91" s="23" cm="1">
        <f t="array" ref="Z91">_xlfn.LET(_xlpm.x, N91:N93, IF(SUM(
(_xlpm.x="M4")*1, (_xlpm.x="M5")*1, (_xlpm.x="A")*1, (_xlpm.x="K")*1,
(_xlpm.x="G4")*1, (_xlpm.x="G5")*1, (_xlpm.x="GA")*1, (_xlpm.x="GK")*1  )&gt;0, 2, 1))</f>
        <v>2</v>
      </c>
      <c r="AA91" s="23" cm="1">
        <f t="array" ref="AA91">_xlfn.LET(_xlpm.x, O91:O93, IF(SUM(
(_xlpm.x="M4")*1, (_xlpm.x="M5")*1, (_xlpm.x="A")*1, (_xlpm.x="K")*1,
(_xlpm.x="G4")*1, (_xlpm.x="G5")*1, (_xlpm.x="GA")*1, (_xlpm.x="GK")*1  )&gt;0, 2, 1))</f>
        <v>1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81</v>
      </c>
      <c r="M92" s="169" t="s">
        <v>84</v>
      </c>
      <c r="N92" s="169" t="s">
        <v>16</v>
      </c>
      <c r="O92" s="169" t="s">
        <v>28</v>
      </c>
      <c r="Q92" s="168">
        <v>5</v>
      </c>
      <c r="R92" s="168">
        <v>14</v>
      </c>
      <c r="S92" s="168">
        <v>17</v>
      </c>
      <c r="T92" s="168">
        <v>3</v>
      </c>
      <c r="U92" s="168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(_xlpm.x="M4")*1, (_xlpm.x="M5")*1, (_xlpm.x="A")*1, (_xlpm.x="K")*1,
(_xlpm.x="G4")*1, (_xlpm.x="G5")*1, (_xlpm.x="GA")*1, (_xlpm.x="GK")*1  )&gt;0, 2, 1))</f>
        <v>2</v>
      </c>
      <c r="AA92" s="23" cm="1">
        <f t="array" ref="AA92">_xlfn.LET(_xlpm.x, O92:O94, IF(SUM(
(_xlpm.x="M4")*1, (_xlpm.x="M5")*1, (_xlpm.x="A")*1, (_xlpm.x="K")*1,
(_xlpm.x="G4")*1, (_xlpm.x="G5")*1, (_xlpm.x="GA")*1, (_xlpm.x="GK")*1  )&gt;0, 2, 1))</f>
        <v>1</v>
      </c>
      <c r="AH92" s="5"/>
      <c r="AI92" s="5"/>
      <c r="AO92" s="5"/>
    </row>
    <row r="93" spans="10:41">
      <c r="J93" s="168">
        <v>89</v>
      </c>
      <c r="K93" s="169" t="s">
        <v>30</v>
      </c>
      <c r="L93" s="169" t="s">
        <v>31</v>
      </c>
      <c r="M93" s="169" t="s">
        <v>83</v>
      </c>
      <c r="N93" s="169" t="s">
        <v>95</v>
      </c>
      <c r="O93" s="169" t="s">
        <v>30</v>
      </c>
      <c r="Q93" s="168">
        <v>10</v>
      </c>
      <c r="R93" s="168">
        <v>7</v>
      </c>
      <c r="S93" s="168">
        <v>16</v>
      </c>
      <c r="T93" s="168">
        <v>6</v>
      </c>
      <c r="U93" s="168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(_xlpm.x="M4")*1, (_xlpm.x="M5")*1, (_xlpm.x="A")*1, (_xlpm.x="K")*1,
(_xlpm.x="G4")*1, (_xlpm.x="G5")*1, (_xlpm.x="GA")*1, (_xlpm.x="GK")*1  )&gt;0, 2, 1))</f>
        <v>2</v>
      </c>
      <c r="AA93" s="23" cm="1">
        <f t="array" ref="AA93">_xlfn.LET(_xlpm.x, O93:O95, IF(SUM(
(_xlpm.x="M4")*1, (_xlpm.x="M5")*1, (_xlpm.x="A")*1, (_xlpm.x="K")*1,
(_xlpm.x="G4")*1, (_xlpm.x="G5")*1, (_xlpm.x="GA")*1, (_xlpm.x="GK")*1  )&gt;0, 2, 1))</f>
        <v>2</v>
      </c>
      <c r="AH93" s="5"/>
      <c r="AI93" s="5"/>
      <c r="AO93" s="5"/>
    </row>
    <row r="94" spans="10:41">
      <c r="J94" s="23">
        <v>90</v>
      </c>
      <c r="K94" s="169" t="s">
        <v>29</v>
      </c>
      <c r="L94" s="169" t="s">
        <v>29</v>
      </c>
      <c r="M94" s="169" t="s">
        <v>294</v>
      </c>
      <c r="N94" s="169" t="s">
        <v>79</v>
      </c>
      <c r="O94" s="169" t="s">
        <v>14</v>
      </c>
      <c r="Q94" s="168">
        <v>8</v>
      </c>
      <c r="R94" s="168">
        <v>8</v>
      </c>
      <c r="S94" s="168">
        <v>14</v>
      </c>
      <c r="T94" s="168">
        <v>12</v>
      </c>
      <c r="U94" s="168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(_xlpm.x="M4")*1, (_xlpm.x="M5")*1, (_xlpm.x="A")*1, (_xlpm.x="K")*1,
(_xlpm.x="G4")*1, (_xlpm.x="G5")*1, (_xlpm.x="GA")*1, (_xlpm.x="GK")*1  )&gt;0, 2, 1))</f>
        <v>1</v>
      </c>
      <c r="AA94" s="23" cm="1">
        <f t="array" ref="AA94">_xlfn.LET(_xlpm.x, O94:O96, IF(SUM(
(_xlpm.x="M4")*1, (_xlpm.x="M5")*1, (_xlpm.x="A")*1, (_xlpm.x="K")*1,
(_xlpm.x="G4")*1, (_xlpm.x="G5")*1, (_xlpm.x="GA")*1, (_xlpm.x="GK")*1  )&gt;0, 2, 1))</f>
        <v>2</v>
      </c>
      <c r="AH94" s="5"/>
      <c r="AI94" s="5"/>
      <c r="AO94" s="5"/>
    </row>
    <row r="95" spans="10:41">
      <c r="J95" s="168">
        <v>91</v>
      </c>
      <c r="K95" s="169" t="s">
        <v>95</v>
      </c>
      <c r="L95" s="169" t="s">
        <v>30</v>
      </c>
      <c r="M95" s="169" t="s">
        <v>295</v>
      </c>
      <c r="N95" s="169" t="s">
        <v>78</v>
      </c>
      <c r="O95" s="169" t="s">
        <v>29</v>
      </c>
      <c r="Q95" s="168">
        <v>6</v>
      </c>
      <c r="R95" s="168">
        <v>10</v>
      </c>
      <c r="S95" s="168">
        <v>15</v>
      </c>
      <c r="T95" s="168">
        <v>11</v>
      </c>
      <c r="U95" s="168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(_xlpm.x="M4")*1, (_xlpm.x="M5")*1, (_xlpm.x="A")*1, (_xlpm.x="K")*1,
(_xlpm.x="G4")*1, (_xlpm.x="G5")*1, (_xlpm.x="GA")*1, (_xlpm.x="GK")*1  )&gt;0, 2, 1))</f>
        <v>2</v>
      </c>
      <c r="AA95" s="23" cm="1">
        <f t="array" ref="AA95">_xlfn.LET(_xlpm.x, O95:O97, IF(SUM(
(_xlpm.x="M4")*1, (_xlpm.x="M5")*1, (_xlpm.x="A")*1, (_xlpm.x="K")*1,
(_xlpm.x="G4")*1, (_xlpm.x="G5")*1, (_xlpm.x="GA")*1, (_xlpm.x="GK")*1  )&gt;0, 2, 1))</f>
        <v>2</v>
      </c>
      <c r="AH95" s="5"/>
      <c r="AI95" s="5"/>
      <c r="AO95" s="5"/>
    </row>
    <row r="96" spans="10:41">
      <c r="J96" s="23">
        <v>92</v>
      </c>
      <c r="K96" s="169" t="s">
        <v>13</v>
      </c>
      <c r="L96" s="169" t="s">
        <v>95</v>
      </c>
      <c r="M96" s="169" t="s">
        <v>83</v>
      </c>
      <c r="N96" s="169" t="s">
        <v>14</v>
      </c>
      <c r="O96" s="169" t="s">
        <v>13</v>
      </c>
      <c r="Q96" s="168">
        <v>5</v>
      </c>
      <c r="R96" s="168">
        <v>6</v>
      </c>
      <c r="S96" s="168">
        <v>16</v>
      </c>
      <c r="T96" s="168">
        <v>1</v>
      </c>
      <c r="U96" s="168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(_xlpm.x="M4")*1, (_xlpm.x="M5")*1, (_xlpm.x="A")*1, (_xlpm.x="K")*1,
(_xlpm.x="G4")*1, (_xlpm.x="G5")*1, (_xlpm.x="GA")*1, (_xlpm.x="GK")*1  )&gt;0, 2, 1))</f>
        <v>2</v>
      </c>
      <c r="AA96" s="23" cm="1">
        <f t="array" ref="AA96">_xlfn.LET(_xlpm.x, O96:O98, IF(SUM(
(_xlpm.x="M4")*1, (_xlpm.x="M5")*1, (_xlpm.x="A")*1, (_xlpm.x="K")*1,
(_xlpm.x="G4")*1, (_xlpm.x="G5")*1, (_xlpm.x="GA")*1, (_xlpm.x="GK")*1  )&gt;0, 2, 1))</f>
        <v>2</v>
      </c>
      <c r="AH96" s="5"/>
      <c r="AI96" s="5"/>
      <c r="AO96" s="5"/>
    </row>
    <row r="97" spans="10:41">
      <c r="J97" s="168">
        <v>93</v>
      </c>
      <c r="K97" s="169" t="s">
        <v>31</v>
      </c>
      <c r="L97" s="169" t="s">
        <v>28</v>
      </c>
      <c r="M97" s="169" t="s">
        <v>294</v>
      </c>
      <c r="N97" s="169" t="s">
        <v>29</v>
      </c>
      <c r="O97" s="169" t="s">
        <v>30</v>
      </c>
      <c r="Q97" s="168">
        <v>7</v>
      </c>
      <c r="R97" s="168">
        <v>9</v>
      </c>
      <c r="S97" s="168">
        <v>14</v>
      </c>
      <c r="T97" s="168">
        <v>8</v>
      </c>
      <c r="U97" s="168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(_xlpm.x="M4")*1, (_xlpm.x="M5")*1, (_xlpm.x="A")*1, (_xlpm.x="K")*1,
(_xlpm.x="G4")*1, (_xlpm.x="G5")*1, (_xlpm.x="GA")*1, (_xlpm.x="GK")*1  )&gt;0, 2, 1))</f>
        <v>2</v>
      </c>
      <c r="AA97" s="23" cm="1">
        <f t="array" ref="AA97">_xlfn.LET(_xlpm.x, O97:O99, IF(SUM(
(_xlpm.x="M4")*1, (_xlpm.x="M5")*1, (_xlpm.x="A")*1, (_xlpm.x="K")*1,
(_xlpm.x="G4")*1, (_xlpm.x="G5")*1, (_xlpm.x="GA")*1, (_xlpm.x="GK")*1  )&gt;0, 2, 1))</f>
        <v>2</v>
      </c>
      <c r="AH97" s="5"/>
      <c r="AI97" s="5"/>
      <c r="AO97" s="5"/>
    </row>
    <row r="98" spans="10:41">
      <c r="J98" s="23">
        <v>94</v>
      </c>
      <c r="K98" s="169" t="s">
        <v>29</v>
      </c>
      <c r="L98" s="169" t="s">
        <v>85</v>
      </c>
      <c r="M98" s="169" t="s">
        <v>84</v>
      </c>
      <c r="N98" s="169" t="s">
        <v>31</v>
      </c>
      <c r="O98" s="169" t="s">
        <v>13</v>
      </c>
      <c r="Q98" s="168">
        <v>8</v>
      </c>
      <c r="R98" s="168">
        <v>18</v>
      </c>
      <c r="S98" s="168">
        <v>17</v>
      </c>
      <c r="T98" s="168">
        <v>7</v>
      </c>
      <c r="U98" s="168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(_xlpm.x="M4")*1, (_xlpm.x="M5")*1, (_xlpm.x="A")*1, (_xlpm.x="K")*1,
(_xlpm.x="G4")*1, (_xlpm.x="G5")*1, (_xlpm.x="GA")*1, (_xlpm.x="GK")*1  )&gt;0, 2, 1))</f>
        <v>2</v>
      </c>
      <c r="AA98" s="23" cm="1">
        <f t="array" ref="AA98">_xlfn.LET(_xlpm.x, O98:O100, IF(SUM(
(_xlpm.x="M4")*1, (_xlpm.x="M5")*1, (_xlpm.x="A")*1, (_xlpm.x="K")*1,
(_xlpm.x="G4")*1, (_xlpm.x="G5")*1, (_xlpm.x="GA")*1, (_xlpm.x="GK")*1  )&gt;0, 2, 1))</f>
        <v>2</v>
      </c>
      <c r="AH98" s="5"/>
      <c r="AI98" s="5"/>
      <c r="AO98" s="5"/>
    </row>
    <row r="99" spans="10:41">
      <c r="J99" s="168">
        <v>95</v>
      </c>
      <c r="K99" s="169" t="s">
        <v>95</v>
      </c>
      <c r="L99" s="169" t="s">
        <v>15</v>
      </c>
      <c r="M99" s="169" t="s">
        <v>83</v>
      </c>
      <c r="N99" s="169" t="s">
        <v>80</v>
      </c>
      <c r="O99" s="169" t="s">
        <v>21</v>
      </c>
      <c r="Q99" s="168">
        <v>6</v>
      </c>
      <c r="R99" s="168">
        <v>2</v>
      </c>
      <c r="S99" s="168">
        <v>16</v>
      </c>
      <c r="T99" s="168">
        <v>13</v>
      </c>
      <c r="U99" s="168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(_xlpm.x="M4")*1, (_xlpm.x="M5")*1, (_xlpm.x="A")*1, (_xlpm.x="K")*1,
(_xlpm.x="G4")*1, (_xlpm.x="G5")*1, (_xlpm.x="GA")*1, (_xlpm.x="GK")*1  )&gt;0, 2, 1))</f>
        <v>2</v>
      </c>
      <c r="AA99" s="23" cm="1">
        <f t="array" ref="AA99">_xlfn.LET(_xlpm.x, O99:O101, IF(SUM(
(_xlpm.x="M4")*1, (_xlpm.x="M5")*1, (_xlpm.x="A")*1, (_xlpm.x="K")*1,
(_xlpm.x="G4")*1, (_xlpm.x="G5")*1, (_xlpm.x="GA")*1, (_xlpm.x="GK")*1  )&gt;0, 2, 1))</f>
        <v>2</v>
      </c>
      <c r="AH99" s="5"/>
      <c r="AI99" s="5"/>
      <c r="AO99" s="5"/>
    </row>
    <row r="100" spans="10:41">
      <c r="J100" s="23">
        <v>96</v>
      </c>
      <c r="K100" s="169" t="s">
        <v>13</v>
      </c>
      <c r="L100" s="169" t="s">
        <v>30</v>
      </c>
      <c r="M100" s="169" t="s">
        <v>295</v>
      </c>
      <c r="N100" s="169" t="s">
        <v>29</v>
      </c>
      <c r="O100" s="169" t="s">
        <v>29</v>
      </c>
      <c r="Q100" s="168">
        <v>5</v>
      </c>
      <c r="R100" s="168">
        <v>10</v>
      </c>
      <c r="S100" s="168">
        <v>15</v>
      </c>
      <c r="T100" s="168">
        <v>8</v>
      </c>
      <c r="U100" s="168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(_xlpm.x="M4")*1, (_xlpm.x="M5")*1, (_xlpm.x="A")*1, (_xlpm.x="K")*1,
(_xlpm.x="G4")*1, (_xlpm.x="G5")*1, (_xlpm.x="GA")*1, (_xlpm.x="GK")*1  )&gt;0, 2, 1))</f>
        <v>2</v>
      </c>
      <c r="AA100" s="23" cm="1">
        <f t="array" ref="AA100">_xlfn.LET(_xlpm.x, O100:O102, IF(SUM(
(_xlpm.x="M4")*1, (_xlpm.x="M5")*1, (_xlpm.x="A")*1, (_xlpm.x="K")*1,
(_xlpm.x="G4")*1, (_xlpm.x="G5")*1, (_xlpm.x="GA")*1, (_xlpm.x="GK")*1  )&gt;0, 2, 1))</f>
        <v>2</v>
      </c>
      <c r="AH100" s="5"/>
      <c r="AI100" s="5"/>
      <c r="AO100" s="5"/>
    </row>
    <row r="101" spans="10:41">
      <c r="J101" s="168">
        <v>97</v>
      </c>
      <c r="K101" s="169" t="s">
        <v>31</v>
      </c>
      <c r="L101" s="169" t="s">
        <v>28</v>
      </c>
      <c r="M101" s="169" t="s">
        <v>294</v>
      </c>
      <c r="N101" s="169" t="s">
        <v>79</v>
      </c>
      <c r="O101" s="169" t="s">
        <v>28</v>
      </c>
      <c r="Q101" s="168">
        <v>7</v>
      </c>
      <c r="R101" s="168">
        <v>9</v>
      </c>
      <c r="S101" s="168">
        <v>14</v>
      </c>
      <c r="T101" s="168">
        <v>12</v>
      </c>
      <c r="U101" s="168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(_xlpm.x="M4")*1, (_xlpm.x="M5")*1, (_xlpm.x="A")*1, (_xlpm.x="K")*1,
(_xlpm.x="G4")*1, (_xlpm.x="G5")*1, (_xlpm.x="GA")*1, (_xlpm.x="GK")*1  )&gt;0, 2, 1))</f>
        <v>2</v>
      </c>
      <c r="AA101" s="23" cm="1">
        <f t="array" ref="AA101">_xlfn.LET(_xlpm.x, O101:O103, IF(SUM(
(_xlpm.x="M4")*1, (_xlpm.x="M5")*1, (_xlpm.x="A")*1, (_xlpm.x="K")*1,
(_xlpm.x="G4")*1, (_xlpm.x="G5")*1, (_xlpm.x="GA")*1, (_xlpm.x="GK")*1  )&gt;0, 2, 1))</f>
        <v>2</v>
      </c>
      <c r="AH101" s="5"/>
      <c r="AI101" s="5"/>
      <c r="AO101" s="5"/>
    </row>
    <row r="102" spans="10:41">
      <c r="J102" s="23">
        <v>98</v>
      </c>
      <c r="K102" s="169" t="s">
        <v>15</v>
      </c>
      <c r="L102" s="169" t="s">
        <v>31</v>
      </c>
      <c r="M102" s="169" t="s">
        <v>84</v>
      </c>
      <c r="N102" s="169" t="s">
        <v>28</v>
      </c>
      <c r="O102" s="169" t="s">
        <v>15</v>
      </c>
      <c r="Q102" s="168">
        <v>2</v>
      </c>
      <c r="R102" s="168">
        <v>7</v>
      </c>
      <c r="S102" s="168">
        <v>17</v>
      </c>
      <c r="T102" s="168">
        <v>9</v>
      </c>
      <c r="U102" s="168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(_xlpm.x="M4")*1, (_xlpm.x="M5")*1, (_xlpm.x="A")*1, (_xlpm.x="K")*1,
(_xlpm.x="G4")*1, (_xlpm.x="G5")*1, (_xlpm.x="GA")*1, (_xlpm.x="GK")*1  )&gt;0, 2, 1))</f>
        <v>2</v>
      </c>
      <c r="AA102" s="23" cm="1">
        <f t="array" ref="AA102">_xlfn.LET(_xlpm.x, O102:O104, IF(SUM(
(_xlpm.x="M4")*1, (_xlpm.x="M5")*1, (_xlpm.x="A")*1, (_xlpm.x="K")*1,
(_xlpm.x="G4")*1, (_xlpm.x="G5")*1, (_xlpm.x="GA")*1, (_xlpm.x="GK")*1  )&gt;0, 2, 1))</f>
        <v>2</v>
      </c>
      <c r="AH102" s="5"/>
      <c r="AI102" s="5"/>
      <c r="AO102" s="5"/>
    </row>
    <row r="103" spans="10:41">
      <c r="J103" s="168">
        <v>99</v>
      </c>
      <c r="K103" s="169" t="s">
        <v>31</v>
      </c>
      <c r="L103" s="169" t="s">
        <v>80</v>
      </c>
      <c r="M103" s="169" t="s">
        <v>295</v>
      </c>
      <c r="N103" s="169" t="s">
        <v>31</v>
      </c>
      <c r="O103" s="169" t="s">
        <v>29</v>
      </c>
      <c r="Q103" s="168">
        <v>7</v>
      </c>
      <c r="R103" s="168">
        <v>13</v>
      </c>
      <c r="S103" s="168">
        <v>15</v>
      </c>
      <c r="T103" s="168">
        <v>7</v>
      </c>
      <c r="U103" s="168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(_xlpm.x="M4")*1, (_xlpm.x="M5")*1, (_xlpm.x="A")*1, (_xlpm.x="K")*1,
(_xlpm.x="G4")*1, (_xlpm.x="G5")*1, (_xlpm.x="GA")*1, (_xlpm.x="GK")*1  )&gt;0, 2, 1))</f>
        <v>2</v>
      </c>
      <c r="AA103" s="23" cm="1">
        <f t="array" ref="AA103">_xlfn.LET(_xlpm.x, O103:O105, IF(SUM(
(_xlpm.x="M4")*1, (_xlpm.x="M5")*1, (_xlpm.x="A")*1, (_xlpm.x="K")*1,
(_xlpm.x="G4")*1, (_xlpm.x="G5")*1, (_xlpm.x="GA")*1, (_xlpm.x="GK")*1  )&gt;0, 2, 1))</f>
        <v>2</v>
      </c>
      <c r="AH103" s="5"/>
      <c r="AI103" s="5"/>
      <c r="AO103" s="5"/>
    </row>
    <row r="104" spans="10:41">
      <c r="J104" s="23">
        <v>100</v>
      </c>
      <c r="K104" s="169" t="s">
        <v>13</v>
      </c>
      <c r="L104" s="169" t="s">
        <v>82</v>
      </c>
      <c r="M104" s="169" t="s">
        <v>294</v>
      </c>
      <c r="N104" s="169" t="s">
        <v>79</v>
      </c>
      <c r="O104" s="169" t="s">
        <v>28</v>
      </c>
      <c r="Q104" s="168">
        <v>5</v>
      </c>
      <c r="R104" s="168">
        <v>16</v>
      </c>
      <c r="S104" s="168">
        <v>14</v>
      </c>
      <c r="T104" s="168">
        <v>12</v>
      </c>
      <c r="U104" s="168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3</v>
      </c>
      <c r="Z104" s="23" cm="1">
        <f t="array" ref="Z104">_xlfn.LET(_xlpm.x, N104:N106, IF(SUM(
(_xlpm.x="M4")*1, (_xlpm.x="M5")*1, (_xlpm.x="A")*1, (_xlpm.x="K")*1,
(_xlpm.x="G4")*1, (_xlpm.x="G5")*1, (_xlpm.x="GA")*1, (_xlpm.x="GK")*1  )&gt;0, 2, 1))</f>
        <v>1</v>
      </c>
      <c r="AA104" s="23" cm="1">
        <f t="array" ref="AA104">_xlfn.LET(_xlpm.x, O104:O106, IF(SUM(
(_xlpm.x="M4")*1, (_xlpm.x="M5")*1, (_xlpm.x="A")*1, (_xlpm.x="K")*1,
(_xlpm.x="G4")*1, (_xlpm.x="G5")*1, (_xlpm.x="GA")*1, (_xlpm.x="GK")*1  )&gt;0, 2, 1))</f>
        <v>2</v>
      </c>
      <c r="AH104" s="5"/>
      <c r="AI104" s="5"/>
      <c r="AO104" s="5"/>
    </row>
    <row r="105" spans="10:41">
      <c r="J105" s="23">
        <v>101</v>
      </c>
      <c r="K105" s="169" t="s">
        <v>25</v>
      </c>
      <c r="L105" s="169" t="s">
        <v>30</v>
      </c>
      <c r="M105" s="169" t="s">
        <v>83</v>
      </c>
      <c r="N105" s="169" t="s">
        <v>85</v>
      </c>
      <c r="O105" s="169" t="s">
        <v>29</v>
      </c>
      <c r="Q105" s="168">
        <v>8</v>
      </c>
      <c r="R105" s="168">
        <v>10</v>
      </c>
      <c r="S105" s="168">
        <v>16</v>
      </c>
      <c r="T105" s="168">
        <v>18</v>
      </c>
      <c r="U105" s="168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(_xlpm.x="M4")*1, (_xlpm.x="M5")*1, (_xlpm.x="A")*1, (_xlpm.x="K")*1,
(_xlpm.x="G4")*1, (_xlpm.x="G5")*1, (_xlpm.x="GA")*1, (_xlpm.x="GK")*1  )&gt;0, 2, 1))</f>
        <v>1</v>
      </c>
      <c r="AA105" s="23" cm="1">
        <f t="array" ref="AA105">_xlfn.LET(_xlpm.x, O105:O107, IF(SUM(
(_xlpm.x="M4")*1, (_xlpm.x="M5")*1, (_xlpm.x="A")*1, (_xlpm.x="K")*1,
(_xlpm.x="G4")*1, (_xlpm.x="G5")*1, (_xlpm.x="GA")*1, (_xlpm.x="GK")*1  )&gt;0, 2, 1))</f>
        <v>2</v>
      </c>
      <c r="AH105" s="5"/>
      <c r="AI105" s="5"/>
      <c r="AO105" s="5"/>
    </row>
    <row r="106" spans="10:41">
      <c r="J106" s="168">
        <v>102</v>
      </c>
      <c r="K106" s="169" t="s">
        <v>25</v>
      </c>
      <c r="L106" s="169" t="s">
        <v>31</v>
      </c>
      <c r="M106" s="169" t="s">
        <v>84</v>
      </c>
      <c r="N106" s="169" t="s">
        <v>12</v>
      </c>
      <c r="O106" s="169" t="s">
        <v>15</v>
      </c>
      <c r="Q106" s="168">
        <v>8</v>
      </c>
      <c r="R106" s="168">
        <v>7</v>
      </c>
      <c r="S106" s="168">
        <v>17</v>
      </c>
      <c r="T106" s="168">
        <v>4</v>
      </c>
      <c r="U106" s="168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(_xlpm.x="M4")*1, (_xlpm.x="M5")*1, (_xlpm.x="A")*1, (_xlpm.x="K")*1,
(_xlpm.x="G4")*1, (_xlpm.x="G5")*1, (_xlpm.x="GA")*1, (_xlpm.x="GK")*1  )&gt;0, 2, 1))</f>
        <v>1</v>
      </c>
      <c r="AA106" s="23" cm="1">
        <f t="array" ref="AA106">_xlfn.LET(_xlpm.x, O106:O108, IF(SUM(
(_xlpm.x="M4")*1, (_xlpm.x="M5")*1, (_xlpm.x="A")*1, (_xlpm.x="K")*1,
(_xlpm.x="G4")*1, (_xlpm.x="G5")*1, (_xlpm.x="GA")*1, (_xlpm.x="GK")*1  )&gt;0, 2, 1))</f>
        <v>1</v>
      </c>
      <c r="AH106" s="5"/>
      <c r="AI106" s="5"/>
      <c r="AO106" s="5"/>
    </row>
    <row r="107" spans="10:41">
      <c r="J107" s="23">
        <v>103</v>
      </c>
      <c r="K107" s="169" t="s">
        <v>31</v>
      </c>
      <c r="L107" s="169" t="s">
        <v>82</v>
      </c>
      <c r="M107" s="169" t="s">
        <v>294</v>
      </c>
      <c r="N107" s="169" t="s">
        <v>85</v>
      </c>
      <c r="O107" s="169" t="s">
        <v>28</v>
      </c>
      <c r="Q107" s="168">
        <v>7</v>
      </c>
      <c r="R107" s="168">
        <v>16</v>
      </c>
      <c r="S107" s="168">
        <v>14</v>
      </c>
      <c r="T107" s="168">
        <v>18</v>
      </c>
      <c r="U107" s="168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(_xlpm.x="M4")*1, (_xlpm.x="M5")*1, (_xlpm.x="A")*1, (_xlpm.x="K")*1,
(_xlpm.x="G4")*1, (_xlpm.x="G5")*1, (_xlpm.x="GA")*1, (_xlpm.x="GK")*1  )&gt;0, 2, 1))</f>
        <v>2</v>
      </c>
      <c r="AA107" s="23" cm="1">
        <f t="array" ref="AA107">_xlfn.LET(_xlpm.x, O107:O109, IF(SUM(
(_xlpm.x="M4")*1, (_xlpm.x="M5")*1, (_xlpm.x="A")*1, (_xlpm.x="K")*1,
(_xlpm.x="G4")*1, (_xlpm.x="G5")*1, (_xlpm.x="GA")*1, (_xlpm.x="GK")*1  )&gt;0, 2, 1))</f>
        <v>1</v>
      </c>
      <c r="AH107" s="5"/>
      <c r="AI107" s="5"/>
      <c r="AO107" s="5"/>
    </row>
    <row r="108" spans="10:41">
      <c r="J108" s="168">
        <v>104</v>
      </c>
      <c r="K108" s="169" t="s">
        <v>95</v>
      </c>
      <c r="L108" s="169" t="s">
        <v>31</v>
      </c>
      <c r="M108" s="169" t="s">
        <v>83</v>
      </c>
      <c r="N108" s="169" t="s">
        <v>15</v>
      </c>
      <c r="O108" s="169" t="s">
        <v>30</v>
      </c>
      <c r="Q108" s="168">
        <v>6</v>
      </c>
      <c r="R108" s="168">
        <v>7</v>
      </c>
      <c r="S108" s="168">
        <v>16</v>
      </c>
      <c r="T108" s="168">
        <v>2</v>
      </c>
      <c r="U108" s="168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(_xlpm.x="M4")*1, (_xlpm.x="M5")*1, (_xlpm.x="A")*1, (_xlpm.x="K")*1,
(_xlpm.x="G4")*1, (_xlpm.x="G5")*1, (_xlpm.x="GA")*1, (_xlpm.x="GK")*1  )&gt;0, 2, 1))</f>
        <v>2</v>
      </c>
      <c r="AA108" s="23" cm="1">
        <f t="array" ref="AA108">_xlfn.LET(_xlpm.x, O108:O110, IF(SUM(
(_xlpm.x="M4")*1, (_xlpm.x="M5")*1, (_xlpm.x="A")*1, (_xlpm.x="K")*1,
(_xlpm.x="G4")*1, (_xlpm.x="G5")*1, (_xlpm.x="GA")*1, (_xlpm.x="GK")*1  )&gt;0, 2, 1))</f>
        <v>2</v>
      </c>
      <c r="AH108" s="5"/>
      <c r="AI108" s="5"/>
      <c r="AO108" s="5"/>
    </row>
    <row r="109" spans="10:41">
      <c r="J109" s="23">
        <v>105</v>
      </c>
      <c r="K109" s="169" t="s">
        <v>31</v>
      </c>
      <c r="L109" s="169" t="s">
        <v>82</v>
      </c>
      <c r="M109" s="169" t="s">
        <v>295</v>
      </c>
      <c r="N109" s="169" t="s">
        <v>29</v>
      </c>
      <c r="O109" s="169" t="s">
        <v>16</v>
      </c>
      <c r="Q109" s="168">
        <v>7</v>
      </c>
      <c r="R109" s="168">
        <v>16</v>
      </c>
      <c r="S109" s="168">
        <v>15</v>
      </c>
      <c r="T109" s="168">
        <v>8</v>
      </c>
      <c r="U109" s="168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(_xlpm.x="M4")*1, (_xlpm.x="M5")*1, (_xlpm.x="A")*1, (_xlpm.x="K")*1,
(_xlpm.x="G4")*1, (_xlpm.x="G5")*1, (_xlpm.x="GA")*1, (_xlpm.x="GK")*1  )&gt;0, 2, 1))</f>
        <v>2</v>
      </c>
      <c r="AA109" s="23" cm="1">
        <f t="array" ref="AA109">_xlfn.LET(_xlpm.x, O109:O111, IF(SUM(
(_xlpm.x="M4")*1, (_xlpm.x="M5")*1, (_xlpm.x="A")*1, (_xlpm.x="K")*1,
(_xlpm.x="G4")*1, (_xlpm.x="G5")*1, (_xlpm.x="GA")*1, (_xlpm.x="GK")*1  )&gt;0, 2, 1))</f>
        <v>2</v>
      </c>
      <c r="AH109" s="5"/>
      <c r="AI109" s="5"/>
      <c r="AO109" s="5"/>
    </row>
    <row r="110" spans="10:41">
      <c r="J110" s="168">
        <v>106</v>
      </c>
      <c r="K110" s="169" t="s">
        <v>13</v>
      </c>
      <c r="L110" s="169" t="s">
        <v>87</v>
      </c>
      <c r="M110" s="169" t="s">
        <v>84</v>
      </c>
      <c r="N110" s="169" t="s">
        <v>12</v>
      </c>
      <c r="O110" s="169" t="s">
        <v>29</v>
      </c>
      <c r="Q110" s="168">
        <v>5</v>
      </c>
      <c r="R110" s="168">
        <v>19</v>
      </c>
      <c r="S110" s="168">
        <v>17</v>
      </c>
      <c r="T110" s="168">
        <v>4</v>
      </c>
      <c r="U110" s="168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(_xlpm.x="M4")*1, (_xlpm.x="M5")*1, (_xlpm.x="A")*1, (_xlpm.x="K")*1,
(_xlpm.x="G4")*1, (_xlpm.x="G5")*1, (_xlpm.x="GA")*1, (_xlpm.x="GK")*1  )&gt;0, 2, 1))</f>
        <v>1</v>
      </c>
      <c r="AA110" s="23" cm="1">
        <f t="array" ref="AA110">_xlfn.LET(_xlpm.x, O110:O112, IF(SUM(
(_xlpm.x="M4")*1, (_xlpm.x="M5")*1, (_xlpm.x="A")*1, (_xlpm.x="K")*1,
(_xlpm.x="G4")*1, (_xlpm.x="G5")*1, (_xlpm.x="GA")*1, (_xlpm.x="GK")*1  )&gt;0, 2, 1))</f>
        <v>2</v>
      </c>
      <c r="AH110" s="5"/>
      <c r="AI110" s="5"/>
      <c r="AO110" s="5"/>
    </row>
    <row r="111" spans="10:41">
      <c r="J111" s="23">
        <v>107</v>
      </c>
      <c r="K111" s="169" t="s">
        <v>31</v>
      </c>
      <c r="L111" s="169" t="s">
        <v>16</v>
      </c>
      <c r="M111" s="169" t="s">
        <v>294</v>
      </c>
      <c r="N111" s="169" t="s">
        <v>78</v>
      </c>
      <c r="O111" s="169" t="s">
        <v>95</v>
      </c>
      <c r="Q111" s="168">
        <v>7</v>
      </c>
      <c r="R111" s="168">
        <v>3</v>
      </c>
      <c r="S111" s="168">
        <v>14</v>
      </c>
      <c r="T111" s="168">
        <v>11</v>
      </c>
      <c r="U111" s="168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(_xlpm.x="M4")*1, (_xlpm.x="M5")*1, (_xlpm.x="A")*1, (_xlpm.x="K")*1,
(_xlpm.x="G4")*1, (_xlpm.x="G5")*1, (_xlpm.x="GA")*1, (_xlpm.x="GK")*1  )&gt;0, 2, 1))</f>
        <v>1</v>
      </c>
      <c r="AA111" s="23" cm="1">
        <f t="array" ref="AA111">_xlfn.LET(_xlpm.x, O111:O113, IF(SUM(
(_xlpm.x="M4")*1, (_xlpm.x="M5")*1, (_xlpm.x="A")*1, (_xlpm.x="K")*1,
(_xlpm.x="G4")*1, (_xlpm.x="G5")*1, (_xlpm.x="GA")*1, (_xlpm.x="GK")*1  )&gt;0, 2, 1))</f>
        <v>2</v>
      </c>
      <c r="AH111" s="5"/>
      <c r="AI111" s="5"/>
      <c r="AO111" s="5"/>
    </row>
    <row r="112" spans="10:41">
      <c r="J112" s="168">
        <v>108</v>
      </c>
      <c r="K112" s="169" t="s">
        <v>13</v>
      </c>
      <c r="L112" s="169" t="s">
        <v>78</v>
      </c>
      <c r="M112" s="169" t="s">
        <v>295</v>
      </c>
      <c r="N112" s="169" t="s">
        <v>16</v>
      </c>
      <c r="O112" s="169" t="s">
        <v>31</v>
      </c>
      <c r="Q112" s="168">
        <v>5</v>
      </c>
      <c r="R112" s="168">
        <v>11</v>
      </c>
      <c r="S112" s="168">
        <v>15</v>
      </c>
      <c r="T112" s="168">
        <v>3</v>
      </c>
      <c r="U112" s="168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(_xlpm.x="M4")*1, (_xlpm.x="M5")*1, (_xlpm.x="A")*1, (_xlpm.x="K")*1,
(_xlpm.x="G4")*1, (_xlpm.x="G5")*1, (_xlpm.x="GA")*1, (_xlpm.x="GK")*1  )&gt;0, 2, 1))</f>
        <v>2</v>
      </c>
      <c r="AA112" s="23" cm="1">
        <f t="array" ref="AA112">_xlfn.LET(_xlpm.x, O112:O114, IF(SUM(
(_xlpm.x="M4")*1, (_xlpm.x="M5")*1, (_xlpm.x="A")*1, (_xlpm.x="K")*1,
(_xlpm.x="G4")*1, (_xlpm.x="G5")*1, (_xlpm.x="GA")*1, (_xlpm.x="GK")*1  )&gt;0, 2, 1))</f>
        <v>2</v>
      </c>
      <c r="AH112" s="5"/>
      <c r="AI112" s="5"/>
      <c r="AO112" s="5"/>
    </row>
    <row r="113" spans="10:41">
      <c r="J113" s="23">
        <v>109</v>
      </c>
      <c r="K113" s="169" t="s">
        <v>25</v>
      </c>
      <c r="L113" s="169" t="s">
        <v>12</v>
      </c>
      <c r="M113" s="169" t="s">
        <v>83</v>
      </c>
      <c r="N113" s="169" t="s">
        <v>16</v>
      </c>
      <c r="O113" s="169" t="s">
        <v>16</v>
      </c>
      <c r="Q113" s="168">
        <v>8</v>
      </c>
      <c r="R113" s="168">
        <v>4</v>
      </c>
      <c r="S113" s="168">
        <v>16</v>
      </c>
      <c r="T113" s="168">
        <v>3</v>
      </c>
      <c r="U113" s="168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(_xlpm.x="M4")*1, (_xlpm.x="M5")*1, (_xlpm.x="A")*1, (_xlpm.x="K")*1,
(_xlpm.x="G4")*1, (_xlpm.x="G5")*1, (_xlpm.x="GA")*1, (_xlpm.x="GK")*1  )&gt;0, 2, 1))</f>
        <v>2</v>
      </c>
      <c r="AA113" s="23" cm="1">
        <f t="array" ref="AA113">_xlfn.LET(_xlpm.x, O113:O115, IF(SUM(
(_xlpm.x="M4")*1, (_xlpm.x="M5")*1, (_xlpm.x="A")*1, (_xlpm.x="K")*1,
(_xlpm.x="G4")*1, (_xlpm.x="G5")*1, (_xlpm.x="GA")*1, (_xlpm.x="GK")*1  )&gt;0, 2, 1))</f>
        <v>2</v>
      </c>
      <c r="AH113" s="5"/>
      <c r="AI113" s="5"/>
      <c r="AO113" s="5"/>
    </row>
    <row r="114" spans="10:41">
      <c r="J114" s="168">
        <v>110</v>
      </c>
      <c r="K114" s="169" t="s">
        <v>25</v>
      </c>
      <c r="L114" s="169" t="s">
        <v>31</v>
      </c>
      <c r="M114" s="169" t="s">
        <v>84</v>
      </c>
      <c r="N114" s="169" t="s">
        <v>13</v>
      </c>
      <c r="O114" s="169" t="s">
        <v>29</v>
      </c>
      <c r="Q114" s="168">
        <v>8</v>
      </c>
      <c r="R114" s="168">
        <v>7</v>
      </c>
      <c r="S114" s="168">
        <v>17</v>
      </c>
      <c r="T114" s="168">
        <v>5</v>
      </c>
      <c r="U114" s="168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(_xlpm.x="M4")*1, (_xlpm.x="M5")*1, (_xlpm.x="A")*1, (_xlpm.x="K")*1,
(_xlpm.x="G4")*1, (_xlpm.x="G5")*1, (_xlpm.x="GA")*1, (_xlpm.x="GK")*1  )&gt;0, 2, 1))</f>
        <v>2</v>
      </c>
      <c r="AA114" s="23" cm="1">
        <f t="array" ref="AA114">_xlfn.LET(_xlpm.x, O114:O116, IF(SUM(
(_xlpm.x="M4")*1, (_xlpm.x="M5")*1, (_xlpm.x="A")*1, (_xlpm.x="K")*1,
(_xlpm.x="G4")*1, (_xlpm.x="G5")*1, (_xlpm.x="GA")*1, (_xlpm.x="GK")*1  )&gt;0, 2, 1))</f>
        <v>2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12</v>
      </c>
      <c r="M115" s="169" t="s">
        <v>294</v>
      </c>
      <c r="N115" s="169" t="s">
        <v>15</v>
      </c>
      <c r="O115" s="169" t="s">
        <v>15</v>
      </c>
      <c r="Q115" s="168">
        <v>5</v>
      </c>
      <c r="R115" s="168">
        <v>4</v>
      </c>
      <c r="S115" s="168">
        <v>14</v>
      </c>
      <c r="T115" s="168">
        <v>2</v>
      </c>
      <c r="U115" s="168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3</v>
      </c>
      <c r="Z115" s="23" cm="1">
        <f t="array" ref="Z115">_xlfn.LET(_xlpm.x, N115:N117, IF(SUM(
(_xlpm.x="M4")*1, (_xlpm.x="M5")*1, (_xlpm.x="A")*1, (_xlpm.x="K")*1,
(_xlpm.x="G4")*1, (_xlpm.x="G5")*1, (_xlpm.x="GA")*1, (_xlpm.x="GK")*1  )&gt;0, 2, 1))</f>
        <v>2</v>
      </c>
      <c r="AA115" s="23" cm="1">
        <f t="array" ref="AA115">_xlfn.LET(_xlpm.x, O115:O117, IF(SUM(
(_xlpm.x="M4")*1, (_xlpm.x="M5")*1, (_xlpm.x="A")*1, (_xlpm.x="K")*1,
(_xlpm.x="G4")*1, (_xlpm.x="G5")*1, (_xlpm.x="GA")*1, (_xlpm.x="GK")*1  )&gt;0, 2, 1))</f>
        <v>1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82</v>
      </c>
      <c r="M116" s="169" t="s">
        <v>295</v>
      </c>
      <c r="N116" s="169" t="s">
        <v>28</v>
      </c>
      <c r="O116" s="169" t="s">
        <v>28</v>
      </c>
      <c r="Q116" s="168">
        <v>7</v>
      </c>
      <c r="R116" s="168">
        <v>16</v>
      </c>
      <c r="S116" s="168">
        <v>15</v>
      </c>
      <c r="T116" s="168">
        <v>9</v>
      </c>
      <c r="U116" s="168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(_xlpm.x="M4")*1, (_xlpm.x="M5")*1, (_xlpm.x="A")*1, (_xlpm.x="K")*1,
(_xlpm.x="G4")*1, (_xlpm.x="G5")*1, (_xlpm.x="GA")*1, (_xlpm.x="GK")*1  )&gt;0, 2, 1))</f>
        <v>2</v>
      </c>
      <c r="AA116" s="23" cm="1">
        <f t="array" ref="AA116">_xlfn.LET(_xlpm.x, O116:O118, IF(SUM(
(_xlpm.x="M4")*1, (_xlpm.x="M5")*1, (_xlpm.x="A")*1, (_xlpm.x="K")*1,
(_xlpm.x="G4")*1, (_xlpm.x="G5")*1, (_xlpm.x="GA")*1, (_xlpm.x="GK")*1  )&gt;0, 2, 1))</f>
        <v>1</v>
      </c>
      <c r="AH116" s="5"/>
      <c r="AI116" s="5"/>
      <c r="AO116" s="5"/>
    </row>
    <row r="117" spans="10:41">
      <c r="J117" s="23">
        <v>113</v>
      </c>
      <c r="K117" s="169" t="s">
        <v>25</v>
      </c>
      <c r="L117" s="169" t="s">
        <v>16</v>
      </c>
      <c r="M117" s="169" t="s">
        <v>84</v>
      </c>
      <c r="N117" s="169" t="s">
        <v>95</v>
      </c>
      <c r="O117" s="169" t="s">
        <v>14</v>
      </c>
      <c r="Q117" s="168">
        <v>8</v>
      </c>
      <c r="R117" s="168">
        <v>3</v>
      </c>
      <c r="S117" s="168">
        <v>17</v>
      </c>
      <c r="T117" s="168">
        <v>6</v>
      </c>
      <c r="U117" s="168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(_xlpm.x="M4")*1, (_xlpm.x="M5")*1, (_xlpm.x="A")*1, (_xlpm.x="K")*1,
(_xlpm.x="G4")*1, (_xlpm.x="G5")*1, (_xlpm.x="GA")*1, (_xlpm.x="GK")*1  )&gt;0, 2, 1))</f>
        <v>2</v>
      </c>
      <c r="AA117" s="23" cm="1">
        <f t="array" ref="AA117">_xlfn.LET(_xlpm.x, O117:O119, IF(SUM(
(_xlpm.x="M4")*1, (_xlpm.x="M5")*1, (_xlpm.x="A")*1, (_xlpm.x="K")*1,
(_xlpm.x="G4")*1, (_xlpm.x="G5")*1, (_xlpm.x="GA")*1, (_xlpm.x="GK")*1  )&gt;0, 2, 1))</f>
        <v>1</v>
      </c>
      <c r="AH117" s="5"/>
      <c r="AI117" s="5"/>
      <c r="AO117" s="5"/>
    </row>
    <row r="118" spans="10:41">
      <c r="J118" s="168">
        <v>114</v>
      </c>
      <c r="K118" s="169" t="s">
        <v>31</v>
      </c>
      <c r="L118" s="169" t="s">
        <v>17</v>
      </c>
      <c r="M118" s="169" t="s">
        <v>83</v>
      </c>
      <c r="N118" s="169" t="s">
        <v>13</v>
      </c>
      <c r="O118" s="169" t="s">
        <v>16</v>
      </c>
      <c r="Q118" s="168">
        <v>7</v>
      </c>
      <c r="R118" s="168">
        <v>7</v>
      </c>
      <c r="S118" s="168">
        <v>16</v>
      </c>
      <c r="T118" s="168">
        <v>5</v>
      </c>
      <c r="U118" s="168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(_xlpm.x="M4")*1, (_xlpm.x="M5")*1, (_xlpm.x="A")*1, (_xlpm.x="K")*1,
(_xlpm.x="G4")*1, (_xlpm.x="G5")*1, (_xlpm.x="GA")*1, (_xlpm.x="GK")*1  )&gt;0, 2, 1))</f>
        <v>2</v>
      </c>
      <c r="AA118" s="23" cm="1">
        <f t="array" ref="AA118">_xlfn.LET(_xlpm.x, O118:O120, IF(SUM(
(_xlpm.x="M4")*1, (_xlpm.x="M5")*1, (_xlpm.x="A")*1, (_xlpm.x="K")*1,
(_xlpm.x="G4")*1, (_xlpm.x="G5")*1, (_xlpm.x="GA")*1, (_xlpm.x="GK")*1  )&gt;0, 2, 1))</f>
        <v>1</v>
      </c>
      <c r="AH118" s="5"/>
      <c r="AI118" s="5"/>
      <c r="AO118" s="5"/>
    </row>
    <row r="119" spans="10:41">
      <c r="J119" s="23">
        <v>115</v>
      </c>
      <c r="K119" s="169" t="s">
        <v>13</v>
      </c>
      <c r="L119" s="169" t="s">
        <v>16</v>
      </c>
      <c r="M119" s="169" t="s">
        <v>295</v>
      </c>
      <c r="N119" s="169" t="s">
        <v>28</v>
      </c>
      <c r="O119" s="169" t="s">
        <v>26</v>
      </c>
      <c r="Q119" s="168">
        <v>5</v>
      </c>
      <c r="R119" s="168">
        <v>3</v>
      </c>
      <c r="S119" s="168">
        <v>15</v>
      </c>
      <c r="T119" s="168">
        <v>9</v>
      </c>
      <c r="U119" s="168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(_xlpm.x="M4")*1, (_xlpm.x="M5")*1, (_xlpm.x="A")*1, (_xlpm.x="K")*1,
(_xlpm.x="G4")*1, (_xlpm.x="G5")*1, (_xlpm.x="GA")*1, (_xlpm.x="GK")*1  )&gt;0, 2, 1))</f>
        <v>2</v>
      </c>
      <c r="AA119" s="23" cm="1">
        <f t="array" ref="AA119">_xlfn.LET(_xlpm.x, O119:O121, IF(SUM(
(_xlpm.x="M4")*1, (_xlpm.x="M5")*1, (_xlpm.x="A")*1, (_xlpm.x="K")*1,
(_xlpm.x="G4")*1, (_xlpm.x="G5")*1, (_xlpm.x="GA")*1, (_xlpm.x="GK")*1  )&gt;0, 2, 1))</f>
        <v>1</v>
      </c>
      <c r="AH119" s="5"/>
      <c r="AI119" s="5"/>
      <c r="AO119" s="5"/>
    </row>
    <row r="120" spans="10:41">
      <c r="J120" s="168">
        <v>116</v>
      </c>
      <c r="K120" s="169" t="s">
        <v>31</v>
      </c>
      <c r="L120" s="169" t="s">
        <v>17</v>
      </c>
      <c r="M120" s="169" t="s">
        <v>84</v>
      </c>
      <c r="N120" s="169" t="s">
        <v>29</v>
      </c>
      <c r="O120" s="169" t="s">
        <v>15</v>
      </c>
      <c r="Q120" s="168">
        <v>7</v>
      </c>
      <c r="R120" s="168">
        <v>7</v>
      </c>
      <c r="S120" s="168">
        <v>17</v>
      </c>
      <c r="T120" s="168">
        <v>8</v>
      </c>
      <c r="U120" s="168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(_xlpm.x="M4")*1, (_xlpm.x="M5")*1, (_xlpm.x="A")*1, (_xlpm.x="K")*1,
(_xlpm.x="G4")*1, (_xlpm.x="G5")*1, (_xlpm.x="GA")*1, (_xlpm.x="GK")*1  )&gt;0, 2, 1))</f>
        <v>2</v>
      </c>
      <c r="AA120" s="23" cm="1">
        <f t="array" ref="AA120">_xlfn.LET(_xlpm.x, O120:O122, IF(SUM(
(_xlpm.x="M4")*1, (_xlpm.x="M5")*1, (_xlpm.x="A")*1, (_xlpm.x="K")*1,
(_xlpm.x="G4")*1, (_xlpm.x="G5")*1, (_xlpm.x="GA")*1, (_xlpm.x="GK")*1  )&gt;0, 2, 1))</f>
        <v>2</v>
      </c>
      <c r="AH120" s="5"/>
      <c r="AI120" s="5"/>
      <c r="AO120" s="5"/>
    </row>
    <row r="121" spans="10:41">
      <c r="J121" s="23">
        <v>117</v>
      </c>
      <c r="K121" s="169" t="s">
        <v>29</v>
      </c>
      <c r="L121" s="169" t="s">
        <v>12</v>
      </c>
      <c r="M121" s="169" t="s">
        <v>83</v>
      </c>
      <c r="N121" s="169" t="s">
        <v>31</v>
      </c>
      <c r="O121" s="169" t="s">
        <v>12</v>
      </c>
      <c r="Q121" s="168">
        <v>8</v>
      </c>
      <c r="R121" s="168">
        <v>4</v>
      </c>
      <c r="S121" s="168">
        <v>16</v>
      </c>
      <c r="T121" s="168">
        <v>7</v>
      </c>
      <c r="U121" s="168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3</v>
      </c>
      <c r="Z121" s="23" cm="1">
        <f t="array" ref="Z121">_xlfn.LET(_xlpm.x, N121:N123, IF(SUM(
(_xlpm.x="M4")*1, (_xlpm.x="M5")*1, (_xlpm.x="A")*1, (_xlpm.x="K")*1,
(_xlpm.x="G4")*1, (_xlpm.x="G5")*1, (_xlpm.x="GA")*1, (_xlpm.x="GK")*1  )&gt;0, 2, 1))</f>
        <v>2</v>
      </c>
      <c r="AA121" s="23" cm="1">
        <f t="array" ref="AA121">_xlfn.LET(_xlpm.x, O121:O123, IF(SUM(
(_xlpm.x="M4")*1, (_xlpm.x="M5")*1, (_xlpm.x="A")*1, (_xlpm.x="K")*1,
(_xlpm.x="G4")*1, (_xlpm.x="G5")*1, (_xlpm.x="GA")*1, (_xlpm.x="GK")*1  )&gt;0, 2, 1))</f>
        <v>2</v>
      </c>
      <c r="AH121" s="5"/>
      <c r="AI121" s="5"/>
      <c r="AO121" s="5"/>
    </row>
    <row r="122" spans="10:41">
      <c r="J122" s="168">
        <v>118</v>
      </c>
      <c r="K122" s="169" t="s">
        <v>95</v>
      </c>
      <c r="L122" s="169" t="s">
        <v>96</v>
      </c>
      <c r="M122" s="169" t="s">
        <v>294</v>
      </c>
      <c r="N122" s="169" t="s">
        <v>13</v>
      </c>
      <c r="O122" s="169" t="s">
        <v>31</v>
      </c>
      <c r="Q122" s="168">
        <v>6</v>
      </c>
      <c r="R122" s="168">
        <v>15</v>
      </c>
      <c r="S122" s="168">
        <v>14</v>
      </c>
      <c r="T122" s="168">
        <v>5</v>
      </c>
      <c r="U122" s="168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(_xlpm.x="M4")*1, (_xlpm.x="M5")*1, (_xlpm.x="A")*1, (_xlpm.x="K")*1,
(_xlpm.x="G4")*1, (_xlpm.x="G5")*1, (_xlpm.x="GA")*1, (_xlpm.x="GK")*1  )&gt;0, 2, 1))</f>
        <v>2</v>
      </c>
      <c r="AA122" s="23" cm="1">
        <f t="array" ref="AA122">_xlfn.LET(_xlpm.x, O122:O124, IF(SUM(
(_xlpm.x="M4")*1, (_xlpm.x="M5")*1, (_xlpm.x="A")*1, (_xlpm.x="K")*1,
(_xlpm.x="G4")*1, (_xlpm.x="G5")*1, (_xlpm.x="GA")*1, (_xlpm.x="GK")*1  )&gt;0, 2, 1))</f>
        <v>2</v>
      </c>
      <c r="AH122" s="5"/>
      <c r="AI122" s="5"/>
      <c r="AO122" s="5"/>
    </row>
    <row r="123" spans="10:41">
      <c r="J123" s="23">
        <v>119</v>
      </c>
      <c r="K123" s="169" t="s">
        <v>31</v>
      </c>
      <c r="L123" s="169" t="s">
        <v>95</v>
      </c>
      <c r="M123" s="169" t="s">
        <v>295</v>
      </c>
      <c r="N123" s="169" t="s">
        <v>31</v>
      </c>
      <c r="O123" s="169" t="s">
        <v>29</v>
      </c>
      <c r="Q123" s="168">
        <v>7</v>
      </c>
      <c r="R123" s="168">
        <v>6</v>
      </c>
      <c r="S123" s="168">
        <v>15</v>
      </c>
      <c r="T123" s="168">
        <v>7</v>
      </c>
      <c r="U123" s="168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(_xlpm.x="M4")*1, (_xlpm.x="M5")*1, (_xlpm.x="A")*1, (_xlpm.x="K")*1,
(_xlpm.x="G4")*1, (_xlpm.x="G5")*1, (_xlpm.x="GA")*1, (_xlpm.x="GK")*1  )&gt;0, 2, 1))</f>
        <v>2</v>
      </c>
      <c r="AA123" s="23" cm="1">
        <f t="array" ref="AA123">_xlfn.LET(_xlpm.x, O123:O125, IF(SUM(
(_xlpm.x="M4")*1, (_xlpm.x="M5")*1, (_xlpm.x="A")*1, (_xlpm.x="K")*1,
(_xlpm.x="G4")*1, (_xlpm.x="G5")*1, (_xlpm.x="GA")*1, (_xlpm.x="GK")*1  )&gt;0, 2, 1))</f>
        <v>2</v>
      </c>
      <c r="AH123" s="5"/>
      <c r="AI123" s="5"/>
      <c r="AO123" s="5"/>
    </row>
    <row r="124" spans="10:41">
      <c r="J124" s="168">
        <v>120</v>
      </c>
      <c r="K124" s="169" t="s">
        <v>29</v>
      </c>
      <c r="L124" s="169" t="s">
        <v>25</v>
      </c>
      <c r="M124" s="169" t="s">
        <v>84</v>
      </c>
      <c r="N124" s="169" t="s">
        <v>87</v>
      </c>
      <c r="O124" s="169" t="s">
        <v>12</v>
      </c>
      <c r="Q124" s="168">
        <v>8</v>
      </c>
      <c r="R124" s="168">
        <v>8</v>
      </c>
      <c r="S124" s="168">
        <v>17</v>
      </c>
      <c r="T124" s="168">
        <v>19</v>
      </c>
      <c r="U124" s="168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(_xlpm.x="M4")*1, (_xlpm.x="M5")*1, (_xlpm.x="A")*1, (_xlpm.x="K")*1,
(_xlpm.x="G4")*1, (_xlpm.x="G5")*1, (_xlpm.x="GA")*1, (_xlpm.x="GK")*1  )&gt;0, 2, 1))</f>
        <v>2</v>
      </c>
      <c r="AA124" s="23" cm="1">
        <f t="array" ref="AA124">_xlfn.LET(_xlpm.x, O124:O126, IF(SUM(
(_xlpm.x="M4")*1, (_xlpm.x="M5")*1, (_xlpm.x="A")*1, (_xlpm.x="K")*1,
(_xlpm.x="G4")*1, (_xlpm.x="G5")*1, (_xlpm.x="GA")*1, (_xlpm.x="GK")*1  )&gt;0, 2, 1))</f>
        <v>2</v>
      </c>
      <c r="AH124" s="5"/>
      <c r="AI124" s="5"/>
      <c r="AO124" s="5"/>
    </row>
    <row r="125" spans="10:41">
      <c r="J125" s="23">
        <v>121</v>
      </c>
      <c r="K125" s="169" t="s">
        <v>13</v>
      </c>
      <c r="L125" s="169" t="s">
        <v>30</v>
      </c>
      <c r="M125" s="169" t="s">
        <v>294</v>
      </c>
      <c r="N125" s="169" t="s">
        <v>95</v>
      </c>
      <c r="O125" s="169" t="s">
        <v>14</v>
      </c>
      <c r="Q125" s="168">
        <v>5</v>
      </c>
      <c r="R125" s="168">
        <v>10</v>
      </c>
      <c r="S125" s="168">
        <v>14</v>
      </c>
      <c r="T125" s="168">
        <v>6</v>
      </c>
      <c r="U125" s="168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3</v>
      </c>
      <c r="Z125" s="23" cm="1">
        <f t="array" ref="Z125">_xlfn.LET(_xlpm.x, N125:N127, IF(SUM(
(_xlpm.x="M4")*1, (_xlpm.x="M5")*1, (_xlpm.x="A")*1, (_xlpm.x="K")*1,
(_xlpm.x="G4")*1, (_xlpm.x="G5")*1, (_xlpm.x="GA")*1, (_xlpm.x="GK")*1  )&gt;0, 2, 1))</f>
        <v>2</v>
      </c>
      <c r="AA125" s="23" cm="1">
        <f t="array" ref="AA125">_xlfn.LET(_xlpm.x, O125:O127, IF(SUM(
(_xlpm.x="M4")*1, (_xlpm.x="M5")*1, (_xlpm.x="A")*1, (_xlpm.x="K")*1,
(_xlpm.x="G4")*1, (_xlpm.x="G5")*1, (_xlpm.x="GA")*1, (_xlpm.x="GK")*1  )&gt;0, 2, 1))</f>
        <v>2</v>
      </c>
      <c r="AH125" s="5"/>
      <c r="AI125" s="5"/>
      <c r="AO125" s="5"/>
    </row>
    <row r="126" spans="10:41">
      <c r="J126" s="168">
        <v>122</v>
      </c>
      <c r="K126" s="169" t="s">
        <v>31</v>
      </c>
      <c r="L126" s="169" t="s">
        <v>29</v>
      </c>
      <c r="M126" s="169" t="s">
        <v>83</v>
      </c>
      <c r="N126" s="169" t="s">
        <v>29</v>
      </c>
      <c r="O126" s="169" t="s">
        <v>29</v>
      </c>
      <c r="Q126" s="168">
        <v>7</v>
      </c>
      <c r="R126" s="168">
        <v>8</v>
      </c>
      <c r="S126" s="168">
        <v>16</v>
      </c>
      <c r="T126" s="168">
        <v>8</v>
      </c>
      <c r="U126" s="168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(_xlpm.x="M4")*1, (_xlpm.x="M5")*1, (_xlpm.x="A")*1, (_xlpm.x="K")*1,
(_xlpm.x="G4")*1, (_xlpm.x="G5")*1, (_xlpm.x="GA")*1, (_xlpm.x="GK")*1  )&gt;0, 2, 1))</f>
        <v>2</v>
      </c>
      <c r="AA126" s="23" cm="1">
        <f t="array" ref="AA126">_xlfn.LET(_xlpm.x, O126:O128, IF(SUM(
(_xlpm.x="M4")*1, (_xlpm.x="M5")*1, (_xlpm.x="A")*1, (_xlpm.x="K")*1,
(_xlpm.x="G4")*1, (_xlpm.x="G5")*1, (_xlpm.x="GA")*1, (_xlpm.x="GK")*1  )&gt;0, 2, 1))</f>
        <v>2</v>
      </c>
      <c r="AH126" s="5"/>
      <c r="AI126" s="5"/>
      <c r="AO126" s="5"/>
    </row>
    <row r="127" spans="10:41">
      <c r="J127" s="23">
        <v>123</v>
      </c>
      <c r="K127" s="169" t="s">
        <v>95</v>
      </c>
      <c r="L127" s="169" t="s">
        <v>81</v>
      </c>
      <c r="M127" s="169" t="s">
        <v>295</v>
      </c>
      <c r="N127" s="169" t="s">
        <v>95</v>
      </c>
      <c r="O127" s="169" t="s">
        <v>31</v>
      </c>
      <c r="Q127" s="168">
        <v>6</v>
      </c>
      <c r="R127" s="168">
        <v>14</v>
      </c>
      <c r="S127" s="168">
        <v>15</v>
      </c>
      <c r="T127" s="168">
        <v>6</v>
      </c>
      <c r="U127" s="168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(_xlpm.x="M4")*1, (_xlpm.x="M5")*1, (_xlpm.x="A")*1, (_xlpm.x="K")*1,
(_xlpm.x="G4")*1, (_xlpm.x="G5")*1, (_xlpm.x="GA")*1, (_xlpm.x="GK")*1  )&gt;0, 2, 1))</f>
        <v>2</v>
      </c>
      <c r="AA127" s="23" cm="1">
        <f t="array" ref="AA127">_xlfn.LET(_xlpm.x, O127:O129, IF(SUM(
(_xlpm.x="M4")*1, (_xlpm.x="M5")*1, (_xlpm.x="A")*1, (_xlpm.x="K")*1,
(_xlpm.x="G4")*1, (_xlpm.x="G5")*1, (_xlpm.x="GA")*1, (_xlpm.x="GK")*1  )&gt;0, 2, 1))</f>
        <v>2</v>
      </c>
      <c r="AH127" s="5"/>
      <c r="AI127" s="5"/>
      <c r="AO127" s="5"/>
    </row>
    <row r="128" spans="10:41">
      <c r="J128" s="168">
        <v>124</v>
      </c>
      <c r="K128" s="169" t="s">
        <v>12</v>
      </c>
      <c r="L128" s="169" t="s">
        <v>82</v>
      </c>
      <c r="M128" s="169" t="s">
        <v>294</v>
      </c>
      <c r="N128" s="169" t="s">
        <v>16</v>
      </c>
      <c r="O128" s="169" t="s">
        <v>30</v>
      </c>
      <c r="Q128" s="168">
        <v>4</v>
      </c>
      <c r="R128" s="168">
        <v>16</v>
      </c>
      <c r="S128" s="168">
        <v>14</v>
      </c>
      <c r="T128" s="168">
        <v>3</v>
      </c>
      <c r="U128" s="168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(_xlpm.x="M4")*1, (_xlpm.x="M5")*1, (_xlpm.x="A")*1, (_xlpm.x="K")*1,
(_xlpm.x="G4")*1, (_xlpm.x="G5")*1, (_xlpm.x="GA")*1, (_xlpm.x="GK")*1  )&gt;0, 2, 1))</f>
        <v>2</v>
      </c>
      <c r="AA128" s="23" cm="1">
        <f t="array" ref="AA128">_xlfn.LET(_xlpm.x, O128:O130, IF(SUM(
(_xlpm.x="M4")*1, (_xlpm.x="M5")*1, (_xlpm.x="A")*1, (_xlpm.x="K")*1,
(_xlpm.x="G4")*1, (_xlpm.x="G5")*1, (_xlpm.x="GA")*1, (_xlpm.x="GK")*1  )&gt;0, 2, 1))</f>
        <v>2</v>
      </c>
      <c r="AH128" s="5"/>
      <c r="AI128" s="5"/>
      <c r="AO128" s="5"/>
    </row>
    <row r="129" spans="10:41">
      <c r="J129" s="23">
        <v>125</v>
      </c>
      <c r="K129" s="169" t="s">
        <v>13</v>
      </c>
      <c r="L129" s="169" t="s">
        <v>29</v>
      </c>
      <c r="M129" s="169" t="s">
        <v>83</v>
      </c>
      <c r="N129" s="169" t="s">
        <v>29</v>
      </c>
      <c r="O129" s="169" t="s">
        <v>12</v>
      </c>
      <c r="Q129" s="168">
        <v>5</v>
      </c>
      <c r="R129" s="168">
        <v>8</v>
      </c>
      <c r="S129" s="168">
        <v>16</v>
      </c>
      <c r="T129" s="168">
        <v>8</v>
      </c>
      <c r="U129" s="168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(_xlpm.x="M4")*1, (_xlpm.x="M5")*1, (_xlpm.x="A")*1, (_xlpm.x="K")*1,
(_xlpm.x="G4")*1, (_xlpm.x="G5")*1, (_xlpm.x="GA")*1, (_xlpm.x="GK")*1  )&gt;0, 2, 1))</f>
        <v>2</v>
      </c>
      <c r="AA129" s="23" cm="1">
        <f t="array" ref="AA129">_xlfn.LET(_xlpm.x, O129:O131, IF(SUM(
(_xlpm.x="M4")*1, (_xlpm.x="M5")*1, (_xlpm.x="A")*1, (_xlpm.x="K")*1,
(_xlpm.x="G4")*1, (_xlpm.x="G5")*1, (_xlpm.x="GA")*1, (_xlpm.x="GK")*1  )&gt;0, 2, 1))</f>
        <v>2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81</v>
      </c>
      <c r="M130" s="169" t="s">
        <v>84</v>
      </c>
      <c r="N130" s="169" t="s">
        <v>31</v>
      </c>
      <c r="O130" s="169" t="s">
        <v>13</v>
      </c>
      <c r="Q130" s="168">
        <v>8</v>
      </c>
      <c r="R130" s="168">
        <v>14</v>
      </c>
      <c r="S130" s="168">
        <v>17</v>
      </c>
      <c r="T130" s="168">
        <v>7</v>
      </c>
      <c r="U130" s="168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3</v>
      </c>
      <c r="Z130" s="23" cm="1">
        <f t="array" ref="Z130">_xlfn.LET(_xlpm.x, N130:N132, IF(SUM(
(_xlpm.x="M4")*1, (_xlpm.x="M5")*1, (_xlpm.x="A")*1, (_xlpm.x="K")*1,
(_xlpm.x="G4")*1, (_xlpm.x="G5")*1, (_xlpm.x="GA")*1, (_xlpm.x="GK")*1  )&gt;0, 2, 1))</f>
        <v>2</v>
      </c>
      <c r="AA130" s="23" cm="1">
        <f t="array" ref="AA130">_xlfn.LET(_xlpm.x, O130:O132, IF(SUM(
(_xlpm.x="M4")*1, (_xlpm.x="M5")*1, (_xlpm.x="A")*1, (_xlpm.x="K")*1,
(_xlpm.x="G4")*1, (_xlpm.x="G5")*1, (_xlpm.x="GA")*1, (_xlpm.x="GK")*1  )&gt;0, 2, 1))</f>
        <v>2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29</v>
      </c>
      <c r="M131" s="169" t="s">
        <v>294</v>
      </c>
      <c r="N131" s="169" t="s">
        <v>13</v>
      </c>
      <c r="O131" s="169" t="s">
        <v>16</v>
      </c>
      <c r="Q131" s="168">
        <v>6</v>
      </c>
      <c r="R131" s="168">
        <v>8</v>
      </c>
      <c r="S131" s="168">
        <v>14</v>
      </c>
      <c r="T131" s="168">
        <v>5</v>
      </c>
      <c r="U131" s="168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(_xlpm.x="M4")*1, (_xlpm.x="M5")*1, (_xlpm.x="A")*1, (_xlpm.x="K")*1,
(_xlpm.x="G4")*1, (_xlpm.x="G5")*1, (_xlpm.x="GA")*1, (_xlpm.x="GK")*1  )&gt;0, 2, 1))</f>
        <v>2</v>
      </c>
      <c r="AA131" s="23" cm="1">
        <f t="array" ref="AA131">_xlfn.LET(_xlpm.x, O131:O133, IF(SUM(
(_xlpm.x="M4")*1, (_xlpm.x="M5")*1, (_xlpm.x="A")*1, (_xlpm.x="K")*1,
(_xlpm.x="G4")*1, (_xlpm.x="G5")*1, (_xlpm.x="GA")*1, (_xlpm.x="GK")*1  )&gt;0, 2, 1))</f>
        <v>1</v>
      </c>
      <c r="AH131" s="5"/>
      <c r="AI131" s="5"/>
      <c r="AO131" s="5"/>
    </row>
    <row r="132" spans="10:41">
      <c r="J132" s="168">
        <v>128</v>
      </c>
      <c r="K132" s="169" t="s">
        <v>29</v>
      </c>
      <c r="L132" s="169" t="s">
        <v>95</v>
      </c>
      <c r="M132" s="169" t="s">
        <v>83</v>
      </c>
      <c r="N132" s="169" t="s">
        <v>31</v>
      </c>
      <c r="O132" s="169" t="s">
        <v>26</v>
      </c>
      <c r="Q132" s="168">
        <v>8</v>
      </c>
      <c r="R132" s="168">
        <v>6</v>
      </c>
      <c r="S132" s="168">
        <v>16</v>
      </c>
      <c r="T132" s="168">
        <v>7</v>
      </c>
      <c r="U132" s="168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(_xlpm.x="M4")*1, (_xlpm.x="M5")*1, (_xlpm.x="A")*1, (_xlpm.x="K")*1,
(_xlpm.x="G4")*1, (_xlpm.x="G5")*1, (_xlpm.x="GA")*1, (_xlpm.x="GK")*1  )&gt;0, 2, 1))</f>
        <v>2</v>
      </c>
      <c r="AA132" s="23" cm="1">
        <f t="array" ref="AA132">_xlfn.LET(_xlpm.x, O132:O134, IF(SUM(
(_xlpm.x="M4")*1, (_xlpm.x="M5")*1, (_xlpm.x="A")*1, (_xlpm.x="K")*1,
(_xlpm.x="G4")*1, (_xlpm.x="G5")*1, (_xlpm.x="GA")*1, (_xlpm.x="GK")*1  )&gt;0, 2, 1))</f>
        <v>1</v>
      </c>
      <c r="AH132" s="5"/>
      <c r="AI132" s="5"/>
      <c r="AO132" s="5"/>
    </row>
    <row r="133" spans="10:41">
      <c r="J133" s="23">
        <v>129</v>
      </c>
      <c r="K133" s="169" t="s">
        <v>31</v>
      </c>
      <c r="L133" s="169" t="s">
        <v>13</v>
      </c>
      <c r="M133" s="169" t="s">
        <v>84</v>
      </c>
      <c r="N133" s="169" t="s">
        <v>29</v>
      </c>
      <c r="O133" s="169" t="s">
        <v>27</v>
      </c>
      <c r="Q133" s="168">
        <v>7</v>
      </c>
      <c r="R133" s="168">
        <v>5</v>
      </c>
      <c r="S133" s="168">
        <v>17</v>
      </c>
      <c r="T133" s="168">
        <v>8</v>
      </c>
      <c r="U133" s="168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(_xlpm.x="M4")*1, (_xlpm.x="M5")*1, (_xlpm.x="A")*1, (_xlpm.x="K")*1,
(_xlpm.x="G4")*1, (_xlpm.x="G5")*1, (_xlpm.x="GA")*1, (_xlpm.x="GK")*1  )&gt;0, 2, 1))</f>
        <v>2</v>
      </c>
      <c r="AA133" s="23" cm="1">
        <f t="array" ref="AA133">_xlfn.LET(_xlpm.x, O133:O135, IF(SUM(
(_xlpm.x="M4")*1, (_xlpm.x="M5")*1, (_xlpm.x="A")*1, (_xlpm.x="K")*1,
(_xlpm.x="G4")*1, (_xlpm.x="G5")*1, (_xlpm.x="GA")*1, (_xlpm.x="GK")*1  )&gt;0, 2, 1))</f>
        <v>2</v>
      </c>
      <c r="AH133" s="5"/>
      <c r="AI133" s="5"/>
      <c r="AO133" s="5"/>
    </row>
    <row r="134" spans="10:41">
      <c r="J134" s="168">
        <v>130</v>
      </c>
      <c r="K134" s="169" t="s">
        <v>16</v>
      </c>
      <c r="L134" s="169" t="s">
        <v>29</v>
      </c>
      <c r="M134" s="169" t="s">
        <v>295</v>
      </c>
      <c r="N134" s="169" t="s">
        <v>31</v>
      </c>
      <c r="O134" s="169" t="s">
        <v>16</v>
      </c>
      <c r="Q134" s="168">
        <v>3</v>
      </c>
      <c r="R134" s="168">
        <v>8</v>
      </c>
      <c r="S134" s="168">
        <v>15</v>
      </c>
      <c r="T134" s="168">
        <v>7</v>
      </c>
      <c r="U134" s="168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(_xlpm.x="M4")*1, (_xlpm.x="M5")*1, (_xlpm.x="A")*1, (_xlpm.x="K")*1,
(_xlpm.x="G4")*1, (_xlpm.x="G5")*1, (_xlpm.x="GA")*1, (_xlpm.x="GK")*1  )&gt;0, 2, 1))</f>
        <v>2</v>
      </c>
      <c r="AA134" s="23" cm="1">
        <f t="array" ref="AA134">_xlfn.LET(_xlpm.x, O134:O136, IF(SUM(
(_xlpm.x="M4")*1, (_xlpm.x="M5")*1, (_xlpm.x="A")*1, (_xlpm.x="K")*1,
(_xlpm.x="G4")*1, (_xlpm.x="G5")*1, (_xlpm.x="GA")*1, (_xlpm.x="GK")*1  )&gt;0, 2, 1))</f>
        <v>2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294</v>
      </c>
      <c r="N135" s="169" t="s">
        <v>30</v>
      </c>
      <c r="O135" s="169" t="s">
        <v>95</v>
      </c>
      <c r="Q135" s="168">
        <v>8</v>
      </c>
      <c r="R135" s="168">
        <v>13</v>
      </c>
      <c r="S135" s="168">
        <v>14</v>
      </c>
      <c r="T135" s="168">
        <v>10</v>
      </c>
      <c r="U135" s="168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(_xlpm.x="M4")*1, (_xlpm.x="M5")*1, (_xlpm.x="A")*1, (_xlpm.x="K")*1,
(_xlpm.x="G4")*1, (_xlpm.x="G5")*1, (_xlpm.x="GA")*1, (_xlpm.x="GK")*1  )&gt;0, 2, 1))</f>
        <v>2</v>
      </c>
      <c r="AA135" s="23" cm="1">
        <f t="array" ref="AA135">_xlfn.LET(_xlpm.x, O135:O137, IF(SUM(
(_xlpm.x="M4")*1, (_xlpm.x="M5")*1, (_xlpm.x="A")*1, (_xlpm.x="K")*1,
(_xlpm.x="G4")*1, (_xlpm.x="G5")*1, (_xlpm.x="GA")*1, (_xlpm.x="GK")*1  )&gt;0, 2, 1))</f>
        <v>2</v>
      </c>
      <c r="AH135" s="5"/>
      <c r="AI135" s="5"/>
      <c r="AO135" s="5"/>
    </row>
    <row r="136" spans="10:41">
      <c r="J136" s="168">
        <v>132</v>
      </c>
      <c r="K136" s="169" t="s">
        <v>17</v>
      </c>
      <c r="L136" s="169" t="s">
        <v>94</v>
      </c>
      <c r="M136" s="169" t="s">
        <v>84</v>
      </c>
      <c r="N136" s="169" t="s">
        <v>13</v>
      </c>
      <c r="O136" s="169" t="s">
        <v>12</v>
      </c>
      <c r="Q136" s="168">
        <v>7</v>
      </c>
      <c r="R136" s="168">
        <v>17</v>
      </c>
      <c r="S136" s="168">
        <v>17</v>
      </c>
      <c r="T136" s="168">
        <v>5</v>
      </c>
      <c r="U136" s="168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(_xlpm.x="M4")*1, (_xlpm.x="M5")*1, (_xlpm.x="A")*1, (_xlpm.x="K")*1,
(_xlpm.x="G4")*1, (_xlpm.x="G5")*1, (_xlpm.x="GA")*1, (_xlpm.x="GK")*1  )&gt;0, 2, 1))</f>
        <v>2</v>
      </c>
      <c r="AA136" s="23" cm="1">
        <f t="array" ref="AA136">_xlfn.LET(_xlpm.x, O136:O138, IF(SUM(
(_xlpm.x="M4")*1, (_xlpm.x="M5")*1, (_xlpm.x="A")*1, (_xlpm.x="K")*1,
(_xlpm.x="G4")*1, (_xlpm.x="G5")*1, (_xlpm.x="GA")*1, (_xlpm.x="GK")*1  )&gt;0, 2, 1))</f>
        <v>2</v>
      </c>
      <c r="AH136" s="5"/>
      <c r="AI136" s="5"/>
      <c r="AO136" s="5"/>
    </row>
    <row r="137" spans="10:41">
      <c r="J137" s="23">
        <v>133</v>
      </c>
      <c r="K137" s="169" t="s">
        <v>13</v>
      </c>
      <c r="L137" s="169" t="s">
        <v>30</v>
      </c>
      <c r="M137" s="169" t="s">
        <v>83</v>
      </c>
      <c r="N137" s="169" t="s">
        <v>29</v>
      </c>
      <c r="O137" s="169" t="s">
        <v>31</v>
      </c>
      <c r="Q137" s="168">
        <v>5</v>
      </c>
      <c r="R137" s="168">
        <v>10</v>
      </c>
      <c r="S137" s="168">
        <v>16</v>
      </c>
      <c r="T137" s="168">
        <v>8</v>
      </c>
      <c r="U137" s="168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3</v>
      </c>
      <c r="Z137" s="23" cm="1">
        <f t="array" ref="Z137">_xlfn.LET(_xlpm.x, N137:N139, IF(SUM(
(_xlpm.x="M4")*1, (_xlpm.x="M5")*1, (_xlpm.x="A")*1, (_xlpm.x="K")*1,
(_xlpm.x="G4")*1, (_xlpm.x="G5")*1, (_xlpm.x="GA")*1, (_xlpm.x="GK")*1  )&gt;0, 2, 1))</f>
        <v>2</v>
      </c>
      <c r="AA137" s="23" cm="1">
        <f t="array" ref="AA137">_xlfn.LET(_xlpm.x, O137:O139, IF(SUM(
(_xlpm.x="M4")*1, (_xlpm.x="M5")*1, (_xlpm.x="A")*1, (_xlpm.x="K")*1,
(_xlpm.x="G4")*1, (_xlpm.x="G5")*1, (_xlpm.x="GA")*1, (_xlpm.x="GK")*1  )&gt;0, 2, 1))</f>
        <v>2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29</v>
      </c>
      <c r="M138" s="169" t="s">
        <v>295</v>
      </c>
      <c r="N138" s="169" t="s">
        <v>31</v>
      </c>
      <c r="O138" s="169" t="s">
        <v>12</v>
      </c>
      <c r="Q138" s="168">
        <v>8</v>
      </c>
      <c r="R138" s="168">
        <v>8</v>
      </c>
      <c r="S138" s="168">
        <v>15</v>
      </c>
      <c r="T138" s="168">
        <v>7</v>
      </c>
      <c r="U138" s="168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(_xlpm.x="M4")*1, (_xlpm.x="M5")*1, (_xlpm.x="A")*1, (_xlpm.x="K")*1,
(_xlpm.x="G4")*1, (_xlpm.x="G5")*1, (_xlpm.x="GA")*1, (_xlpm.x="GK")*1  )&gt;0, 2, 1))</f>
        <v>2</v>
      </c>
      <c r="AA138" s="23" cm="1">
        <f t="array" ref="AA138">_xlfn.LET(_xlpm.x, O138:O140, IF(SUM(
(_xlpm.x="M4")*1, (_xlpm.x="M5")*1, (_xlpm.x="A")*1, (_xlpm.x="K")*1,
(_xlpm.x="G4")*1, (_xlpm.x="G5")*1, (_xlpm.x="GA")*1, (_xlpm.x="GK")*1  )&gt;0, 2, 1))</f>
        <v>1</v>
      </c>
      <c r="AH138" s="5"/>
      <c r="AI138" s="5"/>
      <c r="AO138" s="5"/>
    </row>
    <row r="139" spans="10:41">
      <c r="J139" s="23">
        <v>135</v>
      </c>
      <c r="K139" s="169" t="s">
        <v>95</v>
      </c>
      <c r="L139" s="169" t="s">
        <v>28</v>
      </c>
      <c r="M139" s="169" t="s">
        <v>294</v>
      </c>
      <c r="N139" s="169" t="s">
        <v>95</v>
      </c>
      <c r="O139" s="169" t="s">
        <v>12</v>
      </c>
      <c r="Q139" s="168">
        <v>6</v>
      </c>
      <c r="R139" s="168">
        <v>9</v>
      </c>
      <c r="S139" s="168">
        <v>14</v>
      </c>
      <c r="T139" s="168">
        <v>6</v>
      </c>
      <c r="U139" s="168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(_xlpm.x="M4")*1, (_xlpm.x="M5")*1, (_xlpm.x="A")*1, (_xlpm.x="K")*1,
(_xlpm.x="G4")*1, (_xlpm.x="G5")*1, (_xlpm.x="GA")*1, (_xlpm.x="GK")*1  )&gt;0, 2, 1))</f>
        <v>2</v>
      </c>
      <c r="AA139" s="23" cm="1">
        <f t="array" ref="AA139">_xlfn.LET(_xlpm.x, O139:O141, IF(SUM(
(_xlpm.x="M4")*1, (_xlpm.x="M5")*1, (_xlpm.x="A")*1, (_xlpm.x="K")*1,
(_xlpm.x="G4")*1, (_xlpm.x="G5")*1, (_xlpm.x="GA")*1, (_xlpm.x="GK")*1  )&gt;0, 2, 1))</f>
        <v>1</v>
      </c>
      <c r="AH139" s="5"/>
      <c r="AI139" s="5"/>
      <c r="AO139" s="5"/>
    </row>
    <row r="140" spans="10:41">
      <c r="J140" s="168">
        <v>136</v>
      </c>
      <c r="K140" s="169" t="s">
        <v>29</v>
      </c>
      <c r="L140" s="169" t="s">
        <v>16</v>
      </c>
      <c r="M140" s="169" t="s">
        <v>83</v>
      </c>
      <c r="N140" s="169" t="s">
        <v>13</v>
      </c>
      <c r="O140" s="169" t="s">
        <v>30</v>
      </c>
      <c r="Q140" s="168">
        <v>8</v>
      </c>
      <c r="R140" s="168">
        <v>3</v>
      </c>
      <c r="S140" s="168">
        <v>16</v>
      </c>
      <c r="T140" s="168">
        <v>5</v>
      </c>
      <c r="U140" s="168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(_xlpm.x="M4")*1, (_xlpm.x="M5")*1, (_xlpm.x="A")*1, (_xlpm.x="K")*1,
(_xlpm.x="G4")*1, (_xlpm.x="G5")*1, (_xlpm.x="GA")*1, (_xlpm.x="GK")*1  )&gt;0, 2, 1))</f>
        <v>2</v>
      </c>
      <c r="AA140" s="23" cm="1">
        <f t="array" ref="AA140">_xlfn.LET(_xlpm.x, O140:O142, IF(SUM(
(_xlpm.x="M4")*1, (_xlpm.x="M5")*1, (_xlpm.x="A")*1, (_xlpm.x="K")*1,
(_xlpm.x="G4")*1, (_xlpm.x="G5")*1, (_xlpm.x="GA")*1, (_xlpm.x="GK")*1  )&gt;0, 2, 1))</f>
        <v>1</v>
      </c>
      <c r="AH140" s="5"/>
      <c r="AI140" s="5"/>
      <c r="AO140" s="5"/>
    </row>
    <row r="141" spans="10:41">
      <c r="J141" s="23">
        <v>137</v>
      </c>
      <c r="K141" s="169" t="s">
        <v>95</v>
      </c>
      <c r="L141" s="169" t="s">
        <v>81</v>
      </c>
      <c r="M141" s="169" t="s">
        <v>88</v>
      </c>
      <c r="N141" s="169" t="s">
        <v>87</v>
      </c>
      <c r="O141" s="169" t="s">
        <v>28</v>
      </c>
      <c r="Q141" s="168">
        <v>6</v>
      </c>
      <c r="R141" s="168">
        <v>14</v>
      </c>
      <c r="S141" s="168">
        <v>19</v>
      </c>
      <c r="T141" s="168">
        <v>19</v>
      </c>
      <c r="U141" s="168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(_xlpm.x="M4")*1, (_xlpm.x="M5")*1, (_xlpm.x="A")*1, (_xlpm.x="K")*1,
(_xlpm.x="G4")*1, (_xlpm.x="G5")*1, (_xlpm.x="GA")*1, (_xlpm.x="GK")*1  )&gt;0, 2, 1))</f>
        <v>2</v>
      </c>
      <c r="AA141" s="23" cm="1">
        <f t="array" ref="AA141">_xlfn.LET(_xlpm.x, O141:O143, IF(SUM(
(_xlpm.x="M4")*1, (_xlpm.x="M5")*1, (_xlpm.x="A")*1, (_xlpm.x="K")*1,
(_xlpm.x="G4")*1, (_xlpm.x="G5")*1, (_xlpm.x="GA")*1, (_xlpm.x="GK")*1  )&gt;0, 2, 1))</f>
        <v>2</v>
      </c>
      <c r="AH141" s="5"/>
      <c r="AI141" s="5"/>
      <c r="AO141" s="5"/>
    </row>
    <row r="142" spans="10:41">
      <c r="J142" s="168">
        <v>138</v>
      </c>
      <c r="K142" s="169" t="s">
        <v>29</v>
      </c>
      <c r="L142" s="169" t="s">
        <v>94</v>
      </c>
      <c r="M142" s="169" t="s">
        <v>295</v>
      </c>
      <c r="N142" s="169" t="s">
        <v>31</v>
      </c>
      <c r="O142" s="169" t="s">
        <v>28</v>
      </c>
      <c r="Q142" s="168">
        <v>8</v>
      </c>
      <c r="R142" s="168">
        <v>17</v>
      </c>
      <c r="S142" s="168">
        <v>15</v>
      </c>
      <c r="T142" s="168">
        <v>7</v>
      </c>
      <c r="U142" s="168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(_xlpm.x="M4")*1, (_xlpm.x="M5")*1, (_xlpm.x="A")*1, (_xlpm.x="K")*1,
(_xlpm.x="G4")*1, (_xlpm.x="G5")*1, (_xlpm.x="GA")*1, (_xlpm.x="GK")*1  )&gt;0, 2, 1))</f>
        <v>2</v>
      </c>
      <c r="AA142" s="23" cm="1">
        <f t="array" ref="AA142">_xlfn.LET(_xlpm.x, O142:O144, IF(SUM(
(_xlpm.x="M4")*1, (_xlpm.x="M5")*1, (_xlpm.x="A")*1, (_xlpm.x="K")*1,
(_xlpm.x="G4")*1, (_xlpm.x="G5")*1, (_xlpm.x="GA")*1, (_xlpm.x="GK")*1  )&gt;0, 2, 1))</f>
        <v>2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31</v>
      </c>
      <c r="M143" s="169" t="s">
        <v>84</v>
      </c>
      <c r="N143" s="169" t="s">
        <v>12</v>
      </c>
      <c r="O143" s="169" t="s">
        <v>31</v>
      </c>
      <c r="Q143" s="168">
        <v>5</v>
      </c>
      <c r="R143" s="168">
        <v>7</v>
      </c>
      <c r="S143" s="168">
        <v>17</v>
      </c>
      <c r="T143" s="168">
        <v>4</v>
      </c>
      <c r="U143" s="168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(_xlpm.x="M4")*1, (_xlpm.x="M5")*1, (_xlpm.x="A")*1, (_xlpm.x="K")*1,
(_xlpm.x="G4")*1, (_xlpm.x="G5")*1, (_xlpm.x="GA")*1, (_xlpm.x="GK")*1  )&gt;0, 2, 1))</f>
        <v>1</v>
      </c>
      <c r="AA143" s="23" cm="1">
        <f t="array" ref="AA143">_xlfn.LET(_xlpm.x, O143:O145, IF(SUM(
(_xlpm.x="M4")*1, (_xlpm.x="M5")*1, (_xlpm.x="A")*1, (_xlpm.x="K")*1,
(_xlpm.x="G4")*1, (_xlpm.x="G5")*1, (_xlpm.x="GA")*1, (_xlpm.x="GK")*1  )&gt;0, 2, 1))</f>
        <v>2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28</v>
      </c>
      <c r="M144" s="169" t="s">
        <v>296</v>
      </c>
      <c r="N144" s="169" t="s">
        <v>78</v>
      </c>
      <c r="O144" s="169" t="s">
        <v>95</v>
      </c>
      <c r="Q144" s="168">
        <v>6</v>
      </c>
      <c r="R144" s="168">
        <v>9</v>
      </c>
      <c r="S144" s="168">
        <v>13</v>
      </c>
      <c r="T144" s="168">
        <v>11</v>
      </c>
      <c r="U144" s="168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(_xlpm.x="M4")*1, (_xlpm.x="M5")*1, (_xlpm.x="A")*1, (_xlpm.x="K")*1,
(_xlpm.x="G4")*1, (_xlpm.x="G5")*1, (_xlpm.x="GA")*1, (_xlpm.x="GK")*1  )&gt;0, 2, 1))</f>
        <v>1</v>
      </c>
      <c r="AA144" s="23" cm="1">
        <f t="array" ref="AA144">_xlfn.LET(_xlpm.x, O144:O146, IF(SUM(
(_xlpm.x="M4")*1, (_xlpm.x="M5")*1, (_xlpm.x="A")*1, (_xlpm.x="K")*1,
(_xlpm.x="G4")*1, (_xlpm.x="G5")*1, (_xlpm.x="GA")*1, (_xlpm.x="GK")*1  )&gt;0, 2, 1))</f>
        <v>2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14</v>
      </c>
      <c r="M145" s="169" t="s">
        <v>83</v>
      </c>
      <c r="N145" s="169" t="s">
        <v>16</v>
      </c>
      <c r="O145" s="169" t="s">
        <v>12</v>
      </c>
      <c r="Q145" s="168">
        <v>7</v>
      </c>
      <c r="R145" s="168">
        <v>1</v>
      </c>
      <c r="S145" s="168">
        <v>16</v>
      </c>
      <c r="T145" s="168">
        <v>3</v>
      </c>
      <c r="U145" s="168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(_xlpm.x="M4")*1, (_xlpm.x="M5")*1, (_xlpm.x="A")*1, (_xlpm.x="K")*1,
(_xlpm.x="G4")*1, (_xlpm.x="G5")*1, (_xlpm.x="GA")*1, (_xlpm.x="GK")*1  )&gt;0, 2, 1))</f>
        <v>1</v>
      </c>
      <c r="AA145" s="23" cm="1">
        <f t="array" ref="AA145">_xlfn.LET(_xlpm.x, O145:O147, IF(SUM(
(_xlpm.x="M4")*1, (_xlpm.x="M5")*1, (_xlpm.x="A")*1, (_xlpm.x="K")*1,
(_xlpm.x="G4")*1, (_xlpm.x="G5")*1, (_xlpm.x="GA")*1, (_xlpm.x="GK")*1  )&gt;0, 2, 1))</f>
        <v>2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16</v>
      </c>
      <c r="M146" s="169" t="s">
        <v>295</v>
      </c>
      <c r="N146" s="169" t="s">
        <v>28</v>
      </c>
      <c r="O146" s="169" t="s">
        <v>95</v>
      </c>
      <c r="Q146" s="168">
        <v>6</v>
      </c>
      <c r="R146" s="168">
        <v>3</v>
      </c>
      <c r="S146" s="168">
        <v>15</v>
      </c>
      <c r="T146" s="168">
        <v>9</v>
      </c>
      <c r="U146" s="168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3</v>
      </c>
      <c r="Z146" s="23" cm="1">
        <f t="array" ref="Z146">_xlfn.LET(_xlpm.x, N146:N148, IF(SUM(
(_xlpm.x="M4")*1, (_xlpm.x="M5")*1, (_xlpm.x="A")*1, (_xlpm.x="K")*1,
(_xlpm.x="G4")*1, (_xlpm.x="G5")*1, (_xlpm.x="GA")*1, (_xlpm.x="GK")*1  )&gt;0, 2, 1))</f>
        <v>2</v>
      </c>
      <c r="AA146" s="23" cm="1">
        <f t="array" ref="AA146">_xlfn.LET(_xlpm.x, O146:O148, IF(SUM(
(_xlpm.x="M4")*1, (_xlpm.x="M5")*1, (_xlpm.x="A")*1, (_xlpm.x="K")*1,
(_xlpm.x="G4")*1, (_xlpm.x="G5")*1, (_xlpm.x="GA")*1, (_xlpm.x="GK")*1  )&gt;0, 2, 1))</f>
        <v>2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13</v>
      </c>
      <c r="M147" s="169" t="s">
        <v>294</v>
      </c>
      <c r="N147" s="169" t="s">
        <v>28</v>
      </c>
      <c r="O147" s="169" t="s">
        <v>13</v>
      </c>
      <c r="Q147" s="168">
        <v>5</v>
      </c>
      <c r="R147" s="168">
        <v>5</v>
      </c>
      <c r="S147" s="168">
        <v>14</v>
      </c>
      <c r="T147" s="168">
        <v>9</v>
      </c>
      <c r="U147" s="168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(_xlpm.x="M4")*1, (_xlpm.x="M5")*1, (_xlpm.x="A")*1, (_xlpm.x="K")*1,
(_xlpm.x="G4")*1, (_xlpm.x="G5")*1, (_xlpm.x="GA")*1, (_xlpm.x="GK")*1  )&gt;0, 2, 1))</f>
        <v>2</v>
      </c>
      <c r="AA147" s="23" cm="1">
        <f t="array" ref="AA147">_xlfn.LET(_xlpm.x, O147:O149, IF(SUM(
(_xlpm.x="M4")*1, (_xlpm.x="M5")*1, (_xlpm.x="A")*1, (_xlpm.x="K")*1,
(_xlpm.x="G4")*1, (_xlpm.x="G5")*1, (_xlpm.x="GA")*1, (_xlpm.x="GK")*1  )&gt;0, 2, 1))</f>
        <v>2</v>
      </c>
      <c r="AH147" s="5"/>
      <c r="AI147" s="5"/>
      <c r="AO147" s="5"/>
    </row>
    <row r="148" spans="10:41">
      <c r="J148" s="168">
        <v>144</v>
      </c>
      <c r="K148" s="169" t="s">
        <v>95</v>
      </c>
      <c r="L148" s="169" t="s">
        <v>28</v>
      </c>
      <c r="M148" s="169" t="s">
        <v>84</v>
      </c>
      <c r="N148" s="169" t="s">
        <v>13</v>
      </c>
      <c r="O148" s="169" t="s">
        <v>28</v>
      </c>
      <c r="Q148" s="168">
        <v>6</v>
      </c>
      <c r="R148" s="168">
        <v>9</v>
      </c>
      <c r="S148" s="168">
        <v>17</v>
      </c>
      <c r="T148" s="168">
        <v>5</v>
      </c>
      <c r="U148" s="168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(_xlpm.x="M4")*1, (_xlpm.x="M5")*1, (_xlpm.x="A")*1, (_xlpm.x="K")*1,
(_xlpm.x="G4")*1, (_xlpm.x="G5")*1, (_xlpm.x="GA")*1, (_xlpm.x="GK")*1  )&gt;0, 2, 1))</f>
        <v>2</v>
      </c>
      <c r="AA148" s="23" cm="1">
        <f t="array" ref="AA148">_xlfn.LET(_xlpm.x, O148:O150, IF(SUM(
(_xlpm.x="M4")*1, (_xlpm.x="M5")*1, (_xlpm.x="A")*1, (_xlpm.x="K")*1,
(_xlpm.x="G4")*1, (_xlpm.x="G5")*1, (_xlpm.x="GA")*1, (_xlpm.x="GK")*1  )&gt;0, 2, 1))</f>
        <v>2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23</v>
      </c>
      <c r="M149" s="169" t="s">
        <v>88</v>
      </c>
      <c r="N149" s="169" t="s">
        <v>31</v>
      </c>
      <c r="O149" s="169" t="s">
        <v>13</v>
      </c>
      <c r="Q149" s="168">
        <v>8</v>
      </c>
      <c r="R149" s="168">
        <v>5</v>
      </c>
      <c r="S149" s="168">
        <v>19</v>
      </c>
      <c r="T149" s="168">
        <v>7</v>
      </c>
      <c r="U149" s="168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(_xlpm.x="M4")*1, (_xlpm.x="M5")*1, (_xlpm.x="A")*1, (_xlpm.x="K")*1,
(_xlpm.x="G4")*1, (_xlpm.x="G5")*1, (_xlpm.x="GA")*1, (_xlpm.x="GK")*1  )&gt;0, 2, 1))</f>
        <v>2</v>
      </c>
      <c r="AA149" s="23" cm="1">
        <f t="array" ref="AA149">_xlfn.LET(_xlpm.x, O149:O151, IF(SUM(
(_xlpm.x="M4")*1, (_xlpm.x="M5")*1, (_xlpm.x="A")*1, (_xlpm.x="K")*1,
(_xlpm.x="G4")*1, (_xlpm.x="G5")*1, (_xlpm.x="GA")*1, (_xlpm.x="GK")*1  )&gt;0, 2, 1))</f>
        <v>2</v>
      </c>
      <c r="AH149" s="5"/>
      <c r="AI149" s="5"/>
      <c r="AO149" s="5"/>
    </row>
    <row r="150" spans="10:41">
      <c r="J150" s="168">
        <v>146</v>
      </c>
      <c r="K150" s="169" t="s">
        <v>95</v>
      </c>
      <c r="L150" s="169" t="s">
        <v>81</v>
      </c>
      <c r="M150" s="169" t="s">
        <v>83</v>
      </c>
      <c r="N150" s="169" t="s">
        <v>95</v>
      </c>
      <c r="O150" s="169" t="s">
        <v>28</v>
      </c>
      <c r="Q150" s="168">
        <v>6</v>
      </c>
      <c r="R150" s="168">
        <v>14</v>
      </c>
      <c r="S150" s="168">
        <v>16</v>
      </c>
      <c r="T150" s="168">
        <v>6</v>
      </c>
      <c r="U150" s="168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(_xlpm.x="M4")*1, (_xlpm.x="M5")*1, (_xlpm.x="A")*1, (_xlpm.x="K")*1,
(_xlpm.x="G4")*1, (_xlpm.x="G5")*1, (_xlpm.x="GA")*1, (_xlpm.x="GK")*1  )&gt;0, 2, 1))</f>
        <v>2</v>
      </c>
      <c r="AA150" s="23" cm="1">
        <f t="array" ref="AA150">_xlfn.LET(_xlpm.x, O150:O152, IF(SUM(
(_xlpm.x="M4")*1, (_xlpm.x="M5")*1, (_xlpm.x="A")*1, (_xlpm.x="K")*1,
(_xlpm.x="G4")*1, (_xlpm.x="G5")*1, (_xlpm.x="GA")*1, (_xlpm.x="GK")*1  )&gt;0, 2, 1))</f>
        <v>2</v>
      </c>
      <c r="AH150" s="5"/>
      <c r="AI150" s="5"/>
      <c r="AO150" s="5"/>
    </row>
    <row r="151" spans="10:41">
      <c r="J151" s="23">
        <v>147</v>
      </c>
      <c r="K151" s="169" t="s">
        <v>31</v>
      </c>
      <c r="L151" s="169" t="s">
        <v>15</v>
      </c>
      <c r="M151" s="169" t="s">
        <v>295</v>
      </c>
      <c r="N151" s="169" t="s">
        <v>31</v>
      </c>
      <c r="O151" s="169" t="s">
        <v>31</v>
      </c>
      <c r="Q151" s="168">
        <v>7</v>
      </c>
      <c r="R151" s="168">
        <v>2</v>
      </c>
      <c r="S151" s="168">
        <v>15</v>
      </c>
      <c r="T151" s="168">
        <v>7</v>
      </c>
      <c r="U151" s="168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1</v>
      </c>
      <c r="Z151" s="23" cm="1">
        <f t="array" ref="Z151">_xlfn.LET(_xlpm.x, N151:N153, IF(SUM(
(_xlpm.x="M4")*1, (_xlpm.x="M5")*1, (_xlpm.x="A")*1, (_xlpm.x="K")*1,
(_xlpm.x="G4")*1, (_xlpm.x="G5")*1, (_xlpm.x="GA")*1, (_xlpm.x="GK")*1  )&gt;0, 2, 1))</f>
        <v>2</v>
      </c>
      <c r="AA151" s="23" cm="1">
        <f t="array" ref="AA151">_xlfn.LET(_xlpm.x, O151:O153, IF(SUM(
(_xlpm.x="M4")*1, (_xlpm.x="M5")*1, (_xlpm.x="A")*1, (_xlpm.x="K")*1,
(_xlpm.x="G4")*1, (_xlpm.x="G5")*1, (_xlpm.x="GA")*1, (_xlpm.x="GK")*1  )&gt;0, 2, 1))</f>
        <v>2</v>
      </c>
      <c r="AH151" s="5"/>
      <c r="AI151" s="5"/>
      <c r="AO151" s="5"/>
    </row>
    <row r="152" spans="10:41">
      <c r="J152" s="168">
        <v>148</v>
      </c>
      <c r="K152" s="169" t="s">
        <v>13</v>
      </c>
      <c r="L152" s="169" t="s">
        <v>31</v>
      </c>
      <c r="M152" s="169" t="s">
        <v>296</v>
      </c>
      <c r="N152" s="169" t="s">
        <v>30</v>
      </c>
      <c r="O152" s="169" t="s">
        <v>95</v>
      </c>
      <c r="Q152" s="168">
        <v>5</v>
      </c>
      <c r="R152" s="168">
        <v>7</v>
      </c>
      <c r="S152" s="168">
        <v>13</v>
      </c>
      <c r="T152" s="168">
        <v>10</v>
      </c>
      <c r="U152" s="168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3</v>
      </c>
      <c r="Z152" s="23" cm="1">
        <f t="array" ref="Z152">_xlfn.LET(_xlpm.x, N152:N154, IF(SUM(
(_xlpm.x="M4")*1, (_xlpm.x="M5")*1, (_xlpm.x="A")*1, (_xlpm.x="K")*1,
(_xlpm.x="G4")*1, (_xlpm.x="G5")*1, (_xlpm.x="GA")*1, (_xlpm.x="GK")*1  )&gt;0, 2, 1))</f>
        <v>2</v>
      </c>
      <c r="AA152" s="23" cm="1">
        <f t="array" ref="AA152">_xlfn.LET(_xlpm.x, O152:O154, IF(SUM(
(_xlpm.x="M4")*1, (_xlpm.x="M5")*1, (_xlpm.x="A")*1, (_xlpm.x="K")*1,
(_xlpm.x="G4")*1, (_xlpm.x="G5")*1, (_xlpm.x="GA")*1, (_xlpm.x="GK")*1  )&gt;0, 2, 1))</f>
        <v>2</v>
      </c>
      <c r="AH152" s="5"/>
      <c r="AI152" s="5"/>
      <c r="AO152" s="5"/>
    </row>
    <row r="153" spans="10:41">
      <c r="J153" s="23">
        <v>149</v>
      </c>
      <c r="K153" s="169" t="s">
        <v>95</v>
      </c>
      <c r="L153" s="169" t="s">
        <v>84</v>
      </c>
      <c r="M153" s="169" t="s">
        <v>88</v>
      </c>
      <c r="N153" s="169" t="s">
        <v>95</v>
      </c>
      <c r="O153" s="169" t="s">
        <v>28</v>
      </c>
      <c r="Q153" s="168">
        <v>6</v>
      </c>
      <c r="R153" s="168">
        <v>17</v>
      </c>
      <c r="S153" s="168">
        <v>19</v>
      </c>
      <c r="T153" s="168">
        <v>6</v>
      </c>
      <c r="U153" s="168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3</v>
      </c>
      <c r="Z153" s="23" cm="1">
        <f t="array" ref="Z153">_xlfn.LET(_xlpm.x, N153:N155, IF(SUM(
(_xlpm.x="M4")*1, (_xlpm.x="M5")*1, (_xlpm.x="A")*1, (_xlpm.x="K")*1,
(_xlpm.x="G4")*1, (_xlpm.x="G5")*1, (_xlpm.x="GA")*1, (_xlpm.x="GK")*1  )&gt;0, 2, 1))</f>
        <v>2</v>
      </c>
      <c r="AA153" s="23" cm="1">
        <f t="array" ref="AA153">_xlfn.LET(_xlpm.x, O153:O155, IF(SUM(
(_xlpm.x="M4")*1, (_xlpm.x="M5")*1, (_xlpm.x="A")*1, (_xlpm.x="K")*1,
(_xlpm.x="G4")*1, (_xlpm.x="G5")*1, (_xlpm.x="GA")*1, (_xlpm.x="GK")*1  )&gt;0, 2, 1))</f>
        <v>2</v>
      </c>
      <c r="AH153" s="5"/>
      <c r="AI153" s="5"/>
      <c r="AO153" s="5"/>
    </row>
    <row r="154" spans="10:41">
      <c r="J154" s="168">
        <v>150</v>
      </c>
      <c r="K154" s="169" t="s">
        <v>13</v>
      </c>
      <c r="L154" s="169" t="s">
        <v>31</v>
      </c>
      <c r="M154" s="169" t="s">
        <v>84</v>
      </c>
      <c r="N154" s="169" t="s">
        <v>31</v>
      </c>
      <c r="O154" s="169" t="s">
        <v>29</v>
      </c>
      <c r="Q154" s="168">
        <v>5</v>
      </c>
      <c r="R154" s="168">
        <v>7</v>
      </c>
      <c r="S154" s="168">
        <v>17</v>
      </c>
      <c r="T154" s="168">
        <v>7</v>
      </c>
      <c r="U154" s="168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(_xlpm.x="M4")*1, (_xlpm.x="M5")*1, (_xlpm.x="A")*1, (_xlpm.x="K")*1,
(_xlpm.x="G4")*1, (_xlpm.x="G5")*1, (_xlpm.x="GA")*1, (_xlpm.x="GK")*1  )&gt;0, 2, 1))</f>
        <v>2</v>
      </c>
      <c r="AA154" s="23" cm="1">
        <f t="array" ref="AA154">_xlfn.LET(_xlpm.x, O154:O156, IF(SUM(
(_xlpm.x="M4")*1, (_xlpm.x="M5")*1, (_xlpm.x="A")*1, (_xlpm.x="K")*1,
(_xlpm.x="G4")*1, (_xlpm.x="G5")*1, (_xlpm.x="GA")*1, (_xlpm.x="GK")*1  )&gt;0, 2, 1))</f>
        <v>2</v>
      </c>
      <c r="AH154" s="5"/>
      <c r="AI154" s="5"/>
      <c r="AO154" s="5"/>
    </row>
    <row r="155" spans="10:41">
      <c r="J155" s="23">
        <v>151</v>
      </c>
      <c r="K155" s="169" t="s">
        <v>15</v>
      </c>
      <c r="L155" s="169" t="s">
        <v>13</v>
      </c>
      <c r="M155" s="169" t="s">
        <v>294</v>
      </c>
      <c r="N155" s="169" t="s">
        <v>30</v>
      </c>
      <c r="O155" s="169" t="s">
        <v>15</v>
      </c>
      <c r="Q155" s="168">
        <v>2</v>
      </c>
      <c r="R155" s="168">
        <v>5</v>
      </c>
      <c r="S155" s="168">
        <v>14</v>
      </c>
      <c r="T155" s="168">
        <v>10</v>
      </c>
      <c r="U155" s="168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1</v>
      </c>
      <c r="Z155" s="23" cm="1">
        <f t="array" ref="Z155">_xlfn.LET(_xlpm.x, N155:N157, IF(SUM(
(_xlpm.x="M4")*1, (_xlpm.x="M5")*1, (_xlpm.x="A")*1, (_xlpm.x="K")*1,
(_xlpm.x="G4")*1, (_xlpm.x="G5")*1, (_xlpm.x="GA")*1, (_xlpm.x="GK")*1  )&gt;0, 2, 1))</f>
        <v>1</v>
      </c>
      <c r="AA155" s="23" cm="1">
        <f t="array" ref="AA155">_xlfn.LET(_xlpm.x, O155:O157, IF(SUM(
(_xlpm.x="M4")*1, (_xlpm.x="M5")*1, (_xlpm.x="A")*1, (_xlpm.x="K")*1,
(_xlpm.x="G4")*1, (_xlpm.x="G5")*1, (_xlpm.x="GA")*1, (_xlpm.x="GK")*1  )&gt;0, 2, 1))</f>
        <v>2</v>
      </c>
      <c r="AH155" s="5"/>
      <c r="AI155" s="5"/>
      <c r="AO155" s="5"/>
    </row>
    <row r="156" spans="10:41">
      <c r="J156" s="168">
        <v>152</v>
      </c>
      <c r="K156" s="169" t="s">
        <v>29</v>
      </c>
      <c r="L156" s="169" t="s">
        <v>29</v>
      </c>
      <c r="M156" s="169" t="s">
        <v>88</v>
      </c>
      <c r="N156" s="169" t="s">
        <v>80</v>
      </c>
      <c r="O156" s="169" t="s">
        <v>31</v>
      </c>
      <c r="Q156" s="168">
        <v>8</v>
      </c>
      <c r="R156" s="168">
        <v>8</v>
      </c>
      <c r="S156" s="168">
        <v>19</v>
      </c>
      <c r="T156" s="168">
        <v>13</v>
      </c>
      <c r="U156" s="168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1</v>
      </c>
      <c r="Z156" s="23" cm="1">
        <f t="array" ref="Z156">_xlfn.LET(_xlpm.x, N156:N158, IF(SUM(
(_xlpm.x="M4")*1, (_xlpm.x="M5")*1, (_xlpm.x="A")*1, (_xlpm.x="K")*1,
(_xlpm.x="G4")*1, (_xlpm.x="G5")*1, (_xlpm.x="GA")*1, (_xlpm.x="GK")*1  )&gt;0, 2, 1))</f>
        <v>1</v>
      </c>
      <c r="AA156" s="23" cm="1">
        <f t="array" ref="AA156">_xlfn.LET(_xlpm.x, O156:O158, IF(SUM(
(_xlpm.x="M4")*1, (_xlpm.x="M5")*1, (_xlpm.x="A")*1, (_xlpm.x="K")*1,
(_xlpm.x="G4")*1, (_xlpm.x="G5")*1, (_xlpm.x="GA")*1, (_xlpm.x="GK")*1  )&gt;0, 2, 1))</f>
        <v>2</v>
      </c>
      <c r="AH156" s="5"/>
      <c r="AI156" s="5"/>
      <c r="AO156" s="5"/>
    </row>
    <row r="157" spans="10:41">
      <c r="J157" s="23">
        <v>153</v>
      </c>
      <c r="K157" s="169" t="s">
        <v>31</v>
      </c>
      <c r="L157" s="169" t="s">
        <v>79</v>
      </c>
      <c r="M157" s="169" t="s">
        <v>295</v>
      </c>
      <c r="N157" s="169" t="s">
        <v>16</v>
      </c>
      <c r="O157" s="169" t="s">
        <v>12</v>
      </c>
      <c r="Q157" s="168">
        <v>7</v>
      </c>
      <c r="R157" s="168">
        <v>12</v>
      </c>
      <c r="S157" s="168">
        <v>15</v>
      </c>
      <c r="T157" s="168">
        <v>3</v>
      </c>
      <c r="U157" s="168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(_xlpm.x="M4")*1, (_xlpm.x="M5")*1, (_xlpm.x="A")*1, (_xlpm.x="K")*1,
(_xlpm.x="G4")*1, (_xlpm.x="G5")*1, (_xlpm.x="GA")*1, (_xlpm.x="GK")*1  )&gt;0, 2, 1))</f>
        <v>1</v>
      </c>
      <c r="AA157" s="23" cm="1">
        <f t="array" ref="AA157">_xlfn.LET(_xlpm.x, O157:O159, IF(SUM(
(_xlpm.x="M4")*1, (_xlpm.x="M5")*1, (_xlpm.x="A")*1, (_xlpm.x="K")*1,
(_xlpm.x="G4")*1, (_xlpm.x="G5")*1, (_xlpm.x="GA")*1, (_xlpm.x="GK")*1  )&gt;0, 2, 1))</f>
        <v>2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30</v>
      </c>
      <c r="M158" s="169" t="s">
        <v>86</v>
      </c>
      <c r="N158" s="169" t="s">
        <v>12</v>
      </c>
      <c r="O158" s="169" t="s">
        <v>13</v>
      </c>
      <c r="Q158" s="168">
        <v>8</v>
      </c>
      <c r="R158" s="168">
        <v>10</v>
      </c>
      <c r="S158" s="168">
        <v>18</v>
      </c>
      <c r="T158" s="168">
        <v>4</v>
      </c>
      <c r="U158" s="168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(_xlpm.x="M4")*1, (_xlpm.x="M5")*1, (_xlpm.x="A")*1, (_xlpm.x="K")*1,
(_xlpm.x="G4")*1, (_xlpm.x="G5")*1, (_xlpm.x="GA")*1, (_xlpm.x="GK")*1  )&gt;0, 2, 1))</f>
        <v>1</v>
      </c>
      <c r="AA158" s="23" cm="1">
        <f t="array" ref="AA158">_xlfn.LET(_xlpm.x, O158:O160, IF(SUM(
(_xlpm.x="M4")*1, (_xlpm.x="M5")*1, (_xlpm.x="A")*1, (_xlpm.x="K")*1,
(_xlpm.x="G4")*1, (_xlpm.x="G5")*1, (_xlpm.x="GA")*1, (_xlpm.x="GK")*1  )&gt;0, 2, 1))</f>
        <v>2</v>
      </c>
      <c r="AH158" s="5"/>
      <c r="AI158" s="5"/>
      <c r="AO158" s="5"/>
    </row>
    <row r="159" spans="10:41">
      <c r="J159" s="23">
        <v>155</v>
      </c>
      <c r="K159" s="169" t="s">
        <v>13</v>
      </c>
      <c r="L159" s="169" t="s">
        <v>95</v>
      </c>
      <c r="M159" s="169" t="s">
        <v>83</v>
      </c>
      <c r="N159" s="169" t="s">
        <v>85</v>
      </c>
      <c r="O159" s="169" t="s">
        <v>31</v>
      </c>
      <c r="Q159" s="168">
        <v>5</v>
      </c>
      <c r="R159" s="168">
        <v>6</v>
      </c>
      <c r="S159" s="168">
        <v>16</v>
      </c>
      <c r="T159" s="168">
        <v>18</v>
      </c>
      <c r="U159" s="168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(_xlpm.x="M4")*1, (_xlpm.x="M5")*1, (_xlpm.x="A")*1, (_xlpm.x="K")*1,
(_xlpm.x="G4")*1, (_xlpm.x="G5")*1, (_xlpm.x="GA")*1, (_xlpm.x="GK")*1  )&gt;0, 2, 1))</f>
        <v>1</v>
      </c>
      <c r="AA159" s="23" cm="1">
        <f t="array" ref="AA159">_xlfn.LET(_xlpm.x, O159:O161, IF(SUM(
(_xlpm.x="M4")*1, (_xlpm.x="M5")*1, (_xlpm.x="A")*1, (_xlpm.x="K")*1,
(_xlpm.x="G4")*1, (_xlpm.x="G5")*1, (_xlpm.x="GA")*1, (_xlpm.x="GK")*1  )&gt;0, 2, 1))</f>
        <v>2</v>
      </c>
      <c r="AH159" s="5"/>
      <c r="AI159" s="5"/>
      <c r="AO159" s="5"/>
    </row>
    <row r="160" spans="10:41">
      <c r="J160" s="168">
        <v>156</v>
      </c>
      <c r="K160" s="169" t="s">
        <v>31</v>
      </c>
      <c r="L160" s="169" t="s">
        <v>13</v>
      </c>
      <c r="M160" s="169" t="s">
        <v>294</v>
      </c>
      <c r="N160" s="169" t="s">
        <v>87</v>
      </c>
      <c r="O160" s="169" t="s">
        <v>29</v>
      </c>
      <c r="Q160" s="168">
        <v>7</v>
      </c>
      <c r="R160" s="168">
        <v>5</v>
      </c>
      <c r="S160" s="168">
        <v>14</v>
      </c>
      <c r="T160" s="168">
        <v>19</v>
      </c>
      <c r="U160" s="168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3</v>
      </c>
      <c r="Z160" s="23" cm="1">
        <f t="array" ref="Z160">_xlfn.LET(_xlpm.x, N160:N162, IF(SUM(
(_xlpm.x="M4")*1, (_xlpm.x="M5")*1, (_xlpm.x="A")*1, (_xlpm.x="K")*1,
(_xlpm.x="G4")*1, (_xlpm.x="G5")*1, (_xlpm.x="GA")*1, (_xlpm.x="GK")*1  )&gt;0, 2, 1))</f>
        <v>2</v>
      </c>
      <c r="AA160" s="23" cm="1">
        <f t="array" ref="AA160">_xlfn.LET(_xlpm.x, O160:O162, IF(SUM(
(_xlpm.x="M4")*1, (_xlpm.x="M5")*1, (_xlpm.x="A")*1, (_xlpm.x="K")*1,
(_xlpm.x="G4")*1, (_xlpm.x="G5")*1, (_xlpm.x="GA")*1, (_xlpm.x="GK")*1  )&gt;0, 2, 1))</f>
        <v>2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31</v>
      </c>
      <c r="M161" s="169" t="s">
        <v>84</v>
      </c>
      <c r="N161" s="169" t="s">
        <v>79</v>
      </c>
      <c r="O161" s="169" t="s">
        <v>95</v>
      </c>
      <c r="Q161" s="168">
        <v>8</v>
      </c>
      <c r="R161" s="168">
        <v>7</v>
      </c>
      <c r="S161" s="168">
        <v>17</v>
      </c>
      <c r="T161" s="168">
        <v>12</v>
      </c>
      <c r="U161" s="168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(_xlpm.x="M4")*1, (_xlpm.x="M5")*1, (_xlpm.x="A")*1, (_xlpm.x="K")*1,
(_xlpm.x="G4")*1, (_xlpm.x="G5")*1, (_xlpm.x="GA")*1, (_xlpm.x="GK")*1  )&gt;0, 2, 1))</f>
        <v>2</v>
      </c>
      <c r="AA161" s="23" cm="1">
        <f t="array" ref="AA161">_xlfn.LET(_xlpm.x, O161:O163, IF(SUM(
(_xlpm.x="M4")*1, (_xlpm.x="M5")*1, (_xlpm.x="A")*1, (_xlpm.x="K")*1,
(_xlpm.x="G4")*1, (_xlpm.x="G5")*1, (_xlpm.x="GA")*1, (_xlpm.x="GK")*1  )&gt;0, 2, 1))</f>
        <v>2</v>
      </c>
      <c r="AH161" s="5"/>
      <c r="AI161" s="5"/>
      <c r="AO161" s="5"/>
    </row>
    <row r="162" spans="10:41">
      <c r="J162" s="168">
        <v>158</v>
      </c>
      <c r="K162" s="169" t="s">
        <v>13</v>
      </c>
      <c r="L162" s="169" t="s">
        <v>96</v>
      </c>
      <c r="M162" s="169" t="s">
        <v>296</v>
      </c>
      <c r="N162" s="169" t="s">
        <v>96</v>
      </c>
      <c r="O162" s="169" t="s">
        <v>29</v>
      </c>
      <c r="Q162" s="168">
        <v>5</v>
      </c>
      <c r="R162" s="168">
        <v>15</v>
      </c>
      <c r="S162" s="168">
        <v>13</v>
      </c>
      <c r="T162" s="168">
        <v>15</v>
      </c>
      <c r="U162" s="168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1</v>
      </c>
      <c r="Z162" s="23" cm="1">
        <f t="array" ref="Z162">_xlfn.LET(_xlpm.x, N162:N164, IF(SUM(
(_xlpm.x="M4")*1, (_xlpm.x="M5")*1, (_xlpm.x="A")*1, (_xlpm.x="K")*1,
(_xlpm.x="G4")*1, (_xlpm.x="G5")*1, (_xlpm.x="GA")*1, (_xlpm.x="GK")*1  )&gt;0, 2, 1))</f>
        <v>2</v>
      </c>
      <c r="AA162" s="23" cm="1">
        <f t="array" ref="AA162">_xlfn.LET(_xlpm.x, O162:O164, IF(SUM(
(_xlpm.x="M4")*1, (_xlpm.x="M5")*1, (_xlpm.x="A")*1, (_xlpm.x="K")*1,
(_xlpm.x="G4")*1, (_xlpm.x="G5")*1, (_xlpm.x="GA")*1, (_xlpm.x="GK")*1  )&gt;0, 2, 1))</f>
        <v>2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13</v>
      </c>
      <c r="M163" s="169" t="s">
        <v>86</v>
      </c>
      <c r="N163" s="169" t="s">
        <v>87</v>
      </c>
      <c r="O163" s="169" t="s">
        <v>31</v>
      </c>
      <c r="Q163" s="168">
        <v>8</v>
      </c>
      <c r="R163" s="168">
        <v>5</v>
      </c>
      <c r="S163" s="168">
        <v>18</v>
      </c>
      <c r="T163" s="168">
        <v>19</v>
      </c>
      <c r="U163" s="168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1</v>
      </c>
      <c r="Z163" s="23" cm="1">
        <f t="array" ref="Z163">_xlfn.LET(_xlpm.x, N163:N165, IF(SUM(
(_xlpm.x="M4")*1, (_xlpm.x="M5")*1, (_xlpm.x="A")*1, (_xlpm.x="K")*1,
(_xlpm.x="G4")*1, (_xlpm.x="G5")*1, (_xlpm.x="GA")*1, (_xlpm.x="GK")*1  )&gt;0, 2, 1))</f>
        <v>2</v>
      </c>
      <c r="AA163" s="23" cm="1">
        <f t="array" ref="AA163">_xlfn.LET(_xlpm.x, O163:O165, IF(SUM(
(_xlpm.x="M4")*1, (_xlpm.x="M5")*1, (_xlpm.x="A")*1, (_xlpm.x="K")*1,
(_xlpm.x="G4")*1, (_xlpm.x="G5")*1, (_xlpm.x="GA")*1, (_xlpm.x="GK")*1  )&gt;0, 2, 1))</f>
        <v>2</v>
      </c>
      <c r="AH163" s="5"/>
      <c r="AI163" s="5"/>
      <c r="AO163" s="5"/>
    </row>
    <row r="164" spans="10:41">
      <c r="J164" s="168">
        <v>160</v>
      </c>
      <c r="K164" s="169" t="s">
        <v>28</v>
      </c>
      <c r="L164" s="169" t="s">
        <v>80</v>
      </c>
      <c r="M164" s="169" t="s">
        <v>88</v>
      </c>
      <c r="N164" s="169" t="s">
        <v>31</v>
      </c>
      <c r="O164" s="169" t="s">
        <v>12</v>
      </c>
      <c r="Q164" s="168">
        <v>9</v>
      </c>
      <c r="R164" s="168">
        <v>13</v>
      </c>
      <c r="S164" s="168">
        <v>19</v>
      </c>
      <c r="T164" s="168">
        <v>7</v>
      </c>
      <c r="U164" s="168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1</v>
      </c>
      <c r="Z164" s="23" cm="1">
        <f t="array" ref="Z164">_xlfn.LET(_xlpm.x, N164:N166, IF(SUM(
(_xlpm.x="M4")*1, (_xlpm.x="M5")*1, (_xlpm.x="A")*1, (_xlpm.x="K")*1,
(_xlpm.x="G4")*1, (_xlpm.x="G5")*1, (_xlpm.x="GA")*1, (_xlpm.x="GK")*1  )&gt;0, 2, 1))</f>
        <v>2</v>
      </c>
      <c r="AA164" s="23" cm="1">
        <f t="array" ref="AA164">_xlfn.LET(_xlpm.x, O164:O166, IF(SUM(
(_xlpm.x="M4")*1, (_xlpm.x="M5")*1, (_xlpm.x="A")*1, (_xlpm.x="K")*1,
(_xlpm.x="G4")*1, (_xlpm.x="G5")*1, (_xlpm.x="GA")*1, (_xlpm.x="GK")*1  )&gt;0, 2, 1))</f>
        <v>2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29</v>
      </c>
      <c r="M165" s="169" t="s">
        <v>295</v>
      </c>
      <c r="N165" s="169" t="s">
        <v>96</v>
      </c>
      <c r="O165" s="169" t="s">
        <v>95</v>
      </c>
      <c r="Q165" s="168">
        <v>5</v>
      </c>
      <c r="R165" s="168">
        <v>8</v>
      </c>
      <c r="S165" s="168">
        <v>15</v>
      </c>
      <c r="T165" s="168">
        <v>15</v>
      </c>
      <c r="U165" s="168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(_xlpm.x="M4")*1, (_xlpm.x="M5")*1, (_xlpm.x="A")*1, (_xlpm.x="K")*1,
(_xlpm.x="G4")*1, (_xlpm.x="G5")*1, (_xlpm.x="GA")*1, (_xlpm.x="GK")*1  )&gt;0, 2, 1))</f>
        <v>2</v>
      </c>
      <c r="AA165" s="23" cm="1">
        <f t="array" ref="AA165">_xlfn.LET(_xlpm.x, O165:O167, IF(SUM(
(_xlpm.x="M4")*1, (_xlpm.x="M5")*1, (_xlpm.x="A")*1, (_xlpm.x="K")*1,
(_xlpm.x="G4")*1, (_xlpm.x="G5")*1, (_xlpm.x="GA")*1, (_xlpm.x="GK")*1  )&gt;0, 2, 1))</f>
        <v>2</v>
      </c>
      <c r="AH165" s="5"/>
      <c r="AI165" s="5"/>
      <c r="AO165" s="5"/>
    </row>
    <row r="166" spans="10:41">
      <c r="J166" s="168">
        <v>162</v>
      </c>
      <c r="K166" s="169" t="s">
        <v>28</v>
      </c>
      <c r="L166" s="169" t="s">
        <v>96</v>
      </c>
      <c r="M166" s="169" t="s">
        <v>294</v>
      </c>
      <c r="N166" s="169" t="s">
        <v>95</v>
      </c>
      <c r="O166" s="169" t="s">
        <v>28</v>
      </c>
      <c r="Q166" s="168">
        <v>9</v>
      </c>
      <c r="R166" s="168">
        <v>15</v>
      </c>
      <c r="S166" s="168">
        <v>14</v>
      </c>
      <c r="T166" s="168">
        <v>6</v>
      </c>
      <c r="U166" s="168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(_xlpm.x="M4")*1, (_xlpm.x="M5")*1, (_xlpm.x="A")*1, (_xlpm.x="K")*1,
(_xlpm.x="G4")*1, (_xlpm.x="G5")*1, (_xlpm.x="GA")*1, (_xlpm.x="GK")*1  )&gt;0, 2, 1))</f>
        <v>2</v>
      </c>
      <c r="AA166" s="23" cm="1">
        <f t="array" ref="AA166">_xlfn.LET(_xlpm.x, O166:O168, IF(SUM(
(_xlpm.x="M4")*1, (_xlpm.x="M5")*1, (_xlpm.x="A")*1, (_xlpm.x="K")*1,
(_xlpm.x="G4")*1, (_xlpm.x="G5")*1, (_xlpm.x="GA")*1, (_xlpm.x="GK")*1  )&gt;0, 2, 1))</f>
        <v>2</v>
      </c>
      <c r="AH166" s="5"/>
      <c r="AI166" s="5"/>
      <c r="AO166" s="5"/>
    </row>
    <row r="167" spans="10:41">
      <c r="J167" s="23">
        <v>163</v>
      </c>
      <c r="K167" s="169" t="s">
        <v>95</v>
      </c>
      <c r="L167" s="169" t="s">
        <v>31</v>
      </c>
      <c r="M167" s="169" t="s">
        <v>84</v>
      </c>
      <c r="N167" s="169" t="s">
        <v>13</v>
      </c>
      <c r="O167" s="169" t="s">
        <v>30</v>
      </c>
      <c r="Q167" s="168">
        <v>6</v>
      </c>
      <c r="R167" s="168">
        <v>7</v>
      </c>
      <c r="S167" s="168">
        <v>17</v>
      </c>
      <c r="T167" s="168">
        <v>5</v>
      </c>
      <c r="U167" s="168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(_xlpm.x="M4")*1, (_xlpm.x="M5")*1, (_xlpm.x="A")*1, (_xlpm.x="K")*1,
(_xlpm.x="G4")*1, (_xlpm.x="G5")*1, (_xlpm.x="GA")*1, (_xlpm.x="GK")*1  )&gt;0, 2, 1))</f>
        <v>2</v>
      </c>
      <c r="AA167" s="23" cm="1">
        <f t="array" ref="AA167">_xlfn.LET(_xlpm.x, O167:O169, IF(SUM(
(_xlpm.x="M4")*1, (_xlpm.x="M5")*1, (_xlpm.x="A")*1, (_xlpm.x="K")*1,
(_xlpm.x="G4")*1, (_xlpm.x="G5")*1, (_xlpm.x="GA")*1, (_xlpm.x="GK")*1  )&gt;0, 2, 1))</f>
        <v>2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29</v>
      </c>
      <c r="M168" s="169" t="s">
        <v>83</v>
      </c>
      <c r="N168" s="169" t="s">
        <v>31</v>
      </c>
      <c r="O168" s="169" t="s">
        <v>13</v>
      </c>
      <c r="Q168" s="168">
        <v>5</v>
      </c>
      <c r="R168" s="168">
        <v>8</v>
      </c>
      <c r="S168" s="168">
        <v>16</v>
      </c>
      <c r="T168" s="168">
        <v>7</v>
      </c>
      <c r="U168" s="168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(_xlpm.x="M4")*1, (_xlpm.x="M5")*1, (_xlpm.x="A")*1, (_xlpm.x="K")*1,
(_xlpm.x="G4")*1, (_xlpm.x="G5")*1, (_xlpm.x="GA")*1, (_xlpm.x="GK")*1  )&gt;0, 2, 1))</f>
        <v>2</v>
      </c>
      <c r="AA168" s="23" cm="1">
        <f t="array" ref="AA168">_xlfn.LET(_xlpm.x, O168:O170, IF(SUM(
(_xlpm.x="M4")*1, (_xlpm.x="M5")*1, (_xlpm.x="A")*1, (_xlpm.x="K")*1,
(_xlpm.x="G4")*1, (_xlpm.x="G5")*1, (_xlpm.x="GA")*1, (_xlpm.x="GK")*1  )&gt;0, 2, 1))</f>
        <v>2</v>
      </c>
      <c r="AH168" s="5"/>
      <c r="AI168" s="5"/>
      <c r="AO168" s="5"/>
    </row>
    <row r="169" spans="10:41">
      <c r="J169" s="23">
        <v>165</v>
      </c>
      <c r="K169" s="169" t="s">
        <v>29</v>
      </c>
      <c r="L169" s="169" t="s">
        <v>31</v>
      </c>
      <c r="M169" s="169" t="s">
        <v>296</v>
      </c>
      <c r="N169" s="169" t="s">
        <v>29</v>
      </c>
      <c r="O169" s="169" t="s">
        <v>30</v>
      </c>
      <c r="Q169" s="168">
        <v>8</v>
      </c>
      <c r="R169" s="168">
        <v>7</v>
      </c>
      <c r="S169" s="168">
        <v>13</v>
      </c>
      <c r="T169" s="168">
        <v>8</v>
      </c>
      <c r="U169" s="168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1</v>
      </c>
      <c r="Z169" s="23" cm="1">
        <f t="array" ref="Z169">_xlfn.LET(_xlpm.x, N169:N171, IF(SUM(
(_xlpm.x="M4")*1, (_xlpm.x="M5")*1, (_xlpm.x="A")*1, (_xlpm.x="K")*1,
(_xlpm.x="G4")*1, (_xlpm.x="G5")*1, (_xlpm.x="GA")*1, (_xlpm.x="GK")*1  )&gt;0, 2, 1))</f>
        <v>2</v>
      </c>
      <c r="AA169" s="23" cm="1">
        <f t="array" ref="AA169">_xlfn.LET(_xlpm.x, O169:O171, IF(SUM(
(_xlpm.x="M4")*1, (_xlpm.x="M5")*1, (_xlpm.x="A")*1, (_xlpm.x="K")*1,
(_xlpm.x="G4")*1, (_xlpm.x="G5")*1, (_xlpm.x="GA")*1, (_xlpm.x="GK")*1  )&gt;0, 2, 1))</f>
        <v>2</v>
      </c>
      <c r="AH169" s="5"/>
      <c r="AI169" s="5"/>
      <c r="AO169" s="5"/>
    </row>
    <row r="170" spans="10:41">
      <c r="J170" s="168">
        <v>166</v>
      </c>
      <c r="K170" s="169" t="s">
        <v>17</v>
      </c>
      <c r="L170" s="169" t="s">
        <v>12</v>
      </c>
      <c r="M170" s="169" t="s">
        <v>86</v>
      </c>
      <c r="N170" s="169" t="s">
        <v>31</v>
      </c>
      <c r="O170" s="169" t="s">
        <v>31</v>
      </c>
      <c r="Q170" s="168">
        <v>7</v>
      </c>
      <c r="R170" s="168">
        <v>4</v>
      </c>
      <c r="S170" s="168">
        <v>18</v>
      </c>
      <c r="T170" s="168">
        <v>7</v>
      </c>
      <c r="U170" s="168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1</v>
      </c>
      <c r="Z170" s="23" cm="1">
        <f t="array" ref="Z170">_xlfn.LET(_xlpm.x, N170:N172, IF(SUM(
(_xlpm.x="M4")*1, (_xlpm.x="M5")*1, (_xlpm.x="A")*1, (_xlpm.x="K")*1,
(_xlpm.x="G4")*1, (_xlpm.x="G5")*1, (_xlpm.x="GA")*1, (_xlpm.x="GK")*1  )&gt;0, 2, 1))</f>
        <v>2</v>
      </c>
      <c r="AA170" s="23" cm="1">
        <f t="array" ref="AA170">_xlfn.LET(_xlpm.x, O170:O172, IF(SUM(
(_xlpm.x="M4")*1, (_xlpm.x="M5")*1, (_xlpm.x="A")*1, (_xlpm.x="K")*1,
(_xlpm.x="G4")*1, (_xlpm.x="G5")*1, (_xlpm.x="GA")*1, (_xlpm.x="GK")*1  )&gt;0, 2, 1))</f>
        <v>2</v>
      </c>
      <c r="AH170" s="5"/>
      <c r="AI170" s="5"/>
      <c r="AO170" s="5"/>
    </row>
    <row r="171" spans="10:41">
      <c r="J171" s="23">
        <v>167</v>
      </c>
      <c r="K171" s="169" t="s">
        <v>95</v>
      </c>
      <c r="L171" s="169" t="s">
        <v>31</v>
      </c>
      <c r="M171" s="169" t="s">
        <v>295</v>
      </c>
      <c r="N171" s="169" t="s">
        <v>80</v>
      </c>
      <c r="O171" s="169" t="s">
        <v>28</v>
      </c>
      <c r="Q171" s="168">
        <v>6</v>
      </c>
      <c r="R171" s="168">
        <v>7</v>
      </c>
      <c r="S171" s="168">
        <v>15</v>
      </c>
      <c r="T171" s="168">
        <v>13</v>
      </c>
      <c r="U171" s="168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(_xlpm.x="M4")*1, (_xlpm.x="M5")*1, (_xlpm.x="A")*1, (_xlpm.x="K")*1,
(_xlpm.x="G4")*1, (_xlpm.x="G5")*1, (_xlpm.x="GA")*1, (_xlpm.x="GK")*1  )&gt;0, 2, 1))</f>
        <v>1</v>
      </c>
      <c r="AA171" s="23" cm="1">
        <f t="array" ref="AA171">_xlfn.LET(_xlpm.x, O171:O173, IF(SUM(
(_xlpm.x="M4")*1, (_xlpm.x="M5")*1, (_xlpm.x="A")*1, (_xlpm.x="K")*1,
(_xlpm.x="G4")*1, (_xlpm.x="G5")*1, (_xlpm.x="GA")*1, (_xlpm.x="GK")*1  )&gt;0, 2, 1))</f>
        <v>1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13</v>
      </c>
      <c r="M172" s="169" t="s">
        <v>296</v>
      </c>
      <c r="N172" s="169" t="s">
        <v>14</v>
      </c>
      <c r="O172" s="169" t="s">
        <v>28</v>
      </c>
      <c r="Q172" s="168">
        <v>7</v>
      </c>
      <c r="R172" s="168">
        <v>5</v>
      </c>
      <c r="S172" s="168">
        <v>13</v>
      </c>
      <c r="T172" s="168">
        <v>1</v>
      </c>
      <c r="U172" s="168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(_xlpm.x="M4")*1, (_xlpm.x="M5")*1, (_xlpm.x="A")*1, (_xlpm.x="K")*1,
(_xlpm.x="G4")*1, (_xlpm.x="G5")*1, (_xlpm.x="GA")*1, (_xlpm.x="GK")*1  )&gt;0, 2, 1))</f>
        <v>1</v>
      </c>
      <c r="AA172" s="23" cm="1">
        <f t="array" ref="AA172">_xlfn.LET(_xlpm.x, O172:O174, IF(SUM(
(_xlpm.x="M4")*1, (_xlpm.x="M5")*1, (_xlpm.x="A")*1, (_xlpm.x="K")*1,
(_xlpm.x="G4")*1, (_xlpm.x="G5")*1, (_xlpm.x="GA")*1, (_xlpm.x="GK")*1  )&gt;0, 2, 1))</f>
        <v>1</v>
      </c>
      <c r="AH172" s="5"/>
      <c r="AI172" s="5"/>
      <c r="AO172" s="5"/>
    </row>
    <row r="173" spans="10:41">
      <c r="J173" s="23">
        <v>169</v>
      </c>
      <c r="K173" s="169" t="s">
        <v>29</v>
      </c>
      <c r="L173" s="169" t="s">
        <v>83</v>
      </c>
      <c r="M173" s="169" t="s">
        <v>84</v>
      </c>
      <c r="N173" s="169" t="s">
        <v>78</v>
      </c>
      <c r="O173" s="169" t="s">
        <v>15</v>
      </c>
      <c r="Q173" s="168">
        <v>8</v>
      </c>
      <c r="R173" s="168">
        <v>16</v>
      </c>
      <c r="S173" s="168">
        <v>17</v>
      </c>
      <c r="T173" s="168">
        <v>11</v>
      </c>
      <c r="U173" s="168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(_xlpm.x="M4")*1, (_xlpm.x="M5")*1, (_xlpm.x="A")*1, (_xlpm.x="K")*1,
(_xlpm.x="G4")*1, (_xlpm.x="G5")*1, (_xlpm.x="GA")*1, (_xlpm.x="GK")*1  )&gt;0, 2, 1))</f>
        <v>1</v>
      </c>
      <c r="AA173" s="23" cm="1">
        <f t="array" ref="AA173">_xlfn.LET(_xlpm.x, O173:O175, IF(SUM(
(_xlpm.x="M4")*1, (_xlpm.x="M5")*1, (_xlpm.x="A")*1, (_xlpm.x="K")*1,
(_xlpm.x="G4")*1, (_xlpm.x="G5")*1, (_xlpm.x="GA")*1, (_xlpm.x="GK")*1  )&gt;0, 2, 1))</f>
        <v>1</v>
      </c>
      <c r="AH173" s="5"/>
      <c r="AI173" s="5"/>
      <c r="AO173" s="5"/>
    </row>
    <row r="174" spans="10:41">
      <c r="J174" s="168">
        <v>170</v>
      </c>
      <c r="K174" s="169" t="s">
        <v>31</v>
      </c>
      <c r="L174" s="169" t="s">
        <v>95</v>
      </c>
      <c r="M174" s="169" t="s">
        <v>294</v>
      </c>
      <c r="N174" s="169" t="s">
        <v>28</v>
      </c>
      <c r="O174" s="169" t="s">
        <v>30</v>
      </c>
      <c r="Q174" s="168">
        <v>7</v>
      </c>
      <c r="R174" s="168">
        <v>6</v>
      </c>
      <c r="S174" s="168">
        <v>14</v>
      </c>
      <c r="T174" s="168">
        <v>9</v>
      </c>
      <c r="U174" s="168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3</v>
      </c>
      <c r="Z174" s="23" cm="1">
        <f t="array" ref="Z174">_xlfn.LET(_xlpm.x, N174:N176, IF(SUM(
(_xlpm.x="M4")*1, (_xlpm.x="M5")*1, (_xlpm.x="A")*1, (_xlpm.x="K")*1,
(_xlpm.x="G4")*1, (_xlpm.x="G5")*1, (_xlpm.x="GA")*1, (_xlpm.x="GK")*1  )&gt;0, 2, 1))</f>
        <v>1</v>
      </c>
      <c r="AA174" s="23" cm="1">
        <f t="array" ref="AA174">_xlfn.LET(_xlpm.x, O174:O176, IF(SUM(
(_xlpm.x="M4")*1, (_xlpm.x="M5")*1, (_xlpm.x="A")*1, (_xlpm.x="K")*1,
(_xlpm.x="G4")*1, (_xlpm.x="G5")*1, (_xlpm.x="GA")*1, (_xlpm.x="GK")*1  )&gt;0, 2, 1))</f>
        <v>1</v>
      </c>
      <c r="AH174" s="5"/>
      <c r="AI174" s="5"/>
      <c r="AO174" s="5"/>
    </row>
    <row r="175" spans="10:41">
      <c r="J175" s="23">
        <v>171</v>
      </c>
      <c r="K175" s="169" t="s">
        <v>29</v>
      </c>
      <c r="L175" s="169" t="s">
        <v>28</v>
      </c>
      <c r="M175" s="169" t="s">
        <v>83</v>
      </c>
      <c r="N175" s="169" t="s">
        <v>80</v>
      </c>
      <c r="O175" s="169" t="s">
        <v>16</v>
      </c>
      <c r="Q175" s="168">
        <v>8</v>
      </c>
      <c r="R175" s="168">
        <v>9</v>
      </c>
      <c r="S175" s="168">
        <v>16</v>
      </c>
      <c r="T175" s="168">
        <v>13</v>
      </c>
      <c r="U175" s="168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(_xlpm.x="M4")*1, (_xlpm.x="M5")*1, (_xlpm.x="A")*1, (_xlpm.x="K")*1,
(_xlpm.x="G4")*1, (_xlpm.x="G5")*1, (_xlpm.x="GA")*1, (_xlpm.x="GK")*1  )&gt;0, 2, 1))</f>
        <v>1</v>
      </c>
      <c r="AA175" s="23" cm="1">
        <f t="array" ref="AA175">_xlfn.LET(_xlpm.x, O175:O177, IF(SUM(
(_xlpm.x="M4")*1, (_xlpm.x="M5")*1, (_xlpm.x="A")*1, (_xlpm.x="K")*1,
(_xlpm.x="G4")*1, (_xlpm.x="G5")*1, (_xlpm.x="GA")*1, (_xlpm.x="GK")*1  )&gt;0, 2, 1))</f>
        <v>2</v>
      </c>
      <c r="AH175" s="5"/>
      <c r="AI175" s="5"/>
      <c r="AO175" s="5"/>
    </row>
    <row r="176" spans="10:41">
      <c r="J176" s="168">
        <v>172</v>
      </c>
      <c r="K176" s="169" t="s">
        <v>12</v>
      </c>
      <c r="L176" s="169" t="s">
        <v>29</v>
      </c>
      <c r="M176" s="169" t="s">
        <v>88</v>
      </c>
      <c r="N176" s="169" t="s">
        <v>85</v>
      </c>
      <c r="O176" s="169" t="s">
        <v>16</v>
      </c>
      <c r="Q176" s="168">
        <v>4</v>
      </c>
      <c r="R176" s="168">
        <v>8</v>
      </c>
      <c r="S176" s="168">
        <v>19</v>
      </c>
      <c r="T176" s="168">
        <v>18</v>
      </c>
      <c r="U176" s="168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1</v>
      </c>
      <c r="Z176" s="23" cm="1">
        <f t="array" ref="Z176">_xlfn.LET(_xlpm.x, N176:N178, IF(SUM(
(_xlpm.x="M4")*1, (_xlpm.x="M5")*1, (_xlpm.x="A")*1, (_xlpm.x="K")*1,
(_xlpm.x="G4")*1, (_xlpm.x="G5")*1, (_xlpm.x="GA")*1, (_xlpm.x="GK")*1  )&gt;0, 2, 1))</f>
        <v>2</v>
      </c>
      <c r="AA176" s="23" cm="1">
        <f t="array" ref="AA176">_xlfn.LET(_xlpm.x, O176:O178, IF(SUM(
(_xlpm.x="M4")*1, (_xlpm.x="M5")*1, (_xlpm.x="A")*1, (_xlpm.x="K")*1,
(_xlpm.x="G4")*1, (_xlpm.x="G5")*1, (_xlpm.x="GA")*1, (_xlpm.x="GK")*1  )&gt;0, 2, 1))</f>
        <v>2</v>
      </c>
      <c r="AH176" s="5"/>
      <c r="AI176" s="5"/>
      <c r="AO176" s="5"/>
    </row>
    <row r="177" spans="10:41">
      <c r="J177" s="23">
        <v>173</v>
      </c>
      <c r="K177" s="169" t="s">
        <v>13</v>
      </c>
      <c r="L177" s="169" t="s">
        <v>23</v>
      </c>
      <c r="M177" s="169" t="s">
        <v>298</v>
      </c>
      <c r="N177" s="169" t="s">
        <v>30</v>
      </c>
      <c r="O177" s="169" t="s">
        <v>95</v>
      </c>
      <c r="Q177" s="168">
        <v>5</v>
      </c>
      <c r="R177" s="168">
        <v>5</v>
      </c>
      <c r="S177" s="168">
        <v>11</v>
      </c>
      <c r="T177" s="168">
        <v>10</v>
      </c>
      <c r="U177" s="168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(_xlpm.x="M4")*1, (_xlpm.x="M5")*1, (_xlpm.x="A")*1, (_xlpm.x="K")*1,
(_xlpm.x="G4")*1, (_xlpm.x="G5")*1, (_xlpm.x="GA")*1, (_xlpm.x="GK")*1  )&gt;0, 2, 1))</f>
        <v>2</v>
      </c>
      <c r="AA177" s="23" cm="1">
        <f t="array" ref="AA177">_xlfn.LET(_xlpm.x, O177:O179, IF(SUM(
(_xlpm.x="M4")*1, (_xlpm.x="M5")*1, (_xlpm.x="A")*1, (_xlpm.x="K")*1,
(_xlpm.x="G4")*1, (_xlpm.x="G5")*1, (_xlpm.x="GA")*1, (_xlpm.x="GK")*1  )&gt;0, 2, 1))</f>
        <v>2</v>
      </c>
      <c r="AH177" s="5"/>
      <c r="AI177" s="5"/>
      <c r="AO177" s="5"/>
    </row>
    <row r="178" spans="10:41">
      <c r="J178" s="168">
        <v>174</v>
      </c>
      <c r="K178" s="169" t="s">
        <v>29</v>
      </c>
      <c r="L178" s="169" t="s">
        <v>13</v>
      </c>
      <c r="M178" s="169" t="s">
        <v>297</v>
      </c>
      <c r="N178" s="169" t="s">
        <v>94</v>
      </c>
      <c r="O178" s="169" t="s">
        <v>16</v>
      </c>
      <c r="Q178" s="168">
        <v>8</v>
      </c>
      <c r="R178" s="168">
        <v>5</v>
      </c>
      <c r="S178" s="168">
        <v>12</v>
      </c>
      <c r="T178" s="168">
        <v>17</v>
      </c>
      <c r="U178" s="168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(_xlpm.x="M4")*1, (_xlpm.x="M5")*1, (_xlpm.x="A")*1, (_xlpm.x="K")*1,
(_xlpm.x="G4")*1, (_xlpm.x="G5")*1, (_xlpm.x="GA")*1, (_xlpm.x="GK")*1  )&gt;0, 2, 1))</f>
        <v>2</v>
      </c>
      <c r="AA178" s="23" cm="1">
        <f t="array" ref="AA178">_xlfn.LET(_xlpm.x, O178:O180, IF(SUM(
(_xlpm.x="M4")*1, (_xlpm.x="M5")*1, (_xlpm.x="A")*1, (_xlpm.x="K")*1,
(_xlpm.x="G4")*1, (_xlpm.x="G5")*1, (_xlpm.x="GA")*1, (_xlpm.x="GK")*1  )&gt;0, 2, 1))</f>
        <v>2</v>
      </c>
      <c r="AH178" s="5"/>
      <c r="AI178" s="5"/>
      <c r="AO178" s="5"/>
    </row>
    <row r="179" spans="10:41">
      <c r="J179" s="23">
        <v>175</v>
      </c>
      <c r="K179" s="169" t="s">
        <v>31</v>
      </c>
      <c r="L179" s="169" t="s">
        <v>29</v>
      </c>
      <c r="M179" s="169" t="s">
        <v>83</v>
      </c>
      <c r="N179" s="169" t="s">
        <v>12</v>
      </c>
      <c r="O179" s="169" t="s">
        <v>13</v>
      </c>
      <c r="Q179" s="168">
        <v>7</v>
      </c>
      <c r="R179" s="168">
        <v>8</v>
      </c>
      <c r="S179" s="168">
        <v>16</v>
      </c>
      <c r="T179" s="168">
        <v>4</v>
      </c>
      <c r="U179" s="168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(_xlpm.x="M4")*1, (_xlpm.x="M5")*1, (_xlpm.x="A")*1, (_xlpm.x="K")*1,
(_xlpm.x="G4")*1, (_xlpm.x="G5")*1, (_xlpm.x="GA")*1, (_xlpm.x="GK")*1  )&gt;0, 2, 1))</f>
        <v>2</v>
      </c>
      <c r="AA179" s="23" cm="1">
        <f t="array" ref="AA179">_xlfn.LET(_xlpm.x, O179:O181, IF(SUM(
(_xlpm.x="M4")*1, (_xlpm.x="M5")*1, (_xlpm.x="A")*1, (_xlpm.x="K")*1,
(_xlpm.x="G4")*1, (_xlpm.x="G5")*1, (_xlpm.x="GA")*1, (_xlpm.x="GK")*1  )&gt;0, 2, 1))</f>
        <v>2</v>
      </c>
      <c r="AH179" s="5"/>
      <c r="AI179" s="5"/>
      <c r="AO179" s="5"/>
    </row>
    <row r="180" spans="10:41">
      <c r="J180" s="168">
        <v>176</v>
      </c>
      <c r="K180" s="169" t="s">
        <v>95</v>
      </c>
      <c r="L180" s="169" t="s">
        <v>15</v>
      </c>
      <c r="M180" s="169" t="s">
        <v>296</v>
      </c>
      <c r="N180" s="169" t="s">
        <v>13</v>
      </c>
      <c r="O180" s="169" t="s">
        <v>31</v>
      </c>
      <c r="Q180" s="168">
        <v>6</v>
      </c>
      <c r="R180" s="168">
        <v>2</v>
      </c>
      <c r="S180" s="168">
        <v>13</v>
      </c>
      <c r="T180" s="168">
        <v>5</v>
      </c>
      <c r="U180" s="168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1</v>
      </c>
      <c r="Z180" s="23" cm="1">
        <f t="array" ref="Z180">_xlfn.LET(_xlpm.x, N180:N182, IF(SUM(
(_xlpm.x="M4")*1, (_xlpm.x="M5")*1, (_xlpm.x="A")*1, (_xlpm.x="K")*1,
(_xlpm.x="G4")*1, (_xlpm.x="G5")*1, (_xlpm.x="GA")*1, (_xlpm.x="GK")*1  )&gt;0, 2, 1))</f>
        <v>2</v>
      </c>
      <c r="AA180" s="23" cm="1">
        <f t="array" ref="AA180">_xlfn.LET(_xlpm.x, O180:O182, IF(SUM(
(_xlpm.x="M4")*1, (_xlpm.x="M5")*1, (_xlpm.x="A")*1, (_xlpm.x="K")*1,
(_xlpm.x="G4")*1, (_xlpm.x="G5")*1, (_xlpm.x="GA")*1, (_xlpm.x="GK")*1  )&gt;0, 2, 1))</f>
        <v>2</v>
      </c>
      <c r="AH180" s="5"/>
      <c r="AI180" s="5"/>
      <c r="AO180" s="5"/>
    </row>
    <row r="181" spans="10:41">
      <c r="J181" s="23">
        <v>177</v>
      </c>
      <c r="K181" s="169" t="s">
        <v>13</v>
      </c>
      <c r="L181" s="169" t="s">
        <v>13</v>
      </c>
      <c r="M181" s="169" t="s">
        <v>294</v>
      </c>
      <c r="N181" s="169" t="s">
        <v>95</v>
      </c>
      <c r="O181" s="169" t="s">
        <v>13</v>
      </c>
      <c r="Q181" s="168">
        <v>5</v>
      </c>
      <c r="R181" s="168">
        <v>5</v>
      </c>
      <c r="S181" s="168">
        <v>14</v>
      </c>
      <c r="T181" s="168">
        <v>6</v>
      </c>
      <c r="U181" s="168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1</v>
      </c>
      <c r="Z181" s="23" cm="1">
        <f t="array" ref="Z181">_xlfn.LET(_xlpm.x, N181:N183, IF(SUM(
(_xlpm.x="M4")*1, (_xlpm.x="M5")*1, (_xlpm.x="A")*1, (_xlpm.x="K")*1,
(_xlpm.x="G4")*1, (_xlpm.x="G5")*1, (_xlpm.x="GA")*1, (_xlpm.x="GK")*1  )&gt;0, 2, 1))</f>
        <v>2</v>
      </c>
      <c r="AA181" s="23" cm="1">
        <f t="array" ref="AA181">_xlfn.LET(_xlpm.x, O181:O183, IF(SUM(
(_xlpm.x="M4")*1, (_xlpm.x="M5")*1, (_xlpm.x="A")*1, (_xlpm.x="K")*1,
(_xlpm.x="G4")*1, (_xlpm.x="G5")*1, (_xlpm.x="GA")*1, (_xlpm.x="GK")*1  )&gt;0, 2, 1))</f>
        <v>2</v>
      </c>
      <c r="AH181" s="5"/>
      <c r="AI181" s="5"/>
      <c r="AO181" s="5"/>
    </row>
    <row r="182" spans="10:41">
      <c r="J182" s="168">
        <v>178</v>
      </c>
      <c r="K182" s="169" t="s">
        <v>29</v>
      </c>
      <c r="L182" s="169" t="s">
        <v>94</v>
      </c>
      <c r="M182" s="169" t="s">
        <v>88</v>
      </c>
      <c r="N182" s="169" t="s">
        <v>78</v>
      </c>
      <c r="O182" s="169" t="s">
        <v>29</v>
      </c>
      <c r="Q182" s="168">
        <v>8</v>
      </c>
      <c r="R182" s="168">
        <v>17</v>
      </c>
      <c r="S182" s="168">
        <v>19</v>
      </c>
      <c r="T182" s="168">
        <v>11</v>
      </c>
      <c r="U182" s="168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1</v>
      </c>
      <c r="Z182" s="23" cm="1">
        <f t="array" ref="Z182">_xlfn.LET(_xlpm.x, N182:N184, IF(SUM(
(_xlpm.x="M4")*1, (_xlpm.x="M5")*1, (_xlpm.x="A")*1, (_xlpm.x="K")*1,
(_xlpm.x="G4")*1, (_xlpm.x="G5")*1, (_xlpm.x="GA")*1, (_xlpm.x="GK")*1  )&gt;0, 2, 1))</f>
        <v>2</v>
      </c>
      <c r="AA182" s="23" cm="1">
        <f t="array" ref="AA182">_xlfn.LET(_xlpm.x, O182:O184, IF(SUM(
(_xlpm.x="M4")*1, (_xlpm.x="M5")*1, (_xlpm.x="A")*1, (_xlpm.x="K")*1,
(_xlpm.x="G4")*1, (_xlpm.x="G5")*1, (_xlpm.x="GA")*1, (_xlpm.x="GK")*1  )&gt;0, 2, 1))</f>
        <v>2</v>
      </c>
      <c r="AH182" s="5"/>
      <c r="AI182" s="5"/>
      <c r="AO182" s="5"/>
    </row>
    <row r="183" spans="10:41">
      <c r="J183" s="23">
        <v>179</v>
      </c>
      <c r="K183" s="169" t="s">
        <v>95</v>
      </c>
      <c r="L183" s="169" t="s">
        <v>95</v>
      </c>
      <c r="M183" s="169" t="s">
        <v>86</v>
      </c>
      <c r="N183" s="169" t="s">
        <v>95</v>
      </c>
      <c r="O183" s="169" t="s">
        <v>95</v>
      </c>
      <c r="Q183" s="168">
        <v>6</v>
      </c>
      <c r="R183" s="168">
        <v>6</v>
      </c>
      <c r="S183" s="168">
        <v>18</v>
      </c>
      <c r="T183" s="168">
        <v>6</v>
      </c>
      <c r="U183" s="168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(_xlpm.x="M4")*1, (_xlpm.x="M5")*1, (_xlpm.x="A")*1, (_xlpm.x="K")*1,
(_xlpm.x="G4")*1, (_xlpm.x="G5")*1, (_xlpm.x="GA")*1, (_xlpm.x="GK")*1  )&gt;0, 2, 1))</f>
        <v>2</v>
      </c>
      <c r="AA183" s="23" cm="1">
        <f t="array" ref="AA183">_xlfn.LET(_xlpm.x, O183:O185, IF(SUM(
(_xlpm.x="M4")*1, (_xlpm.x="M5")*1, (_xlpm.x="A")*1, (_xlpm.x="K")*1,
(_xlpm.x="G4")*1, (_xlpm.x="G5")*1, (_xlpm.x="GA")*1, (_xlpm.x="GK")*1  )&gt;0, 2, 1))</f>
        <v>2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31</v>
      </c>
      <c r="M184" s="169" t="s">
        <v>295</v>
      </c>
      <c r="N184" s="169" t="s">
        <v>29</v>
      </c>
      <c r="O184" s="169" t="s">
        <v>30</v>
      </c>
      <c r="Q184" s="168">
        <v>5</v>
      </c>
      <c r="R184" s="168">
        <v>7</v>
      </c>
      <c r="S184" s="168">
        <v>15</v>
      </c>
      <c r="T184" s="168">
        <v>8</v>
      </c>
      <c r="U184" s="168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3</v>
      </c>
      <c r="Z184" s="23" cm="1">
        <f t="array" ref="Z184">_xlfn.LET(_xlpm.x, N184:N186, IF(SUM(
(_xlpm.x="M4")*1, (_xlpm.x="M5")*1, (_xlpm.x="A")*1, (_xlpm.x="K")*1,
(_xlpm.x="G4")*1, (_xlpm.x="G5")*1, (_xlpm.x="GA")*1, (_xlpm.x="GK")*1  )&gt;0, 2, 1))</f>
        <v>2</v>
      </c>
      <c r="AA184" s="23" cm="1">
        <f t="array" ref="AA184">_xlfn.LET(_xlpm.x, O184:O186, IF(SUM(
(_xlpm.x="M4")*1, (_xlpm.x="M5")*1, (_xlpm.x="A")*1, (_xlpm.x="K")*1,
(_xlpm.x="G4")*1, (_xlpm.x="G5")*1, (_xlpm.x="GA")*1, (_xlpm.x="GK")*1  )&gt;0, 2, 1))</f>
        <v>2</v>
      </c>
      <c r="AH184" s="5"/>
      <c r="AI184" s="5"/>
      <c r="AO184" s="5"/>
    </row>
    <row r="185" spans="10:41">
      <c r="J185" s="23">
        <v>181</v>
      </c>
      <c r="K185" s="169" t="s">
        <v>31</v>
      </c>
      <c r="L185" s="169" t="s">
        <v>13</v>
      </c>
      <c r="M185" s="169" t="s">
        <v>84</v>
      </c>
      <c r="N185" s="169" t="s">
        <v>78</v>
      </c>
      <c r="O185" s="169" t="s">
        <v>13</v>
      </c>
      <c r="Q185" s="168">
        <v>7</v>
      </c>
      <c r="R185" s="168">
        <v>5</v>
      </c>
      <c r="S185" s="168">
        <v>17</v>
      </c>
      <c r="T185" s="168">
        <v>11</v>
      </c>
      <c r="U185" s="168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(_xlpm.x="M4")*1, (_xlpm.x="M5")*1, (_xlpm.x="A")*1, (_xlpm.x="K")*1,
(_xlpm.x="G4")*1, (_xlpm.x="G5")*1, (_xlpm.x="GA")*1, (_xlpm.x="GK")*1  )&gt;0, 2, 1))</f>
        <v>2</v>
      </c>
      <c r="AA185" s="23" cm="1">
        <f t="array" ref="AA185">_xlfn.LET(_xlpm.x, O185:O187, IF(SUM(
(_xlpm.x="M4")*1, (_xlpm.x="M5")*1, (_xlpm.x="A")*1, (_xlpm.x="K")*1,
(_xlpm.x="G4")*1, (_xlpm.x="G5")*1, (_xlpm.x="GA")*1, (_xlpm.x="GK")*1  )&gt;0, 2, 1))</f>
        <v>2</v>
      </c>
      <c r="AH185" s="5"/>
      <c r="AI185" s="5"/>
      <c r="AO185" s="5"/>
    </row>
    <row r="186" spans="10:41">
      <c r="J186" s="168">
        <v>182</v>
      </c>
      <c r="K186" s="169" t="s">
        <v>95</v>
      </c>
      <c r="L186" s="169" t="s">
        <v>15</v>
      </c>
      <c r="M186" s="169" t="s">
        <v>86</v>
      </c>
      <c r="N186" s="169" t="s">
        <v>13</v>
      </c>
      <c r="O186" s="169" t="s">
        <v>29</v>
      </c>
      <c r="Q186" s="168">
        <v>6</v>
      </c>
      <c r="R186" s="168">
        <v>2</v>
      </c>
      <c r="S186" s="168">
        <v>18</v>
      </c>
      <c r="T186" s="168">
        <v>5</v>
      </c>
      <c r="U186" s="168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1</v>
      </c>
      <c r="Z186" s="23" cm="1">
        <f t="array" ref="Z186">_xlfn.LET(_xlpm.x, N186:N188, IF(SUM(
(_xlpm.x="M4")*1, (_xlpm.x="M5")*1, (_xlpm.x="A")*1, (_xlpm.x="K")*1,
(_xlpm.x="G4")*1, (_xlpm.x="G5")*1, (_xlpm.x="GA")*1, (_xlpm.x="GK")*1  )&gt;0, 2, 1))</f>
        <v>2</v>
      </c>
      <c r="AA186" s="23" cm="1">
        <f t="array" ref="AA186">_xlfn.LET(_xlpm.x, O186:O188, IF(SUM(
(_xlpm.x="M4")*1, (_xlpm.x="M5")*1, (_xlpm.x="A")*1, (_xlpm.x="K")*1,
(_xlpm.x="G4")*1, (_xlpm.x="G5")*1, (_xlpm.x="GA")*1, (_xlpm.x="GK")*1  )&gt;0, 2, 1))</f>
        <v>2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31</v>
      </c>
      <c r="M187" s="169" t="s">
        <v>298</v>
      </c>
      <c r="N187" s="169" t="s">
        <v>30</v>
      </c>
      <c r="O187" s="169" t="s">
        <v>31</v>
      </c>
      <c r="Q187" s="168">
        <v>8</v>
      </c>
      <c r="R187" s="168">
        <v>7</v>
      </c>
      <c r="S187" s="168">
        <v>11</v>
      </c>
      <c r="T187" s="168">
        <v>10</v>
      </c>
      <c r="U187" s="168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3</v>
      </c>
      <c r="Z187" s="23" cm="1">
        <f t="array" ref="Z187">_xlfn.LET(_xlpm.x, N187:N189, IF(SUM(
(_xlpm.x="M4")*1, (_xlpm.x="M5")*1, (_xlpm.x="A")*1, (_xlpm.x="K")*1,
(_xlpm.x="G4")*1, (_xlpm.x="G5")*1, (_xlpm.x="GA")*1, (_xlpm.x="GK")*1  )&gt;0, 2, 1))</f>
        <v>2</v>
      </c>
      <c r="AA187" s="23" cm="1">
        <f t="array" ref="AA187">_xlfn.LET(_xlpm.x, O187:O189, IF(SUM(
(_xlpm.x="M4")*1, (_xlpm.x="M5")*1, (_xlpm.x="A")*1, (_xlpm.x="K")*1,
(_xlpm.x="G4")*1, (_xlpm.x="G5")*1, (_xlpm.x="GA")*1, (_xlpm.x="GK")*1  )&gt;0, 2, 1))</f>
        <v>2</v>
      </c>
      <c r="AH187" s="5"/>
      <c r="AI187" s="5"/>
      <c r="AO187" s="5"/>
    </row>
    <row r="188" spans="10:41">
      <c r="J188" s="168">
        <v>184</v>
      </c>
      <c r="K188" s="169" t="s">
        <v>13</v>
      </c>
      <c r="L188" s="169" t="s">
        <v>95</v>
      </c>
      <c r="M188" s="169" t="s">
        <v>295</v>
      </c>
      <c r="N188" s="169" t="s">
        <v>95</v>
      </c>
      <c r="O188" s="169" t="s">
        <v>16</v>
      </c>
      <c r="Q188" s="168">
        <v>5</v>
      </c>
      <c r="R188" s="168">
        <v>6</v>
      </c>
      <c r="S188" s="168">
        <v>15</v>
      </c>
      <c r="T188" s="168">
        <v>6</v>
      </c>
      <c r="U188" s="168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(_xlpm.x="M4")*1, (_xlpm.x="M5")*1, (_xlpm.x="A")*1, (_xlpm.x="K")*1,
(_xlpm.x="G4")*1, (_xlpm.x="G5")*1, (_xlpm.x="GA")*1, (_xlpm.x="GK")*1  )&gt;0, 2, 1))</f>
        <v>2</v>
      </c>
      <c r="AA188" s="23" cm="1">
        <f t="array" ref="AA188">_xlfn.LET(_xlpm.x, O188:O190, IF(SUM(
(_xlpm.x="M4")*1, (_xlpm.x="M5")*1, (_xlpm.x="A")*1, (_xlpm.x="K")*1,
(_xlpm.x="G4")*1, (_xlpm.x="G5")*1, (_xlpm.x="GA")*1, (_xlpm.x="GK")*1  )&gt;0, 2, 1))</f>
        <v>2</v>
      </c>
      <c r="AH188" s="5"/>
      <c r="AI188" s="5"/>
      <c r="AO188" s="5"/>
    </row>
    <row r="189" spans="10:41">
      <c r="J189" s="23">
        <v>185</v>
      </c>
      <c r="K189" s="169" t="s">
        <v>12</v>
      </c>
      <c r="L189" s="169" t="s">
        <v>13</v>
      </c>
      <c r="M189" s="169" t="s">
        <v>84</v>
      </c>
      <c r="N189" s="169" t="s">
        <v>13</v>
      </c>
      <c r="O189" s="169" t="s">
        <v>20</v>
      </c>
      <c r="Q189" s="168">
        <v>4</v>
      </c>
      <c r="R189" s="168">
        <v>5</v>
      </c>
      <c r="S189" s="168">
        <v>17</v>
      </c>
      <c r="T189" s="168">
        <v>5</v>
      </c>
      <c r="U189" s="168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(_xlpm.x="M4")*1, (_xlpm.x="M5")*1, (_xlpm.x="A")*1, (_xlpm.x="K")*1,
(_xlpm.x="G4")*1, (_xlpm.x="G5")*1, (_xlpm.x="GA")*1, (_xlpm.x="GK")*1  )&gt;0, 2, 1))</f>
        <v>2</v>
      </c>
      <c r="AA189" s="23" cm="1">
        <f t="array" ref="AA189">_xlfn.LET(_xlpm.x, O189:O191, IF(SUM(
(_xlpm.x="M4")*1, (_xlpm.x="M5")*1, (_xlpm.x="A")*1, (_xlpm.x="K")*1,
(_xlpm.x="G4")*1, (_xlpm.x="G5")*1, (_xlpm.x="GA")*1, (_xlpm.x="GK")*1  )&gt;0, 2, 1))</f>
        <v>2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94</v>
      </c>
      <c r="M190" s="169" t="s">
        <v>296</v>
      </c>
      <c r="N190" s="169" t="s">
        <v>31</v>
      </c>
      <c r="O190" s="169" t="s">
        <v>13</v>
      </c>
      <c r="Q190" s="168">
        <v>5</v>
      </c>
      <c r="R190" s="168">
        <v>17</v>
      </c>
      <c r="S190" s="168">
        <v>13</v>
      </c>
      <c r="T190" s="168">
        <v>7</v>
      </c>
      <c r="U190" s="168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(_xlpm.x="M4")*1, (_xlpm.x="M5")*1, (_xlpm.x="A")*1, (_xlpm.x="K")*1,
(_xlpm.x="G4")*1, (_xlpm.x="G5")*1, (_xlpm.x="GA")*1, (_xlpm.x="GK")*1  )&gt;0, 2, 1))</f>
        <v>2</v>
      </c>
      <c r="AA190" s="23" cm="1">
        <f t="array" ref="AA190">_xlfn.LET(_xlpm.x, O190:O192, IF(SUM(
(_xlpm.x="M4")*1, (_xlpm.x="M5")*1, (_xlpm.x="A")*1, (_xlpm.x="K")*1,
(_xlpm.x="G4")*1, (_xlpm.x="G5")*1, (_xlpm.x="GA")*1, (_xlpm.x="GK")*1  )&gt;0, 2, 1))</f>
        <v>2</v>
      </c>
      <c r="AH190" s="5"/>
      <c r="AI190" s="5"/>
      <c r="AO190" s="5"/>
    </row>
    <row r="191" spans="10:41">
      <c r="J191" s="23">
        <v>187</v>
      </c>
      <c r="K191" s="169" t="s">
        <v>95</v>
      </c>
      <c r="L191" s="169" t="s">
        <v>31</v>
      </c>
      <c r="M191" s="169" t="s">
        <v>88</v>
      </c>
      <c r="N191" s="169" t="s">
        <v>81</v>
      </c>
      <c r="O191" s="169" t="s">
        <v>28</v>
      </c>
      <c r="Q191" s="168">
        <v>6</v>
      </c>
      <c r="R191" s="168">
        <v>7</v>
      </c>
      <c r="S191" s="168">
        <v>19</v>
      </c>
      <c r="T191" s="168">
        <v>14</v>
      </c>
      <c r="U191" s="168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(_xlpm.x="M4")*1, (_xlpm.x="M5")*1, (_xlpm.x="A")*1, (_xlpm.x="K")*1,
(_xlpm.x="G4")*1, (_xlpm.x="G5")*1, (_xlpm.x="GA")*1, (_xlpm.x="GK")*1  )&gt;0, 2, 1))</f>
        <v>2</v>
      </c>
      <c r="AA191" s="23" cm="1">
        <f t="array" ref="AA191">_xlfn.LET(_xlpm.x, O191:O193, IF(SUM(
(_xlpm.x="M4")*1, (_xlpm.x="M5")*1, (_xlpm.x="A")*1, (_xlpm.x="K")*1,
(_xlpm.x="G4")*1, (_xlpm.x="G5")*1, (_xlpm.x="GA")*1, (_xlpm.x="GK")*1  )&gt;0, 2, 1))</f>
        <v>2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29</v>
      </c>
      <c r="M192" s="169" t="s">
        <v>83</v>
      </c>
      <c r="N192" s="169" t="s">
        <v>95</v>
      </c>
      <c r="O192" s="169" t="s">
        <v>13</v>
      </c>
      <c r="Q192" s="168">
        <v>5</v>
      </c>
      <c r="R192" s="168">
        <v>8</v>
      </c>
      <c r="S192" s="168">
        <v>16</v>
      </c>
      <c r="T192" s="168">
        <v>6</v>
      </c>
      <c r="U192" s="168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(_xlpm.x="M4")*1, (_xlpm.x="M5")*1, (_xlpm.x="A")*1, (_xlpm.x="K")*1,
(_xlpm.x="G4")*1, (_xlpm.x="G5")*1, (_xlpm.x="GA")*1, (_xlpm.x="GK")*1  )&gt;0, 2, 1))</f>
        <v>2</v>
      </c>
      <c r="AA192" s="23" cm="1">
        <f t="array" ref="AA192">_xlfn.LET(_xlpm.x, O192:O194, IF(SUM(
(_xlpm.x="M4")*1, (_xlpm.x="M5")*1, (_xlpm.x="A")*1, (_xlpm.x="K")*1,
(_xlpm.x="G4")*1, (_xlpm.x="G5")*1, (_xlpm.x="GA")*1, (_xlpm.x="GK")*1  )&gt;0, 2, 1))</f>
        <v>2</v>
      </c>
      <c r="AH192" s="5"/>
      <c r="AI192" s="5"/>
      <c r="AO192" s="5"/>
    </row>
    <row r="193" spans="10:41">
      <c r="J193" s="23">
        <v>189</v>
      </c>
      <c r="K193" s="169" t="s">
        <v>95</v>
      </c>
      <c r="L193" s="169" t="s">
        <v>82</v>
      </c>
      <c r="M193" s="169" t="s">
        <v>297</v>
      </c>
      <c r="N193" s="169" t="s">
        <v>12</v>
      </c>
      <c r="O193" s="169" t="s">
        <v>95</v>
      </c>
      <c r="Q193" s="168">
        <v>6</v>
      </c>
      <c r="R193" s="168">
        <v>16</v>
      </c>
      <c r="S193" s="168">
        <v>12</v>
      </c>
      <c r="T193" s="168">
        <v>4</v>
      </c>
      <c r="U193" s="168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1</v>
      </c>
      <c r="Z193" s="23" cm="1">
        <f t="array" ref="Z193">_xlfn.LET(_xlpm.x, N193:N195, IF(SUM(
(_xlpm.x="M4")*1, (_xlpm.x="M5")*1, (_xlpm.x="A")*1, (_xlpm.x="K")*1,
(_xlpm.x="G4")*1, (_xlpm.x="G5")*1, (_xlpm.x="GA")*1, (_xlpm.x="GK")*1  )&gt;0, 2, 1))</f>
        <v>2</v>
      </c>
      <c r="AA193" s="23" cm="1">
        <f t="array" ref="AA193">_xlfn.LET(_xlpm.x, O193:O195, IF(SUM(
(_xlpm.x="M4")*1, (_xlpm.x="M5")*1, (_xlpm.x="A")*1, (_xlpm.x="K")*1,
(_xlpm.x="G4")*1, (_xlpm.x="G5")*1, (_xlpm.x="GA")*1, (_xlpm.x="GK")*1  )&gt;0, 2, 1))</f>
        <v>2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31</v>
      </c>
      <c r="M194" s="169" t="s">
        <v>294</v>
      </c>
      <c r="N194" s="169" t="s">
        <v>79</v>
      </c>
      <c r="O194" s="169" t="s">
        <v>30</v>
      </c>
      <c r="Q194" s="168">
        <v>8</v>
      </c>
      <c r="R194" s="168">
        <v>7</v>
      </c>
      <c r="S194" s="168">
        <v>14</v>
      </c>
      <c r="T194" s="168">
        <v>12</v>
      </c>
      <c r="U194" s="168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1</v>
      </c>
      <c r="Z194" s="23" cm="1">
        <f t="array" ref="Z194">_xlfn.LET(_xlpm.x, N194:N196, IF(SUM(
(_xlpm.x="M4")*1, (_xlpm.x="M5")*1, (_xlpm.x="A")*1, (_xlpm.x="K")*1,
(_xlpm.x="G4")*1, (_xlpm.x="G5")*1, (_xlpm.x="GA")*1, (_xlpm.x="GK")*1  )&gt;0, 2, 1))</f>
        <v>2</v>
      </c>
      <c r="AA194" s="23" cm="1">
        <f t="array" ref="AA194">_xlfn.LET(_xlpm.x, O194:O196, IF(SUM(
(_xlpm.x="M4")*1, (_xlpm.x="M5")*1, (_xlpm.x="A")*1, (_xlpm.x="K")*1,
(_xlpm.x="G4")*1, (_xlpm.x="G5")*1, (_xlpm.x="GA")*1, (_xlpm.x="GK")*1  )&gt;0, 2, 1))</f>
        <v>2</v>
      </c>
      <c r="AH194" s="5"/>
      <c r="AI194" s="5"/>
      <c r="AO194" s="5"/>
    </row>
    <row r="195" spans="10:41">
      <c r="J195" s="23">
        <v>191</v>
      </c>
      <c r="K195" s="169" t="s">
        <v>31</v>
      </c>
      <c r="L195" s="169" t="s">
        <v>29</v>
      </c>
      <c r="M195" s="169" t="s">
        <v>88</v>
      </c>
      <c r="N195" s="169" t="s">
        <v>95</v>
      </c>
      <c r="O195" s="169" t="s">
        <v>29</v>
      </c>
      <c r="Q195" s="168">
        <v>7</v>
      </c>
      <c r="R195" s="168">
        <v>8</v>
      </c>
      <c r="S195" s="168">
        <v>19</v>
      </c>
      <c r="T195" s="168">
        <v>6</v>
      </c>
      <c r="U195" s="168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1</v>
      </c>
      <c r="Z195" s="23" cm="1">
        <f t="array" ref="Z195">_xlfn.LET(_xlpm.x, N195:N197, IF(SUM(
(_xlpm.x="M4")*1, (_xlpm.x="M5")*1, (_xlpm.x="A")*1, (_xlpm.x="K")*1,
(_xlpm.x="G4")*1, (_xlpm.x="G5")*1, (_xlpm.x="GA")*1, (_xlpm.x="GK")*1  )&gt;0, 2, 1))</f>
        <v>2</v>
      </c>
      <c r="AA195" s="23" cm="1">
        <f t="array" ref="AA195">_xlfn.LET(_xlpm.x, O195:O197, IF(SUM(
(_xlpm.x="M4")*1, (_xlpm.x="M5")*1, (_xlpm.x="A")*1, (_xlpm.x="K")*1,
(_xlpm.x="G4")*1, (_xlpm.x="G5")*1, (_xlpm.x="GA")*1, (_xlpm.x="GK")*1  )&gt;0, 2, 1))</f>
        <v>2</v>
      </c>
      <c r="AH195" s="5"/>
      <c r="AI195" s="5"/>
      <c r="AO195" s="5"/>
    </row>
    <row r="196" spans="10:41">
      <c r="J196" s="168">
        <v>192</v>
      </c>
      <c r="K196" s="169" t="s">
        <v>29</v>
      </c>
      <c r="L196" s="169" t="s">
        <v>28</v>
      </c>
      <c r="M196" s="169" t="s">
        <v>298</v>
      </c>
      <c r="N196" s="169" t="s">
        <v>81</v>
      </c>
      <c r="O196" s="169" t="s">
        <v>20</v>
      </c>
      <c r="Q196" s="168">
        <v>8</v>
      </c>
      <c r="R196" s="168">
        <v>9</v>
      </c>
      <c r="S196" s="168">
        <v>11</v>
      </c>
      <c r="T196" s="168">
        <v>14</v>
      </c>
      <c r="U196" s="168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1</v>
      </c>
      <c r="Z196" s="23" cm="1">
        <f t="array" ref="Z196">_xlfn.LET(_xlpm.x, N196:N198, IF(SUM(
(_xlpm.x="M4")*1, (_xlpm.x="M5")*1, (_xlpm.x="A")*1, (_xlpm.x="K")*1,
(_xlpm.x="G4")*1, (_xlpm.x="G5")*1, (_xlpm.x="GA")*1, (_xlpm.x="GK")*1  )&gt;0, 2, 1))</f>
        <v>2</v>
      </c>
      <c r="AA196" s="23" cm="1">
        <f t="array" ref="AA196">_xlfn.LET(_xlpm.x, O196:O198, IF(SUM(
(_xlpm.x="M4")*1, (_xlpm.x="M5")*1, (_xlpm.x="A")*1, (_xlpm.x="K")*1,
(_xlpm.x="G4")*1, (_xlpm.x="G5")*1, (_xlpm.x="GA")*1, (_xlpm.x="GK")*1  )&gt;0, 2, 1))</f>
        <v>2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29</v>
      </c>
      <c r="M197" s="169" t="s">
        <v>296</v>
      </c>
      <c r="N197" s="169" t="s">
        <v>12</v>
      </c>
      <c r="O197" s="169" t="s">
        <v>95</v>
      </c>
      <c r="Q197" s="168">
        <v>5</v>
      </c>
      <c r="R197" s="168">
        <v>8</v>
      </c>
      <c r="S197" s="168">
        <v>13</v>
      </c>
      <c r="T197" s="168">
        <v>4</v>
      </c>
      <c r="U197" s="168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(_xlpm.x="M4")*1, (_xlpm.x="M5")*1, (_xlpm.x="A")*1, (_xlpm.x="K")*1,
(_xlpm.x="G4")*1, (_xlpm.x="G5")*1, (_xlpm.x="GA")*1, (_xlpm.x="GK")*1  )&gt;0, 2, 1))</f>
        <v>2</v>
      </c>
      <c r="AA197" s="23" cm="1">
        <f t="array" ref="AA197">_xlfn.LET(_xlpm.x, O197:O199, IF(SUM(
(_xlpm.x="M4")*1, (_xlpm.x="M5")*1, (_xlpm.x="A")*1, (_xlpm.x="K")*1,
(_xlpm.x="G4")*1, (_xlpm.x="G5")*1, (_xlpm.x="GA")*1, (_xlpm.x="GK")*1  )&gt;0, 2, 1))</f>
        <v>2</v>
      </c>
      <c r="AH197" s="5"/>
      <c r="AI197" s="5"/>
      <c r="AO197" s="5"/>
    </row>
    <row r="198" spans="10:41">
      <c r="J198" s="168">
        <v>194</v>
      </c>
      <c r="K198" s="169" t="s">
        <v>29</v>
      </c>
      <c r="L198" s="169" t="s">
        <v>13</v>
      </c>
      <c r="M198" s="169" t="s">
        <v>294</v>
      </c>
      <c r="N198" s="169" t="s">
        <v>13</v>
      </c>
      <c r="O198" s="169" t="s">
        <v>29</v>
      </c>
      <c r="Q198" s="168">
        <v>8</v>
      </c>
      <c r="R198" s="168">
        <v>5</v>
      </c>
      <c r="S198" s="168">
        <v>14</v>
      </c>
      <c r="T198" s="168">
        <v>5</v>
      </c>
      <c r="U198" s="168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(_xlpm.x="M4")*1, (_xlpm.x="M5")*1, (_xlpm.x="A")*1, (_xlpm.x="K")*1,
(_xlpm.x="G4")*1, (_xlpm.x="G5")*1, (_xlpm.x="GA")*1, (_xlpm.x="GK")*1  )&gt;0, 2, 1))</f>
        <v>2</v>
      </c>
      <c r="AA198" s="23" cm="1">
        <f t="array" ref="AA198">_xlfn.LET(_xlpm.x, O198:O200, IF(SUM(
(_xlpm.x="M4")*1, (_xlpm.x="M5")*1, (_xlpm.x="A")*1, (_xlpm.x="K")*1,
(_xlpm.x="G4")*1, (_xlpm.x="G5")*1, (_xlpm.x="GA")*1, (_xlpm.x="GK")*1  )&gt;0, 2, 1))</f>
        <v>2</v>
      </c>
      <c r="AH198" s="5"/>
      <c r="AI198" s="5"/>
      <c r="AO198" s="5"/>
    </row>
    <row r="199" spans="10:41">
      <c r="J199" s="23">
        <v>195</v>
      </c>
      <c r="K199" s="169" t="s">
        <v>95</v>
      </c>
      <c r="L199" s="169" t="s">
        <v>12</v>
      </c>
      <c r="M199" s="169" t="s">
        <v>84</v>
      </c>
      <c r="N199" s="169" t="s">
        <v>95</v>
      </c>
      <c r="O199" s="169" t="s">
        <v>12</v>
      </c>
      <c r="Q199" s="168">
        <v>6</v>
      </c>
      <c r="R199" s="168">
        <v>4</v>
      </c>
      <c r="S199" s="168">
        <v>17</v>
      </c>
      <c r="T199" s="168">
        <v>6</v>
      </c>
      <c r="U199" s="168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3</v>
      </c>
      <c r="Z199" s="23" cm="1">
        <f t="array" ref="Z199">_xlfn.LET(_xlpm.x, N199:N201, IF(SUM(
(_xlpm.x="M4")*1, (_xlpm.x="M5")*1, (_xlpm.x="A")*1, (_xlpm.x="K")*1,
(_xlpm.x="G4")*1, (_xlpm.x="G5")*1, (_xlpm.x="GA")*1, (_xlpm.x="GK")*1  )&gt;0, 2, 1))</f>
        <v>2</v>
      </c>
      <c r="AA199" s="23" cm="1">
        <f t="array" ref="AA199">_xlfn.LET(_xlpm.x, O199:O201, IF(SUM(
(_xlpm.x="M4")*1, (_xlpm.x="M5")*1, (_xlpm.x="A")*1, (_xlpm.x="K")*1,
(_xlpm.x="G4")*1, (_xlpm.x="G5")*1, (_xlpm.x="GA")*1, (_xlpm.x="GK")*1  )&gt;0, 2, 1))</f>
        <v>2</v>
      </c>
      <c r="AH199" s="5"/>
      <c r="AI199" s="5"/>
      <c r="AO199" s="5"/>
    </row>
    <row r="200" spans="10:41">
      <c r="J200" s="168">
        <v>196</v>
      </c>
      <c r="K200" s="169" t="s">
        <v>13</v>
      </c>
      <c r="L200" s="169" t="s">
        <v>25</v>
      </c>
      <c r="M200" s="169" t="s">
        <v>83</v>
      </c>
      <c r="N200" s="169" t="s">
        <v>30</v>
      </c>
      <c r="O200" s="169" t="s">
        <v>95</v>
      </c>
      <c r="Q200" s="168">
        <v>5</v>
      </c>
      <c r="R200" s="168">
        <v>8</v>
      </c>
      <c r="S200" s="168">
        <v>16</v>
      </c>
      <c r="T200" s="168">
        <v>10</v>
      </c>
      <c r="U200" s="168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(_xlpm.x="M4")*1, (_xlpm.x="M5")*1, (_xlpm.x="A")*1, (_xlpm.x="K")*1,
(_xlpm.x="G4")*1, (_xlpm.x="G5")*1, (_xlpm.x="GA")*1, (_xlpm.x="GK")*1  )&gt;0, 2, 1))</f>
        <v>2</v>
      </c>
      <c r="AA200" s="23" cm="1">
        <f t="array" ref="AA200">_xlfn.LET(_xlpm.x, O200:O202, IF(SUM(
(_xlpm.x="M4")*1, (_xlpm.x="M5")*1, (_xlpm.x="A")*1, (_xlpm.x="K")*1,
(_xlpm.x="G4")*1, (_xlpm.x="G5")*1, (_xlpm.x="GA")*1, (_xlpm.x="GK")*1  )&gt;0, 2, 1))</f>
        <v>2</v>
      </c>
      <c r="AH200" s="5"/>
      <c r="AI200" s="5"/>
      <c r="AO200" s="5"/>
    </row>
    <row r="201" spans="10:41">
      <c r="J201" s="23">
        <v>197</v>
      </c>
      <c r="K201" s="169" t="s">
        <v>31</v>
      </c>
      <c r="L201" s="169" t="s">
        <v>29</v>
      </c>
      <c r="M201" s="169" t="s">
        <v>86</v>
      </c>
      <c r="N201" s="169" t="s">
        <v>29</v>
      </c>
      <c r="O201" s="169" t="s">
        <v>30</v>
      </c>
      <c r="Q201" s="168">
        <v>7</v>
      </c>
      <c r="R201" s="168">
        <v>8</v>
      </c>
      <c r="S201" s="168">
        <v>18</v>
      </c>
      <c r="T201" s="168">
        <v>8</v>
      </c>
      <c r="U201" s="168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1</v>
      </c>
      <c r="Z201" s="23" cm="1">
        <f t="array" ref="Z201">_xlfn.LET(_xlpm.x, N201:N203, IF(SUM(
(_xlpm.x="M4")*1, (_xlpm.x="M5")*1, (_xlpm.x="A")*1, (_xlpm.x="K")*1,
(_xlpm.x="G4")*1, (_xlpm.x="G5")*1, (_xlpm.x="GA")*1, (_xlpm.x="GK")*1  )&gt;0, 2, 1))</f>
        <v>2</v>
      </c>
      <c r="AA201" s="23" cm="1">
        <f t="array" ref="AA201">_xlfn.LET(_xlpm.x, O201:O203, IF(SUM(
(_xlpm.x="M4")*1, (_xlpm.x="M5")*1, (_xlpm.x="A")*1, (_xlpm.x="K")*1,
(_xlpm.x="G4")*1, (_xlpm.x="G5")*1, (_xlpm.x="GA")*1, (_xlpm.x="GK")*1  )&gt;0, 2, 1))</f>
        <v>2</v>
      </c>
      <c r="AH201" s="5"/>
      <c r="AI201" s="5"/>
      <c r="AO201" s="5"/>
    </row>
    <row r="202" spans="10:41">
      <c r="J202" s="168">
        <v>198</v>
      </c>
      <c r="K202" s="169" t="s">
        <v>29</v>
      </c>
      <c r="L202" s="169" t="s">
        <v>95</v>
      </c>
      <c r="M202" s="169" t="s">
        <v>295</v>
      </c>
      <c r="N202" s="169" t="s">
        <v>79</v>
      </c>
      <c r="O202" s="169" t="s">
        <v>95</v>
      </c>
      <c r="Q202" s="168">
        <v>8</v>
      </c>
      <c r="R202" s="168">
        <v>6</v>
      </c>
      <c r="S202" s="168">
        <v>15</v>
      </c>
      <c r="T202" s="168">
        <v>12</v>
      </c>
      <c r="U202" s="168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1</v>
      </c>
      <c r="Z202" s="23" cm="1">
        <f t="array" ref="Z202">_xlfn.LET(_xlpm.x, N202:N204, IF(SUM(
(_xlpm.x="M4")*1, (_xlpm.x="M5")*1, (_xlpm.x="A")*1, (_xlpm.x="K")*1,
(_xlpm.x="G4")*1, (_xlpm.x="G5")*1, (_xlpm.x="GA")*1, (_xlpm.x="GK")*1  )&gt;0, 2, 1))</f>
        <v>1</v>
      </c>
      <c r="AA202" s="23" cm="1">
        <f t="array" ref="AA202">_xlfn.LET(_xlpm.x, O202:O204, IF(SUM(
(_xlpm.x="M4")*1, (_xlpm.x="M5")*1, (_xlpm.x="A")*1, (_xlpm.x="K")*1,
(_xlpm.x="G4")*1, (_xlpm.x="G5")*1, (_xlpm.x="GA")*1, (_xlpm.x="GK")*1  )&gt;0, 2, 1))</f>
        <v>2</v>
      </c>
      <c r="AH202" s="5"/>
      <c r="AI202" s="5"/>
      <c r="AO202" s="5"/>
    </row>
    <row r="203" spans="10:41">
      <c r="J203" s="23">
        <v>199</v>
      </c>
      <c r="K203" s="169" t="s">
        <v>13</v>
      </c>
      <c r="L203" s="169" t="s">
        <v>29</v>
      </c>
      <c r="M203" s="169" t="s">
        <v>297</v>
      </c>
      <c r="N203" s="169" t="s">
        <v>16</v>
      </c>
      <c r="O203" s="169" t="s">
        <v>13</v>
      </c>
      <c r="Q203" s="168">
        <v>5</v>
      </c>
      <c r="R203" s="168">
        <v>8</v>
      </c>
      <c r="S203" s="168">
        <v>12</v>
      </c>
      <c r="T203" s="168">
        <v>3</v>
      </c>
      <c r="U203" s="168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1</v>
      </c>
      <c r="Z203" s="23" cm="1">
        <f t="array" ref="Z203">_xlfn.LET(_xlpm.x, N203:N205, IF(SUM(
(_xlpm.x="M4")*1, (_xlpm.x="M5")*1, (_xlpm.x="A")*1, (_xlpm.x="K")*1,
(_xlpm.x="G4")*1, (_xlpm.x="G5")*1, (_xlpm.x="GA")*1, (_xlpm.x="GK")*1  )&gt;0, 2, 1))</f>
        <v>1</v>
      </c>
      <c r="AA203" s="23" cm="1">
        <f t="array" ref="AA203">_xlfn.LET(_xlpm.x, O203:O205, IF(SUM(
(_xlpm.x="M4")*1, (_xlpm.x="M5")*1, (_xlpm.x="A")*1, (_xlpm.x="K")*1,
(_xlpm.x="G4")*1, (_xlpm.x="G5")*1, (_xlpm.x="GA")*1, (_xlpm.x="GK")*1  )&gt;0, 2, 1))</f>
        <v>2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Y4 AA4">
    <cfRule type="expression" dxfId="116" priority="62">
      <formula>_xlfn.LET(_xlpm.x, W4, AND(NOT(_xlfn.ISFORMULA(_xlpm.x)), _xlpm.x&lt;&gt;""))</formula>
    </cfRule>
  </conditionalFormatting>
  <conditionalFormatting sqref="W5:AA203 AA4 W4:Y203">
    <cfRule type="expression" dxfId="115" priority="61">
      <formula>_xlfn.LET(_xlpm.x, W4, AND(NOT(_xlfn.ISFORMULA(_xlpm.x)), _xlpm.x&lt;&gt;""))</formula>
    </cfRule>
  </conditionalFormatting>
  <conditionalFormatting sqref="D52:D54">
    <cfRule type="cellIs" dxfId="114" priority="52" operator="equal">
      <formula>"C1"</formula>
    </cfRule>
    <cfRule type="cellIs" dxfId="113" priority="53" operator="between">
      <formula>"G1"</formula>
      <formula>"G4"</formula>
    </cfRule>
    <cfRule type="cellIs" dxfId="112" priority="54" operator="between">
      <formula>"GA"</formula>
      <formula>"GQ"</formula>
    </cfRule>
    <cfRule type="cellIs" dxfId="111" priority="55" operator="between">
      <formula>"M1"</formula>
      <formula>"M4"</formula>
    </cfRule>
  </conditionalFormatting>
  <conditionalFormatting sqref="E52:E54">
    <cfRule type="cellIs" dxfId="110" priority="48" operator="equal">
      <formula>"C1"</formula>
    </cfRule>
    <cfRule type="cellIs" dxfId="109" priority="49" operator="between">
      <formula>"G1"</formula>
      <formula>"G4"</formula>
    </cfRule>
    <cfRule type="cellIs" dxfId="108" priority="50" operator="between">
      <formula>"GA"</formula>
      <formula>"GQ"</formula>
    </cfRule>
    <cfRule type="cellIs" dxfId="107" priority="51" operator="between">
      <formula>"M1"</formula>
      <formula>"M4"</formula>
    </cfRule>
  </conditionalFormatting>
  <conditionalFormatting sqref="F52:F54">
    <cfRule type="cellIs" dxfId="106" priority="44" operator="equal">
      <formula>"C1"</formula>
    </cfRule>
    <cfRule type="cellIs" dxfId="105" priority="45" operator="between">
      <formula>"G1"</formula>
      <formula>"G4"</formula>
    </cfRule>
    <cfRule type="cellIs" dxfId="104" priority="46" operator="between">
      <formula>"GA"</formula>
      <formula>"GQ"</formula>
    </cfRule>
    <cfRule type="cellIs" dxfId="103" priority="47" operator="between">
      <formula>"M1"</formula>
      <formula>"M4"</formula>
    </cfRule>
  </conditionalFormatting>
  <conditionalFormatting sqref="C28:G28 C39:G46 C29 G29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{171D7C00-380C-45B0-9EF1-47B0D0598403}</x14:id>
        </ext>
      </extLst>
    </cfRule>
  </conditionalFormatting>
  <conditionalFormatting sqref="D29:F29">
    <cfRule type="dataBar" priority="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{31DE0BFE-1A86-4819-8B98-AF85A2F592B9}</x14:id>
        </ext>
      </extLst>
    </cfRule>
  </conditionalFormatting>
  <conditionalFormatting sqref="D27:G27">
    <cfRule type="dataBar" priority="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{4B9A000B-F777-4FA3-ACB3-7A846FAC804A}</x14:id>
        </ext>
      </extLst>
    </cfRule>
  </conditionalFormatting>
  <conditionalFormatting sqref="C30:G38">
    <cfRule type="dataBar" priority="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{9F6E2E17-2D30-4180-A6B3-D0E512358F92}</x14:id>
        </ext>
      </extLst>
    </cfRule>
  </conditionalFormatting>
  <conditionalFormatting sqref="W4:AA203">
    <cfRule type="expression" dxfId="102" priority="22">
      <formula>_xlfn.LET(_xlpm.x, W4, AND(NOT(_xlfn.ISFORMULA(_xlpm.x)), _xlpm.x&lt;&gt;""))</formula>
    </cfRule>
  </conditionalFormatting>
  <conditionalFormatting sqref="M1:O1048576">
    <cfRule type="cellIs" dxfId="101" priority="15" operator="equal">
      <formula>"C1"</formula>
    </cfRule>
    <cfRule type="cellIs" dxfId="100" priority="15" operator="between">
      <formula>"G1"</formula>
      <formula>"G5"</formula>
    </cfRule>
    <cfRule type="cellIs" dxfId="99" priority="16" operator="between">
      <formula>"M1"</formula>
      <formula>"M5"</formula>
    </cfRule>
  </conditionalFormatting>
  <conditionalFormatting sqref="L1:L1048576">
    <cfRule type="cellIs" dxfId="98" priority="7" operator="equal">
      <formula>"C1"</formula>
    </cfRule>
    <cfRule type="cellIs" dxfId="97" priority="9" operator="between">
      <formula>"M1"</formula>
      <formula>"M5"</formula>
    </cfRule>
  </conditionalFormatting>
  <conditionalFormatting sqref="K1:K1048576">
    <cfRule type="cellIs" dxfId="96" priority="3" operator="equal">
      <formula>"C1"</formula>
    </cfRule>
    <cfRule type="cellIs" dxfId="95" priority="4" operator="between">
      <formula>"G1"</formula>
      <formula>"G5"</formula>
    </cfRule>
    <cfRule type="cellIs" dxfId="94" priority="6" operator="between">
      <formula>"M1"</formula>
      <formula>"M5"</formula>
    </cfRule>
  </conditionalFormatting>
  <conditionalFormatting sqref="Z4:AA203">
    <cfRule type="expression" dxfId="93" priority="2">
      <formula>_xlfn.LET(_xlpm.x, Z4, AND(NOT(_xlfn.ISFORMULA(_xlpm.x)), _xlpm.x&lt;&gt;""))</formula>
    </cfRule>
  </conditionalFormatting>
  <conditionalFormatting sqref="Z4:AA203">
    <cfRule type="expression" dxfId="92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1D7C00-380C-45B0-9EF1-47B0D05984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31DE0BFE-1A86-4819-8B98-AF85A2F592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4B9A000B-F777-4FA3-ACB3-7A846FAC80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D27:G27</xm:sqref>
        </x14:conditionalFormatting>
        <x14:conditionalFormatting xmlns:xm="http://schemas.microsoft.com/office/excel/2006/main">
          <x14:cfRule type="dataBar" id="{9F6E2E17-2D30-4180-A6B3-D0E512358F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63" operator="containsText" id="{D651DF96-13CA-4E56-96FD-1366BE61504F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M1:O1048576</xm:sqref>
        </x14:conditionalFormatting>
        <x14:conditionalFormatting xmlns:xm="http://schemas.microsoft.com/office/excel/2006/main">
          <x14:cfRule type="containsText" priority="8" operator="containsText" id="{3E9C74E5-B237-4682-9C9E-44BC4CE83311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5" operator="containsText" id="{1EADC1FF-F877-4DE2-B98A-2553EACAB067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5786-5157-4066-8E0C-E607D495D9F5}">
  <sheetPr codeName="工作表10">
    <tabColor theme="3" tint="0.59999389629810485"/>
  </sheetPr>
  <dimension ref="A1:AO305"/>
  <sheetViews>
    <sheetView workbookViewId="0">
      <selection activeCell="Z4" sqref="Z4:AA203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17" t="s">
        <v>5</v>
      </c>
      <c r="X3" s="117" t="s">
        <v>8</v>
      </c>
      <c r="Y3" s="117" t="s">
        <v>9</v>
      </c>
      <c r="Z3" s="117" t="s">
        <v>10</v>
      </c>
      <c r="AA3" s="117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31</v>
      </c>
      <c r="L4" s="24" t="s">
        <v>95</v>
      </c>
      <c r="M4" s="24" t="s">
        <v>81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14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3</v>
      </c>
      <c r="Z4" s="23" cm="1">
        <f t="array" ref="Z4">_xlfn.LET(_xlpm.x, N4:N6, IF(SUM(
(_xlpm.x="M4")*1, (_xlpm.x="M5")*1, (_xlpm.x="A")*1, (_xlpm.x="K")*1,
(_xlpm.x="G4")*1, (_xlpm.x="G5")*1, (_xlpm.x="GA")*1, (_xlpm.x="GK")*1  )&gt;0, 2, 3))</f>
        <v>2</v>
      </c>
      <c r="AA4" s="23" cm="1">
        <f t="array" ref="AA4">_xlfn.LET(_xlpm.x, O4:O6, IF(SUM(
(_xlpm.x="M4")*1, (_xlpm.x="M5")*1, (_xlpm.x="A")*1, (_xlpm.x="K")*1,
(_xlpm.x="G4")*1, (_xlpm.x="G5")*1, (_xlpm.x="GA")*1, (_xlpm.x="GK")*1  )&gt;0, 2, 3))</f>
        <v>2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2</v>
      </c>
      <c r="D5" s="176">
        <f t="shared" si="0"/>
        <v>3</v>
      </c>
      <c r="E5" s="176">
        <f t="shared" si="0"/>
        <v>0</v>
      </c>
      <c r="F5" s="176">
        <f t="shared" si="0"/>
        <v>3</v>
      </c>
      <c r="G5" s="176">
        <f t="shared" si="0"/>
        <v>3</v>
      </c>
      <c r="H5" s="174">
        <v>1</v>
      </c>
      <c r="I5" s="78"/>
      <c r="J5" s="168">
        <v>1</v>
      </c>
      <c r="K5" s="169" t="s">
        <v>12</v>
      </c>
      <c r="L5" s="169" t="s">
        <v>87</v>
      </c>
      <c r="M5" s="169" t="s">
        <v>94</v>
      </c>
      <c r="N5" s="169" t="s">
        <v>29</v>
      </c>
      <c r="O5" s="169" t="s">
        <v>31</v>
      </c>
      <c r="Q5" s="168">
        <v>4</v>
      </c>
      <c r="R5" s="168">
        <v>19</v>
      </c>
      <c r="S5" s="168">
        <v>17</v>
      </c>
      <c r="T5" s="168">
        <v>8</v>
      </c>
      <c r="U5" s="168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(_xlpm.x="M4")*1, (_xlpm.x="M5")*1, (_xlpm.x="A")*1, (_xlpm.x="K")*1,
(_xlpm.x="G4")*1, (_xlpm.x="G5")*1, (_xlpm.x="GA")*1, (_xlpm.x="GK")*1  )&gt;0, 2, 3))</f>
        <v>2</v>
      </c>
      <c r="AA5" s="23" cm="1">
        <f t="array" ref="AA5">_xlfn.LET(_xlpm.x, O5:O7, IF(SUM(
(_xlpm.x="M4")*1, (_xlpm.x="M5")*1, (_xlpm.x="A")*1, (_xlpm.x="K")*1,
(_xlpm.x="G4")*1, (_xlpm.x="G5")*1, (_xlpm.x="GA")*1, (_xlpm.x="GK")*1  )&gt;0, 2, 3))</f>
        <v>2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6</v>
      </c>
      <c r="E6" s="175">
        <f t="shared" si="0"/>
        <v>0</v>
      </c>
      <c r="F6" s="175">
        <f t="shared" si="0"/>
        <v>9</v>
      </c>
      <c r="G6" s="175">
        <f t="shared" si="0"/>
        <v>20</v>
      </c>
      <c r="H6" s="129">
        <v>2</v>
      </c>
      <c r="I6" s="78"/>
      <c r="J6" s="23">
        <v>2</v>
      </c>
      <c r="K6" s="169" t="s">
        <v>95</v>
      </c>
      <c r="L6" s="169" t="s">
        <v>82</v>
      </c>
      <c r="M6" s="169" t="s">
        <v>81</v>
      </c>
      <c r="N6" s="169" t="s">
        <v>30</v>
      </c>
      <c r="O6" s="169" t="s">
        <v>29</v>
      </c>
      <c r="Q6" s="168">
        <v>6</v>
      </c>
      <c r="R6" s="168">
        <v>16</v>
      </c>
      <c r="S6" s="168">
        <v>14</v>
      </c>
      <c r="T6" s="168">
        <v>10</v>
      </c>
      <c r="U6" s="168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(_xlpm.x="M4")*1, (_xlpm.x="M5")*1, (_xlpm.x="A")*1, (_xlpm.x="K")*1,
(_xlpm.x="G4")*1, (_xlpm.x="G5")*1, (_xlpm.x="GA")*1, (_xlpm.x="GK")*1  )&gt;0, 2, 3))</f>
        <v>2</v>
      </c>
      <c r="AA6" s="23" cm="1">
        <f t="array" ref="AA6">_xlfn.LET(_xlpm.x, O6:O8, IF(SUM(
(_xlpm.x="M4")*1, (_xlpm.x="M5")*1, (_xlpm.x="A")*1, (_xlpm.x="K")*1,
(_xlpm.x="G4")*1, (_xlpm.x="G5")*1, (_xlpm.x="GA")*1, (_xlpm.x="GK")*1  )&gt;0, 2, 3))</f>
        <v>2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6</v>
      </c>
      <c r="E7" s="175">
        <f t="shared" si="0"/>
        <v>0</v>
      </c>
      <c r="F7" s="175">
        <f t="shared" si="0"/>
        <v>10</v>
      </c>
      <c r="G7" s="175">
        <f t="shared" si="0"/>
        <v>21</v>
      </c>
      <c r="H7" s="129">
        <v>3</v>
      </c>
      <c r="I7" s="78"/>
      <c r="J7" s="168">
        <v>3</v>
      </c>
      <c r="K7" s="169" t="s">
        <v>31</v>
      </c>
      <c r="L7" s="24" t="s">
        <v>95</v>
      </c>
      <c r="M7" s="169" t="s">
        <v>96</v>
      </c>
      <c r="N7" s="169" t="s">
        <v>13</v>
      </c>
      <c r="O7" s="169" t="s">
        <v>95</v>
      </c>
      <c r="Q7" s="168">
        <v>7</v>
      </c>
      <c r="R7" s="168">
        <v>6</v>
      </c>
      <c r="S7" s="168">
        <v>15</v>
      </c>
      <c r="T7" s="168">
        <v>5</v>
      </c>
      <c r="U7" s="168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(_xlpm.x="M4")*1, (_xlpm.x="M5")*1, (_xlpm.x="A")*1, (_xlpm.x="K")*1,
(_xlpm.x="G4")*1, (_xlpm.x="G5")*1, (_xlpm.x="GA")*1, (_xlpm.x="GK")*1  )&gt;0, 2, 3))</f>
        <v>2</v>
      </c>
      <c r="AA7" s="23" cm="1">
        <f t="array" ref="AA7">_xlfn.LET(_xlpm.x, O7:O9, IF(SUM(
(_xlpm.x="M4")*1, (_xlpm.x="M5")*1, (_xlpm.x="A")*1, (_xlpm.x="K")*1,
(_xlpm.x="G4")*1, (_xlpm.x="G5")*1, (_xlpm.x="GA")*1, (_xlpm.x="GK")*1  )&gt;0, 2, 3))</f>
        <v>2</v>
      </c>
      <c r="AC7" s="174" t="s">
        <v>14</v>
      </c>
      <c r="AD7" s="174">
        <v>1</v>
      </c>
      <c r="AE7" s="174">
        <v>1</v>
      </c>
      <c r="AF7" s="174">
        <v>0</v>
      </c>
      <c r="AG7" s="174">
        <v>1</v>
      </c>
      <c r="AH7" s="174">
        <v>1</v>
      </c>
      <c r="AI7" s="5"/>
      <c r="AJ7" s="174" t="s">
        <v>14</v>
      </c>
      <c r="AK7" s="174">
        <v>1</v>
      </c>
      <c r="AL7" s="174">
        <v>1</v>
      </c>
      <c r="AM7" s="174">
        <v>0</v>
      </c>
      <c r="AN7" s="174">
        <v>1</v>
      </c>
      <c r="AO7" s="174">
        <v>1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13</v>
      </c>
      <c r="E8" s="175">
        <f t="shared" si="0"/>
        <v>0</v>
      </c>
      <c r="F8" s="175">
        <f t="shared" si="0"/>
        <v>14</v>
      </c>
      <c r="G8" s="175">
        <f t="shared" si="0"/>
        <v>20</v>
      </c>
      <c r="H8" s="129">
        <v>4</v>
      </c>
      <c r="I8" s="78"/>
      <c r="J8" s="23">
        <v>4</v>
      </c>
      <c r="K8" s="169" t="s">
        <v>28</v>
      </c>
      <c r="L8" s="169" t="s">
        <v>293</v>
      </c>
      <c r="M8" s="169" t="s">
        <v>82</v>
      </c>
      <c r="N8" s="169" t="s">
        <v>30</v>
      </c>
      <c r="O8" s="169" t="s">
        <v>21</v>
      </c>
      <c r="Q8" s="168">
        <v>9</v>
      </c>
      <c r="R8" s="168">
        <v>6</v>
      </c>
      <c r="S8" s="168">
        <v>16</v>
      </c>
      <c r="T8" s="168">
        <v>10</v>
      </c>
      <c r="U8" s="168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(_xlpm.x="M4")*1, (_xlpm.x="M5")*1, (_xlpm.x="A")*1, (_xlpm.x="K")*1,
(_xlpm.x="G4")*1, (_xlpm.x="G5")*1, (_xlpm.x="GA")*1, (_xlpm.x="GK")*1  )&gt;0, 2, 3))</f>
        <v>3</v>
      </c>
      <c r="AA8" s="23" cm="1">
        <f t="array" ref="AA8">_xlfn.LET(_xlpm.x, O8:O10, IF(SUM(
(_xlpm.x="M4")*1, (_xlpm.x="M5")*1, (_xlpm.x="A")*1, (_xlpm.x="K")*1,
(_xlpm.x="G4")*1, (_xlpm.x="G5")*1, (_xlpm.x="GA")*1, (_xlpm.x="GK")*1  )&gt;0, 2, 3))</f>
        <v>3</v>
      </c>
      <c r="AC8" s="129" t="s">
        <v>15</v>
      </c>
      <c r="AD8" s="175">
        <v>3</v>
      </c>
      <c r="AE8" s="175">
        <v>10</v>
      </c>
      <c r="AF8" s="175">
        <v>0</v>
      </c>
      <c r="AG8" s="175">
        <v>3</v>
      </c>
      <c r="AH8" s="175">
        <v>9</v>
      </c>
      <c r="AI8" s="5"/>
      <c r="AJ8" s="129" t="s">
        <v>15</v>
      </c>
      <c r="AK8" s="175">
        <v>3</v>
      </c>
      <c r="AL8" s="175">
        <v>10</v>
      </c>
      <c r="AM8" s="175">
        <v>0</v>
      </c>
      <c r="AN8" s="175">
        <v>3</v>
      </c>
      <c r="AO8" s="175">
        <v>9</v>
      </c>
    </row>
    <row r="9" spans="1:41" ht="15.9" customHeight="1">
      <c r="A9" s="175" t="s">
        <v>13</v>
      </c>
      <c r="B9" s="129" t="s">
        <v>13</v>
      </c>
      <c r="C9" s="175">
        <f t="shared" si="1"/>
        <v>38</v>
      </c>
      <c r="D9" s="175">
        <f t="shared" si="0"/>
        <v>21</v>
      </c>
      <c r="E9" s="175">
        <f t="shared" si="0"/>
        <v>0</v>
      </c>
      <c r="F9" s="175">
        <f t="shared" si="0"/>
        <v>24</v>
      </c>
      <c r="G9" s="175">
        <f t="shared" si="0"/>
        <v>19</v>
      </c>
      <c r="H9" s="129">
        <v>5</v>
      </c>
      <c r="I9" s="78"/>
      <c r="J9" s="168">
        <v>5</v>
      </c>
      <c r="K9" s="169" t="s">
        <v>21</v>
      </c>
      <c r="L9" s="169" t="s">
        <v>29</v>
      </c>
      <c r="M9" s="169" t="s">
        <v>81</v>
      </c>
      <c r="N9" s="169" t="s">
        <v>16</v>
      </c>
      <c r="O9" s="169" t="s">
        <v>28</v>
      </c>
      <c r="Q9" s="168">
        <v>3</v>
      </c>
      <c r="R9" s="168">
        <v>8</v>
      </c>
      <c r="S9" s="168">
        <v>14</v>
      </c>
      <c r="T9" s="168">
        <v>3</v>
      </c>
      <c r="U9" s="168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(_xlpm.x="M4")*1, (_xlpm.x="M5")*1, (_xlpm.x="A")*1, (_xlpm.x="K")*1,
(_xlpm.x="G4")*1, (_xlpm.x="G5")*1, (_xlpm.x="GA")*1, (_xlpm.x="GK")*1  )&gt;0, 2, 3))</f>
        <v>3</v>
      </c>
      <c r="AA9" s="23" cm="1">
        <f t="array" ref="AA9">_xlfn.LET(_xlpm.x, O9:O11, IF(SUM(
(_xlpm.x="M4")*1, (_xlpm.x="M5")*1, (_xlpm.x="A")*1, (_xlpm.x="K")*1,
(_xlpm.x="G4")*1, (_xlpm.x="G5")*1, (_xlpm.x="GA")*1, (_xlpm.x="GK")*1  )&gt;0, 2, 3))</f>
        <v>3</v>
      </c>
      <c r="AC9" s="129" t="s">
        <v>16</v>
      </c>
      <c r="AD9" s="175">
        <v>3</v>
      </c>
      <c r="AE9" s="175">
        <v>12</v>
      </c>
      <c r="AF9" s="175">
        <v>0</v>
      </c>
      <c r="AG9" s="175">
        <v>3</v>
      </c>
      <c r="AH9" s="175">
        <v>8</v>
      </c>
      <c r="AI9" s="5"/>
      <c r="AJ9" s="129" t="s">
        <v>16</v>
      </c>
      <c r="AK9" s="175">
        <v>3</v>
      </c>
      <c r="AL9" s="175">
        <v>12</v>
      </c>
      <c r="AM9" s="175">
        <v>0</v>
      </c>
      <c r="AN9" s="175">
        <v>3</v>
      </c>
      <c r="AO9" s="175">
        <v>8</v>
      </c>
    </row>
    <row r="10" spans="1:41" ht="15.9" customHeight="1">
      <c r="A10" s="175" t="s">
        <v>95</v>
      </c>
      <c r="B10" s="129" t="s">
        <v>95</v>
      </c>
      <c r="C10" s="175">
        <f t="shared" si="1"/>
        <v>42</v>
      </c>
      <c r="D10" s="175">
        <f t="shared" si="0"/>
        <v>26</v>
      </c>
      <c r="E10" s="175">
        <f t="shared" si="0"/>
        <v>0</v>
      </c>
      <c r="F10" s="175">
        <f t="shared" si="0"/>
        <v>21</v>
      </c>
      <c r="G10" s="175">
        <f t="shared" si="0"/>
        <v>19</v>
      </c>
      <c r="H10" s="129">
        <v>6</v>
      </c>
      <c r="I10" s="78"/>
      <c r="J10" s="23">
        <v>6</v>
      </c>
      <c r="K10" s="169" t="s">
        <v>17</v>
      </c>
      <c r="L10" s="169" t="s">
        <v>15</v>
      </c>
      <c r="M10" s="169" t="s">
        <v>96</v>
      </c>
      <c r="N10" s="169" t="s">
        <v>80</v>
      </c>
      <c r="O10" s="169" t="s">
        <v>21</v>
      </c>
      <c r="Q10" s="168">
        <v>7</v>
      </c>
      <c r="R10" s="168">
        <v>2</v>
      </c>
      <c r="S10" s="168">
        <v>15</v>
      </c>
      <c r="T10" s="168">
        <v>13</v>
      </c>
      <c r="U10" s="168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(_xlpm.x="M4")*1, (_xlpm.x="M5")*1, (_xlpm.x="A")*1, (_xlpm.x="K")*1,
(_xlpm.x="G4")*1, (_xlpm.x="G5")*1, (_xlpm.x="GA")*1, (_xlpm.x="GK")*1  )&gt;0, 2, 3))</f>
        <v>2</v>
      </c>
      <c r="AA10" s="23" cm="1">
        <f t="array" ref="AA10">_xlfn.LET(_xlpm.x, O10:O12, IF(SUM(
(_xlpm.x="M4")*1, (_xlpm.x="M5")*1, (_xlpm.x="A")*1, (_xlpm.x="K")*1,
(_xlpm.x="G4")*1, (_xlpm.x="G5")*1, (_xlpm.x="GA")*1, (_xlpm.x="GK")*1  )&gt;0, 2, 3))</f>
        <v>2</v>
      </c>
      <c r="AC10" s="129" t="s">
        <v>12</v>
      </c>
      <c r="AD10" s="175">
        <v>7</v>
      </c>
      <c r="AE10" s="175">
        <v>13</v>
      </c>
      <c r="AF10" s="175">
        <v>0</v>
      </c>
      <c r="AG10" s="175">
        <v>7</v>
      </c>
      <c r="AH10" s="175">
        <v>14</v>
      </c>
      <c r="AI10" s="5"/>
      <c r="AJ10" s="129" t="s">
        <v>12</v>
      </c>
      <c r="AK10" s="175">
        <v>7</v>
      </c>
      <c r="AL10" s="175">
        <v>13</v>
      </c>
      <c r="AM10" s="175">
        <v>0</v>
      </c>
      <c r="AN10" s="175">
        <v>7</v>
      </c>
      <c r="AO10" s="175">
        <v>14</v>
      </c>
    </row>
    <row r="11" spans="1:41" ht="15.9" customHeight="1">
      <c r="A11" s="175" t="s">
        <v>31</v>
      </c>
      <c r="B11" s="129" t="s">
        <v>31</v>
      </c>
      <c r="C11" s="175">
        <f t="shared" si="1"/>
        <v>49</v>
      </c>
      <c r="D11" s="175">
        <f t="shared" si="0"/>
        <v>31</v>
      </c>
      <c r="E11" s="175">
        <f t="shared" si="0"/>
        <v>0</v>
      </c>
      <c r="F11" s="175">
        <f t="shared" si="0"/>
        <v>24</v>
      </c>
      <c r="G11" s="175">
        <f t="shared" si="0"/>
        <v>26</v>
      </c>
      <c r="H11" s="129">
        <v>7</v>
      </c>
      <c r="I11" s="78"/>
      <c r="J11" s="168">
        <v>7</v>
      </c>
      <c r="K11" s="169" t="s">
        <v>95</v>
      </c>
      <c r="L11" s="169" t="s">
        <v>81</v>
      </c>
      <c r="M11" s="169" t="s">
        <v>94</v>
      </c>
      <c r="N11" s="169" t="s">
        <v>80</v>
      </c>
      <c r="O11" s="169" t="s">
        <v>15</v>
      </c>
      <c r="Q11" s="168">
        <v>6</v>
      </c>
      <c r="R11" s="168">
        <v>14</v>
      </c>
      <c r="S11" s="168">
        <v>17</v>
      </c>
      <c r="T11" s="168">
        <v>13</v>
      </c>
      <c r="U11" s="168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(_xlpm.x="M4")*1, (_xlpm.x="M5")*1, (_xlpm.x="A")*1, (_xlpm.x="K")*1,
(_xlpm.x="G4")*1, (_xlpm.x="G5")*1, (_xlpm.x="GA")*1, (_xlpm.x="GK")*1  )&gt;0, 2, 3))</f>
        <v>2</v>
      </c>
      <c r="AA11" s="23" cm="1">
        <f t="array" ref="AA11">_xlfn.LET(_xlpm.x, O11:O13, IF(SUM(
(_xlpm.x="M4")*1, (_xlpm.x="M5")*1, (_xlpm.x="A")*1, (_xlpm.x="K")*1,
(_xlpm.x="G4")*1, (_xlpm.x="G5")*1, (_xlpm.x="GA")*1, (_xlpm.x="GK")*1  )&gt;0, 2, 3))</f>
        <v>2</v>
      </c>
      <c r="AC11" s="129" t="s">
        <v>13</v>
      </c>
      <c r="AD11" s="175">
        <v>43</v>
      </c>
      <c r="AE11" s="175">
        <v>22</v>
      </c>
      <c r="AF11" s="175">
        <v>0</v>
      </c>
      <c r="AG11" s="175">
        <v>31</v>
      </c>
      <c r="AH11" s="175">
        <v>36</v>
      </c>
      <c r="AI11" s="5"/>
      <c r="AJ11" s="129" t="s">
        <v>13</v>
      </c>
      <c r="AK11" s="175">
        <v>43</v>
      </c>
      <c r="AL11" s="175">
        <v>22</v>
      </c>
      <c r="AM11" s="175">
        <v>0</v>
      </c>
      <c r="AN11" s="175">
        <v>31</v>
      </c>
      <c r="AO11" s="175">
        <v>36</v>
      </c>
    </row>
    <row r="12" spans="1:41" ht="15.9" customHeight="1">
      <c r="A12" s="175" t="s">
        <v>29</v>
      </c>
      <c r="B12" s="129" t="s">
        <v>29</v>
      </c>
      <c r="C12" s="175">
        <f t="shared" si="1"/>
        <v>49</v>
      </c>
      <c r="D12" s="175">
        <f t="shared" si="0"/>
        <v>34</v>
      </c>
      <c r="E12" s="175">
        <f t="shared" si="0"/>
        <v>0</v>
      </c>
      <c r="F12" s="175">
        <f t="shared" si="0"/>
        <v>25</v>
      </c>
      <c r="G12" s="175">
        <f t="shared" si="0"/>
        <v>26</v>
      </c>
      <c r="H12" s="129">
        <v>8</v>
      </c>
      <c r="I12" s="78"/>
      <c r="J12" s="23">
        <v>8</v>
      </c>
      <c r="K12" s="169" t="s">
        <v>30</v>
      </c>
      <c r="L12" s="169" t="s">
        <v>29</v>
      </c>
      <c r="M12" s="169" t="s">
        <v>80</v>
      </c>
      <c r="N12" s="169" t="s">
        <v>31</v>
      </c>
      <c r="O12" s="169" t="s">
        <v>31</v>
      </c>
      <c r="Q12" s="168">
        <v>10</v>
      </c>
      <c r="R12" s="168">
        <v>8</v>
      </c>
      <c r="S12" s="168">
        <v>13</v>
      </c>
      <c r="T12" s="168">
        <v>7</v>
      </c>
      <c r="U12" s="168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(_xlpm.x="M4")*1, (_xlpm.x="M5")*1, (_xlpm.x="A")*1, (_xlpm.x="K")*1,
(_xlpm.x="G4")*1, (_xlpm.x="G5")*1, (_xlpm.x="GA")*1, (_xlpm.x="GK")*1  )&gt;0, 2, 3))</f>
        <v>2</v>
      </c>
      <c r="AA12" s="23" cm="1">
        <f t="array" ref="AA12">_xlfn.LET(_xlpm.x, O12:O14, IF(SUM(
(_xlpm.x="M4")*1, (_xlpm.x="M5")*1, (_xlpm.x="A")*1, (_xlpm.x="K")*1,
(_xlpm.x="G4")*1, (_xlpm.x="G5")*1, (_xlpm.x="GA")*1, (_xlpm.x="GK")*1  )&gt;0, 2, 3))</f>
        <v>2</v>
      </c>
      <c r="AC12" s="129" t="s">
        <v>95</v>
      </c>
      <c r="AD12" s="175">
        <v>42</v>
      </c>
      <c r="AE12" s="175">
        <v>22</v>
      </c>
      <c r="AF12" s="175">
        <v>0</v>
      </c>
      <c r="AG12" s="175">
        <v>27</v>
      </c>
      <c r="AH12" s="175">
        <v>34</v>
      </c>
      <c r="AI12" s="5"/>
      <c r="AJ12" s="129" t="s">
        <v>95</v>
      </c>
      <c r="AK12" s="175">
        <v>42</v>
      </c>
      <c r="AL12" s="175">
        <v>22</v>
      </c>
      <c r="AM12" s="175">
        <v>0</v>
      </c>
      <c r="AN12" s="175">
        <v>27</v>
      </c>
      <c r="AO12" s="175">
        <v>34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12</v>
      </c>
      <c r="E13" s="175">
        <f t="shared" si="0"/>
        <v>0</v>
      </c>
      <c r="F13" s="175">
        <f t="shared" si="0"/>
        <v>12</v>
      </c>
      <c r="G13" s="175">
        <f t="shared" si="0"/>
        <v>23</v>
      </c>
      <c r="H13" s="129">
        <v>9</v>
      </c>
      <c r="I13" s="78"/>
      <c r="J13" s="168">
        <v>9</v>
      </c>
      <c r="K13" s="169" t="s">
        <v>15</v>
      </c>
      <c r="L13" s="169" t="s">
        <v>23</v>
      </c>
      <c r="M13" s="169" t="s">
        <v>96</v>
      </c>
      <c r="N13" s="169" t="s">
        <v>87</v>
      </c>
      <c r="O13" s="169" t="s">
        <v>28</v>
      </c>
      <c r="Q13" s="168">
        <v>2</v>
      </c>
      <c r="R13" s="168">
        <v>5</v>
      </c>
      <c r="S13" s="168">
        <v>15</v>
      </c>
      <c r="T13" s="168">
        <v>19</v>
      </c>
      <c r="U13" s="168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(_xlpm.x="M4")*1, (_xlpm.x="M5")*1, (_xlpm.x="A")*1, (_xlpm.x="K")*1,
(_xlpm.x="G4")*1, (_xlpm.x="G5")*1, (_xlpm.x="GA")*1, (_xlpm.x="GK")*1  )&gt;0, 2, 3))</f>
        <v>2</v>
      </c>
      <c r="AA13" s="23" cm="1">
        <f t="array" ref="AA13">_xlfn.LET(_xlpm.x, O13:O15, IF(SUM(
(_xlpm.x="M4")*1, (_xlpm.x="M5")*1, (_xlpm.x="A")*1, (_xlpm.x="K")*1,
(_xlpm.x="G4")*1, (_xlpm.x="G5")*1, (_xlpm.x="GA")*1, (_xlpm.x="GK")*1  )&gt;0, 2, 3))</f>
        <v>3</v>
      </c>
      <c r="AC13" s="129" t="s">
        <v>31</v>
      </c>
      <c r="AD13" s="175">
        <v>43</v>
      </c>
      <c r="AE13" s="175">
        <v>27</v>
      </c>
      <c r="AF13" s="175">
        <v>0</v>
      </c>
      <c r="AG13" s="175">
        <v>31</v>
      </c>
      <c r="AH13" s="175">
        <v>35</v>
      </c>
      <c r="AI13" s="5"/>
      <c r="AJ13" s="129" t="s">
        <v>31</v>
      </c>
      <c r="AK13" s="175">
        <v>43</v>
      </c>
      <c r="AL13" s="175">
        <v>27</v>
      </c>
      <c r="AM13" s="175">
        <v>0</v>
      </c>
      <c r="AN13" s="175">
        <v>31</v>
      </c>
      <c r="AO13" s="175">
        <v>35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8</v>
      </c>
      <c r="E14" s="175">
        <f t="shared" si="0"/>
        <v>0</v>
      </c>
      <c r="F14" s="175">
        <f t="shared" si="0"/>
        <v>13</v>
      </c>
      <c r="G14" s="175">
        <f t="shared" si="0"/>
        <v>23</v>
      </c>
      <c r="H14" s="129">
        <v>10</v>
      </c>
      <c r="I14" s="78"/>
      <c r="J14" s="23">
        <v>10</v>
      </c>
      <c r="K14" s="169" t="s">
        <v>31</v>
      </c>
      <c r="L14" s="169" t="s">
        <v>95</v>
      </c>
      <c r="M14" s="169" t="s">
        <v>82</v>
      </c>
      <c r="N14" s="169" t="s">
        <v>13</v>
      </c>
      <c r="O14" s="169" t="s">
        <v>15</v>
      </c>
      <c r="Q14" s="168">
        <v>7</v>
      </c>
      <c r="R14" s="168">
        <v>6</v>
      </c>
      <c r="S14" s="168">
        <v>16</v>
      </c>
      <c r="T14" s="168">
        <v>5</v>
      </c>
      <c r="U14" s="168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(_xlpm.x="M4")*1, (_xlpm.x="M5")*1, (_xlpm.x="A")*1, (_xlpm.x="K")*1,
(_xlpm.x="G4")*1, (_xlpm.x="G5")*1, (_xlpm.x="GA")*1, (_xlpm.x="GK")*1  )&gt;0, 2, 3))</f>
        <v>2</v>
      </c>
      <c r="AA14" s="23" cm="1">
        <f t="array" ref="AA14">_xlfn.LET(_xlpm.x, O14:O16, IF(SUM(
(_xlpm.x="M4")*1, (_xlpm.x="M5")*1, (_xlpm.x="A")*1, (_xlpm.x="K")*1,
(_xlpm.x="G4")*1, (_xlpm.x="G5")*1, (_xlpm.x="GA")*1, (_xlpm.x="GK")*1  )&gt;0, 2, 3))</f>
        <v>3</v>
      </c>
      <c r="AC14" s="129" t="s">
        <v>29</v>
      </c>
      <c r="AD14" s="175">
        <v>43</v>
      </c>
      <c r="AE14" s="175">
        <v>24</v>
      </c>
      <c r="AF14" s="175">
        <v>0</v>
      </c>
      <c r="AG14" s="175">
        <v>32</v>
      </c>
      <c r="AH14" s="175">
        <v>34</v>
      </c>
      <c r="AI14" s="5"/>
      <c r="AJ14" s="129" t="s">
        <v>29</v>
      </c>
      <c r="AK14" s="175">
        <v>43</v>
      </c>
      <c r="AL14" s="175">
        <v>24</v>
      </c>
      <c r="AM14" s="175">
        <v>0</v>
      </c>
      <c r="AN14" s="175">
        <v>32</v>
      </c>
      <c r="AO14" s="175">
        <v>34</v>
      </c>
    </row>
    <row r="15" spans="1:41" ht="15.9" customHeight="1">
      <c r="A15" s="176" t="s">
        <v>78</v>
      </c>
      <c r="B15" s="174" t="s">
        <v>283</v>
      </c>
      <c r="C15" s="176">
        <f t="shared" si="1"/>
        <v>0</v>
      </c>
      <c r="D15" s="176">
        <f t="shared" si="0"/>
        <v>2</v>
      </c>
      <c r="E15" s="176">
        <f t="shared" si="0"/>
        <v>3</v>
      </c>
      <c r="F15" s="176">
        <f t="shared" si="0"/>
        <v>8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25</v>
      </c>
      <c r="M15" s="169" t="s">
        <v>81</v>
      </c>
      <c r="N15" s="169" t="s">
        <v>30</v>
      </c>
      <c r="O15" s="169" t="s">
        <v>28</v>
      </c>
      <c r="Q15" s="168">
        <v>6</v>
      </c>
      <c r="R15" s="168">
        <v>8</v>
      </c>
      <c r="S15" s="168">
        <v>14</v>
      </c>
      <c r="T15" s="168">
        <v>10</v>
      </c>
      <c r="U15" s="168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(_xlpm.x="M4")*1, (_xlpm.x="M5")*1, (_xlpm.x="A")*1, (_xlpm.x="K")*1,
(_xlpm.x="G4")*1, (_xlpm.x="G5")*1, (_xlpm.x="GA")*1, (_xlpm.x="GK")*1  )&gt;0, 2, 3))</f>
        <v>2</v>
      </c>
      <c r="AA15" s="23" cm="1">
        <f t="array" ref="AA15">_xlfn.LET(_xlpm.x, O15:O17, IF(SUM(
(_xlpm.x="M4")*1, (_xlpm.x="M5")*1, (_xlpm.x="A")*1, (_xlpm.x="K")*1,
(_xlpm.x="G4")*1, (_xlpm.x="G5")*1, (_xlpm.x="GA")*1, (_xlpm.x="GK")*1  )&gt;0, 2, 3))</f>
        <v>2</v>
      </c>
      <c r="AC15" s="129" t="s">
        <v>28</v>
      </c>
      <c r="AD15" s="175">
        <v>7</v>
      </c>
      <c r="AE15" s="175">
        <v>12</v>
      </c>
      <c r="AF15" s="175">
        <v>0</v>
      </c>
      <c r="AG15" s="175">
        <v>6</v>
      </c>
      <c r="AH15" s="175">
        <v>13</v>
      </c>
      <c r="AI15" s="5"/>
      <c r="AJ15" s="129" t="s">
        <v>28</v>
      </c>
      <c r="AK15" s="175">
        <v>7</v>
      </c>
      <c r="AL15" s="175">
        <v>12</v>
      </c>
      <c r="AM15" s="175">
        <v>0</v>
      </c>
      <c r="AN15" s="175">
        <v>6</v>
      </c>
      <c r="AO15" s="175">
        <v>13</v>
      </c>
    </row>
    <row r="16" spans="1:41" ht="15.9" customHeight="1">
      <c r="A16" s="176" t="s">
        <v>79</v>
      </c>
      <c r="B16" s="174" t="s">
        <v>284</v>
      </c>
      <c r="C16" s="176">
        <f t="shared" si="1"/>
        <v>0</v>
      </c>
      <c r="D16" s="176">
        <f t="shared" si="0"/>
        <v>2</v>
      </c>
      <c r="E16" s="176">
        <f t="shared" si="0"/>
        <v>4</v>
      </c>
      <c r="F16" s="176">
        <f t="shared" si="0"/>
        <v>7</v>
      </c>
      <c r="G16" s="176">
        <f t="shared" si="0"/>
        <v>0</v>
      </c>
      <c r="H16" s="174">
        <v>12</v>
      </c>
      <c r="I16" s="78"/>
      <c r="J16" s="23">
        <v>12</v>
      </c>
      <c r="K16" s="169" t="s">
        <v>30</v>
      </c>
      <c r="L16" s="169" t="s">
        <v>293</v>
      </c>
      <c r="M16" s="169" t="s">
        <v>94</v>
      </c>
      <c r="N16" s="169" t="s">
        <v>16</v>
      </c>
      <c r="O16" s="169" t="s">
        <v>12</v>
      </c>
      <c r="Q16" s="168">
        <v>10</v>
      </c>
      <c r="R16" s="168">
        <v>6</v>
      </c>
      <c r="S16" s="168">
        <v>17</v>
      </c>
      <c r="T16" s="168">
        <v>3</v>
      </c>
      <c r="U16" s="168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(_xlpm.x="M4")*1, (_xlpm.x="M5")*1, (_xlpm.x="A")*1, (_xlpm.x="K")*1,
(_xlpm.x="G4")*1, (_xlpm.x="G5")*1, (_xlpm.x="GA")*1, (_xlpm.x="GK")*1  )&gt;0, 2, 3))</f>
        <v>2</v>
      </c>
      <c r="AA16" s="23" cm="1">
        <f t="array" ref="AA16">_xlfn.LET(_xlpm.x, O16:O18, IF(SUM(
(_xlpm.x="M4")*1, (_xlpm.x="M5")*1, (_xlpm.x="A")*1, (_xlpm.x="K")*1,
(_xlpm.x="G4")*1, (_xlpm.x="G5")*1, (_xlpm.x="GA")*1, (_xlpm.x="GK")*1  )&gt;0, 2, 3))</f>
        <v>2</v>
      </c>
      <c r="AC16" s="129" t="s">
        <v>30</v>
      </c>
      <c r="AD16" s="175">
        <v>7</v>
      </c>
      <c r="AE16" s="175">
        <v>8</v>
      </c>
      <c r="AF16" s="175">
        <v>0</v>
      </c>
      <c r="AG16" s="175">
        <v>7</v>
      </c>
      <c r="AH16" s="175">
        <v>14</v>
      </c>
      <c r="AI16" s="5"/>
      <c r="AJ16" s="129" t="s">
        <v>30</v>
      </c>
      <c r="AK16" s="175">
        <v>7</v>
      </c>
      <c r="AL16" s="175">
        <v>8</v>
      </c>
      <c r="AM16" s="175">
        <v>0</v>
      </c>
      <c r="AN16" s="175">
        <v>7</v>
      </c>
      <c r="AO16" s="175">
        <v>14</v>
      </c>
    </row>
    <row r="17" spans="1:41" ht="15.9" customHeight="1">
      <c r="A17" s="176" t="s">
        <v>80</v>
      </c>
      <c r="B17" s="174" t="s">
        <v>285</v>
      </c>
      <c r="C17" s="176">
        <f t="shared" si="1"/>
        <v>0</v>
      </c>
      <c r="D17" s="176">
        <f t="shared" si="0"/>
        <v>3</v>
      </c>
      <c r="E17" s="176">
        <f t="shared" si="0"/>
        <v>8</v>
      </c>
      <c r="F17" s="176">
        <f t="shared" si="0"/>
        <v>9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20</v>
      </c>
      <c r="L17" s="169" t="s">
        <v>29</v>
      </c>
      <c r="M17" s="169" t="s">
        <v>81</v>
      </c>
      <c r="N17" s="169" t="s">
        <v>29</v>
      </c>
      <c r="O17" s="169" t="s">
        <v>29</v>
      </c>
      <c r="Q17" s="168">
        <v>2</v>
      </c>
      <c r="R17" s="168">
        <v>8</v>
      </c>
      <c r="S17" s="168">
        <v>14</v>
      </c>
      <c r="T17" s="168">
        <v>8</v>
      </c>
      <c r="U17" s="168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(_xlpm.x="M4")*1, (_xlpm.x="M5")*1, (_xlpm.x="A")*1, (_xlpm.x="K")*1,
(_xlpm.x="G4")*1, (_xlpm.x="G5")*1, (_xlpm.x="GA")*1, (_xlpm.x="GK")*1  )&gt;0, 2, 3))</f>
        <v>2</v>
      </c>
      <c r="AA17" s="23" cm="1">
        <f t="array" ref="AA17">_xlfn.LET(_xlpm.x, O17:O19, IF(SUM(
(_xlpm.x="M4")*1, (_xlpm.x="M5")*1, (_xlpm.x="A")*1, (_xlpm.x="K")*1,
(_xlpm.x="G4")*1, (_xlpm.x="G5")*1, (_xlpm.x="GA")*1, (_xlpm.x="GK")*1  )&gt;0, 2, 3))</f>
        <v>2</v>
      </c>
      <c r="AC17" s="174" t="s">
        <v>78</v>
      </c>
      <c r="AD17" s="176">
        <v>0</v>
      </c>
      <c r="AE17" s="176">
        <v>3</v>
      </c>
      <c r="AF17" s="176">
        <v>3</v>
      </c>
      <c r="AG17" s="176">
        <v>2</v>
      </c>
      <c r="AH17" s="176">
        <v>0</v>
      </c>
      <c r="AI17" s="5"/>
      <c r="AJ17" s="174" t="s">
        <v>78</v>
      </c>
      <c r="AK17" s="176">
        <v>0</v>
      </c>
      <c r="AL17" s="176">
        <v>3</v>
      </c>
      <c r="AM17" s="176">
        <v>3</v>
      </c>
      <c r="AN17" s="176">
        <v>2</v>
      </c>
      <c r="AO17" s="176">
        <v>0</v>
      </c>
    </row>
    <row r="18" spans="1:41" ht="15.9" customHeight="1">
      <c r="A18" s="176" t="s">
        <v>81</v>
      </c>
      <c r="B18" s="174" t="s">
        <v>286</v>
      </c>
      <c r="C18" s="176">
        <f t="shared" si="1"/>
        <v>0</v>
      </c>
      <c r="D18" s="176">
        <f t="shared" si="0"/>
        <v>7</v>
      </c>
      <c r="E18" s="176">
        <f t="shared" si="0"/>
        <v>43</v>
      </c>
      <c r="F18" s="176">
        <f t="shared" si="0"/>
        <v>2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31</v>
      </c>
      <c r="M18" s="169" t="s">
        <v>82</v>
      </c>
      <c r="N18" s="169" t="s">
        <v>13</v>
      </c>
      <c r="O18" s="169" t="s">
        <v>30</v>
      </c>
      <c r="Q18" s="168">
        <v>6</v>
      </c>
      <c r="R18" s="168">
        <v>7</v>
      </c>
      <c r="S18" s="168">
        <v>16</v>
      </c>
      <c r="T18" s="168">
        <v>5</v>
      </c>
      <c r="U18" s="168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(_xlpm.x="M4")*1, (_xlpm.x="M5")*1, (_xlpm.x="A")*1, (_xlpm.x="K")*1,
(_xlpm.x="G4")*1, (_xlpm.x="G5")*1, (_xlpm.x="GA")*1, (_xlpm.x="GK")*1  )&gt;0, 2, 3))</f>
        <v>2</v>
      </c>
      <c r="AA18" s="23" cm="1">
        <f t="array" ref="AA18">_xlfn.LET(_xlpm.x, O18:O20, IF(SUM(
(_xlpm.x="M4")*1, (_xlpm.x="M5")*1, (_xlpm.x="A")*1, (_xlpm.x="K")*1,
(_xlpm.x="G4")*1, (_xlpm.x="G5")*1, (_xlpm.x="GA")*1, (_xlpm.x="GK")*1  )&gt;0, 2, 3))</f>
        <v>2</v>
      </c>
      <c r="AC18" s="174" t="s">
        <v>79</v>
      </c>
      <c r="AD18" s="176">
        <v>0</v>
      </c>
      <c r="AE18" s="176">
        <v>4</v>
      </c>
      <c r="AF18" s="176">
        <v>1</v>
      </c>
      <c r="AG18" s="176">
        <v>2</v>
      </c>
      <c r="AH18" s="176">
        <v>0</v>
      </c>
      <c r="AI18" s="5"/>
      <c r="AJ18" s="174" t="s">
        <v>79</v>
      </c>
      <c r="AK18" s="176">
        <v>0</v>
      </c>
      <c r="AL18" s="176">
        <v>4</v>
      </c>
      <c r="AM18" s="176">
        <v>1</v>
      </c>
      <c r="AN18" s="176">
        <v>2</v>
      </c>
      <c r="AO18" s="176">
        <v>0</v>
      </c>
    </row>
    <row r="19" spans="1:41" ht="15.9" customHeight="1">
      <c r="A19" s="176" t="s">
        <v>96</v>
      </c>
      <c r="B19" s="174" t="s">
        <v>287</v>
      </c>
      <c r="C19" s="176">
        <f t="shared" si="1"/>
        <v>0</v>
      </c>
      <c r="D19" s="176">
        <f t="shared" si="0"/>
        <v>6</v>
      </c>
      <c r="E19" s="176">
        <f t="shared" si="0"/>
        <v>42</v>
      </c>
      <c r="F19" s="176">
        <f t="shared" si="0"/>
        <v>2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17</v>
      </c>
      <c r="L19" s="169" t="s">
        <v>29</v>
      </c>
      <c r="M19" s="169" t="s">
        <v>81</v>
      </c>
      <c r="N19" s="169" t="s">
        <v>30</v>
      </c>
      <c r="O19" s="169" t="s">
        <v>12</v>
      </c>
      <c r="Q19" s="168">
        <v>7</v>
      </c>
      <c r="R19" s="168">
        <v>8</v>
      </c>
      <c r="S19" s="168">
        <v>14</v>
      </c>
      <c r="T19" s="168">
        <v>10</v>
      </c>
      <c r="U19" s="168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(_xlpm.x="M4")*1, (_xlpm.x="M5")*1, (_xlpm.x="A")*1, (_xlpm.x="K")*1,
(_xlpm.x="G4")*1, (_xlpm.x="G5")*1, (_xlpm.x="GA")*1, (_xlpm.x="GK")*1  )&gt;0, 2, 3))</f>
        <v>2</v>
      </c>
      <c r="AA19" s="23" cm="1">
        <f t="array" ref="AA19">_xlfn.LET(_xlpm.x, O19:O21, IF(SUM(
(_xlpm.x="M4")*1, (_xlpm.x="M5")*1, (_xlpm.x="A")*1, (_xlpm.x="K")*1,
(_xlpm.x="G4")*1, (_xlpm.x="G5")*1, (_xlpm.x="GA")*1, (_xlpm.x="GK")*1  )&gt;0, 2, 3))</f>
        <v>2</v>
      </c>
      <c r="AC19" s="174" t="s">
        <v>80</v>
      </c>
      <c r="AD19" s="176">
        <v>0</v>
      </c>
      <c r="AE19" s="176">
        <v>4</v>
      </c>
      <c r="AF19" s="176">
        <v>8</v>
      </c>
      <c r="AG19" s="176">
        <v>3</v>
      </c>
      <c r="AH19" s="176">
        <v>0</v>
      </c>
      <c r="AI19" s="5"/>
      <c r="AJ19" s="174" t="s">
        <v>80</v>
      </c>
      <c r="AK19" s="176">
        <v>0</v>
      </c>
      <c r="AL19" s="176">
        <v>4</v>
      </c>
      <c r="AM19" s="176">
        <v>8</v>
      </c>
      <c r="AN19" s="176">
        <v>3</v>
      </c>
      <c r="AO19" s="176">
        <v>0</v>
      </c>
    </row>
    <row r="20" spans="1:41" ht="15.9" customHeight="1">
      <c r="A20" s="176" t="s">
        <v>82</v>
      </c>
      <c r="B20" s="174" t="s">
        <v>288</v>
      </c>
      <c r="C20" s="176">
        <f t="shared" si="1"/>
        <v>0</v>
      </c>
      <c r="D20" s="176">
        <f t="shared" si="0"/>
        <v>9</v>
      </c>
      <c r="E20" s="176">
        <f t="shared" si="0"/>
        <v>42</v>
      </c>
      <c r="F20" s="176">
        <f t="shared" si="0"/>
        <v>1</v>
      </c>
      <c r="G20" s="176">
        <f t="shared" si="0"/>
        <v>0</v>
      </c>
      <c r="H20" s="174">
        <v>16</v>
      </c>
      <c r="I20" s="78"/>
      <c r="J20" s="23">
        <v>16</v>
      </c>
      <c r="K20" s="169" t="s">
        <v>29</v>
      </c>
      <c r="L20" s="169" t="s">
        <v>82</v>
      </c>
      <c r="M20" s="169" t="s">
        <v>80</v>
      </c>
      <c r="N20" s="169" t="s">
        <v>29</v>
      </c>
      <c r="O20" s="169" t="s">
        <v>95</v>
      </c>
      <c r="Q20" s="168">
        <v>8</v>
      </c>
      <c r="R20" s="168">
        <v>16</v>
      </c>
      <c r="S20" s="168">
        <v>13</v>
      </c>
      <c r="T20" s="168">
        <v>8</v>
      </c>
      <c r="U20" s="168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(_xlpm.x="M4")*1, (_xlpm.x="M5")*1, (_xlpm.x="A")*1, (_xlpm.x="K")*1,
(_xlpm.x="G4")*1, (_xlpm.x="G5")*1, (_xlpm.x="GA")*1, (_xlpm.x="GK")*1  )&gt;0, 2, 3))</f>
        <v>2</v>
      </c>
      <c r="AA20" s="23" cm="1">
        <f t="array" ref="AA20">_xlfn.LET(_xlpm.x, O20:O22, IF(SUM(
(_xlpm.x="M4")*1, (_xlpm.x="M5")*1, (_xlpm.x="A")*1, (_xlpm.x="K")*1,
(_xlpm.x="G4")*1, (_xlpm.x="G5")*1, (_xlpm.x="GA")*1, (_xlpm.x="GK")*1  )&gt;0, 2, 3))</f>
        <v>2</v>
      </c>
      <c r="AC20" s="174" t="s">
        <v>81</v>
      </c>
      <c r="AD20" s="176">
        <v>0</v>
      </c>
      <c r="AE20" s="176">
        <v>9</v>
      </c>
      <c r="AF20" s="176">
        <v>43</v>
      </c>
      <c r="AG20" s="176">
        <v>12</v>
      </c>
      <c r="AH20" s="176">
        <v>0</v>
      </c>
      <c r="AI20" s="5"/>
      <c r="AJ20" s="174" t="s">
        <v>81</v>
      </c>
      <c r="AK20" s="176">
        <v>0</v>
      </c>
      <c r="AL20" s="176">
        <v>9</v>
      </c>
      <c r="AM20" s="176">
        <v>43</v>
      </c>
      <c r="AN20" s="176">
        <v>12</v>
      </c>
      <c r="AO20" s="176">
        <v>0</v>
      </c>
    </row>
    <row r="21" spans="1:41" ht="15.9" customHeight="1">
      <c r="A21" s="176" t="s">
        <v>94</v>
      </c>
      <c r="B21" s="174" t="s">
        <v>289</v>
      </c>
      <c r="C21" s="176">
        <f t="shared" si="1"/>
        <v>0</v>
      </c>
      <c r="D21" s="176">
        <f t="shared" si="0"/>
        <v>6</v>
      </c>
      <c r="E21" s="176">
        <f t="shared" si="0"/>
        <v>43</v>
      </c>
      <c r="F21" s="176">
        <f t="shared" si="0"/>
        <v>1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29</v>
      </c>
      <c r="M21" s="169" t="s">
        <v>82</v>
      </c>
      <c r="N21" s="169" t="s">
        <v>96</v>
      </c>
      <c r="O21" s="169" t="s">
        <v>31</v>
      </c>
      <c r="Q21" s="168">
        <v>7</v>
      </c>
      <c r="R21" s="168">
        <v>8</v>
      </c>
      <c r="S21" s="168">
        <v>16</v>
      </c>
      <c r="T21" s="168">
        <v>15</v>
      </c>
      <c r="U21" s="168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(_xlpm.x="M4")*1, (_xlpm.x="M5")*1, (_xlpm.x="A")*1, (_xlpm.x="K")*1,
(_xlpm.x="G4")*1, (_xlpm.x="G5")*1, (_xlpm.x="GA")*1, (_xlpm.x="GK")*1  )&gt;0, 2, 3))</f>
        <v>2</v>
      </c>
      <c r="AA21" s="23" cm="1">
        <f t="array" ref="AA21">_xlfn.LET(_xlpm.x, O21:O23, IF(SUM(
(_xlpm.x="M4")*1, (_xlpm.x="M5")*1, (_xlpm.x="A")*1, (_xlpm.x="K")*1,
(_xlpm.x="G4")*1, (_xlpm.x="G5")*1, (_xlpm.x="GA")*1, (_xlpm.x="GK")*1  )&gt;0, 2, 3))</f>
        <v>2</v>
      </c>
      <c r="AC21" s="174" t="s">
        <v>96</v>
      </c>
      <c r="AD21" s="176">
        <v>0</v>
      </c>
      <c r="AE21" s="176">
        <v>9</v>
      </c>
      <c r="AF21" s="176">
        <v>42</v>
      </c>
      <c r="AG21" s="176">
        <v>13</v>
      </c>
      <c r="AH21" s="176">
        <v>0</v>
      </c>
      <c r="AI21" s="5"/>
      <c r="AJ21" s="174" t="s">
        <v>96</v>
      </c>
      <c r="AK21" s="176">
        <v>0</v>
      </c>
      <c r="AL21" s="176">
        <v>9</v>
      </c>
      <c r="AM21" s="176">
        <v>42</v>
      </c>
      <c r="AN21" s="176">
        <v>13</v>
      </c>
      <c r="AO21" s="176">
        <v>0</v>
      </c>
    </row>
    <row r="22" spans="1:41" ht="15.9" customHeight="1">
      <c r="A22" s="176" t="s">
        <v>85</v>
      </c>
      <c r="B22" s="174" t="s">
        <v>290</v>
      </c>
      <c r="C22" s="176">
        <f t="shared" si="1"/>
        <v>0</v>
      </c>
      <c r="D22" s="176">
        <f t="shared" si="0"/>
        <v>3</v>
      </c>
      <c r="E22" s="176">
        <f t="shared" si="0"/>
        <v>6</v>
      </c>
      <c r="F22" s="176">
        <f t="shared" si="0"/>
        <v>7</v>
      </c>
      <c r="G22" s="176">
        <f t="shared" si="0"/>
        <v>0</v>
      </c>
      <c r="H22" s="174">
        <v>18</v>
      </c>
      <c r="I22" s="78"/>
      <c r="J22" s="23">
        <v>18</v>
      </c>
      <c r="K22" s="169" t="s">
        <v>95</v>
      </c>
      <c r="L22" s="169" t="s">
        <v>13</v>
      </c>
      <c r="M22" s="169" t="s">
        <v>81</v>
      </c>
      <c r="N22" s="169" t="s">
        <v>31</v>
      </c>
      <c r="O22" s="169" t="s">
        <v>21</v>
      </c>
      <c r="Q22" s="168">
        <v>6</v>
      </c>
      <c r="R22" s="168">
        <v>5</v>
      </c>
      <c r="S22" s="168">
        <v>14</v>
      </c>
      <c r="T22" s="168">
        <v>7</v>
      </c>
      <c r="U22" s="168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1</v>
      </c>
      <c r="Z22" s="23" cm="1">
        <f t="array" ref="Z22">_xlfn.LET(_xlpm.x, N22:N24, IF(SUM(
(_xlpm.x="M4")*1, (_xlpm.x="M5")*1, (_xlpm.x="A")*1, (_xlpm.x="K")*1,
(_xlpm.x="G4")*1, (_xlpm.x="G5")*1, (_xlpm.x="GA")*1, (_xlpm.x="GK")*1  )&gt;0, 2, 3))</f>
        <v>2</v>
      </c>
      <c r="AA22" s="23" cm="1">
        <f t="array" ref="AA22">_xlfn.LET(_xlpm.x, O22:O24, IF(SUM(
(_xlpm.x="M4")*1, (_xlpm.x="M5")*1, (_xlpm.x="A")*1, (_xlpm.x="K")*1,
(_xlpm.x="G4")*1, (_xlpm.x="G5")*1, (_xlpm.x="GA")*1, (_xlpm.x="GK")*1  )&gt;0, 2, 3))</f>
        <v>3</v>
      </c>
      <c r="AC22" s="174" t="s">
        <v>82</v>
      </c>
      <c r="AD22" s="176">
        <v>0</v>
      </c>
      <c r="AE22" s="176">
        <v>11</v>
      </c>
      <c r="AF22" s="176">
        <v>42</v>
      </c>
      <c r="AG22" s="176">
        <v>11</v>
      </c>
      <c r="AH22" s="176">
        <v>0</v>
      </c>
      <c r="AI22" s="5"/>
      <c r="AJ22" s="174" t="s">
        <v>82</v>
      </c>
      <c r="AK22" s="176">
        <v>0</v>
      </c>
      <c r="AL22" s="176">
        <v>11</v>
      </c>
      <c r="AM22" s="176">
        <v>42</v>
      </c>
      <c r="AN22" s="176">
        <v>11</v>
      </c>
      <c r="AO22" s="176">
        <v>0</v>
      </c>
    </row>
    <row r="23" spans="1:41" ht="15.9" customHeight="1">
      <c r="A23" s="176" t="s">
        <v>87</v>
      </c>
      <c r="B23" s="174" t="s">
        <v>291</v>
      </c>
      <c r="C23" s="176">
        <f t="shared" si="1"/>
        <v>0</v>
      </c>
      <c r="D23" s="176">
        <f t="shared" si="0"/>
        <v>2</v>
      </c>
      <c r="E23" s="176">
        <f t="shared" si="0"/>
        <v>9</v>
      </c>
      <c r="F23" s="176">
        <f t="shared" si="0"/>
        <v>8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16</v>
      </c>
      <c r="L23" s="169" t="s">
        <v>95</v>
      </c>
      <c r="M23" s="169" t="s">
        <v>85</v>
      </c>
      <c r="N23" s="169" t="s">
        <v>29</v>
      </c>
      <c r="O23" s="169" t="s">
        <v>28</v>
      </c>
      <c r="Q23" s="168">
        <v>3</v>
      </c>
      <c r="R23" s="168">
        <v>6</v>
      </c>
      <c r="S23" s="168">
        <v>18</v>
      </c>
      <c r="T23" s="168">
        <v>8</v>
      </c>
      <c r="U23" s="168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(_xlpm.x="M4")*1, (_xlpm.x="M5")*1, (_xlpm.x="A")*1, (_xlpm.x="K")*1,
(_xlpm.x="G4")*1, (_xlpm.x="G5")*1, (_xlpm.x="GA")*1, (_xlpm.x="GK")*1  )&gt;0, 2, 3))</f>
        <v>2</v>
      </c>
      <c r="AA23" s="23" cm="1">
        <f t="array" ref="AA23">_xlfn.LET(_xlpm.x, O23:O25, IF(SUM(
(_xlpm.x="M4")*1, (_xlpm.x="M5")*1, (_xlpm.x="A")*1, (_xlpm.x="K")*1,
(_xlpm.x="G4")*1, (_xlpm.x="G5")*1, (_xlpm.x="GA")*1, (_xlpm.x="GK")*1  )&gt;0, 2, 3))</f>
        <v>3</v>
      </c>
      <c r="AC23" s="174" t="s">
        <v>94</v>
      </c>
      <c r="AD23" s="176">
        <v>0</v>
      </c>
      <c r="AE23" s="176">
        <v>10</v>
      </c>
      <c r="AF23" s="176">
        <v>44</v>
      </c>
      <c r="AG23" s="176">
        <v>11</v>
      </c>
      <c r="AH23" s="176">
        <v>0</v>
      </c>
      <c r="AI23" s="5"/>
      <c r="AJ23" s="174" t="s">
        <v>94</v>
      </c>
      <c r="AK23" s="176">
        <v>0</v>
      </c>
      <c r="AL23" s="176">
        <v>10</v>
      </c>
      <c r="AM23" s="176">
        <v>44</v>
      </c>
      <c r="AN23" s="176">
        <v>11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14</v>
      </c>
      <c r="L24" s="169" t="s">
        <v>31</v>
      </c>
      <c r="M24" s="169" t="s">
        <v>96</v>
      </c>
      <c r="N24" s="169" t="s">
        <v>95</v>
      </c>
      <c r="O24" s="169" t="s">
        <v>12</v>
      </c>
      <c r="Q24" s="168">
        <v>1</v>
      </c>
      <c r="R24" s="168">
        <v>7</v>
      </c>
      <c r="S24" s="168">
        <v>15</v>
      </c>
      <c r="T24" s="168">
        <v>6</v>
      </c>
      <c r="U24" s="168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(_xlpm.x="M4")*1, (_xlpm.x="M5")*1, (_xlpm.x="A")*1, (_xlpm.x="K")*1,
(_xlpm.x="G4")*1, (_xlpm.x="G5")*1, (_xlpm.x="GA")*1, (_xlpm.x="GK")*1  )&gt;0, 2, 3))</f>
        <v>2</v>
      </c>
      <c r="AA24" s="23" cm="1">
        <f t="array" ref="AA24">_xlfn.LET(_xlpm.x, O24:O26, IF(SUM(
(_xlpm.x="M4")*1, (_xlpm.x="M5")*1, (_xlpm.x="A")*1, (_xlpm.x="K")*1,
(_xlpm.x="G4")*1, (_xlpm.x="G5")*1, (_xlpm.x="GA")*1, (_xlpm.x="GK")*1  )&gt;0, 2, 3))</f>
        <v>3</v>
      </c>
      <c r="AC24" s="174" t="s">
        <v>85</v>
      </c>
      <c r="AD24" s="176">
        <v>0</v>
      </c>
      <c r="AE24" s="176">
        <v>4</v>
      </c>
      <c r="AF24" s="176">
        <v>6</v>
      </c>
      <c r="AG24" s="176">
        <v>2</v>
      </c>
      <c r="AH24" s="176">
        <v>0</v>
      </c>
      <c r="AI24" s="5"/>
      <c r="AJ24" s="174" t="s">
        <v>85</v>
      </c>
      <c r="AK24" s="176">
        <v>0</v>
      </c>
      <c r="AL24" s="176">
        <v>4</v>
      </c>
      <c r="AM24" s="176">
        <v>6</v>
      </c>
      <c r="AN24" s="176">
        <v>2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79</v>
      </c>
      <c r="M25" s="169" t="s">
        <v>82</v>
      </c>
      <c r="N25" s="169" t="s">
        <v>31</v>
      </c>
      <c r="O25" s="169" t="s">
        <v>28</v>
      </c>
      <c r="Q25" s="168">
        <v>8</v>
      </c>
      <c r="R25" s="168">
        <v>12</v>
      </c>
      <c r="S25" s="168">
        <v>16</v>
      </c>
      <c r="T25" s="168">
        <v>7</v>
      </c>
      <c r="U25" s="168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3</v>
      </c>
      <c r="Z25" s="23" cm="1">
        <f t="array" ref="Z25">_xlfn.LET(_xlpm.x, N25:N27, IF(SUM(
(_xlpm.x="M4")*1, (_xlpm.x="M5")*1, (_xlpm.x="A")*1, (_xlpm.x="K")*1,
(_xlpm.x="G4")*1, (_xlpm.x="G5")*1, (_xlpm.x="GA")*1, (_xlpm.x="GK")*1  )&gt;0, 2, 3))</f>
        <v>2</v>
      </c>
      <c r="AA25" s="23" cm="1">
        <f t="array" ref="AA25">_xlfn.LET(_xlpm.x, O25:O27, IF(SUM(
(_xlpm.x="M4")*1, (_xlpm.x="M5")*1, (_xlpm.x="A")*1, (_xlpm.x="K")*1,
(_xlpm.x="G4")*1, (_xlpm.x="G5")*1, (_xlpm.x="GA")*1, (_xlpm.x="GK")*1  )&gt;0, 2, 3))</f>
        <v>3</v>
      </c>
      <c r="AC25" s="174" t="s">
        <v>87</v>
      </c>
      <c r="AD25" s="176">
        <v>0</v>
      </c>
      <c r="AE25" s="176">
        <v>3</v>
      </c>
      <c r="AF25" s="176">
        <v>9</v>
      </c>
      <c r="AG25" s="176">
        <v>3</v>
      </c>
      <c r="AH25" s="176">
        <v>0</v>
      </c>
      <c r="AI25" s="5"/>
      <c r="AJ25" s="174" t="s">
        <v>87</v>
      </c>
      <c r="AK25" s="176">
        <v>0</v>
      </c>
      <c r="AL25" s="176">
        <v>3</v>
      </c>
      <c r="AM25" s="176">
        <v>9</v>
      </c>
      <c r="AN25" s="176">
        <v>3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0.78500000000000003</v>
      </c>
      <c r="E26" s="133">
        <f t="shared" ref="E26:F26" si="3">SUM(E6:E14)/E24</f>
        <v>0</v>
      </c>
      <c r="F26" s="133">
        <f t="shared" si="3"/>
        <v>0.76</v>
      </c>
      <c r="G26" s="5">
        <v>1</v>
      </c>
      <c r="I26" s="78"/>
      <c r="J26" s="23">
        <v>22</v>
      </c>
      <c r="K26" s="169" t="s">
        <v>95</v>
      </c>
      <c r="L26" s="169" t="s">
        <v>29</v>
      </c>
      <c r="M26" s="169" t="s">
        <v>81</v>
      </c>
      <c r="N26" s="169" t="s">
        <v>16</v>
      </c>
      <c r="O26" s="169" t="s">
        <v>16</v>
      </c>
      <c r="Q26" s="168">
        <v>6</v>
      </c>
      <c r="R26" s="168">
        <v>8</v>
      </c>
      <c r="S26" s="168">
        <v>14</v>
      </c>
      <c r="T26" s="168">
        <v>3</v>
      </c>
      <c r="U26" s="168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3</v>
      </c>
      <c r="Z26" s="23" cm="1">
        <f t="array" ref="Z26">_xlfn.LET(_xlpm.x, N26:N28, IF(SUM(
(_xlpm.x="M4")*1, (_xlpm.x="M5")*1, (_xlpm.x="A")*1, (_xlpm.x="K")*1,
(_xlpm.x="G4")*1, (_xlpm.x="G5")*1, (_xlpm.x="GA")*1, (_xlpm.x="GK")*1  )&gt;0, 2, 3))</f>
        <v>3</v>
      </c>
      <c r="AA26" s="23" cm="1">
        <f t="array" ref="AA26">_xlfn.LET(_xlpm.x, O26:O28, IF(SUM(
(_xlpm.x="M4")*1, (_xlpm.x="M5")*1, (_xlpm.x="A")*1, (_xlpm.x="K")*1,
(_xlpm.x="G4")*1, (_xlpm.x="G5")*1, (_xlpm.x="GA")*1, (_xlpm.x="GK")*1  )&gt;0, 2, 3))</f>
        <v>2</v>
      </c>
      <c r="AD26" s="99">
        <v>199</v>
      </c>
      <c r="AE26" s="99">
        <v>208</v>
      </c>
      <c r="AF26" s="99">
        <v>198</v>
      </c>
      <c r="AG26" s="99">
        <v>207</v>
      </c>
      <c r="AH26" s="99">
        <v>198</v>
      </c>
      <c r="AI26" s="5"/>
      <c r="AK26" s="99">
        <v>199</v>
      </c>
      <c r="AL26" s="99">
        <v>208</v>
      </c>
      <c r="AM26" s="99">
        <v>198</v>
      </c>
      <c r="AN26" s="99">
        <v>207</v>
      </c>
      <c r="AO26" s="99">
        <v>198</v>
      </c>
    </row>
    <row r="27" spans="1:41" ht="16.5" customHeight="1">
      <c r="B27" s="5" t="s">
        <v>292</v>
      </c>
      <c r="C27" s="5">
        <v>0</v>
      </c>
      <c r="D27" s="133">
        <f>SUM(D15:D23)/D24</f>
        <v>0.2</v>
      </c>
      <c r="E27" s="133">
        <f t="shared" ref="E27:F27" si="4">SUM(E15:E23)/E24</f>
        <v>1</v>
      </c>
      <c r="F27" s="133">
        <f t="shared" si="4"/>
        <v>0.22500000000000001</v>
      </c>
      <c r="G27" s="5">
        <v>0</v>
      </c>
      <c r="I27" s="78"/>
      <c r="J27" s="168">
        <v>23</v>
      </c>
      <c r="K27" s="169" t="s">
        <v>31</v>
      </c>
      <c r="L27" s="169" t="s">
        <v>17</v>
      </c>
      <c r="M27" s="169" t="s">
        <v>96</v>
      </c>
      <c r="N27" s="169" t="s">
        <v>85</v>
      </c>
      <c r="O27" s="169" t="s">
        <v>16</v>
      </c>
      <c r="Q27" s="168">
        <v>7</v>
      </c>
      <c r="R27" s="168">
        <v>7</v>
      </c>
      <c r="S27" s="168">
        <v>15</v>
      </c>
      <c r="T27" s="168">
        <v>18</v>
      </c>
      <c r="U27" s="168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3</v>
      </c>
      <c r="Z27" s="23" cm="1">
        <f t="array" ref="Z27">_xlfn.LET(_xlpm.x, N27:N29, IF(SUM(
(_xlpm.x="M4")*1, (_xlpm.x="M5")*1, (_xlpm.x="A")*1, (_xlpm.x="K")*1,
(_xlpm.x="G4")*1, (_xlpm.x="G5")*1, (_xlpm.x="GA")*1, (_xlpm.x="GK")*1  )&gt;0, 2, 3))</f>
        <v>2</v>
      </c>
      <c r="AA27" s="23" cm="1">
        <f t="array" ref="AA27">_xlfn.LET(_xlpm.x, O27:O29, IF(SUM(
(_xlpm.x="M4")*1, (_xlpm.x="M5")*1, (_xlpm.x="A")*1, (_xlpm.x="K")*1,
(_xlpm.x="G4")*1, (_xlpm.x="G5")*1, (_xlpm.x="GA")*1, (_xlpm.x="GK")*1  )&gt;0, 2, 3))</f>
        <v>2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95</v>
      </c>
      <c r="L28" s="169" t="s">
        <v>12</v>
      </c>
      <c r="M28" s="169" t="s">
        <v>82</v>
      </c>
      <c r="N28" s="169" t="s">
        <v>30</v>
      </c>
      <c r="O28" s="169" t="s">
        <v>31</v>
      </c>
      <c r="Q28" s="168">
        <v>6</v>
      </c>
      <c r="R28" s="168">
        <v>4</v>
      </c>
      <c r="S28" s="168">
        <v>16</v>
      </c>
      <c r="T28" s="168">
        <v>10</v>
      </c>
      <c r="U28" s="168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(_xlpm.x="M4")*1, (_xlpm.x="M5")*1, (_xlpm.x="A")*1, (_xlpm.x="K")*1,
(_xlpm.x="G4")*1, (_xlpm.x="G5")*1, (_xlpm.x="GA")*1, (_xlpm.x="GK")*1  )&gt;0, 2, 3))</f>
        <v>2</v>
      </c>
      <c r="AA28" s="23" cm="1">
        <f t="array" ref="AA28">_xlfn.LET(_xlpm.x, O28:O30, IF(SUM(
(_xlpm.x="M4")*1, (_xlpm.x="M5")*1, (_xlpm.x="A")*1, (_xlpm.x="K")*1,
(_xlpm.x="G4")*1, (_xlpm.x="G5")*1, (_xlpm.x="GA")*1, (_xlpm.x="GK")*1  )&gt;0, 2, 3))</f>
        <v>2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28</v>
      </c>
      <c r="L29" s="169" t="s">
        <v>95</v>
      </c>
      <c r="M29" s="169" t="s">
        <v>81</v>
      </c>
      <c r="N29" s="169" t="s">
        <v>31</v>
      </c>
      <c r="O29" s="169" t="s">
        <v>12</v>
      </c>
      <c r="Q29" s="168">
        <v>9</v>
      </c>
      <c r="R29" s="168">
        <v>6</v>
      </c>
      <c r="S29" s="168">
        <v>14</v>
      </c>
      <c r="T29" s="168">
        <v>7</v>
      </c>
      <c r="U29" s="168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(_xlpm.x="M4")*1, (_xlpm.x="M5")*1, (_xlpm.x="A")*1, (_xlpm.x="K")*1,
(_xlpm.x="G4")*1, (_xlpm.x="G5")*1, (_xlpm.x="GA")*1, (_xlpm.x="GK")*1  )&gt;0, 2, 3))</f>
        <v>2</v>
      </c>
      <c r="AA29" s="23" cm="1">
        <f t="array" ref="AA29">_xlfn.LET(_xlpm.x, O29:O31, IF(SUM(
(_xlpm.x="M4")*1, (_xlpm.x="M5")*1, (_xlpm.x="A")*1, (_xlpm.x="K")*1,
(_xlpm.x="G4")*1, (_xlpm.x="G5")*1, (_xlpm.x="GA")*1, (_xlpm.x="GK")*1  )&gt;0, 2, 3))</f>
        <v>3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8"/>
      <c r="J30" s="23">
        <v>26</v>
      </c>
      <c r="K30" s="169" t="s">
        <v>31</v>
      </c>
      <c r="L30" s="169" t="s">
        <v>29</v>
      </c>
      <c r="M30" s="169" t="s">
        <v>96</v>
      </c>
      <c r="N30" s="169" t="s">
        <v>80</v>
      </c>
      <c r="O30" s="169" t="s">
        <v>15</v>
      </c>
      <c r="Q30" s="168">
        <v>7</v>
      </c>
      <c r="R30" s="168">
        <v>8</v>
      </c>
      <c r="S30" s="168">
        <v>15</v>
      </c>
      <c r="T30" s="168">
        <v>13</v>
      </c>
      <c r="U30" s="168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(_xlpm.x="M4")*1, (_xlpm.x="M5")*1, (_xlpm.x="A")*1, (_xlpm.x="K")*1,
(_xlpm.x="G4")*1, (_xlpm.x="G5")*1, (_xlpm.x="GA")*1, (_xlpm.x="GK")*1  )&gt;0, 2, 3))</f>
        <v>2</v>
      </c>
      <c r="AA30" s="23" cm="1">
        <f t="array" ref="AA30">_xlfn.LET(_xlpm.x, O30:O32, IF(SUM(
(_xlpm.x="M4")*1, (_xlpm.x="M5")*1, (_xlpm.x="A")*1, (_xlpm.x="K")*1,
(_xlpm.x="G4")*1, (_xlpm.x="G5")*1, (_xlpm.x="GA")*1, (_xlpm.x="GK")*1  )&gt;0, 2, 3))</f>
        <v>2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4</v>
      </c>
      <c r="F31" s="5">
        <v>17</v>
      </c>
      <c r="G31" s="5">
        <v>21</v>
      </c>
      <c r="I31" s="78"/>
      <c r="J31" s="168">
        <v>27</v>
      </c>
      <c r="K31" s="169" t="s">
        <v>95</v>
      </c>
      <c r="L31" s="169" t="s">
        <v>31</v>
      </c>
      <c r="M31" s="169" t="s">
        <v>82</v>
      </c>
      <c r="N31" s="169" t="s">
        <v>87</v>
      </c>
      <c r="O31" s="169" t="s">
        <v>30</v>
      </c>
      <c r="Q31" s="168">
        <v>6</v>
      </c>
      <c r="R31" s="168">
        <v>7</v>
      </c>
      <c r="S31" s="168">
        <v>16</v>
      </c>
      <c r="T31" s="168">
        <v>19</v>
      </c>
      <c r="U31" s="168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(_xlpm.x="M4")*1, (_xlpm.x="M5")*1, (_xlpm.x="A")*1, (_xlpm.x="K")*1,
(_xlpm.x="G4")*1, (_xlpm.x="G5")*1, (_xlpm.x="GA")*1, (_xlpm.x="GK")*1  )&gt;0, 2, 3))</f>
        <v>2</v>
      </c>
      <c r="AA31" s="23" cm="1">
        <f t="array" ref="AA31">_xlfn.LET(_xlpm.x, O31:O33, IF(SUM(
(_xlpm.x="M4")*1, (_xlpm.x="M5")*1, (_xlpm.x="A")*1, (_xlpm.x="K")*1,
(_xlpm.x="G4")*1, (_xlpm.x="G5")*1, (_xlpm.x="GA")*1, (_xlpm.x="GK")*1  )&gt;0, 2, 3))</f>
        <v>2</v>
      </c>
      <c r="AC31" s="174" t="s">
        <v>14</v>
      </c>
      <c r="AD31" s="174">
        <v>1</v>
      </c>
      <c r="AE31" s="174">
        <v>1</v>
      </c>
      <c r="AF31" s="174">
        <v>0</v>
      </c>
      <c r="AG31" s="174">
        <v>1</v>
      </c>
      <c r="AH31" s="174">
        <v>1</v>
      </c>
      <c r="AI31" s="5"/>
      <c r="AJ31" s="174" t="s">
        <v>14</v>
      </c>
      <c r="AK31" s="174">
        <v>1</v>
      </c>
      <c r="AL31" s="174">
        <v>1</v>
      </c>
      <c r="AM31" s="174">
        <v>0</v>
      </c>
      <c r="AN31" s="174">
        <v>1</v>
      </c>
      <c r="AO31" s="174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9" t="s">
        <v>29</v>
      </c>
      <c r="L32" s="169" t="s">
        <v>28</v>
      </c>
      <c r="M32" s="169" t="s">
        <v>87</v>
      </c>
      <c r="N32" s="169" t="s">
        <v>95</v>
      </c>
      <c r="O32" s="169" t="s">
        <v>31</v>
      </c>
      <c r="Q32" s="168">
        <v>8</v>
      </c>
      <c r="R32" s="168">
        <v>9</v>
      </c>
      <c r="S32" s="168">
        <v>19</v>
      </c>
      <c r="T32" s="168">
        <v>6</v>
      </c>
      <c r="U32" s="168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(_xlpm.x="M4")*1, (_xlpm.x="M5")*1, (_xlpm.x="A")*1, (_xlpm.x="K")*1,
(_xlpm.x="G4")*1, (_xlpm.x="G5")*1, (_xlpm.x="GA")*1, (_xlpm.x="GK")*1  )&gt;0, 2, 3))</f>
        <v>2</v>
      </c>
      <c r="AA32" s="23" cm="1">
        <f t="array" ref="AA32">_xlfn.LET(_xlpm.x, O32:O34, IF(SUM(
(_xlpm.x="M4")*1, (_xlpm.x="M5")*1, (_xlpm.x="A")*1, (_xlpm.x="K")*1,
(_xlpm.x="G4")*1, (_xlpm.x="G5")*1, (_xlpm.x="GA")*1, (_xlpm.x="GK")*1  )&gt;0, 2, 3))</f>
        <v>2</v>
      </c>
      <c r="AC32" s="129" t="s">
        <v>15</v>
      </c>
      <c r="AD32" s="175">
        <v>3</v>
      </c>
      <c r="AE32" s="175">
        <v>10</v>
      </c>
      <c r="AF32" s="175">
        <v>0</v>
      </c>
      <c r="AG32" s="175">
        <v>3</v>
      </c>
      <c r="AH32" s="175">
        <v>9</v>
      </c>
      <c r="AI32" s="5"/>
      <c r="AJ32" s="129" t="s">
        <v>15</v>
      </c>
      <c r="AK32" s="175">
        <v>3</v>
      </c>
      <c r="AL32" s="175">
        <v>10</v>
      </c>
      <c r="AM32" s="175">
        <v>0</v>
      </c>
      <c r="AN32" s="175">
        <v>3</v>
      </c>
      <c r="AO32" s="175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43</v>
      </c>
      <c r="F33" s="5">
        <v>26</v>
      </c>
      <c r="G33" s="5">
        <v>19</v>
      </c>
      <c r="J33" s="168">
        <v>29</v>
      </c>
      <c r="K33" s="169" t="s">
        <v>13</v>
      </c>
      <c r="L33" s="169" t="s">
        <v>12</v>
      </c>
      <c r="M33" s="169" t="s">
        <v>82</v>
      </c>
      <c r="N33" s="169" t="s">
        <v>79</v>
      </c>
      <c r="O33" s="169" t="s">
        <v>15</v>
      </c>
      <c r="Q33" s="168">
        <v>5</v>
      </c>
      <c r="R33" s="168">
        <v>4</v>
      </c>
      <c r="S33" s="168">
        <v>16</v>
      </c>
      <c r="T33" s="168">
        <v>12</v>
      </c>
      <c r="U33" s="168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(_xlpm.x="M4")*1, (_xlpm.x="M5")*1, (_xlpm.x="A")*1, (_xlpm.x="K")*1,
(_xlpm.x="G4")*1, (_xlpm.x="G5")*1, (_xlpm.x="GA")*1, (_xlpm.x="GK")*1  )&gt;0, 2, 3))</f>
        <v>2</v>
      </c>
      <c r="AA33" s="23" cm="1">
        <f t="array" ref="AA33">_xlfn.LET(_xlpm.x, O33:O35, IF(SUM(
(_xlpm.x="M4")*1, (_xlpm.x="M5")*1, (_xlpm.x="A")*1, (_xlpm.x="K")*1,
(_xlpm.x="G4")*1, (_xlpm.x="G5")*1, (_xlpm.x="GA")*1, (_xlpm.x="GK")*1  )&gt;0, 2, 3))</f>
        <v>2</v>
      </c>
      <c r="AC33" s="129" t="s">
        <v>16</v>
      </c>
      <c r="AD33" s="175">
        <v>3</v>
      </c>
      <c r="AE33" s="175">
        <v>12</v>
      </c>
      <c r="AF33" s="175">
        <v>0</v>
      </c>
      <c r="AG33" s="175">
        <v>3</v>
      </c>
      <c r="AH33" s="175">
        <v>8</v>
      </c>
      <c r="AI33" s="5"/>
      <c r="AJ33" s="129" t="s">
        <v>16</v>
      </c>
      <c r="AK33" s="175">
        <v>3</v>
      </c>
      <c r="AL33" s="175">
        <v>12</v>
      </c>
      <c r="AM33" s="175">
        <v>0</v>
      </c>
      <c r="AN33" s="175">
        <v>3</v>
      </c>
      <c r="AO33" s="175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9" t="s">
        <v>17</v>
      </c>
      <c r="L34" s="169" t="s">
        <v>28</v>
      </c>
      <c r="M34" s="169" t="s">
        <v>80</v>
      </c>
      <c r="N34" s="169" t="s">
        <v>29</v>
      </c>
      <c r="O34" s="169" t="s">
        <v>21</v>
      </c>
      <c r="Q34" s="168">
        <v>7</v>
      </c>
      <c r="R34" s="168">
        <v>9</v>
      </c>
      <c r="S34" s="168">
        <v>13</v>
      </c>
      <c r="T34" s="168">
        <v>8</v>
      </c>
      <c r="U34" s="168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3</v>
      </c>
      <c r="Z34" s="23" cm="1">
        <f t="array" ref="Z34">_xlfn.LET(_xlpm.x, N34:N36, IF(SUM(
(_xlpm.x="M4")*1, (_xlpm.x="M5")*1, (_xlpm.x="A")*1, (_xlpm.x="K")*1,
(_xlpm.x="G4")*1, (_xlpm.x="G5")*1, (_xlpm.x="GA")*1, (_xlpm.x="GK")*1  )&gt;0, 2, 3))</f>
        <v>2</v>
      </c>
      <c r="AA34" s="23" cm="1">
        <f t="array" ref="AA34">_xlfn.LET(_xlpm.x, O34:O36, IF(SUM(
(_xlpm.x="M4")*1, (_xlpm.x="M5")*1, (_xlpm.x="A")*1, (_xlpm.x="K")*1,
(_xlpm.x="G4")*1, (_xlpm.x="G5")*1, (_xlpm.x="GA")*1, (_xlpm.x="GK")*1  )&gt;0, 2, 3))</f>
        <v>2</v>
      </c>
      <c r="AC34" s="129" t="s">
        <v>12</v>
      </c>
      <c r="AD34" s="175">
        <v>7</v>
      </c>
      <c r="AE34" s="175">
        <v>13</v>
      </c>
      <c r="AF34" s="175">
        <v>0</v>
      </c>
      <c r="AG34" s="175">
        <v>7</v>
      </c>
      <c r="AH34" s="175">
        <v>14</v>
      </c>
      <c r="AI34" s="5"/>
      <c r="AJ34" s="129" t="s">
        <v>12</v>
      </c>
      <c r="AK34" s="175">
        <v>7</v>
      </c>
      <c r="AL34" s="175">
        <v>13</v>
      </c>
      <c r="AM34" s="175">
        <v>0</v>
      </c>
      <c r="AN34" s="175">
        <v>7</v>
      </c>
      <c r="AO34" s="175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8">
        <v>31</v>
      </c>
      <c r="K35" s="169" t="s">
        <v>13</v>
      </c>
      <c r="L35" s="169" t="s">
        <v>94</v>
      </c>
      <c r="M35" s="169" t="s">
        <v>96</v>
      </c>
      <c r="N35" s="169" t="s">
        <v>12</v>
      </c>
      <c r="O35" s="169" t="s">
        <v>29</v>
      </c>
      <c r="Q35" s="168">
        <v>5</v>
      </c>
      <c r="R35" s="168">
        <v>17</v>
      </c>
      <c r="S35" s="168">
        <v>15</v>
      </c>
      <c r="T35" s="168">
        <v>4</v>
      </c>
      <c r="U35" s="168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(_xlpm.x="M4")*1, (_xlpm.x="M5")*1, (_xlpm.x="A")*1, (_xlpm.x="K")*1,
(_xlpm.x="G4")*1, (_xlpm.x="G5")*1, (_xlpm.x="GA")*1, (_xlpm.x="GK")*1  )&gt;0, 2, 3))</f>
        <v>2</v>
      </c>
      <c r="AA35" s="23" cm="1">
        <f t="array" ref="AA35">_xlfn.LET(_xlpm.x, O35:O37, IF(SUM(
(_xlpm.x="M4")*1, (_xlpm.x="M5")*1, (_xlpm.x="A")*1, (_xlpm.x="K")*1,
(_xlpm.x="G4")*1, (_xlpm.x="G5")*1, (_xlpm.x="GA")*1, (_xlpm.x="GK")*1  )&gt;0, 2, 3))</f>
        <v>2</v>
      </c>
      <c r="AC35" s="129" t="s">
        <v>13</v>
      </c>
      <c r="AD35" s="175">
        <v>43</v>
      </c>
      <c r="AE35" s="175">
        <v>22</v>
      </c>
      <c r="AF35" s="175">
        <v>0</v>
      </c>
      <c r="AG35" s="175">
        <v>31</v>
      </c>
      <c r="AH35" s="175">
        <v>36</v>
      </c>
      <c r="AI35" s="5"/>
      <c r="AJ35" s="129" t="s">
        <v>13</v>
      </c>
      <c r="AK35" s="175">
        <v>43</v>
      </c>
      <c r="AL35" s="175">
        <v>22</v>
      </c>
      <c r="AM35" s="175">
        <v>0</v>
      </c>
      <c r="AN35" s="175">
        <v>31</v>
      </c>
      <c r="AO35" s="175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43</v>
      </c>
      <c r="F36" s="5">
        <v>26</v>
      </c>
      <c r="G36" s="5">
        <v>26</v>
      </c>
      <c r="J36" s="23">
        <v>32</v>
      </c>
      <c r="K36" s="169" t="s">
        <v>95</v>
      </c>
      <c r="L36" s="169" t="s">
        <v>31</v>
      </c>
      <c r="M36" s="169" t="s">
        <v>94</v>
      </c>
      <c r="N36" s="169" t="s">
        <v>85</v>
      </c>
      <c r="O36" s="169" t="s">
        <v>12</v>
      </c>
      <c r="Q36" s="168">
        <v>6</v>
      </c>
      <c r="R36" s="168">
        <v>7</v>
      </c>
      <c r="S36" s="168">
        <v>17</v>
      </c>
      <c r="T36" s="168">
        <v>18</v>
      </c>
      <c r="U36" s="168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(_xlpm.x="M4")*1, (_xlpm.x="M5")*1, (_xlpm.x="A")*1, (_xlpm.x="K")*1,
(_xlpm.x="G4")*1, (_xlpm.x="G5")*1, (_xlpm.x="GA")*1, (_xlpm.x="GK")*1  )&gt;0, 2, 3))</f>
        <v>2</v>
      </c>
      <c r="AA36" s="23" cm="1">
        <f t="array" ref="AA36">_xlfn.LET(_xlpm.x, O36:O38, IF(SUM(
(_xlpm.x="M4")*1, (_xlpm.x="M5")*1, (_xlpm.x="A")*1, (_xlpm.x="K")*1,
(_xlpm.x="G4")*1, (_xlpm.x="G5")*1, (_xlpm.x="GA")*1, (_xlpm.x="GK")*1  )&gt;0, 2, 3))</f>
        <v>3</v>
      </c>
      <c r="AC36" s="129" t="s">
        <v>95</v>
      </c>
      <c r="AD36" s="175">
        <v>42</v>
      </c>
      <c r="AE36" s="175">
        <v>22</v>
      </c>
      <c r="AF36" s="175">
        <v>0</v>
      </c>
      <c r="AG36" s="175">
        <v>27</v>
      </c>
      <c r="AH36" s="175">
        <v>34</v>
      </c>
      <c r="AI36" s="5"/>
      <c r="AJ36" s="129" t="s">
        <v>95</v>
      </c>
      <c r="AK36" s="175">
        <v>42</v>
      </c>
      <c r="AL36" s="175">
        <v>22</v>
      </c>
      <c r="AM36" s="175">
        <v>0</v>
      </c>
      <c r="AN36" s="175">
        <v>27</v>
      </c>
      <c r="AO36" s="175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8">
        <v>33</v>
      </c>
      <c r="K37" s="169" t="s">
        <v>29</v>
      </c>
      <c r="L37" s="169" t="s">
        <v>25</v>
      </c>
      <c r="M37" s="169" t="s">
        <v>82</v>
      </c>
      <c r="N37" s="169" t="s">
        <v>31</v>
      </c>
      <c r="O37" s="169" t="s">
        <v>15</v>
      </c>
      <c r="Q37" s="168">
        <v>8</v>
      </c>
      <c r="R37" s="168">
        <v>8</v>
      </c>
      <c r="S37" s="168">
        <v>16</v>
      </c>
      <c r="T37" s="168">
        <v>7</v>
      </c>
      <c r="U37" s="168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(_xlpm.x="M4")*1, (_xlpm.x="M5")*1, (_xlpm.x="A")*1, (_xlpm.x="K")*1,
(_xlpm.x="G4")*1, (_xlpm.x="G5")*1, (_xlpm.x="GA")*1, (_xlpm.x="GK")*1  )&gt;0, 2, 3))</f>
        <v>2</v>
      </c>
      <c r="AA37" s="23" cm="1">
        <f t="array" ref="AA37">_xlfn.LET(_xlpm.x, O37:O39, IF(SUM(
(_xlpm.x="M4")*1, (_xlpm.x="M5")*1, (_xlpm.x="A")*1, (_xlpm.x="K")*1,
(_xlpm.x="G4")*1, (_xlpm.x="G5")*1, (_xlpm.x="GA")*1, (_xlpm.x="GK")*1  )&gt;0, 2, 3))</f>
        <v>2</v>
      </c>
      <c r="AC37" s="129" t="s">
        <v>31</v>
      </c>
      <c r="AD37" s="175">
        <v>43</v>
      </c>
      <c r="AE37" s="175">
        <v>27</v>
      </c>
      <c r="AF37" s="175">
        <v>0</v>
      </c>
      <c r="AG37" s="175">
        <v>31</v>
      </c>
      <c r="AH37" s="175">
        <v>35</v>
      </c>
      <c r="AI37" s="5"/>
      <c r="AJ37" s="129" t="s">
        <v>31</v>
      </c>
      <c r="AK37" s="175">
        <v>43</v>
      </c>
      <c r="AL37" s="175">
        <v>27</v>
      </c>
      <c r="AM37" s="175">
        <v>0</v>
      </c>
      <c r="AN37" s="175">
        <v>31</v>
      </c>
      <c r="AO37" s="175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9" t="s">
        <v>31</v>
      </c>
      <c r="L38" s="169" t="s">
        <v>12</v>
      </c>
      <c r="M38" s="169" t="s">
        <v>96</v>
      </c>
      <c r="N38" s="169" t="s">
        <v>87</v>
      </c>
      <c r="O38" s="169" t="s">
        <v>26</v>
      </c>
      <c r="Q38" s="168">
        <v>7</v>
      </c>
      <c r="R38" s="168">
        <v>4</v>
      </c>
      <c r="S38" s="168">
        <v>15</v>
      </c>
      <c r="T38" s="168">
        <v>19</v>
      </c>
      <c r="U38" s="168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(_xlpm.x="M4")*1, (_xlpm.x="M5")*1, (_xlpm.x="A")*1, (_xlpm.x="K")*1,
(_xlpm.x="G4")*1, (_xlpm.x="G5")*1, (_xlpm.x="GA")*1, (_xlpm.x="GK")*1  )&gt;0, 2, 3))</f>
        <v>3</v>
      </c>
      <c r="AA38" s="23" cm="1">
        <f t="array" ref="AA38">_xlfn.LET(_xlpm.x, O38:O40, IF(SUM(
(_xlpm.x="M4")*1, (_xlpm.x="M5")*1, (_xlpm.x="A")*1, (_xlpm.x="K")*1,
(_xlpm.x="G4")*1, (_xlpm.x="G5")*1, (_xlpm.x="GA")*1, (_xlpm.x="GK")*1  )&gt;0, 2, 3))</f>
        <v>2</v>
      </c>
      <c r="AC38" s="129" t="s">
        <v>29</v>
      </c>
      <c r="AD38" s="175">
        <v>43</v>
      </c>
      <c r="AE38" s="175">
        <v>24</v>
      </c>
      <c r="AF38" s="175">
        <v>0</v>
      </c>
      <c r="AG38" s="175">
        <v>32</v>
      </c>
      <c r="AH38" s="175">
        <v>34</v>
      </c>
      <c r="AI38" s="5"/>
      <c r="AJ38" s="129" t="s">
        <v>29</v>
      </c>
      <c r="AK38" s="175">
        <v>43</v>
      </c>
      <c r="AL38" s="175">
        <v>24</v>
      </c>
      <c r="AM38" s="175">
        <v>0</v>
      </c>
      <c r="AN38" s="175">
        <v>32</v>
      </c>
      <c r="AO38" s="175">
        <v>34</v>
      </c>
    </row>
    <row r="39" spans="2:41" ht="16.5" customHeight="1">
      <c r="J39" s="168">
        <v>35</v>
      </c>
      <c r="K39" s="169" t="s">
        <v>95</v>
      </c>
      <c r="L39" s="169" t="s">
        <v>16</v>
      </c>
      <c r="M39" s="169" t="s">
        <v>82</v>
      </c>
      <c r="N39" s="169" t="s">
        <v>12</v>
      </c>
      <c r="O39" s="169" t="s">
        <v>293</v>
      </c>
      <c r="Q39" s="168">
        <v>6</v>
      </c>
      <c r="R39" s="168">
        <v>3</v>
      </c>
      <c r="S39" s="168">
        <v>16</v>
      </c>
      <c r="T39" s="168">
        <v>4</v>
      </c>
      <c r="U39" s="168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(_xlpm.x="M4")*1, (_xlpm.x="M5")*1, (_xlpm.x="A")*1, (_xlpm.x="K")*1,
(_xlpm.x="G4")*1, (_xlpm.x="G5")*1, (_xlpm.x="GA")*1, (_xlpm.x="GK")*1  )&gt;0, 2, 3))</f>
        <v>3</v>
      </c>
      <c r="AA39" s="23" cm="1">
        <f t="array" ref="AA39">_xlfn.LET(_xlpm.x, O39:O41, IF(SUM(
(_xlpm.x="M4")*1, (_xlpm.x="M5")*1, (_xlpm.x="A")*1, (_xlpm.x="K")*1,
(_xlpm.x="G4")*1, (_xlpm.x="G5")*1, (_xlpm.x="GA")*1, (_xlpm.x="GK")*1  )&gt;0, 2, 3))</f>
        <v>2</v>
      </c>
      <c r="AC39" s="129" t="s">
        <v>28</v>
      </c>
      <c r="AD39" s="175">
        <v>7</v>
      </c>
      <c r="AE39" s="175">
        <v>12</v>
      </c>
      <c r="AF39" s="175">
        <v>0</v>
      </c>
      <c r="AG39" s="175">
        <v>6</v>
      </c>
      <c r="AH39" s="175">
        <v>13</v>
      </c>
      <c r="AI39" s="5"/>
      <c r="AJ39" s="129" t="s">
        <v>28</v>
      </c>
      <c r="AK39" s="175">
        <v>7</v>
      </c>
      <c r="AL39" s="175">
        <v>12</v>
      </c>
      <c r="AM39" s="175">
        <v>0</v>
      </c>
      <c r="AN39" s="175">
        <v>6</v>
      </c>
      <c r="AO39" s="175">
        <v>13</v>
      </c>
    </row>
    <row r="40" spans="2:41" ht="16.5" customHeight="1">
      <c r="J40" s="23">
        <v>36</v>
      </c>
      <c r="K40" s="169" t="s">
        <v>13</v>
      </c>
      <c r="L40" s="169" t="s">
        <v>14</v>
      </c>
      <c r="M40" s="169" t="s">
        <v>94</v>
      </c>
      <c r="N40" s="169" t="s">
        <v>15</v>
      </c>
      <c r="O40" s="169" t="s">
        <v>15</v>
      </c>
      <c r="Q40" s="168">
        <v>5</v>
      </c>
      <c r="R40" s="168">
        <v>1</v>
      </c>
      <c r="S40" s="168">
        <v>17</v>
      </c>
      <c r="T40" s="168">
        <v>2</v>
      </c>
      <c r="U40" s="168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(_xlpm.x="M4")*1, (_xlpm.x="M5")*1, (_xlpm.x="A")*1, (_xlpm.x="K")*1,
(_xlpm.x="G4")*1, (_xlpm.x="G5")*1, (_xlpm.x="GA")*1, (_xlpm.x="GK")*1  )&gt;0, 2, 3))</f>
        <v>2</v>
      </c>
      <c r="AA40" s="23" cm="1">
        <f t="array" ref="AA40">_xlfn.LET(_xlpm.x, O40:O42, IF(SUM(
(_xlpm.x="M4")*1, (_xlpm.x="M5")*1, (_xlpm.x="A")*1, (_xlpm.x="K")*1,
(_xlpm.x="G4")*1, (_xlpm.x="G5")*1, (_xlpm.x="GA")*1, (_xlpm.x="GK")*1  )&gt;0, 2, 3))</f>
        <v>3</v>
      </c>
      <c r="AC40" s="129" t="s">
        <v>30</v>
      </c>
      <c r="AD40" s="175">
        <v>7</v>
      </c>
      <c r="AE40" s="175">
        <v>8</v>
      </c>
      <c r="AF40" s="175">
        <v>0</v>
      </c>
      <c r="AG40" s="175">
        <v>7</v>
      </c>
      <c r="AH40" s="175">
        <v>14</v>
      </c>
      <c r="AI40" s="5"/>
      <c r="AJ40" s="129" t="s">
        <v>30</v>
      </c>
      <c r="AK40" s="175">
        <v>7</v>
      </c>
      <c r="AL40" s="175">
        <v>8</v>
      </c>
      <c r="AM40" s="175">
        <v>0</v>
      </c>
      <c r="AN40" s="175">
        <v>7</v>
      </c>
      <c r="AO40" s="175">
        <v>14</v>
      </c>
    </row>
    <row r="41" spans="2:41" ht="16.5" customHeight="1">
      <c r="J41" s="168">
        <v>37</v>
      </c>
      <c r="K41" s="169" t="s">
        <v>95</v>
      </c>
      <c r="L41" s="169" t="s">
        <v>96</v>
      </c>
      <c r="M41" s="169" t="s">
        <v>96</v>
      </c>
      <c r="N41" s="169" t="s">
        <v>78</v>
      </c>
      <c r="O41" s="169" t="s">
        <v>15</v>
      </c>
      <c r="Q41" s="168">
        <v>6</v>
      </c>
      <c r="R41" s="168">
        <v>15</v>
      </c>
      <c r="S41" s="168">
        <v>15</v>
      </c>
      <c r="T41" s="168">
        <v>11</v>
      </c>
      <c r="U41" s="168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1</v>
      </c>
      <c r="Z41" s="23" cm="1">
        <f t="array" ref="Z41">_xlfn.LET(_xlpm.x, N41:N43, IF(SUM(
(_xlpm.x="M4")*1, (_xlpm.x="M5")*1, (_xlpm.x="A")*1, (_xlpm.x="K")*1,
(_xlpm.x="G4")*1, (_xlpm.x="G5")*1, (_xlpm.x="GA")*1, (_xlpm.x="GK")*1  )&gt;0, 2, 3))</f>
        <v>2</v>
      </c>
      <c r="AA41" s="23" cm="1">
        <f t="array" ref="AA41">_xlfn.LET(_xlpm.x, O41:O43, IF(SUM(
(_xlpm.x="M4")*1, (_xlpm.x="M5")*1, (_xlpm.x="A")*1, (_xlpm.x="K")*1,
(_xlpm.x="G4")*1, (_xlpm.x="G5")*1, (_xlpm.x="GA")*1, (_xlpm.x="GK")*1  )&gt;0, 2, 3))</f>
        <v>2</v>
      </c>
      <c r="AC41" s="174" t="s">
        <v>78</v>
      </c>
      <c r="AD41" s="176">
        <v>0</v>
      </c>
      <c r="AE41" s="176">
        <v>3</v>
      </c>
      <c r="AF41" s="176">
        <v>3</v>
      </c>
      <c r="AG41" s="176">
        <v>2</v>
      </c>
      <c r="AH41" s="176">
        <v>0</v>
      </c>
      <c r="AI41" s="5"/>
      <c r="AJ41" s="174" t="s">
        <v>78</v>
      </c>
      <c r="AK41" s="176">
        <v>0</v>
      </c>
      <c r="AL41" s="176">
        <v>3</v>
      </c>
      <c r="AM41" s="176">
        <v>3</v>
      </c>
      <c r="AN41" s="176">
        <v>2</v>
      </c>
      <c r="AO41" s="176">
        <v>0</v>
      </c>
    </row>
    <row r="42" spans="2:41" ht="16.5" customHeight="1">
      <c r="J42" s="23">
        <v>38</v>
      </c>
      <c r="K42" s="169" t="s">
        <v>29</v>
      </c>
      <c r="L42" s="169" t="s">
        <v>13</v>
      </c>
      <c r="M42" s="169" t="s">
        <v>87</v>
      </c>
      <c r="N42" s="169" t="s">
        <v>29</v>
      </c>
      <c r="O42" s="169" t="s">
        <v>16</v>
      </c>
      <c r="Q42" s="168">
        <v>8</v>
      </c>
      <c r="R42" s="168">
        <v>5</v>
      </c>
      <c r="S42" s="168">
        <v>19</v>
      </c>
      <c r="T42" s="168">
        <v>8</v>
      </c>
      <c r="U42" s="168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1</v>
      </c>
      <c r="Z42" s="23" cm="1">
        <f t="array" ref="Z42">_xlfn.LET(_xlpm.x, N42:N44, IF(SUM(
(_xlpm.x="M4")*1, (_xlpm.x="M5")*1, (_xlpm.x="A")*1, (_xlpm.x="K")*1,
(_xlpm.x="G4")*1, (_xlpm.x="G5")*1, (_xlpm.x="GA")*1, (_xlpm.x="GK")*1  )&gt;0, 2, 3))</f>
        <v>2</v>
      </c>
      <c r="AA42" s="23" cm="1">
        <f t="array" ref="AA42">_xlfn.LET(_xlpm.x, O42:O44, IF(SUM(
(_xlpm.x="M4")*1, (_xlpm.x="M5")*1, (_xlpm.x="A")*1, (_xlpm.x="K")*1,
(_xlpm.x="G4")*1, (_xlpm.x="G5")*1, (_xlpm.x="GA")*1, (_xlpm.x="GK")*1  )&gt;0, 2, 3))</f>
        <v>2</v>
      </c>
      <c r="AC42" s="174" t="s">
        <v>79</v>
      </c>
      <c r="AD42" s="176">
        <v>0</v>
      </c>
      <c r="AE42" s="176">
        <v>4</v>
      </c>
      <c r="AF42" s="176">
        <v>1</v>
      </c>
      <c r="AG42" s="176">
        <v>2</v>
      </c>
      <c r="AH42" s="176">
        <v>0</v>
      </c>
      <c r="AI42" s="5"/>
      <c r="AJ42" s="174" t="s">
        <v>79</v>
      </c>
      <c r="AK42" s="176">
        <v>0</v>
      </c>
      <c r="AL42" s="176">
        <v>4</v>
      </c>
      <c r="AM42" s="176">
        <v>1</v>
      </c>
      <c r="AN42" s="176">
        <v>2</v>
      </c>
      <c r="AO42" s="176">
        <v>0</v>
      </c>
    </row>
    <row r="43" spans="2:41" ht="16.5" customHeight="1">
      <c r="J43" s="168">
        <v>39</v>
      </c>
      <c r="K43" s="169" t="s">
        <v>31</v>
      </c>
      <c r="L43" s="169" t="s">
        <v>95</v>
      </c>
      <c r="M43" s="169" t="s">
        <v>78</v>
      </c>
      <c r="N43" s="169" t="s">
        <v>13</v>
      </c>
      <c r="O43" s="169" t="s">
        <v>31</v>
      </c>
      <c r="Q43" s="168">
        <v>7</v>
      </c>
      <c r="R43" s="168">
        <v>6</v>
      </c>
      <c r="S43" s="168">
        <v>11</v>
      </c>
      <c r="T43" s="168">
        <v>5</v>
      </c>
      <c r="U43" s="168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(_xlpm.x="M4")*1, (_xlpm.x="M5")*1, (_xlpm.x="A")*1, (_xlpm.x="K")*1,
(_xlpm.x="G4")*1, (_xlpm.x="G5")*1, (_xlpm.x="GA")*1, (_xlpm.x="GK")*1  )&gt;0, 2, 3))</f>
        <v>2</v>
      </c>
      <c r="AA43" s="23" cm="1">
        <f t="array" ref="AA43">_xlfn.LET(_xlpm.x, O43:O45, IF(SUM(
(_xlpm.x="M4")*1, (_xlpm.x="M5")*1, (_xlpm.x="A")*1, (_xlpm.x="K")*1,
(_xlpm.x="G4")*1, (_xlpm.x="G5")*1, (_xlpm.x="GA")*1, (_xlpm.x="GK")*1  )&gt;0, 2, 3))</f>
        <v>2</v>
      </c>
      <c r="AC43" s="174" t="s">
        <v>80</v>
      </c>
      <c r="AD43" s="176">
        <v>0</v>
      </c>
      <c r="AE43" s="176">
        <v>4</v>
      </c>
      <c r="AF43" s="176">
        <v>8</v>
      </c>
      <c r="AG43" s="176">
        <v>3</v>
      </c>
      <c r="AH43" s="176">
        <v>0</v>
      </c>
      <c r="AI43" s="5"/>
      <c r="AJ43" s="174" t="s">
        <v>80</v>
      </c>
      <c r="AK43" s="176">
        <v>0</v>
      </c>
      <c r="AL43" s="176">
        <v>4</v>
      </c>
      <c r="AM43" s="176">
        <v>8</v>
      </c>
      <c r="AN43" s="176">
        <v>3</v>
      </c>
      <c r="AO43" s="176">
        <v>0</v>
      </c>
    </row>
    <row r="44" spans="2:41" ht="16.5" customHeight="1">
      <c r="J44" s="23">
        <v>40</v>
      </c>
      <c r="K44" s="169" t="s">
        <v>95</v>
      </c>
      <c r="L44" s="169" t="s">
        <v>30</v>
      </c>
      <c r="M44" s="169" t="s">
        <v>81</v>
      </c>
      <c r="N44" s="169" t="s">
        <v>29</v>
      </c>
      <c r="O44" s="169" t="s">
        <v>29</v>
      </c>
      <c r="Q44" s="168">
        <v>6</v>
      </c>
      <c r="R44" s="168">
        <v>10</v>
      </c>
      <c r="S44" s="168">
        <v>14</v>
      </c>
      <c r="T44" s="168">
        <v>8</v>
      </c>
      <c r="U44" s="168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(_xlpm.x="M4")*1, (_xlpm.x="M5")*1, (_xlpm.x="A")*1, (_xlpm.x="K")*1,
(_xlpm.x="G4")*1, (_xlpm.x="G5")*1, (_xlpm.x="GA")*1, (_xlpm.x="GK")*1  )&gt;0, 2, 3))</f>
        <v>2</v>
      </c>
      <c r="AA44" s="23" cm="1">
        <f t="array" ref="AA44">_xlfn.LET(_xlpm.x, O44:O46, IF(SUM(
(_xlpm.x="M4")*1, (_xlpm.x="M5")*1, (_xlpm.x="A")*1, (_xlpm.x="K")*1,
(_xlpm.x="G4")*1, (_xlpm.x="G5")*1, (_xlpm.x="GA")*1, (_xlpm.x="GK")*1  )&gt;0, 2, 3))</f>
        <v>2</v>
      </c>
      <c r="AC44" s="174" t="s">
        <v>81</v>
      </c>
      <c r="AD44" s="176">
        <v>0</v>
      </c>
      <c r="AE44" s="176">
        <v>9</v>
      </c>
      <c r="AF44" s="176">
        <v>43</v>
      </c>
      <c r="AG44" s="176">
        <v>12</v>
      </c>
      <c r="AH44" s="176">
        <v>0</v>
      </c>
      <c r="AI44" s="5"/>
      <c r="AJ44" s="174" t="s">
        <v>81</v>
      </c>
      <c r="AK44" s="176">
        <v>0</v>
      </c>
      <c r="AL44" s="176">
        <v>9</v>
      </c>
      <c r="AM44" s="176">
        <v>43</v>
      </c>
      <c r="AN44" s="176">
        <v>12</v>
      </c>
      <c r="AO44" s="176">
        <v>0</v>
      </c>
    </row>
    <row r="45" spans="2:41" ht="16.5" customHeight="1">
      <c r="J45" s="168">
        <v>41</v>
      </c>
      <c r="K45" s="169" t="s">
        <v>31</v>
      </c>
      <c r="L45" s="169" t="s">
        <v>293</v>
      </c>
      <c r="M45" s="169" t="s">
        <v>82</v>
      </c>
      <c r="N45" s="169" t="s">
        <v>15</v>
      </c>
      <c r="O45" s="169" t="s">
        <v>15</v>
      </c>
      <c r="Q45" s="168">
        <v>7</v>
      </c>
      <c r="R45" s="168">
        <v>6</v>
      </c>
      <c r="S45" s="168">
        <v>16</v>
      </c>
      <c r="T45" s="168">
        <v>2</v>
      </c>
      <c r="U45" s="168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(_xlpm.x="M4")*1, (_xlpm.x="M5")*1, (_xlpm.x="A")*1, (_xlpm.x="K")*1,
(_xlpm.x="G4")*1, (_xlpm.x="G5")*1, (_xlpm.x="GA")*1, (_xlpm.x="GK")*1  )&gt;0, 2, 3))</f>
        <v>2</v>
      </c>
      <c r="AA45" s="23" cm="1">
        <f t="array" ref="AA45">_xlfn.LET(_xlpm.x, O45:O47, IF(SUM(
(_xlpm.x="M4")*1, (_xlpm.x="M5")*1, (_xlpm.x="A")*1, (_xlpm.x="K")*1,
(_xlpm.x="G4")*1, (_xlpm.x="G5")*1, (_xlpm.x="GA")*1, (_xlpm.x="GK")*1  )&gt;0, 2, 3))</f>
        <v>2</v>
      </c>
      <c r="AC45" s="174" t="s">
        <v>96</v>
      </c>
      <c r="AD45" s="176">
        <v>0</v>
      </c>
      <c r="AE45" s="176">
        <v>9</v>
      </c>
      <c r="AF45" s="176">
        <v>42</v>
      </c>
      <c r="AG45" s="176">
        <v>13</v>
      </c>
      <c r="AH45" s="176">
        <v>0</v>
      </c>
      <c r="AI45" s="5"/>
      <c r="AJ45" s="174" t="s">
        <v>96</v>
      </c>
      <c r="AK45" s="176">
        <v>0</v>
      </c>
      <c r="AL45" s="176">
        <v>9</v>
      </c>
      <c r="AM45" s="176">
        <v>42</v>
      </c>
      <c r="AN45" s="176">
        <v>13</v>
      </c>
      <c r="AO45" s="176">
        <v>0</v>
      </c>
    </row>
    <row r="46" spans="2:41" ht="16.5" customHeight="1">
      <c r="J46" s="23">
        <v>42</v>
      </c>
      <c r="K46" s="169" t="s">
        <v>29</v>
      </c>
      <c r="L46" s="169" t="s">
        <v>31</v>
      </c>
      <c r="M46" s="169" t="s">
        <v>94</v>
      </c>
      <c r="N46" s="169" t="s">
        <v>15</v>
      </c>
      <c r="O46" s="169" t="s">
        <v>15</v>
      </c>
      <c r="Q46" s="168">
        <v>8</v>
      </c>
      <c r="R46" s="168">
        <v>7</v>
      </c>
      <c r="S46" s="168">
        <v>17</v>
      </c>
      <c r="T46" s="168">
        <v>2</v>
      </c>
      <c r="U46" s="168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(_xlpm.x="M4")*1, (_xlpm.x="M5")*1, (_xlpm.x="A")*1, (_xlpm.x="K")*1,
(_xlpm.x="G4")*1, (_xlpm.x="G5")*1, (_xlpm.x="GA")*1, (_xlpm.x="GK")*1  )&gt;0, 2, 3))</f>
        <v>2</v>
      </c>
      <c r="AA46" s="23" cm="1">
        <f t="array" ref="AA46">_xlfn.LET(_xlpm.x, O46:O48, IF(SUM(
(_xlpm.x="M4")*1, (_xlpm.x="M5")*1, (_xlpm.x="A")*1, (_xlpm.x="K")*1,
(_xlpm.x="G4")*1, (_xlpm.x="G5")*1, (_xlpm.x="GA")*1, (_xlpm.x="GK")*1  )&gt;0, 2, 3))</f>
        <v>2</v>
      </c>
      <c r="AC46" s="174" t="s">
        <v>82</v>
      </c>
      <c r="AD46" s="176">
        <v>0</v>
      </c>
      <c r="AE46" s="176">
        <v>11</v>
      </c>
      <c r="AF46" s="176">
        <v>42</v>
      </c>
      <c r="AG46" s="176">
        <v>11</v>
      </c>
      <c r="AH46" s="176">
        <v>0</v>
      </c>
      <c r="AI46" s="5"/>
      <c r="AJ46" s="174" t="s">
        <v>82</v>
      </c>
      <c r="AK46" s="176">
        <v>0</v>
      </c>
      <c r="AL46" s="176">
        <v>11</v>
      </c>
      <c r="AM46" s="176">
        <v>42</v>
      </c>
      <c r="AN46" s="176">
        <v>11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30</v>
      </c>
      <c r="M47" s="169" t="s">
        <v>82</v>
      </c>
      <c r="N47" s="169" t="s">
        <v>13</v>
      </c>
      <c r="O47" s="169" t="s">
        <v>29</v>
      </c>
      <c r="Q47" s="168">
        <v>6</v>
      </c>
      <c r="R47" s="168">
        <v>10</v>
      </c>
      <c r="S47" s="168">
        <v>16</v>
      </c>
      <c r="T47" s="168">
        <v>5</v>
      </c>
      <c r="U47" s="168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(_xlpm.x="M4")*1, (_xlpm.x="M5")*1, (_xlpm.x="A")*1, (_xlpm.x="K")*1,
(_xlpm.x="G4")*1, (_xlpm.x="G5")*1, (_xlpm.x="GA")*1, (_xlpm.x="GK")*1  )&gt;0, 2, 3))</f>
        <v>2</v>
      </c>
      <c r="AA47" s="23" cm="1">
        <f t="array" ref="AA47">_xlfn.LET(_xlpm.x, O47:O49, IF(SUM(
(_xlpm.x="M4")*1, (_xlpm.x="M5")*1, (_xlpm.x="A")*1, (_xlpm.x="K")*1,
(_xlpm.x="G4")*1, (_xlpm.x="G5")*1, (_xlpm.x="GA")*1, (_xlpm.x="GK")*1  )&gt;0, 2, 3))</f>
        <v>2</v>
      </c>
      <c r="AC47" s="174" t="s">
        <v>94</v>
      </c>
      <c r="AD47" s="176">
        <v>0</v>
      </c>
      <c r="AE47" s="176">
        <v>10</v>
      </c>
      <c r="AF47" s="176">
        <v>44</v>
      </c>
      <c r="AG47" s="176">
        <v>11</v>
      </c>
      <c r="AH47" s="176">
        <v>0</v>
      </c>
      <c r="AI47" s="5"/>
      <c r="AJ47" s="174" t="s">
        <v>94</v>
      </c>
      <c r="AK47" s="176">
        <v>0</v>
      </c>
      <c r="AL47" s="176">
        <v>10</v>
      </c>
      <c r="AM47" s="176">
        <v>44</v>
      </c>
      <c r="AN47" s="176">
        <v>11</v>
      </c>
      <c r="AO47" s="176">
        <v>0</v>
      </c>
    </row>
    <row r="48" spans="2:41" ht="16.5" customHeight="1">
      <c r="J48" s="23">
        <v>44</v>
      </c>
      <c r="K48" s="169" t="s">
        <v>16</v>
      </c>
      <c r="L48" s="169" t="s">
        <v>95</v>
      </c>
      <c r="M48" s="169" t="s">
        <v>96</v>
      </c>
      <c r="N48" s="169" t="s">
        <v>15</v>
      </c>
      <c r="O48" s="169" t="s">
        <v>21</v>
      </c>
      <c r="Q48" s="168">
        <v>3</v>
      </c>
      <c r="R48" s="168">
        <v>6</v>
      </c>
      <c r="S48" s="168">
        <v>15</v>
      </c>
      <c r="T48" s="168">
        <v>2</v>
      </c>
      <c r="U48" s="168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1</v>
      </c>
      <c r="Z48" s="23" cm="1">
        <f t="array" ref="Z48">_xlfn.LET(_xlpm.x, N48:N50, IF(SUM(
(_xlpm.x="M4")*1, (_xlpm.x="M5")*1, (_xlpm.x="A")*1, (_xlpm.x="K")*1,
(_xlpm.x="G4")*1, (_xlpm.x="G5")*1, (_xlpm.x="GA")*1, (_xlpm.x="GK")*1  )&gt;0, 2, 3))</f>
        <v>2</v>
      </c>
      <c r="AA48" s="23" cm="1">
        <f t="array" ref="AA48">_xlfn.LET(_xlpm.x, O48:O50, IF(SUM(
(_xlpm.x="M4")*1, (_xlpm.x="M5")*1, (_xlpm.x="A")*1, (_xlpm.x="K")*1,
(_xlpm.x="G4")*1, (_xlpm.x="G5")*1, (_xlpm.x="GA")*1, (_xlpm.x="GK")*1  )&gt;0, 2, 3))</f>
        <v>2</v>
      </c>
      <c r="AC48" s="174" t="s">
        <v>85</v>
      </c>
      <c r="AD48" s="176">
        <v>0</v>
      </c>
      <c r="AE48" s="176">
        <v>4</v>
      </c>
      <c r="AF48" s="176">
        <v>6</v>
      </c>
      <c r="AG48" s="176">
        <v>2</v>
      </c>
      <c r="AH48" s="176">
        <v>0</v>
      </c>
      <c r="AI48" s="5"/>
      <c r="AJ48" s="174" t="s">
        <v>85</v>
      </c>
      <c r="AK48" s="176">
        <v>0</v>
      </c>
      <c r="AL48" s="176">
        <v>4</v>
      </c>
      <c r="AM48" s="176">
        <v>6</v>
      </c>
      <c r="AN48" s="176">
        <v>2</v>
      </c>
      <c r="AO48" s="176">
        <v>0</v>
      </c>
    </row>
    <row r="49" spans="10:41" ht="16.5" customHeight="1">
      <c r="J49" s="168">
        <v>45</v>
      </c>
      <c r="K49" s="169" t="s">
        <v>31</v>
      </c>
      <c r="L49" s="169" t="s">
        <v>25</v>
      </c>
      <c r="M49" s="169" t="s">
        <v>81</v>
      </c>
      <c r="N49" s="169" t="s">
        <v>293</v>
      </c>
      <c r="O49" s="169" t="s">
        <v>12</v>
      </c>
      <c r="Q49" s="168">
        <v>7</v>
      </c>
      <c r="R49" s="168">
        <v>8</v>
      </c>
      <c r="S49" s="168">
        <v>14</v>
      </c>
      <c r="T49" s="168">
        <v>6</v>
      </c>
      <c r="U49" s="168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(_xlpm.x="M4")*1, (_xlpm.x="M5")*1, (_xlpm.x="A")*1, (_xlpm.x="K")*1,
(_xlpm.x="G4")*1, (_xlpm.x="G5")*1, (_xlpm.x="GA")*1, (_xlpm.x="GK")*1  )&gt;0, 2, 3))</f>
        <v>2</v>
      </c>
      <c r="AA49" s="23" cm="1">
        <f t="array" ref="AA49">_xlfn.LET(_xlpm.x, O49:O51, IF(SUM(
(_xlpm.x="M4")*1, (_xlpm.x="M5")*1, (_xlpm.x="A")*1, (_xlpm.x="K")*1,
(_xlpm.x="G4")*1, (_xlpm.x="G5")*1, (_xlpm.x="GA")*1, (_xlpm.x="GK")*1  )&gt;0, 2, 3))</f>
        <v>2</v>
      </c>
      <c r="AC49" s="174" t="s">
        <v>87</v>
      </c>
      <c r="AD49" s="176">
        <v>0</v>
      </c>
      <c r="AE49" s="176">
        <v>3</v>
      </c>
      <c r="AF49" s="176">
        <v>9</v>
      </c>
      <c r="AG49" s="176">
        <v>3</v>
      </c>
      <c r="AH49" s="176">
        <v>0</v>
      </c>
      <c r="AI49" s="5"/>
      <c r="AJ49" s="174" t="s">
        <v>87</v>
      </c>
      <c r="AK49" s="176">
        <v>0</v>
      </c>
      <c r="AL49" s="176">
        <v>3</v>
      </c>
      <c r="AM49" s="176">
        <v>9</v>
      </c>
      <c r="AN49" s="176">
        <v>3</v>
      </c>
      <c r="AO49" s="176">
        <v>0</v>
      </c>
    </row>
    <row r="50" spans="10:41" ht="16.5" customHeight="1">
      <c r="J50" s="23">
        <v>46</v>
      </c>
      <c r="K50" s="169" t="s">
        <v>95</v>
      </c>
      <c r="L50" s="169" t="s">
        <v>28</v>
      </c>
      <c r="M50" s="169" t="s">
        <v>87</v>
      </c>
      <c r="N50" s="169" t="s">
        <v>31</v>
      </c>
      <c r="O50" s="169" t="s">
        <v>31</v>
      </c>
      <c r="Q50" s="168">
        <v>6</v>
      </c>
      <c r="R50" s="168">
        <v>9</v>
      </c>
      <c r="S50" s="168">
        <v>19</v>
      </c>
      <c r="T50" s="168">
        <v>7</v>
      </c>
      <c r="U50" s="168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(_xlpm.x="M4")*1, (_xlpm.x="M5")*1, (_xlpm.x="A")*1, (_xlpm.x="K")*1,
(_xlpm.x="G4")*1, (_xlpm.x="G5")*1, (_xlpm.x="GA")*1, (_xlpm.x="GK")*1  )&gt;0, 2, 3))</f>
        <v>2</v>
      </c>
      <c r="AA50" s="23" cm="1">
        <f t="array" ref="AA50">_xlfn.LET(_xlpm.x, O50:O52, IF(SUM(
(_xlpm.x="M4")*1, (_xlpm.x="M5")*1, (_xlpm.x="A")*1, (_xlpm.x="K")*1,
(_xlpm.x="G4")*1, (_xlpm.x="G5")*1, (_xlpm.x="GA")*1, (_xlpm.x="GK")*1  )&gt;0, 2, 3))</f>
        <v>2</v>
      </c>
      <c r="AD50" s="99">
        <v>199</v>
      </c>
      <c r="AE50" s="99">
        <v>208</v>
      </c>
      <c r="AF50" s="99">
        <v>198</v>
      </c>
      <c r="AG50" s="99">
        <v>207</v>
      </c>
      <c r="AH50" s="99">
        <v>198</v>
      </c>
      <c r="AI50" s="5"/>
      <c r="AK50" s="99">
        <v>199</v>
      </c>
      <c r="AL50" s="99">
        <v>208</v>
      </c>
      <c r="AM50" s="99">
        <v>198</v>
      </c>
      <c r="AN50" s="99">
        <v>207</v>
      </c>
      <c r="AO50" s="99">
        <v>198</v>
      </c>
    </row>
    <row r="51" spans="10:41" ht="16.5" customHeight="1">
      <c r="J51" s="168">
        <v>47</v>
      </c>
      <c r="K51" s="169" t="s">
        <v>29</v>
      </c>
      <c r="L51" s="169" t="s">
        <v>95</v>
      </c>
      <c r="M51" s="169" t="s">
        <v>82</v>
      </c>
      <c r="N51" s="169" t="s">
        <v>12</v>
      </c>
      <c r="O51" s="169" t="s">
        <v>30</v>
      </c>
      <c r="Q51" s="168">
        <v>8</v>
      </c>
      <c r="R51" s="168">
        <v>6</v>
      </c>
      <c r="S51" s="168">
        <v>16</v>
      </c>
      <c r="T51" s="168">
        <v>4</v>
      </c>
      <c r="U51" s="168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(_xlpm.x="M4")*1, (_xlpm.x="M5")*1, (_xlpm.x="A")*1, (_xlpm.x="K")*1,
(_xlpm.x="G4")*1, (_xlpm.x="G5")*1, (_xlpm.x="GA")*1, (_xlpm.x="GK")*1  )&gt;0, 2, 3))</f>
        <v>2</v>
      </c>
      <c r="AA51" s="23" cm="1">
        <f t="array" ref="AA51">_xlfn.LET(_xlpm.x, O51:O53, IF(SUM(
(_xlpm.x="M4")*1, (_xlpm.x="M5")*1, (_xlpm.x="A")*1, (_xlpm.x="K")*1,
(_xlpm.x="G4")*1, (_xlpm.x="G5")*1, (_xlpm.x="GA")*1, (_xlpm.x="GK")*1  )&gt;0, 2, 3))</f>
        <v>3</v>
      </c>
      <c r="AH51" s="5"/>
      <c r="AI51" s="5"/>
      <c r="AO51" s="5"/>
    </row>
    <row r="52" spans="10:41" ht="16.5" customHeight="1">
      <c r="J52" s="23">
        <v>48</v>
      </c>
      <c r="K52" s="169" t="s">
        <v>13</v>
      </c>
      <c r="L52" s="169" t="s">
        <v>293</v>
      </c>
      <c r="M52" s="169" t="s">
        <v>94</v>
      </c>
      <c r="N52" s="169" t="s">
        <v>25</v>
      </c>
      <c r="O52" s="169" t="s">
        <v>15</v>
      </c>
      <c r="Q52" s="168">
        <v>5</v>
      </c>
      <c r="R52" s="168">
        <v>6</v>
      </c>
      <c r="S52" s="168">
        <v>17</v>
      </c>
      <c r="T52" s="168">
        <v>8</v>
      </c>
      <c r="U52" s="168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(_xlpm.x="M4")*1, (_xlpm.x="M5")*1, (_xlpm.x="A")*1, (_xlpm.x="K")*1,
(_xlpm.x="G4")*1, (_xlpm.x="G5")*1, (_xlpm.x="GA")*1, (_xlpm.x="GK")*1  )&gt;0, 2, 3))</f>
        <v>2</v>
      </c>
      <c r="AA52" s="23" cm="1">
        <f t="array" ref="AA52">_xlfn.LET(_xlpm.x, O52:O54, IF(SUM(
(_xlpm.x="M4")*1, (_xlpm.x="M5")*1, (_xlpm.x="A")*1, (_xlpm.x="K")*1,
(_xlpm.x="G4")*1, (_xlpm.x="G5")*1, (_xlpm.x="GA")*1, (_xlpm.x="GK")*1  )&gt;0, 2, 3))</f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95</v>
      </c>
      <c r="L53" s="169" t="s">
        <v>31</v>
      </c>
      <c r="M53" s="169" t="s">
        <v>96</v>
      </c>
      <c r="N53" s="169" t="s">
        <v>28</v>
      </c>
      <c r="O53" s="169" t="s">
        <v>15</v>
      </c>
      <c r="Q53" s="168">
        <v>6</v>
      </c>
      <c r="R53" s="168">
        <v>7</v>
      </c>
      <c r="S53" s="168">
        <v>15</v>
      </c>
      <c r="T53" s="168">
        <v>9</v>
      </c>
      <c r="U53" s="168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1</v>
      </c>
      <c r="Z53" s="23" cm="1">
        <f t="array" ref="Z53">_xlfn.LET(_xlpm.x, N53:N55, IF(SUM(
(_xlpm.x="M4")*1, (_xlpm.x="M5")*1, (_xlpm.x="A")*1, (_xlpm.x="K")*1,
(_xlpm.x="G4")*1, (_xlpm.x="G5")*1, (_xlpm.x="GA")*1, (_xlpm.x="GK")*1  )&gt;0, 2, 3))</f>
        <v>2</v>
      </c>
      <c r="AA53" s="23" cm="1">
        <f t="array" ref="AA53">_xlfn.LET(_xlpm.x, O53:O55, IF(SUM(
(_xlpm.x="M4")*1, (_xlpm.x="M5")*1, (_xlpm.x="A")*1, (_xlpm.x="K")*1,
(_xlpm.x="G4")*1, (_xlpm.x="G5")*1, (_xlpm.x="GA")*1, (_xlpm.x="GK")*1  )&gt;0, 2, 3))</f>
        <v>2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96</v>
      </c>
      <c r="M54" s="169" t="s">
        <v>80</v>
      </c>
      <c r="N54" s="169" t="s">
        <v>13</v>
      </c>
      <c r="O54" s="169" t="s">
        <v>29</v>
      </c>
      <c r="Q54" s="168">
        <v>7</v>
      </c>
      <c r="R54" s="168">
        <v>15</v>
      </c>
      <c r="S54" s="168">
        <v>13</v>
      </c>
      <c r="T54" s="168">
        <v>5</v>
      </c>
      <c r="U54" s="168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1</v>
      </c>
      <c r="Z54" s="23" cm="1">
        <f t="array" ref="Z54">_xlfn.LET(_xlpm.x, N54:N56, IF(SUM(
(_xlpm.x="M4")*1, (_xlpm.x="M5")*1, (_xlpm.x="A")*1, (_xlpm.x="K")*1,
(_xlpm.x="G4")*1, (_xlpm.x="G5")*1, (_xlpm.x="GA")*1, (_xlpm.x="GK")*1  )&gt;0, 2, 3))</f>
        <v>2</v>
      </c>
      <c r="AA54" s="23" cm="1">
        <f t="array" ref="AA54">_xlfn.LET(_xlpm.x, O54:O56, IF(SUM(
(_xlpm.x="M4")*1, (_xlpm.x="M5")*1, (_xlpm.x="A")*1, (_xlpm.x="K")*1,
(_xlpm.x="G4")*1, (_xlpm.x="G5")*1, (_xlpm.x="GA")*1, (_xlpm.x="GK")*1  )&gt;0, 2, 3))</f>
        <v>2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13</v>
      </c>
      <c r="L55" s="169" t="s">
        <v>25</v>
      </c>
      <c r="M55" s="169" t="s">
        <v>81</v>
      </c>
      <c r="N55" s="169" t="s">
        <v>13</v>
      </c>
      <c r="O55" s="169" t="s">
        <v>31</v>
      </c>
      <c r="Q55" s="168">
        <v>5</v>
      </c>
      <c r="R55" s="168">
        <v>8</v>
      </c>
      <c r="S55" s="168">
        <v>14</v>
      </c>
      <c r="T55" s="168">
        <v>5</v>
      </c>
      <c r="U55" s="168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(_xlpm.x="M4")*1, (_xlpm.x="M5")*1, (_xlpm.x="A")*1, (_xlpm.x="K")*1,
(_xlpm.x="G4")*1, (_xlpm.x="G5")*1, (_xlpm.x="GA")*1, (_xlpm.x="GK")*1  )&gt;0, 2, 3))</f>
        <v>2</v>
      </c>
      <c r="AA55" s="23" cm="1">
        <f t="array" ref="AA55">_xlfn.LET(_xlpm.x, O55:O57, IF(SUM(
(_xlpm.x="M4")*1, (_xlpm.x="M5")*1, (_xlpm.x="A")*1, (_xlpm.x="K")*1,
(_xlpm.x="G4")*1, (_xlpm.x="G5")*1, (_xlpm.x="GA")*1, (_xlpm.x="GK")*1  )&gt;0, 2, 3))</f>
        <v>2</v>
      </c>
      <c r="AC55" s="174" t="s">
        <v>14</v>
      </c>
      <c r="AD55" s="174">
        <v>1</v>
      </c>
      <c r="AE55" s="174">
        <v>1</v>
      </c>
      <c r="AF55" s="174">
        <v>0</v>
      </c>
      <c r="AG55" s="174">
        <v>1</v>
      </c>
      <c r="AH55" s="174">
        <v>1</v>
      </c>
      <c r="AI55" s="5"/>
      <c r="AJ55" s="174" t="s">
        <v>14</v>
      </c>
      <c r="AK55" s="174">
        <v>1</v>
      </c>
      <c r="AL55" s="174">
        <v>1</v>
      </c>
      <c r="AM55" s="174">
        <v>0</v>
      </c>
      <c r="AN55" s="174">
        <v>1</v>
      </c>
      <c r="AO55" s="174">
        <v>1</v>
      </c>
    </row>
    <row r="56" spans="10:41" ht="16.5" customHeight="1">
      <c r="J56" s="23">
        <v>52</v>
      </c>
      <c r="K56" s="169" t="s">
        <v>29</v>
      </c>
      <c r="L56" s="169" t="s">
        <v>13</v>
      </c>
      <c r="M56" s="169" t="s">
        <v>80</v>
      </c>
      <c r="N56" s="169" t="s">
        <v>95</v>
      </c>
      <c r="O56" s="169" t="s">
        <v>29</v>
      </c>
      <c r="Q56" s="168">
        <v>8</v>
      </c>
      <c r="R56" s="168">
        <v>5</v>
      </c>
      <c r="S56" s="168">
        <v>13</v>
      </c>
      <c r="T56" s="168">
        <v>6</v>
      </c>
      <c r="U56" s="168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(_xlpm.x="M4")*1, (_xlpm.x="M5")*1, (_xlpm.x="A")*1, (_xlpm.x="K")*1,
(_xlpm.x="G4")*1, (_xlpm.x="G5")*1, (_xlpm.x="GA")*1, (_xlpm.x="GK")*1  )&gt;0, 2, 3))</f>
        <v>2</v>
      </c>
      <c r="AA56" s="23" cm="1">
        <f t="array" ref="AA56">_xlfn.LET(_xlpm.x, O56:O58, IF(SUM(
(_xlpm.x="M4")*1, (_xlpm.x="M5")*1, (_xlpm.x="A")*1, (_xlpm.x="K")*1,
(_xlpm.x="G4")*1, (_xlpm.x="G5")*1, (_xlpm.x="GA")*1, (_xlpm.x="GK")*1  )&gt;0, 2, 3))</f>
        <v>2</v>
      </c>
      <c r="AC56" s="129" t="s">
        <v>15</v>
      </c>
      <c r="AD56" s="175">
        <v>3</v>
      </c>
      <c r="AE56" s="175">
        <v>10</v>
      </c>
      <c r="AF56" s="175">
        <v>0</v>
      </c>
      <c r="AG56" s="175">
        <v>3</v>
      </c>
      <c r="AH56" s="175">
        <v>9</v>
      </c>
      <c r="AI56" s="5"/>
      <c r="AJ56" s="129" t="s">
        <v>15</v>
      </c>
      <c r="AK56" s="175">
        <v>3</v>
      </c>
      <c r="AL56" s="175">
        <v>10</v>
      </c>
      <c r="AM56" s="175">
        <v>0</v>
      </c>
      <c r="AN56" s="175">
        <v>3</v>
      </c>
      <c r="AO56" s="175">
        <v>9</v>
      </c>
    </row>
    <row r="57" spans="10:41" ht="16.5" customHeight="1">
      <c r="J57" s="168">
        <v>53</v>
      </c>
      <c r="K57" s="169" t="s">
        <v>31</v>
      </c>
      <c r="L57" s="169" t="s">
        <v>78</v>
      </c>
      <c r="M57" s="169" t="s">
        <v>94</v>
      </c>
      <c r="N57" s="169" t="s">
        <v>12</v>
      </c>
      <c r="O57" s="169" t="s">
        <v>13</v>
      </c>
      <c r="Q57" s="168">
        <v>7</v>
      </c>
      <c r="R57" s="168">
        <v>11</v>
      </c>
      <c r="S57" s="168">
        <v>17</v>
      </c>
      <c r="T57" s="168">
        <v>4</v>
      </c>
      <c r="U57" s="168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3</v>
      </c>
      <c r="Z57" s="23" cm="1">
        <f t="array" ref="Z57">_xlfn.LET(_xlpm.x, N57:N59, IF(SUM(
(_xlpm.x="M4")*1, (_xlpm.x="M5")*1, (_xlpm.x="A")*1, (_xlpm.x="K")*1,
(_xlpm.x="G4")*1, (_xlpm.x="G5")*1, (_xlpm.x="GA")*1, (_xlpm.x="GK")*1  )&gt;0, 2, 3))</f>
        <v>2</v>
      </c>
      <c r="AA57" s="23" cm="1">
        <f t="array" ref="AA57">_xlfn.LET(_xlpm.x, O57:O59, IF(SUM(
(_xlpm.x="M4")*1, (_xlpm.x="M5")*1, (_xlpm.x="A")*1, (_xlpm.x="K")*1,
(_xlpm.x="G4")*1, (_xlpm.x="G5")*1, (_xlpm.x="GA")*1, (_xlpm.x="GK")*1  )&gt;0, 2, 3))</f>
        <v>2</v>
      </c>
      <c r="AC57" s="129" t="s">
        <v>16</v>
      </c>
      <c r="AD57" s="175">
        <v>3</v>
      </c>
      <c r="AE57" s="175">
        <v>12</v>
      </c>
      <c r="AF57" s="175">
        <v>0</v>
      </c>
      <c r="AG57" s="175">
        <v>3</v>
      </c>
      <c r="AH57" s="175">
        <v>8</v>
      </c>
      <c r="AI57" s="5"/>
      <c r="AJ57" s="129" t="s">
        <v>16</v>
      </c>
      <c r="AK57" s="175">
        <v>3</v>
      </c>
      <c r="AL57" s="175">
        <v>12</v>
      </c>
      <c r="AM57" s="175">
        <v>0</v>
      </c>
      <c r="AN57" s="175">
        <v>3</v>
      </c>
      <c r="AO57" s="175">
        <v>8</v>
      </c>
    </row>
    <row r="58" spans="10:41" ht="16.5" customHeight="1">
      <c r="J58" s="23">
        <v>54</v>
      </c>
      <c r="K58" s="169" t="s">
        <v>13</v>
      </c>
      <c r="L58" s="169" t="s">
        <v>14</v>
      </c>
      <c r="M58" s="169" t="s">
        <v>81</v>
      </c>
      <c r="N58" s="169" t="s">
        <v>29</v>
      </c>
      <c r="O58" s="169" t="s">
        <v>31</v>
      </c>
      <c r="Q58" s="168">
        <v>5</v>
      </c>
      <c r="R58" s="168">
        <v>1</v>
      </c>
      <c r="S58" s="168">
        <v>14</v>
      </c>
      <c r="T58" s="168">
        <v>8</v>
      </c>
      <c r="U58" s="168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(_xlpm.x="M4")*1, (_xlpm.x="M5")*1, (_xlpm.x="A")*1, (_xlpm.x="K")*1,
(_xlpm.x="G4")*1, (_xlpm.x="G5")*1, (_xlpm.x="GA")*1, (_xlpm.x="GK")*1  )&gt;0, 2, 3))</f>
        <v>2</v>
      </c>
      <c r="AA58" s="23" cm="1">
        <f t="array" ref="AA58">_xlfn.LET(_xlpm.x, O58:O60, IF(SUM(
(_xlpm.x="M4")*1, (_xlpm.x="M5")*1, (_xlpm.x="A")*1, (_xlpm.x="K")*1,
(_xlpm.x="G4")*1, (_xlpm.x="G5")*1, (_xlpm.x="GA")*1, (_xlpm.x="GK")*1  )&gt;0, 2, 3))</f>
        <v>2</v>
      </c>
      <c r="AC58" s="129" t="s">
        <v>12</v>
      </c>
      <c r="AD58" s="175">
        <v>7</v>
      </c>
      <c r="AE58" s="175">
        <v>13</v>
      </c>
      <c r="AF58" s="175">
        <v>0</v>
      </c>
      <c r="AG58" s="175">
        <v>7</v>
      </c>
      <c r="AH58" s="175">
        <v>14</v>
      </c>
      <c r="AI58" s="5"/>
      <c r="AJ58" s="129" t="s">
        <v>12</v>
      </c>
      <c r="AK58" s="175">
        <v>7</v>
      </c>
      <c r="AL58" s="175">
        <v>13</v>
      </c>
      <c r="AM58" s="175">
        <v>0</v>
      </c>
      <c r="AN58" s="175">
        <v>7</v>
      </c>
      <c r="AO58" s="175">
        <v>14</v>
      </c>
    </row>
    <row r="59" spans="10:41" ht="16.5" customHeight="1">
      <c r="J59" s="168">
        <v>55</v>
      </c>
      <c r="K59" s="169" t="s">
        <v>31</v>
      </c>
      <c r="L59" s="169" t="s">
        <v>82</v>
      </c>
      <c r="M59" s="169" t="s">
        <v>96</v>
      </c>
      <c r="N59" s="169" t="s">
        <v>28</v>
      </c>
      <c r="O59" s="169" t="s">
        <v>29</v>
      </c>
      <c r="Q59" s="168">
        <v>7</v>
      </c>
      <c r="R59" s="168">
        <v>16</v>
      </c>
      <c r="S59" s="168">
        <v>15</v>
      </c>
      <c r="T59" s="168">
        <v>9</v>
      </c>
      <c r="U59" s="168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(_xlpm.x="M4")*1, (_xlpm.x="M5")*1, (_xlpm.x="A")*1, (_xlpm.x="K")*1,
(_xlpm.x="G4")*1, (_xlpm.x="G5")*1, (_xlpm.x="GA")*1, (_xlpm.x="GK")*1  )&gt;0, 2, 3))</f>
        <v>2</v>
      </c>
      <c r="AA59" s="23" cm="1">
        <f t="array" ref="AA59">_xlfn.LET(_xlpm.x, O59:O61, IF(SUM(
(_xlpm.x="M4")*1, (_xlpm.x="M5")*1, (_xlpm.x="A")*1, (_xlpm.x="K")*1,
(_xlpm.x="G4")*1, (_xlpm.x="G5")*1, (_xlpm.x="GA")*1, (_xlpm.x="GK")*1  )&gt;0, 2, 3))</f>
        <v>2</v>
      </c>
      <c r="AC59" s="129" t="s">
        <v>13</v>
      </c>
      <c r="AD59" s="175">
        <v>43</v>
      </c>
      <c r="AE59" s="175">
        <v>22</v>
      </c>
      <c r="AF59" s="175">
        <v>0</v>
      </c>
      <c r="AG59" s="175">
        <v>31</v>
      </c>
      <c r="AH59" s="175">
        <v>36</v>
      </c>
      <c r="AI59" s="5"/>
      <c r="AJ59" s="129" t="s">
        <v>13</v>
      </c>
      <c r="AK59" s="175">
        <v>43</v>
      </c>
      <c r="AL59" s="175">
        <v>22</v>
      </c>
      <c r="AM59" s="175">
        <v>0</v>
      </c>
      <c r="AN59" s="175">
        <v>31</v>
      </c>
      <c r="AO59" s="175">
        <v>36</v>
      </c>
    </row>
    <row r="60" spans="10:41" ht="16.5" customHeight="1">
      <c r="J60" s="23">
        <v>56</v>
      </c>
      <c r="K60" s="169" t="s">
        <v>25</v>
      </c>
      <c r="L60" s="169" t="s">
        <v>13</v>
      </c>
      <c r="M60" s="169" t="s">
        <v>94</v>
      </c>
      <c r="N60" s="169" t="s">
        <v>95</v>
      </c>
      <c r="O60" s="169" t="s">
        <v>30</v>
      </c>
      <c r="Q60" s="168">
        <v>8</v>
      </c>
      <c r="R60" s="168">
        <v>5</v>
      </c>
      <c r="S60" s="168">
        <v>17</v>
      </c>
      <c r="T60" s="168">
        <v>6</v>
      </c>
      <c r="U60" s="168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(_xlpm.x="M4")*1, (_xlpm.x="M5")*1, (_xlpm.x="A")*1, (_xlpm.x="K")*1,
(_xlpm.x="G4")*1, (_xlpm.x="G5")*1, (_xlpm.x="GA")*1, (_xlpm.x="GK")*1  )&gt;0, 2, 3))</f>
        <v>2</v>
      </c>
      <c r="AA60" s="23" cm="1">
        <f t="array" ref="AA60">_xlfn.LET(_xlpm.x, O60:O62, IF(SUM(
(_xlpm.x="M4")*1, (_xlpm.x="M5")*1, (_xlpm.x="A")*1, (_xlpm.x="K")*1,
(_xlpm.x="G4")*1, (_xlpm.x="G5")*1, (_xlpm.x="GA")*1, (_xlpm.x="GK")*1  )&gt;0, 2, 3))</f>
        <v>2</v>
      </c>
      <c r="AC60" s="129" t="s">
        <v>95</v>
      </c>
      <c r="AD60" s="175">
        <v>42</v>
      </c>
      <c r="AE60" s="175">
        <v>22</v>
      </c>
      <c r="AF60" s="175">
        <v>0</v>
      </c>
      <c r="AG60" s="175">
        <v>27</v>
      </c>
      <c r="AH60" s="175">
        <v>34</v>
      </c>
      <c r="AI60" s="5"/>
      <c r="AJ60" s="129" t="s">
        <v>95</v>
      </c>
      <c r="AK60" s="175">
        <v>42</v>
      </c>
      <c r="AL60" s="175">
        <v>22</v>
      </c>
      <c r="AM60" s="175">
        <v>0</v>
      </c>
      <c r="AN60" s="175">
        <v>27</v>
      </c>
      <c r="AO60" s="175">
        <v>34</v>
      </c>
    </row>
    <row r="61" spans="10:41">
      <c r="J61" s="168">
        <v>57</v>
      </c>
      <c r="K61" s="169" t="s">
        <v>13</v>
      </c>
      <c r="L61" s="169" t="s">
        <v>95</v>
      </c>
      <c r="M61" s="169" t="s">
        <v>96</v>
      </c>
      <c r="N61" s="169" t="s">
        <v>80</v>
      </c>
      <c r="O61" s="169" t="s">
        <v>29</v>
      </c>
      <c r="Q61" s="168">
        <v>5</v>
      </c>
      <c r="R61" s="168">
        <v>6</v>
      </c>
      <c r="S61" s="168">
        <v>15</v>
      </c>
      <c r="T61" s="168">
        <v>13</v>
      </c>
      <c r="U61" s="168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(_xlpm.x="M4")*1, (_xlpm.x="M5")*1, (_xlpm.x="A")*1, (_xlpm.x="K")*1,
(_xlpm.x="G4")*1, (_xlpm.x="G5")*1, (_xlpm.x="GA")*1, (_xlpm.x="GK")*1  )&gt;0, 2, 3))</f>
        <v>3</v>
      </c>
      <c r="AA61" s="23" cm="1">
        <f t="array" ref="AA61">_xlfn.LET(_xlpm.x, O61:O63, IF(SUM(
(_xlpm.x="M4")*1, (_xlpm.x="M5")*1, (_xlpm.x="A")*1, (_xlpm.x="K")*1,
(_xlpm.x="G4")*1, (_xlpm.x="G5")*1, (_xlpm.x="GA")*1, (_xlpm.x="GK")*1  )&gt;0, 2, 3))</f>
        <v>2</v>
      </c>
      <c r="AC61" s="129" t="s">
        <v>31</v>
      </c>
      <c r="AD61" s="175">
        <v>43</v>
      </c>
      <c r="AE61" s="175">
        <v>27</v>
      </c>
      <c r="AF61" s="175">
        <v>0</v>
      </c>
      <c r="AG61" s="175">
        <v>31</v>
      </c>
      <c r="AH61" s="175">
        <v>35</v>
      </c>
      <c r="AI61" s="5"/>
      <c r="AJ61" s="129" t="s">
        <v>31</v>
      </c>
      <c r="AK61" s="175">
        <v>43</v>
      </c>
      <c r="AL61" s="175">
        <v>27</v>
      </c>
      <c r="AM61" s="175">
        <v>0</v>
      </c>
      <c r="AN61" s="175">
        <v>31</v>
      </c>
      <c r="AO61" s="175">
        <v>35</v>
      </c>
    </row>
    <row r="62" spans="10:41">
      <c r="J62" s="23">
        <v>58</v>
      </c>
      <c r="K62" s="169" t="s">
        <v>95</v>
      </c>
      <c r="L62" s="169" t="s">
        <v>81</v>
      </c>
      <c r="M62" s="169" t="s">
        <v>82</v>
      </c>
      <c r="N62" s="169" t="s">
        <v>28</v>
      </c>
      <c r="O62" s="169" t="s">
        <v>13</v>
      </c>
      <c r="Q62" s="168">
        <v>6</v>
      </c>
      <c r="R62" s="168">
        <v>14</v>
      </c>
      <c r="S62" s="168">
        <v>16</v>
      </c>
      <c r="T62" s="168">
        <v>9</v>
      </c>
      <c r="U62" s="168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(_xlpm.x="M4")*1, (_xlpm.x="M5")*1, (_xlpm.x="A")*1, (_xlpm.x="K")*1,
(_xlpm.x="G4")*1, (_xlpm.x="G5")*1, (_xlpm.x="GA")*1, (_xlpm.x="GK")*1  )&gt;0, 2, 3))</f>
        <v>3</v>
      </c>
      <c r="AA62" s="23" cm="1">
        <f t="array" ref="AA62">_xlfn.LET(_xlpm.x, O62:O64, IF(SUM(
(_xlpm.x="M4")*1, (_xlpm.x="M5")*1, (_xlpm.x="A")*1, (_xlpm.x="K")*1,
(_xlpm.x="G4")*1, (_xlpm.x="G5")*1, (_xlpm.x="GA")*1, (_xlpm.x="GK")*1  )&gt;0, 2, 3))</f>
        <v>2</v>
      </c>
      <c r="AC62" s="129" t="s">
        <v>29</v>
      </c>
      <c r="AD62" s="175">
        <v>43</v>
      </c>
      <c r="AE62" s="175">
        <v>24</v>
      </c>
      <c r="AF62" s="175">
        <v>0</v>
      </c>
      <c r="AG62" s="175">
        <v>32</v>
      </c>
      <c r="AH62" s="175">
        <v>34</v>
      </c>
      <c r="AI62" s="5"/>
      <c r="AJ62" s="129" t="s">
        <v>29</v>
      </c>
      <c r="AK62" s="175">
        <v>43</v>
      </c>
      <c r="AL62" s="175">
        <v>24</v>
      </c>
      <c r="AM62" s="175">
        <v>0</v>
      </c>
      <c r="AN62" s="175">
        <v>32</v>
      </c>
      <c r="AO62" s="175">
        <v>34</v>
      </c>
    </row>
    <row r="63" spans="10:41" ht="16.5" customHeight="1">
      <c r="J63" s="168">
        <v>59</v>
      </c>
      <c r="K63" s="169" t="s">
        <v>14</v>
      </c>
      <c r="L63" s="169" t="s">
        <v>23</v>
      </c>
      <c r="M63" s="169" t="s">
        <v>96</v>
      </c>
      <c r="N63" s="169" t="s">
        <v>15</v>
      </c>
      <c r="O63" s="169" t="s">
        <v>30</v>
      </c>
      <c r="Q63" s="168">
        <v>1</v>
      </c>
      <c r="R63" s="168">
        <v>5</v>
      </c>
      <c r="S63" s="168">
        <v>15</v>
      </c>
      <c r="T63" s="168">
        <v>2</v>
      </c>
      <c r="U63" s="168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3</v>
      </c>
      <c r="Z63" s="23" cm="1">
        <f t="array" ref="Z63">_xlfn.LET(_xlpm.x, N63:N65, IF(SUM(
(_xlpm.x="M4")*1, (_xlpm.x="M5")*1, (_xlpm.x="A")*1, (_xlpm.x="K")*1,
(_xlpm.x="G4")*1, (_xlpm.x="G5")*1, (_xlpm.x="GA")*1, (_xlpm.x="GK")*1  )&gt;0, 2, 3))</f>
        <v>3</v>
      </c>
      <c r="AA63" s="23" cm="1">
        <f t="array" ref="AA63">_xlfn.LET(_xlpm.x, O63:O65, IF(SUM(
(_xlpm.x="M4")*1, (_xlpm.x="M5")*1, (_xlpm.x="A")*1, (_xlpm.x="K")*1,
(_xlpm.x="G4")*1, (_xlpm.x="G5")*1, (_xlpm.x="GA")*1, (_xlpm.x="GK")*1  )&gt;0, 2, 3))</f>
        <v>2</v>
      </c>
      <c r="AC63" s="129" t="s">
        <v>28</v>
      </c>
      <c r="AD63" s="175">
        <v>7</v>
      </c>
      <c r="AE63" s="175">
        <v>12</v>
      </c>
      <c r="AF63" s="175">
        <v>0</v>
      </c>
      <c r="AG63" s="175">
        <v>6</v>
      </c>
      <c r="AH63" s="175">
        <v>13</v>
      </c>
      <c r="AI63" s="5"/>
      <c r="AJ63" s="129" t="s">
        <v>28</v>
      </c>
      <c r="AK63" s="175">
        <v>7</v>
      </c>
      <c r="AL63" s="175">
        <v>12</v>
      </c>
      <c r="AM63" s="175">
        <v>0</v>
      </c>
      <c r="AN63" s="175">
        <v>6</v>
      </c>
      <c r="AO63" s="175">
        <v>13</v>
      </c>
    </row>
    <row r="64" spans="10:41" ht="16.5" customHeight="1">
      <c r="J64" s="23">
        <v>60</v>
      </c>
      <c r="K64" s="169" t="s">
        <v>29</v>
      </c>
      <c r="L64" s="169" t="s">
        <v>25</v>
      </c>
      <c r="M64" s="169" t="s">
        <v>94</v>
      </c>
      <c r="N64" s="169" t="s">
        <v>28</v>
      </c>
      <c r="O64" s="169" t="s">
        <v>13</v>
      </c>
      <c r="Q64" s="168">
        <v>8</v>
      </c>
      <c r="R64" s="168">
        <v>8</v>
      </c>
      <c r="S64" s="168">
        <v>17</v>
      </c>
      <c r="T64" s="168">
        <v>9</v>
      </c>
      <c r="U64" s="168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3</v>
      </c>
      <c r="Z64" s="23" cm="1">
        <f t="array" ref="Z64">_xlfn.LET(_xlpm.x, N64:N66, IF(SUM(
(_xlpm.x="M4")*1, (_xlpm.x="M5")*1, (_xlpm.x="A")*1, (_xlpm.x="K")*1,
(_xlpm.x="G4")*1, (_xlpm.x="G5")*1, (_xlpm.x="GA")*1, (_xlpm.x="GK")*1  )&gt;0, 2, 3))</f>
        <v>3</v>
      </c>
      <c r="AA64" s="23" cm="1">
        <f t="array" ref="AA64">_xlfn.LET(_xlpm.x, O64:O66, IF(SUM(
(_xlpm.x="M4")*1, (_xlpm.x="M5")*1, (_xlpm.x="A")*1, (_xlpm.x="K")*1,
(_xlpm.x="G4")*1, (_xlpm.x="G5")*1, (_xlpm.x="GA")*1, (_xlpm.x="GK")*1  )&gt;0, 2, 3))</f>
        <v>2</v>
      </c>
      <c r="AC64" s="129" t="s">
        <v>30</v>
      </c>
      <c r="AD64" s="175">
        <v>7</v>
      </c>
      <c r="AE64" s="175">
        <v>8</v>
      </c>
      <c r="AF64" s="175">
        <v>0</v>
      </c>
      <c r="AG64" s="175">
        <v>7</v>
      </c>
      <c r="AH64" s="175">
        <v>14</v>
      </c>
      <c r="AI64" s="5"/>
      <c r="AJ64" s="129" t="s">
        <v>30</v>
      </c>
      <c r="AK64" s="175">
        <v>7</v>
      </c>
      <c r="AL64" s="175">
        <v>8</v>
      </c>
      <c r="AM64" s="175">
        <v>0</v>
      </c>
      <c r="AN64" s="175">
        <v>7</v>
      </c>
      <c r="AO64" s="175">
        <v>14</v>
      </c>
    </row>
    <row r="65" spans="10:41" ht="16.5" customHeight="1">
      <c r="J65" s="168">
        <v>61</v>
      </c>
      <c r="K65" s="169" t="s">
        <v>95</v>
      </c>
      <c r="L65" s="169" t="s">
        <v>95</v>
      </c>
      <c r="M65" s="169" t="s">
        <v>80</v>
      </c>
      <c r="N65" s="169" t="s">
        <v>78</v>
      </c>
      <c r="O65" s="169" t="s">
        <v>12</v>
      </c>
      <c r="Q65" s="168">
        <v>6</v>
      </c>
      <c r="R65" s="168">
        <v>6</v>
      </c>
      <c r="S65" s="168">
        <v>13</v>
      </c>
      <c r="T65" s="168">
        <v>11</v>
      </c>
      <c r="U65" s="168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(_xlpm.x="M4")*1, (_xlpm.x="M5")*1, (_xlpm.x="A")*1, (_xlpm.x="K")*1,
(_xlpm.x="G4")*1, (_xlpm.x="G5")*1, (_xlpm.x="GA")*1, (_xlpm.x="GK")*1  )&gt;0, 2, 3))</f>
        <v>2</v>
      </c>
      <c r="AA65" s="23" cm="1">
        <f t="array" ref="AA65">_xlfn.LET(_xlpm.x, O65:O67, IF(SUM(
(_xlpm.x="M4")*1, (_xlpm.x="M5")*1, (_xlpm.x="A")*1, (_xlpm.x="K")*1,
(_xlpm.x="G4")*1, (_xlpm.x="G5")*1, (_xlpm.x="GA")*1, (_xlpm.x="GK")*1  )&gt;0, 2, 3))</f>
        <v>2</v>
      </c>
      <c r="AC65" s="174" t="s">
        <v>78</v>
      </c>
      <c r="AD65" s="176">
        <v>0</v>
      </c>
      <c r="AE65" s="176">
        <v>3</v>
      </c>
      <c r="AF65" s="176">
        <v>3</v>
      </c>
      <c r="AG65" s="176">
        <v>2</v>
      </c>
      <c r="AH65" s="176">
        <v>0</v>
      </c>
      <c r="AI65" s="5"/>
      <c r="AJ65" s="174" t="s">
        <v>78</v>
      </c>
      <c r="AK65" s="176">
        <v>0</v>
      </c>
      <c r="AL65" s="176">
        <v>3</v>
      </c>
      <c r="AM65" s="176">
        <v>3</v>
      </c>
      <c r="AN65" s="176">
        <v>2</v>
      </c>
      <c r="AO65" s="176">
        <v>0</v>
      </c>
    </row>
    <row r="66" spans="10:41" ht="16.5" customHeight="1">
      <c r="J66" s="23">
        <v>62</v>
      </c>
      <c r="K66" s="169" t="s">
        <v>29</v>
      </c>
      <c r="L66" s="169" t="s">
        <v>85</v>
      </c>
      <c r="M66" s="169" t="s">
        <v>94</v>
      </c>
      <c r="N66" s="169" t="s">
        <v>15</v>
      </c>
      <c r="O66" s="169" t="s">
        <v>30</v>
      </c>
      <c r="Q66" s="168">
        <v>8</v>
      </c>
      <c r="R66" s="168">
        <v>18</v>
      </c>
      <c r="S66" s="168">
        <v>17</v>
      </c>
      <c r="T66" s="168">
        <v>2</v>
      </c>
      <c r="U66" s="168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(_xlpm.x="M4")*1, (_xlpm.x="M5")*1, (_xlpm.x="A")*1, (_xlpm.x="K")*1,
(_xlpm.x="G4")*1, (_xlpm.x="G5")*1, (_xlpm.x="GA")*1, (_xlpm.x="GK")*1  )&gt;0, 2, 3))</f>
        <v>2</v>
      </c>
      <c r="AA66" s="23" cm="1">
        <f t="array" ref="AA66">_xlfn.LET(_xlpm.x, O66:O68, IF(SUM(
(_xlpm.x="M4")*1, (_xlpm.x="M5")*1, (_xlpm.x="A")*1, (_xlpm.x="K")*1,
(_xlpm.x="G4")*1, (_xlpm.x="G5")*1, (_xlpm.x="GA")*1, (_xlpm.x="GK")*1  )&gt;0, 2, 3))</f>
        <v>2</v>
      </c>
      <c r="AC66" s="174" t="s">
        <v>79</v>
      </c>
      <c r="AD66" s="176">
        <v>0</v>
      </c>
      <c r="AE66" s="176">
        <v>4</v>
      </c>
      <c r="AF66" s="176">
        <v>1</v>
      </c>
      <c r="AG66" s="176">
        <v>2</v>
      </c>
      <c r="AH66" s="176">
        <v>0</v>
      </c>
      <c r="AI66" s="5"/>
      <c r="AJ66" s="174" t="s">
        <v>79</v>
      </c>
      <c r="AK66" s="176">
        <v>0</v>
      </c>
      <c r="AL66" s="176">
        <v>4</v>
      </c>
      <c r="AM66" s="176">
        <v>1</v>
      </c>
      <c r="AN66" s="176">
        <v>2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12</v>
      </c>
      <c r="M67" s="169" t="s">
        <v>82</v>
      </c>
      <c r="N67" s="169" t="s">
        <v>13</v>
      </c>
      <c r="O67" s="169" t="s">
        <v>31</v>
      </c>
      <c r="Q67" s="168">
        <v>7</v>
      </c>
      <c r="R67" s="168">
        <v>4</v>
      </c>
      <c r="S67" s="168">
        <v>16</v>
      </c>
      <c r="T67" s="168">
        <v>5</v>
      </c>
      <c r="U67" s="168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(_xlpm.x="M4")*1, (_xlpm.x="M5")*1, (_xlpm.x="A")*1, (_xlpm.x="K")*1,
(_xlpm.x="G4")*1, (_xlpm.x="G5")*1, (_xlpm.x="GA")*1, (_xlpm.x="GK")*1  )&gt;0, 2, 3))</f>
        <v>2</v>
      </c>
      <c r="AA67" s="23" cm="1">
        <f t="array" ref="AA67">_xlfn.LET(_xlpm.x, O67:O69, IF(SUM(
(_xlpm.x="M4")*1, (_xlpm.x="M5")*1, (_xlpm.x="A")*1, (_xlpm.x="K")*1,
(_xlpm.x="G4")*1, (_xlpm.x="G5")*1, (_xlpm.x="GA")*1, (_xlpm.x="GK")*1  )&gt;0, 2, 3))</f>
        <v>2</v>
      </c>
      <c r="AC67" s="174" t="s">
        <v>80</v>
      </c>
      <c r="AD67" s="176">
        <v>0</v>
      </c>
      <c r="AE67" s="176">
        <v>4</v>
      </c>
      <c r="AF67" s="176">
        <v>8</v>
      </c>
      <c r="AG67" s="176">
        <v>3</v>
      </c>
      <c r="AH67" s="176">
        <v>0</v>
      </c>
      <c r="AI67" s="5"/>
      <c r="AJ67" s="174" t="s">
        <v>80</v>
      </c>
      <c r="AK67" s="176">
        <v>0</v>
      </c>
      <c r="AL67" s="176">
        <v>4</v>
      </c>
      <c r="AM67" s="176">
        <v>8</v>
      </c>
      <c r="AN67" s="176">
        <v>3</v>
      </c>
      <c r="AO67" s="176">
        <v>0</v>
      </c>
    </row>
    <row r="68" spans="10:41" ht="16.5" customHeight="1">
      <c r="J68" s="23">
        <v>64</v>
      </c>
      <c r="K68" s="169" t="s">
        <v>29</v>
      </c>
      <c r="L68" s="169" t="s">
        <v>31</v>
      </c>
      <c r="M68" s="169" t="s">
        <v>81</v>
      </c>
      <c r="N68" s="169" t="s">
        <v>15</v>
      </c>
      <c r="O68" s="169" t="s">
        <v>12</v>
      </c>
      <c r="Q68" s="168">
        <v>8</v>
      </c>
      <c r="R68" s="168">
        <v>7</v>
      </c>
      <c r="S68" s="168">
        <v>14</v>
      </c>
      <c r="T68" s="168">
        <v>2</v>
      </c>
      <c r="U68" s="168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(_xlpm.x="M4")*1, (_xlpm.x="M5")*1, (_xlpm.x="A")*1, (_xlpm.x="K")*1,
(_xlpm.x="G4")*1, (_xlpm.x="G5")*1, (_xlpm.x="GA")*1, (_xlpm.x="GK")*1  )&gt;0, 2, 3))</f>
        <v>2</v>
      </c>
      <c r="AA68" s="23" cm="1">
        <f t="array" ref="AA68">_xlfn.LET(_xlpm.x, O68:O70, IF(SUM(
(_xlpm.x="M4")*1, (_xlpm.x="M5")*1, (_xlpm.x="A")*1, (_xlpm.x="K")*1,
(_xlpm.x="G4")*1, (_xlpm.x="G5")*1, (_xlpm.x="GA")*1, (_xlpm.x="GK")*1  )&gt;0, 2, 3))</f>
        <v>3</v>
      </c>
      <c r="AC68" s="174" t="s">
        <v>81</v>
      </c>
      <c r="AD68" s="176">
        <v>0</v>
      </c>
      <c r="AE68" s="176">
        <v>9</v>
      </c>
      <c r="AF68" s="176">
        <v>43</v>
      </c>
      <c r="AG68" s="176">
        <v>12</v>
      </c>
      <c r="AH68" s="176">
        <v>0</v>
      </c>
      <c r="AI68" s="5"/>
      <c r="AJ68" s="174" t="s">
        <v>81</v>
      </c>
      <c r="AK68" s="176">
        <v>0</v>
      </c>
      <c r="AL68" s="176">
        <v>9</v>
      </c>
      <c r="AM68" s="176">
        <v>43</v>
      </c>
      <c r="AN68" s="176">
        <v>12</v>
      </c>
      <c r="AO68" s="176">
        <v>0</v>
      </c>
    </row>
    <row r="69" spans="10:41" ht="16.5" customHeight="1">
      <c r="J69" s="168">
        <v>65</v>
      </c>
      <c r="K69" s="169" t="s">
        <v>95</v>
      </c>
      <c r="L69" s="169" t="s">
        <v>12</v>
      </c>
      <c r="M69" s="169" t="s">
        <v>96</v>
      </c>
      <c r="N69" s="169" t="s">
        <v>84</v>
      </c>
      <c r="O69" s="169" t="s">
        <v>16</v>
      </c>
      <c r="Q69" s="168">
        <v>6</v>
      </c>
      <c r="R69" s="168">
        <v>4</v>
      </c>
      <c r="S69" s="168">
        <v>15</v>
      </c>
      <c r="T69" s="168">
        <v>17</v>
      </c>
      <c r="U69" s="168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(_xlpm.x="M4")*1, (_xlpm.x="M5")*1, (_xlpm.x="A")*1, (_xlpm.x="K")*1,
(_xlpm.x="G4")*1, (_xlpm.x="G5")*1, (_xlpm.x="GA")*1, (_xlpm.x="GK")*1  )&gt;0, 2, 3))</f>
        <v>2</v>
      </c>
      <c r="AA69" s="23" cm="1">
        <f t="array" ref="AA69">_xlfn.LET(_xlpm.x, O69:O71, IF(SUM(
(_xlpm.x="M4")*1, (_xlpm.x="M5")*1, (_xlpm.x="A")*1, (_xlpm.x="K")*1,
(_xlpm.x="G4")*1, (_xlpm.x="G5")*1, (_xlpm.x="GA")*1, (_xlpm.x="GK")*1  )&gt;0, 2, 3))</f>
        <v>3</v>
      </c>
      <c r="AC69" s="174" t="s">
        <v>96</v>
      </c>
      <c r="AD69" s="176">
        <v>0</v>
      </c>
      <c r="AE69" s="176">
        <v>9</v>
      </c>
      <c r="AF69" s="176">
        <v>42</v>
      </c>
      <c r="AG69" s="176">
        <v>13</v>
      </c>
      <c r="AH69" s="176">
        <v>0</v>
      </c>
      <c r="AI69" s="5"/>
      <c r="AJ69" s="174" t="s">
        <v>96</v>
      </c>
      <c r="AK69" s="176">
        <v>0</v>
      </c>
      <c r="AL69" s="176">
        <v>9</v>
      </c>
      <c r="AM69" s="176">
        <v>42</v>
      </c>
      <c r="AN69" s="176">
        <v>13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94</v>
      </c>
      <c r="M70" s="169" t="s">
        <v>94</v>
      </c>
      <c r="N70" s="169" t="s">
        <v>12</v>
      </c>
      <c r="O70" s="169" t="s">
        <v>27</v>
      </c>
      <c r="Q70" s="168">
        <v>8</v>
      </c>
      <c r="R70" s="168">
        <v>17</v>
      </c>
      <c r="S70" s="168">
        <v>17</v>
      </c>
      <c r="T70" s="168">
        <v>4</v>
      </c>
      <c r="U70" s="168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(_xlpm.x="M4")*1, (_xlpm.x="M5")*1, (_xlpm.x="A")*1, (_xlpm.x="K")*1,
(_xlpm.x="G4")*1, (_xlpm.x="G5")*1, (_xlpm.x="GA")*1, (_xlpm.x="GK")*1  )&gt;0, 2, 3))</f>
        <v>2</v>
      </c>
      <c r="AA70" s="23" cm="1">
        <f t="array" ref="AA70">_xlfn.LET(_xlpm.x, O70:O72, IF(SUM(
(_xlpm.x="M4")*1, (_xlpm.x="M5")*1, (_xlpm.x="A")*1, (_xlpm.x="K")*1,
(_xlpm.x="G4")*1, (_xlpm.x="G5")*1, (_xlpm.x="GA")*1, (_xlpm.x="GK")*1  )&gt;0, 2, 3))</f>
        <v>3</v>
      </c>
      <c r="AC70" s="174" t="s">
        <v>82</v>
      </c>
      <c r="AD70" s="176">
        <v>0</v>
      </c>
      <c r="AE70" s="176">
        <v>11</v>
      </c>
      <c r="AF70" s="176">
        <v>42</v>
      </c>
      <c r="AG70" s="176">
        <v>11</v>
      </c>
      <c r="AH70" s="176">
        <v>0</v>
      </c>
      <c r="AI70" s="5"/>
      <c r="AJ70" s="174" t="s">
        <v>82</v>
      </c>
      <c r="AK70" s="176">
        <v>0</v>
      </c>
      <c r="AL70" s="176">
        <v>11</v>
      </c>
      <c r="AM70" s="176">
        <v>42</v>
      </c>
      <c r="AN70" s="176">
        <v>11</v>
      </c>
      <c r="AO70" s="176">
        <v>0</v>
      </c>
    </row>
    <row r="71" spans="10:41" ht="16.5" customHeight="1">
      <c r="J71" s="168">
        <v>67</v>
      </c>
      <c r="K71" s="169" t="s">
        <v>13</v>
      </c>
      <c r="L71" s="169" t="s">
        <v>13</v>
      </c>
      <c r="M71" s="169" t="s">
        <v>81</v>
      </c>
      <c r="N71" s="169" t="s">
        <v>13</v>
      </c>
      <c r="O71" s="169" t="s">
        <v>12</v>
      </c>
      <c r="Q71" s="168">
        <v>5</v>
      </c>
      <c r="R71" s="168">
        <v>5</v>
      </c>
      <c r="S71" s="168">
        <v>14</v>
      </c>
      <c r="T71" s="168">
        <v>5</v>
      </c>
      <c r="U71" s="168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(_xlpm.x="M4")*1, (_xlpm.x="M5")*1, (_xlpm.x="A")*1, (_xlpm.x="K")*1,
(_xlpm.x="G4")*1, (_xlpm.x="G5")*1, (_xlpm.x="GA")*1, (_xlpm.x="GK")*1  )&gt;0, 2, 3))</f>
        <v>2</v>
      </c>
      <c r="AA71" s="23" cm="1">
        <f t="array" ref="AA71">_xlfn.LET(_xlpm.x, O71:O73, IF(SUM(
(_xlpm.x="M4")*1, (_xlpm.x="M5")*1, (_xlpm.x="A")*1, (_xlpm.x="K")*1,
(_xlpm.x="G4")*1, (_xlpm.x="G5")*1, (_xlpm.x="GA")*1, (_xlpm.x="GK")*1  )&gt;0, 2, 3))</f>
        <v>3</v>
      </c>
      <c r="AC71" s="174" t="s">
        <v>94</v>
      </c>
      <c r="AD71" s="176">
        <v>0</v>
      </c>
      <c r="AE71" s="176">
        <v>10</v>
      </c>
      <c r="AF71" s="176">
        <v>44</v>
      </c>
      <c r="AG71" s="176">
        <v>11</v>
      </c>
      <c r="AH71" s="176">
        <v>0</v>
      </c>
      <c r="AI71" s="5"/>
      <c r="AJ71" s="174" t="s">
        <v>94</v>
      </c>
      <c r="AK71" s="176">
        <v>0</v>
      </c>
      <c r="AL71" s="176">
        <v>10</v>
      </c>
      <c r="AM71" s="176">
        <v>44</v>
      </c>
      <c r="AN71" s="176">
        <v>11</v>
      </c>
      <c r="AO71" s="176">
        <v>0</v>
      </c>
    </row>
    <row r="72" spans="10:41" ht="16.5" customHeight="1">
      <c r="J72" s="23">
        <v>68</v>
      </c>
      <c r="K72" s="169" t="s">
        <v>29</v>
      </c>
      <c r="L72" s="169" t="s">
        <v>28</v>
      </c>
      <c r="M72" s="169" t="s">
        <v>94</v>
      </c>
      <c r="N72" s="169" t="s">
        <v>87</v>
      </c>
      <c r="O72" s="169" t="s">
        <v>16</v>
      </c>
      <c r="Q72" s="168">
        <v>8</v>
      </c>
      <c r="R72" s="168">
        <v>9</v>
      </c>
      <c r="S72" s="168">
        <v>17</v>
      </c>
      <c r="T72" s="168">
        <v>19</v>
      </c>
      <c r="U72" s="168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(_xlpm.x="M4")*1, (_xlpm.x="M5")*1, (_xlpm.x="A")*1, (_xlpm.x="K")*1,
(_xlpm.x="G4")*1, (_xlpm.x="G5")*1, (_xlpm.x="GA")*1, (_xlpm.x="GK")*1  )&gt;0, 2, 3))</f>
        <v>2</v>
      </c>
      <c r="AA72" s="23" cm="1">
        <f t="array" ref="AA72">_xlfn.LET(_xlpm.x, O72:O74, IF(SUM(
(_xlpm.x="M4")*1, (_xlpm.x="M5")*1, (_xlpm.x="A")*1, (_xlpm.x="K")*1,
(_xlpm.x="G4")*1, (_xlpm.x="G5")*1, (_xlpm.x="GA")*1, (_xlpm.x="GK")*1  )&gt;0, 2, 3))</f>
        <v>2</v>
      </c>
      <c r="AC72" s="174" t="s">
        <v>85</v>
      </c>
      <c r="AD72" s="176">
        <v>0</v>
      </c>
      <c r="AE72" s="176">
        <v>4</v>
      </c>
      <c r="AF72" s="176">
        <v>6</v>
      </c>
      <c r="AG72" s="176">
        <v>2</v>
      </c>
      <c r="AH72" s="176">
        <v>0</v>
      </c>
      <c r="AI72" s="5"/>
      <c r="AJ72" s="174" t="s">
        <v>85</v>
      </c>
      <c r="AK72" s="176">
        <v>0</v>
      </c>
      <c r="AL72" s="176">
        <v>4</v>
      </c>
      <c r="AM72" s="176">
        <v>6</v>
      </c>
      <c r="AN72" s="176">
        <v>2</v>
      </c>
      <c r="AO72" s="176">
        <v>0</v>
      </c>
    </row>
    <row r="73" spans="10:41" ht="16.5" customHeight="1">
      <c r="J73" s="168">
        <v>69</v>
      </c>
      <c r="K73" s="169" t="s">
        <v>17</v>
      </c>
      <c r="L73" s="169" t="s">
        <v>25</v>
      </c>
      <c r="M73" s="169" t="s">
        <v>96</v>
      </c>
      <c r="N73" s="169" t="s">
        <v>30</v>
      </c>
      <c r="O73" s="169" t="s">
        <v>27</v>
      </c>
      <c r="Q73" s="168">
        <v>7</v>
      </c>
      <c r="R73" s="168">
        <v>8</v>
      </c>
      <c r="S73" s="168">
        <v>15</v>
      </c>
      <c r="T73" s="168">
        <v>10</v>
      </c>
      <c r="U73" s="168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(_xlpm.x="M4")*1, (_xlpm.x="M5")*1, (_xlpm.x="A")*1, (_xlpm.x="K")*1,
(_xlpm.x="G4")*1, (_xlpm.x="G5")*1, (_xlpm.x="GA")*1, (_xlpm.x="GK")*1  )&gt;0, 2, 3))</f>
        <v>2</v>
      </c>
      <c r="AA73" s="23" cm="1">
        <f t="array" ref="AA73">_xlfn.LET(_xlpm.x, O73:O75, IF(SUM(
(_xlpm.x="M4")*1, (_xlpm.x="M5")*1, (_xlpm.x="A")*1, (_xlpm.x="K")*1,
(_xlpm.x="G4")*1, (_xlpm.x="G5")*1, (_xlpm.x="GA")*1, (_xlpm.x="GK")*1  )&gt;0, 2, 3))</f>
        <v>2</v>
      </c>
      <c r="AC73" s="174" t="s">
        <v>87</v>
      </c>
      <c r="AD73" s="176">
        <v>0</v>
      </c>
      <c r="AE73" s="176">
        <v>3</v>
      </c>
      <c r="AF73" s="176">
        <v>9</v>
      </c>
      <c r="AG73" s="176">
        <v>3</v>
      </c>
      <c r="AH73" s="176">
        <v>0</v>
      </c>
      <c r="AI73" s="5"/>
      <c r="AJ73" s="174" t="s">
        <v>87</v>
      </c>
      <c r="AK73" s="176">
        <v>0</v>
      </c>
      <c r="AL73" s="176">
        <v>3</v>
      </c>
      <c r="AM73" s="176">
        <v>9</v>
      </c>
      <c r="AN73" s="176">
        <v>3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95</v>
      </c>
      <c r="M74" s="169" t="s">
        <v>94</v>
      </c>
      <c r="N74" s="169" t="s">
        <v>83</v>
      </c>
      <c r="O74" s="169" t="s">
        <v>13</v>
      </c>
      <c r="Q74" s="168">
        <v>8</v>
      </c>
      <c r="R74" s="168">
        <v>6</v>
      </c>
      <c r="S74" s="168">
        <v>17</v>
      </c>
      <c r="T74" s="168">
        <v>16</v>
      </c>
      <c r="U74" s="168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(_xlpm.x="M4")*1, (_xlpm.x="M5")*1, (_xlpm.x="A")*1, (_xlpm.x="K")*1,
(_xlpm.x="G4")*1, (_xlpm.x="G5")*1, (_xlpm.x="GA")*1, (_xlpm.x="GK")*1  )&gt;0, 2, 3))</f>
        <v>2</v>
      </c>
      <c r="AA74" s="23" cm="1">
        <f t="array" ref="AA74">_xlfn.LET(_xlpm.x, O74:O76, IF(SUM(
(_xlpm.x="M4")*1, (_xlpm.x="M5")*1, (_xlpm.x="A")*1, (_xlpm.x="K")*1,
(_xlpm.x="G4")*1, (_xlpm.x="G5")*1, (_xlpm.x="GA")*1, (_xlpm.x="GK")*1  )&gt;0, 2, 3))</f>
        <v>2</v>
      </c>
      <c r="AD74" s="99">
        <v>199</v>
      </c>
      <c r="AE74" s="99">
        <v>208</v>
      </c>
      <c r="AF74" s="99">
        <v>198</v>
      </c>
      <c r="AG74" s="99">
        <v>207</v>
      </c>
      <c r="AH74" s="99">
        <v>198</v>
      </c>
      <c r="AI74" s="5"/>
      <c r="AK74" s="99">
        <v>199</v>
      </c>
      <c r="AL74" s="99">
        <v>208</v>
      </c>
      <c r="AM74" s="99">
        <v>198</v>
      </c>
      <c r="AN74" s="99">
        <v>207</v>
      </c>
      <c r="AO74" s="99">
        <v>198</v>
      </c>
    </row>
    <row r="75" spans="10:41" ht="16.5" customHeight="1">
      <c r="J75" s="168">
        <v>71</v>
      </c>
      <c r="K75" s="169" t="s">
        <v>17</v>
      </c>
      <c r="L75" s="169" t="s">
        <v>12</v>
      </c>
      <c r="M75" s="169" t="s">
        <v>80</v>
      </c>
      <c r="N75" s="169" t="s">
        <v>95</v>
      </c>
      <c r="O75" s="169" t="s">
        <v>28</v>
      </c>
      <c r="Q75" s="168">
        <v>7</v>
      </c>
      <c r="R75" s="168">
        <v>4</v>
      </c>
      <c r="S75" s="168">
        <v>13</v>
      </c>
      <c r="T75" s="168">
        <v>6</v>
      </c>
      <c r="U75" s="168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(_xlpm.x="M4")*1, (_xlpm.x="M5")*1, (_xlpm.x="A")*1, (_xlpm.x="K")*1,
(_xlpm.x="G4")*1, (_xlpm.x="G5")*1, (_xlpm.x="GA")*1, (_xlpm.x="GK")*1  )&gt;0, 2, 3))</f>
        <v>2</v>
      </c>
      <c r="AA75" s="23" cm="1">
        <f t="array" ref="AA75">_xlfn.LET(_xlpm.x, O75:O77, IF(SUM(
(_xlpm.x="M4")*1, (_xlpm.x="M5")*1, (_xlpm.x="A")*1, (_xlpm.x="K")*1,
(_xlpm.x="G4")*1, (_xlpm.x="G5")*1, (_xlpm.x="GA")*1, (_xlpm.x="GK")*1  )&gt;0, 2, 3))</f>
        <v>2</v>
      </c>
      <c r="AH75" s="5"/>
      <c r="AI75" s="5"/>
      <c r="AO75" s="5"/>
    </row>
    <row r="76" spans="10:41" ht="16.5" customHeight="1">
      <c r="J76" s="23">
        <v>72</v>
      </c>
      <c r="K76" s="169" t="s">
        <v>31</v>
      </c>
      <c r="L76" s="169" t="s">
        <v>25</v>
      </c>
      <c r="M76" s="169" t="s">
        <v>94</v>
      </c>
      <c r="N76" s="169" t="s">
        <v>29</v>
      </c>
      <c r="O76" s="169" t="s">
        <v>95</v>
      </c>
      <c r="Q76" s="168">
        <v>7</v>
      </c>
      <c r="R76" s="168">
        <v>8</v>
      </c>
      <c r="S76" s="168">
        <v>17</v>
      </c>
      <c r="T76" s="168">
        <v>8</v>
      </c>
      <c r="U76" s="168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3</v>
      </c>
      <c r="Z76" s="23" cm="1">
        <f t="array" ref="Z76">_xlfn.LET(_xlpm.x, N76:N78, IF(SUM(
(_xlpm.x="M4")*1, (_xlpm.x="M5")*1, (_xlpm.x="A")*1, (_xlpm.x="K")*1,
(_xlpm.x="G4")*1, (_xlpm.x="G5")*1, (_xlpm.x="GA")*1, (_xlpm.x="GK")*1  )&gt;0, 2, 3))</f>
        <v>2</v>
      </c>
      <c r="AA76" s="23" cm="1">
        <f t="array" ref="AA76">_xlfn.LET(_xlpm.x, O76:O78, IF(SUM(
(_xlpm.x="M4")*1, (_xlpm.x="M5")*1, (_xlpm.x="A")*1, (_xlpm.x="K")*1,
(_xlpm.x="G4")*1, (_xlpm.x="G5")*1, (_xlpm.x="GA")*1, (_xlpm.x="GK")*1  )&gt;0, 2, 3))</f>
        <v>2</v>
      </c>
      <c r="AH76" s="5"/>
      <c r="AI76" s="5"/>
      <c r="AO76" s="5"/>
    </row>
    <row r="77" spans="10:41" ht="16.5" customHeight="1">
      <c r="J77" s="168">
        <v>73</v>
      </c>
      <c r="K77" s="169" t="s">
        <v>95</v>
      </c>
      <c r="L77" s="169" t="s">
        <v>12</v>
      </c>
      <c r="M77" s="169" t="s">
        <v>78</v>
      </c>
      <c r="N77" s="169" t="s">
        <v>80</v>
      </c>
      <c r="O77" s="169" t="s">
        <v>30</v>
      </c>
      <c r="Q77" s="168">
        <v>6</v>
      </c>
      <c r="R77" s="168">
        <v>4</v>
      </c>
      <c r="S77" s="168">
        <v>11</v>
      </c>
      <c r="T77" s="168">
        <v>13</v>
      </c>
      <c r="U77" s="168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3</v>
      </c>
      <c r="Z77" s="23" cm="1">
        <f t="array" ref="Z77">_xlfn.LET(_xlpm.x, N77:N79, IF(SUM(
(_xlpm.x="M4")*1, (_xlpm.x="M5")*1, (_xlpm.x="A")*1, (_xlpm.x="K")*1,
(_xlpm.x="G4")*1, (_xlpm.x="G5")*1, (_xlpm.x="GA")*1, (_xlpm.x="GK")*1  )&gt;0, 2, 3))</f>
        <v>2</v>
      </c>
      <c r="AA77" s="23" cm="1">
        <f t="array" ref="AA77">_xlfn.LET(_xlpm.x, O77:O79, IF(SUM(
(_xlpm.x="M4")*1, (_xlpm.x="M5")*1, (_xlpm.x="A")*1, (_xlpm.x="K")*1,
(_xlpm.x="G4")*1, (_xlpm.x="G5")*1, (_xlpm.x="GA")*1, (_xlpm.x="GK")*1  )&gt;0, 2, 3))</f>
        <v>2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81</v>
      </c>
      <c r="N78" s="169" t="s">
        <v>29</v>
      </c>
      <c r="O78" s="169" t="s">
        <v>31</v>
      </c>
      <c r="Q78" s="168">
        <v>7</v>
      </c>
      <c r="R78" s="168">
        <v>2</v>
      </c>
      <c r="S78" s="168">
        <v>14</v>
      </c>
      <c r="T78" s="168">
        <v>8</v>
      </c>
      <c r="U78" s="168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3</v>
      </c>
      <c r="Z78" s="23" cm="1">
        <f t="array" ref="Z78">_xlfn.LET(_xlpm.x, N78:N80, IF(SUM(
(_xlpm.x="M4")*1, (_xlpm.x="M5")*1, (_xlpm.x="A")*1, (_xlpm.x="K")*1,
(_xlpm.x="G4")*1, (_xlpm.x="G5")*1, (_xlpm.x="GA")*1, (_xlpm.x="GK")*1  )&gt;0, 2, 3))</f>
        <v>2</v>
      </c>
      <c r="AA78" s="23" cm="1">
        <f t="array" ref="AA78">_xlfn.LET(_xlpm.x, O78:O80, IF(SUM(
(_xlpm.x="M4")*1, (_xlpm.x="M5")*1, (_xlpm.x="A")*1, (_xlpm.x="K")*1,
(_xlpm.x="G4")*1, (_xlpm.x="G5")*1, (_xlpm.x="GA")*1, (_xlpm.x="GK")*1  )&gt;0, 2, 3))</f>
        <v>2</v>
      </c>
      <c r="AH78" s="5"/>
      <c r="AI78" s="5"/>
      <c r="AO78" s="5"/>
    </row>
    <row r="79" spans="10:41" ht="16.5" customHeight="1">
      <c r="J79" s="168">
        <v>75</v>
      </c>
      <c r="K79" s="169" t="s">
        <v>29</v>
      </c>
      <c r="L79" s="169" t="s">
        <v>17</v>
      </c>
      <c r="M79" s="169" t="s">
        <v>82</v>
      </c>
      <c r="N79" s="169" t="s">
        <v>13</v>
      </c>
      <c r="O79" s="169" t="s">
        <v>13</v>
      </c>
      <c r="Q79" s="168">
        <v>8</v>
      </c>
      <c r="R79" s="168">
        <v>7</v>
      </c>
      <c r="S79" s="168">
        <v>16</v>
      </c>
      <c r="T79" s="168">
        <v>5</v>
      </c>
      <c r="U79" s="168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3</v>
      </c>
      <c r="Z79" s="23" cm="1">
        <f t="array" ref="Z79">_xlfn.LET(_xlpm.x, N79:N81, IF(SUM(
(_xlpm.x="M4")*1, (_xlpm.x="M5")*1, (_xlpm.x="A")*1, (_xlpm.x="K")*1,
(_xlpm.x="G4")*1, (_xlpm.x="G5")*1, (_xlpm.x="GA")*1, (_xlpm.x="GK")*1  )&gt;0, 2, 3))</f>
        <v>2</v>
      </c>
      <c r="AA79" s="23" cm="1">
        <f t="array" ref="AA79">_xlfn.LET(_xlpm.x, O79:O81, IF(SUM(
(_xlpm.x="M4")*1, (_xlpm.x="M5")*1, (_xlpm.x="A")*1, (_xlpm.x="K")*1,
(_xlpm.x="G4")*1, (_xlpm.x="G5")*1, (_xlpm.x="GA")*1, (_xlpm.x="GK")*1  )&gt;0, 2, 3))</f>
        <v>2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293</v>
      </c>
      <c r="M80" s="169" t="s">
        <v>80</v>
      </c>
      <c r="N80" s="169" t="s">
        <v>28</v>
      </c>
      <c r="O80" s="169" t="s">
        <v>95</v>
      </c>
      <c r="Q80" s="168">
        <v>7</v>
      </c>
      <c r="R80" s="168">
        <v>6</v>
      </c>
      <c r="S80" s="168">
        <v>13</v>
      </c>
      <c r="T80" s="168">
        <v>9</v>
      </c>
      <c r="U80" s="168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3</v>
      </c>
      <c r="Z80" s="23" cm="1">
        <f t="array" ref="Z80">_xlfn.LET(_xlpm.x, N80:N82, IF(SUM(
(_xlpm.x="M4")*1, (_xlpm.x="M5")*1, (_xlpm.x="A")*1, (_xlpm.x="K")*1,
(_xlpm.x="G4")*1, (_xlpm.x="G5")*1, (_xlpm.x="GA")*1, (_xlpm.x="GK")*1  )&gt;0, 2, 3))</f>
        <v>2</v>
      </c>
      <c r="AA80" s="23" cm="1">
        <f t="array" ref="AA80">_xlfn.LET(_xlpm.x, O80:O82, IF(SUM(
(_xlpm.x="M4")*1, (_xlpm.x="M5")*1, (_xlpm.x="A")*1, (_xlpm.x="K")*1,
(_xlpm.x="G4")*1, (_xlpm.x="G5")*1, (_xlpm.x="GA")*1, (_xlpm.x="GK")*1  )&gt;0, 2, 3))</f>
        <v>2</v>
      </c>
      <c r="AH80" s="5"/>
      <c r="AI80" s="5"/>
      <c r="AO80" s="5"/>
    </row>
    <row r="81" spans="10:41">
      <c r="J81" s="168">
        <v>77</v>
      </c>
      <c r="K81" s="169" t="s">
        <v>29</v>
      </c>
      <c r="L81" s="169" t="s">
        <v>31</v>
      </c>
      <c r="M81" s="169" t="s">
        <v>81</v>
      </c>
      <c r="N81" s="169" t="s">
        <v>12</v>
      </c>
      <c r="O81" s="169" t="s">
        <v>31</v>
      </c>
      <c r="Q81" s="168">
        <v>8</v>
      </c>
      <c r="R81" s="168">
        <v>7</v>
      </c>
      <c r="S81" s="168">
        <v>14</v>
      </c>
      <c r="T81" s="168">
        <v>4</v>
      </c>
      <c r="U81" s="168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3</v>
      </c>
      <c r="Z81" s="23" cm="1">
        <f t="array" ref="Z81">_xlfn.LET(_xlpm.x, N81:N83, IF(SUM(
(_xlpm.x="M4")*1, (_xlpm.x="M5")*1, (_xlpm.x="A")*1, (_xlpm.x="K")*1,
(_xlpm.x="G4")*1, (_xlpm.x="G5")*1, (_xlpm.x="GA")*1, (_xlpm.x="GK")*1  )&gt;0, 2, 3))</f>
        <v>2</v>
      </c>
      <c r="AA81" s="23" cm="1">
        <f t="array" ref="AA81">_xlfn.LET(_xlpm.x, O81:O83, IF(SUM(
(_xlpm.x="M4")*1, (_xlpm.x="M5")*1, (_xlpm.x="A")*1, (_xlpm.x="K")*1,
(_xlpm.x="G4")*1, (_xlpm.x="G5")*1, (_xlpm.x="GA")*1, (_xlpm.x="GK")*1  )&gt;0, 2, 3))</f>
        <v>2</v>
      </c>
      <c r="AH81" s="5"/>
      <c r="AI81" s="5"/>
      <c r="AO81" s="5"/>
    </row>
    <row r="82" spans="10:41">
      <c r="J82" s="23">
        <v>78</v>
      </c>
      <c r="K82" s="169" t="s">
        <v>31</v>
      </c>
      <c r="L82" s="169" t="s">
        <v>85</v>
      </c>
      <c r="M82" s="169" t="s">
        <v>82</v>
      </c>
      <c r="N82" s="169" t="s">
        <v>17</v>
      </c>
      <c r="O82" s="169" t="s">
        <v>30</v>
      </c>
      <c r="Q82" s="168">
        <v>7</v>
      </c>
      <c r="R82" s="168">
        <v>18</v>
      </c>
      <c r="S82" s="168">
        <v>16</v>
      </c>
      <c r="T82" s="168">
        <v>7</v>
      </c>
      <c r="U82" s="168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3</v>
      </c>
      <c r="Z82" s="23" cm="1">
        <f t="array" ref="Z82">_xlfn.LET(_xlpm.x, N82:N84, IF(SUM(
(_xlpm.x="M4")*1, (_xlpm.x="M5")*1, (_xlpm.x="A")*1, (_xlpm.x="K")*1,
(_xlpm.x="G4")*1, (_xlpm.x="G5")*1, (_xlpm.x="GA")*1, (_xlpm.x="GK")*1  )&gt;0, 2, 3))</f>
        <v>2</v>
      </c>
      <c r="AA82" s="23" cm="1">
        <f t="array" ref="AA82">_xlfn.LET(_xlpm.x, O82:O84, IF(SUM(
(_xlpm.x="M4")*1, (_xlpm.x="M5")*1, (_xlpm.x="A")*1, (_xlpm.x="K")*1,
(_xlpm.x="G4")*1, (_xlpm.x="G5")*1, (_xlpm.x="GA")*1, (_xlpm.x="GK")*1  )&gt;0, 2, 3))</f>
        <v>3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13</v>
      </c>
      <c r="M83" s="169" t="s">
        <v>81</v>
      </c>
      <c r="N83" s="169" t="s">
        <v>13</v>
      </c>
      <c r="O83" s="169" t="s">
        <v>15</v>
      </c>
      <c r="Q83" s="168">
        <v>6</v>
      </c>
      <c r="R83" s="168">
        <v>5</v>
      </c>
      <c r="S83" s="168">
        <v>14</v>
      </c>
      <c r="T83" s="168">
        <v>5</v>
      </c>
      <c r="U83" s="168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3</v>
      </c>
      <c r="Z83" s="23" cm="1">
        <f t="array" ref="Z83">_xlfn.LET(_xlpm.x, N83:N85, IF(SUM(
(_xlpm.x="M4")*1, (_xlpm.x="M5")*1, (_xlpm.x="A")*1, (_xlpm.x="K")*1,
(_xlpm.x="G4")*1, (_xlpm.x="G5")*1, (_xlpm.x="GA")*1, (_xlpm.x="GK")*1  )&gt;0, 2, 3))</f>
        <v>2</v>
      </c>
      <c r="AA83" s="23" cm="1">
        <f t="array" ref="AA83">_xlfn.LET(_xlpm.x, O83:O85, IF(SUM(
(_xlpm.x="M4")*1, (_xlpm.x="M5")*1, (_xlpm.x="A")*1, (_xlpm.x="K")*1,
(_xlpm.x="G4")*1, (_xlpm.x="G5")*1, (_xlpm.x="GA")*1, (_xlpm.x="GK")*1  )&gt;0, 2, 3))</f>
        <v>2</v>
      </c>
      <c r="AH83" s="5"/>
      <c r="AI83" s="5"/>
      <c r="AO83" s="5"/>
    </row>
    <row r="84" spans="10:41">
      <c r="J84" s="23">
        <v>80</v>
      </c>
      <c r="K84" s="169" t="s">
        <v>25</v>
      </c>
      <c r="L84" s="169" t="s">
        <v>28</v>
      </c>
      <c r="M84" s="169" t="s">
        <v>94</v>
      </c>
      <c r="N84" s="169" t="s">
        <v>29</v>
      </c>
      <c r="O84" s="169" t="s">
        <v>12</v>
      </c>
      <c r="Q84" s="168">
        <v>8</v>
      </c>
      <c r="R84" s="168">
        <v>9</v>
      </c>
      <c r="S84" s="168">
        <v>17</v>
      </c>
      <c r="T84" s="168">
        <v>8</v>
      </c>
      <c r="U84" s="168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(_xlpm.x="M4")*1, (_xlpm.x="M5")*1, (_xlpm.x="A")*1, (_xlpm.x="K")*1,
(_xlpm.x="G4")*1, (_xlpm.x="G5")*1, (_xlpm.x="GA")*1, (_xlpm.x="GK")*1  )&gt;0, 2, 3))</f>
        <v>2</v>
      </c>
      <c r="AA84" s="23" cm="1">
        <f t="array" ref="AA84">_xlfn.LET(_xlpm.x, O84:O86, IF(SUM(
(_xlpm.x="M4")*1, (_xlpm.x="M5")*1, (_xlpm.x="A")*1, (_xlpm.x="K")*1,
(_xlpm.x="G4")*1, (_xlpm.x="G5")*1, (_xlpm.x="GA")*1, (_xlpm.x="GK")*1  )&gt;0, 2, 3))</f>
        <v>2</v>
      </c>
      <c r="AH84" s="5"/>
      <c r="AI84" s="5"/>
      <c r="AO84" s="5"/>
    </row>
    <row r="85" spans="10:41">
      <c r="J85" s="168">
        <v>81</v>
      </c>
      <c r="K85" s="169" t="s">
        <v>30</v>
      </c>
      <c r="L85" s="169" t="s">
        <v>95</v>
      </c>
      <c r="M85" s="169" t="s">
        <v>96</v>
      </c>
      <c r="N85" s="169" t="s">
        <v>17</v>
      </c>
      <c r="O85" s="169" t="s">
        <v>31</v>
      </c>
      <c r="Q85" s="168">
        <v>10</v>
      </c>
      <c r="R85" s="168">
        <v>6</v>
      </c>
      <c r="S85" s="168">
        <v>15</v>
      </c>
      <c r="T85" s="168">
        <v>7</v>
      </c>
      <c r="U85" s="168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1</v>
      </c>
      <c r="Z85" s="23" cm="1">
        <f t="array" ref="Z85">_xlfn.LET(_xlpm.x, N85:N87, IF(SUM(
(_xlpm.x="M4")*1, (_xlpm.x="M5")*1, (_xlpm.x="A")*1, (_xlpm.x="K")*1,
(_xlpm.x="G4")*1, (_xlpm.x="G5")*1, (_xlpm.x="GA")*1, (_xlpm.x="GK")*1  )&gt;0, 2, 3))</f>
        <v>2</v>
      </c>
      <c r="AA85" s="23" cm="1">
        <f t="array" ref="AA85">_xlfn.LET(_xlpm.x, O85:O87, IF(SUM(
(_xlpm.x="M4")*1, (_xlpm.x="M5")*1, (_xlpm.x="A")*1, (_xlpm.x="K")*1,
(_xlpm.x="G4")*1, (_xlpm.x="G5")*1, (_xlpm.x="GA")*1, (_xlpm.x="GK")*1  )&gt;0, 2, 3))</f>
        <v>2</v>
      </c>
      <c r="AH85" s="5"/>
      <c r="AI85" s="5"/>
      <c r="AO85" s="5"/>
    </row>
    <row r="86" spans="10:41">
      <c r="J86" s="23">
        <v>82</v>
      </c>
      <c r="K86" s="169" t="s">
        <v>13</v>
      </c>
      <c r="L86" s="169" t="s">
        <v>31</v>
      </c>
      <c r="M86" s="169" t="s">
        <v>81</v>
      </c>
      <c r="N86" s="169" t="s">
        <v>30</v>
      </c>
      <c r="O86" s="169" t="s">
        <v>29</v>
      </c>
      <c r="Q86" s="168">
        <v>5</v>
      </c>
      <c r="R86" s="168">
        <v>7</v>
      </c>
      <c r="S86" s="168">
        <v>14</v>
      </c>
      <c r="T86" s="168">
        <v>10</v>
      </c>
      <c r="U86" s="168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(_xlpm.x="M4")*1, (_xlpm.x="M5")*1, (_xlpm.x="A")*1, (_xlpm.x="K")*1,
(_xlpm.x="G4")*1, (_xlpm.x="G5")*1, (_xlpm.x="GA")*1, (_xlpm.x="GK")*1  )&gt;0, 2, 3))</f>
        <v>3</v>
      </c>
      <c r="AA86" s="23" cm="1">
        <f t="array" ref="AA86">_xlfn.LET(_xlpm.x, O86:O88, IF(SUM(
(_xlpm.x="M4")*1, (_xlpm.x="M5")*1, (_xlpm.x="A")*1, (_xlpm.x="K")*1,
(_xlpm.x="G4")*1, (_xlpm.x="G5")*1, (_xlpm.x="GA")*1, (_xlpm.x="GK")*1  )&gt;0, 2, 3))</f>
        <v>2</v>
      </c>
      <c r="AH86" s="5"/>
      <c r="AI86" s="5"/>
      <c r="AO86" s="5"/>
    </row>
    <row r="87" spans="10:41">
      <c r="J87" s="168">
        <v>83</v>
      </c>
      <c r="K87" s="169" t="s">
        <v>31</v>
      </c>
      <c r="L87" s="169" t="s">
        <v>96</v>
      </c>
      <c r="M87" s="169" t="s">
        <v>96</v>
      </c>
      <c r="N87" s="169" t="s">
        <v>28</v>
      </c>
      <c r="O87" s="169" t="s">
        <v>95</v>
      </c>
      <c r="Q87" s="168">
        <v>7</v>
      </c>
      <c r="R87" s="168">
        <v>15</v>
      </c>
      <c r="S87" s="168">
        <v>15</v>
      </c>
      <c r="T87" s="168">
        <v>9</v>
      </c>
      <c r="U87" s="168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(_xlpm.x="M4")*1, (_xlpm.x="M5")*1, (_xlpm.x="A")*1, (_xlpm.x="K")*1,
(_xlpm.x="G4")*1, (_xlpm.x="G5")*1, (_xlpm.x="GA")*1, (_xlpm.x="GK")*1  )&gt;0, 2, 3))</f>
        <v>3</v>
      </c>
      <c r="AA87" s="23" cm="1">
        <f t="array" ref="AA87">_xlfn.LET(_xlpm.x, O87:O89, IF(SUM(
(_xlpm.x="M4")*1, (_xlpm.x="M5")*1, (_xlpm.x="A")*1, (_xlpm.x="K")*1,
(_xlpm.x="G4")*1, (_xlpm.x="G5")*1, (_xlpm.x="GA")*1, (_xlpm.x="GK")*1  )&gt;0, 2, 3))</f>
        <v>2</v>
      </c>
      <c r="AH87" s="5"/>
      <c r="AI87" s="5"/>
      <c r="AO87" s="5"/>
    </row>
    <row r="88" spans="10:41">
      <c r="J88" s="23">
        <v>84</v>
      </c>
      <c r="K88" s="169" t="s">
        <v>29</v>
      </c>
      <c r="L88" s="169" t="s">
        <v>31</v>
      </c>
      <c r="M88" s="169" t="s">
        <v>94</v>
      </c>
      <c r="N88" s="169" t="s">
        <v>12</v>
      </c>
      <c r="O88" s="169" t="s">
        <v>13</v>
      </c>
      <c r="Q88" s="168">
        <v>8</v>
      </c>
      <c r="R88" s="168">
        <v>7</v>
      </c>
      <c r="S88" s="168">
        <v>17</v>
      </c>
      <c r="T88" s="168">
        <v>4</v>
      </c>
      <c r="U88" s="168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(_xlpm.x="M4")*1, (_xlpm.x="M5")*1, (_xlpm.x="A")*1, (_xlpm.x="K")*1,
(_xlpm.x="G4")*1, (_xlpm.x="G5")*1, (_xlpm.x="GA")*1, (_xlpm.x="GK")*1  )&gt;0, 2, 3))</f>
        <v>2</v>
      </c>
      <c r="AA88" s="23" cm="1">
        <f t="array" ref="AA88">_xlfn.LET(_xlpm.x, O88:O90, IF(SUM(
(_xlpm.x="M4")*1, (_xlpm.x="M5")*1, (_xlpm.x="A")*1, (_xlpm.x="K")*1,
(_xlpm.x="G4")*1, (_xlpm.x="G5")*1, (_xlpm.x="GA")*1, (_xlpm.x="GK")*1  )&gt;0, 2, 3))</f>
        <v>2</v>
      </c>
      <c r="AH88" s="5"/>
      <c r="AI88" s="5"/>
      <c r="AO88" s="5"/>
    </row>
    <row r="89" spans="10:41">
      <c r="J89" s="168">
        <v>85</v>
      </c>
      <c r="K89" s="169" t="s">
        <v>13</v>
      </c>
      <c r="L89" s="169" t="s">
        <v>12</v>
      </c>
      <c r="M89" s="169" t="s">
        <v>81</v>
      </c>
      <c r="N89" s="169" t="s">
        <v>14</v>
      </c>
      <c r="O89" s="169" t="s">
        <v>30</v>
      </c>
      <c r="Q89" s="168">
        <v>5</v>
      </c>
      <c r="R89" s="168">
        <v>4</v>
      </c>
      <c r="S89" s="168">
        <v>14</v>
      </c>
      <c r="T89" s="168">
        <v>1</v>
      </c>
      <c r="U89" s="168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1</v>
      </c>
      <c r="Z89" s="23" cm="1">
        <f t="array" ref="Z89">_xlfn.LET(_xlpm.x, N89:N91, IF(SUM(
(_xlpm.x="M4")*1, (_xlpm.x="M5")*1, (_xlpm.x="A")*1, (_xlpm.x="K")*1,
(_xlpm.x="G4")*1, (_xlpm.x="G5")*1, (_xlpm.x="GA")*1, (_xlpm.x="GK")*1  )&gt;0, 2, 3))</f>
        <v>2</v>
      </c>
      <c r="AA89" s="23" cm="1">
        <f t="array" ref="AA89">_xlfn.LET(_xlpm.x, O89:O91, IF(SUM(
(_xlpm.x="M4")*1, (_xlpm.x="M5")*1, (_xlpm.x="A")*1, (_xlpm.x="K")*1,
(_xlpm.x="G4")*1, (_xlpm.x="G5")*1, (_xlpm.x="GA")*1, (_xlpm.x="GK")*1  )&gt;0, 2, 3))</f>
        <v>2</v>
      </c>
      <c r="AH89" s="5"/>
      <c r="AI89" s="5"/>
      <c r="AO89" s="5"/>
    </row>
    <row r="90" spans="10:41">
      <c r="J90" s="23">
        <v>86</v>
      </c>
      <c r="K90" s="169" t="s">
        <v>31</v>
      </c>
      <c r="L90" s="169" t="s">
        <v>29</v>
      </c>
      <c r="M90" s="169" t="s">
        <v>96</v>
      </c>
      <c r="N90" s="169" t="s">
        <v>13</v>
      </c>
      <c r="O90" s="169" t="s">
        <v>31</v>
      </c>
      <c r="Q90" s="168">
        <v>7</v>
      </c>
      <c r="R90" s="168">
        <v>8</v>
      </c>
      <c r="S90" s="168">
        <v>15</v>
      </c>
      <c r="T90" s="168">
        <v>5</v>
      </c>
      <c r="U90" s="168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1</v>
      </c>
      <c r="Z90" s="23" cm="1">
        <f t="array" ref="Z90">_xlfn.LET(_xlpm.x, N90:N92, IF(SUM(
(_xlpm.x="M4")*1, (_xlpm.x="M5")*1, (_xlpm.x="A")*1, (_xlpm.x="K")*1,
(_xlpm.x="G4")*1, (_xlpm.x="G5")*1, (_xlpm.x="GA")*1, (_xlpm.x="GK")*1  )&gt;0, 2, 3))</f>
        <v>2</v>
      </c>
      <c r="AA90" s="23" cm="1">
        <f t="array" ref="AA90">_xlfn.LET(_xlpm.x, O90:O92, IF(SUM(
(_xlpm.x="M4")*1, (_xlpm.x="M5")*1, (_xlpm.x="A")*1, (_xlpm.x="K")*1,
(_xlpm.x="G4")*1, (_xlpm.x="G5")*1, (_xlpm.x="GA")*1, (_xlpm.x="GK")*1  )&gt;0, 2, 3))</f>
        <v>2</v>
      </c>
      <c r="AH90" s="5"/>
      <c r="AI90" s="5"/>
      <c r="AO90" s="5"/>
    </row>
    <row r="91" spans="10:41">
      <c r="J91" s="168">
        <v>87</v>
      </c>
      <c r="K91" s="169" t="s">
        <v>95</v>
      </c>
      <c r="L91" s="169" t="s">
        <v>95</v>
      </c>
      <c r="M91" s="169" t="s">
        <v>81</v>
      </c>
      <c r="N91" s="169" t="s">
        <v>29</v>
      </c>
      <c r="O91" s="169" t="s">
        <v>16</v>
      </c>
      <c r="Q91" s="168">
        <v>6</v>
      </c>
      <c r="R91" s="168">
        <v>6</v>
      </c>
      <c r="S91" s="168">
        <v>14</v>
      </c>
      <c r="T91" s="168">
        <v>8</v>
      </c>
      <c r="U91" s="168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3</v>
      </c>
      <c r="Z91" s="23" cm="1">
        <f t="array" ref="Z91">_xlfn.LET(_xlpm.x, N91:N93, IF(SUM(
(_xlpm.x="M4")*1, (_xlpm.x="M5")*1, (_xlpm.x="A")*1, (_xlpm.x="K")*1,
(_xlpm.x="G4")*1, (_xlpm.x="G5")*1, (_xlpm.x="GA")*1, (_xlpm.x="GK")*1  )&gt;0, 2, 3))</f>
        <v>2</v>
      </c>
      <c r="AA91" s="23" cm="1">
        <f t="array" ref="AA91">_xlfn.LET(_xlpm.x, O91:O93, IF(SUM(
(_xlpm.x="M4")*1, (_xlpm.x="M5")*1, (_xlpm.x="A")*1, (_xlpm.x="K")*1,
(_xlpm.x="G4")*1, (_xlpm.x="G5")*1, (_xlpm.x="GA")*1, (_xlpm.x="GK")*1  )&gt;0, 2, 3))</f>
        <v>3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81</v>
      </c>
      <c r="M92" s="169" t="s">
        <v>79</v>
      </c>
      <c r="N92" s="169" t="s">
        <v>16</v>
      </c>
      <c r="O92" s="169" t="s">
        <v>28</v>
      </c>
      <c r="Q92" s="168">
        <v>5</v>
      </c>
      <c r="R92" s="168">
        <v>14</v>
      </c>
      <c r="S92" s="168">
        <v>12</v>
      </c>
      <c r="T92" s="168">
        <v>3</v>
      </c>
      <c r="U92" s="168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(_xlpm.x="M4")*1, (_xlpm.x="M5")*1, (_xlpm.x="A")*1, (_xlpm.x="K")*1,
(_xlpm.x="G4")*1, (_xlpm.x="G5")*1, (_xlpm.x="GA")*1, (_xlpm.x="GK")*1  )&gt;0, 2, 3))</f>
        <v>2</v>
      </c>
      <c r="AA92" s="23" cm="1">
        <f t="array" ref="AA92">_xlfn.LET(_xlpm.x, O92:O94, IF(SUM(
(_xlpm.x="M4")*1, (_xlpm.x="M5")*1, (_xlpm.x="A")*1, (_xlpm.x="K")*1,
(_xlpm.x="G4")*1, (_xlpm.x="G5")*1, (_xlpm.x="GA")*1, (_xlpm.x="GK")*1  )&gt;0, 2, 3))</f>
        <v>3</v>
      </c>
      <c r="AH92" s="5"/>
      <c r="AI92" s="5"/>
      <c r="AO92" s="5"/>
    </row>
    <row r="93" spans="10:41">
      <c r="J93" s="168">
        <v>89</v>
      </c>
      <c r="K93" s="169" t="s">
        <v>30</v>
      </c>
      <c r="L93" s="169" t="s">
        <v>31</v>
      </c>
      <c r="M93" s="169" t="s">
        <v>82</v>
      </c>
      <c r="N93" s="169" t="s">
        <v>95</v>
      </c>
      <c r="O93" s="169" t="s">
        <v>30</v>
      </c>
      <c r="Q93" s="168">
        <v>10</v>
      </c>
      <c r="R93" s="168">
        <v>7</v>
      </c>
      <c r="S93" s="168">
        <v>16</v>
      </c>
      <c r="T93" s="168">
        <v>6</v>
      </c>
      <c r="U93" s="168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(_xlpm.x="M4")*1, (_xlpm.x="M5")*1, (_xlpm.x="A")*1, (_xlpm.x="K")*1,
(_xlpm.x="G4")*1, (_xlpm.x="G5")*1, (_xlpm.x="GA")*1, (_xlpm.x="GK")*1  )&gt;0, 2, 3))</f>
        <v>2</v>
      </c>
      <c r="AA93" s="23" cm="1">
        <f t="array" ref="AA93">_xlfn.LET(_xlpm.x, O93:O95, IF(SUM(
(_xlpm.x="M4")*1, (_xlpm.x="M5")*1, (_xlpm.x="A")*1, (_xlpm.x="K")*1,
(_xlpm.x="G4")*1, (_xlpm.x="G5")*1, (_xlpm.x="GA")*1, (_xlpm.x="GK")*1  )&gt;0, 2, 3))</f>
        <v>2</v>
      </c>
      <c r="AH93" s="5"/>
      <c r="AI93" s="5"/>
      <c r="AO93" s="5"/>
    </row>
    <row r="94" spans="10:41">
      <c r="J94" s="23">
        <v>90</v>
      </c>
      <c r="K94" s="169" t="s">
        <v>29</v>
      </c>
      <c r="L94" s="169" t="s">
        <v>29</v>
      </c>
      <c r="M94" s="169" t="s">
        <v>94</v>
      </c>
      <c r="N94" s="169" t="s">
        <v>79</v>
      </c>
      <c r="O94" s="169" t="s">
        <v>14</v>
      </c>
      <c r="Q94" s="168">
        <v>8</v>
      </c>
      <c r="R94" s="168">
        <v>8</v>
      </c>
      <c r="S94" s="168">
        <v>17</v>
      </c>
      <c r="T94" s="168">
        <v>12</v>
      </c>
      <c r="U94" s="168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(_xlpm.x="M4")*1, (_xlpm.x="M5")*1, (_xlpm.x="A")*1, (_xlpm.x="K")*1,
(_xlpm.x="G4")*1, (_xlpm.x="G5")*1, (_xlpm.x="GA")*1, (_xlpm.x="GK")*1  )&gt;0, 2, 3))</f>
        <v>3</v>
      </c>
      <c r="AA94" s="23" cm="1">
        <f t="array" ref="AA94">_xlfn.LET(_xlpm.x, O94:O96, IF(SUM(
(_xlpm.x="M4")*1, (_xlpm.x="M5")*1, (_xlpm.x="A")*1, (_xlpm.x="K")*1,
(_xlpm.x="G4")*1, (_xlpm.x="G5")*1, (_xlpm.x="GA")*1, (_xlpm.x="GK")*1  )&gt;0, 2, 3))</f>
        <v>2</v>
      </c>
      <c r="AH94" s="5"/>
      <c r="AI94" s="5"/>
      <c r="AO94" s="5"/>
    </row>
    <row r="95" spans="10:41">
      <c r="J95" s="168">
        <v>91</v>
      </c>
      <c r="K95" s="169" t="s">
        <v>95</v>
      </c>
      <c r="L95" s="169" t="s">
        <v>30</v>
      </c>
      <c r="M95" s="169" t="s">
        <v>82</v>
      </c>
      <c r="N95" s="169" t="s">
        <v>78</v>
      </c>
      <c r="O95" s="169" t="s">
        <v>29</v>
      </c>
      <c r="Q95" s="168">
        <v>6</v>
      </c>
      <c r="R95" s="168">
        <v>10</v>
      </c>
      <c r="S95" s="168">
        <v>16</v>
      </c>
      <c r="T95" s="168">
        <v>11</v>
      </c>
      <c r="U95" s="168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(_xlpm.x="M4")*1, (_xlpm.x="M5")*1, (_xlpm.x="A")*1, (_xlpm.x="K")*1,
(_xlpm.x="G4")*1, (_xlpm.x="G5")*1, (_xlpm.x="GA")*1, (_xlpm.x="GK")*1  )&gt;0, 2, 3))</f>
        <v>2</v>
      </c>
      <c r="AA95" s="23" cm="1">
        <f t="array" ref="AA95">_xlfn.LET(_xlpm.x, O95:O97, IF(SUM(
(_xlpm.x="M4")*1, (_xlpm.x="M5")*1, (_xlpm.x="A")*1, (_xlpm.x="K")*1,
(_xlpm.x="G4")*1, (_xlpm.x="G5")*1, (_xlpm.x="GA")*1, (_xlpm.x="GK")*1  )&gt;0, 2, 3))</f>
        <v>2</v>
      </c>
      <c r="AH95" s="5"/>
      <c r="AI95" s="5"/>
      <c r="AO95" s="5"/>
    </row>
    <row r="96" spans="10:41">
      <c r="J96" s="23">
        <v>92</v>
      </c>
      <c r="K96" s="169" t="s">
        <v>13</v>
      </c>
      <c r="L96" s="169" t="s">
        <v>95</v>
      </c>
      <c r="M96" s="169" t="s">
        <v>94</v>
      </c>
      <c r="N96" s="169" t="s">
        <v>14</v>
      </c>
      <c r="O96" s="169" t="s">
        <v>13</v>
      </c>
      <c r="Q96" s="168">
        <v>5</v>
      </c>
      <c r="R96" s="168">
        <v>6</v>
      </c>
      <c r="S96" s="168">
        <v>17</v>
      </c>
      <c r="T96" s="168">
        <v>1</v>
      </c>
      <c r="U96" s="168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(_xlpm.x="M4")*1, (_xlpm.x="M5")*1, (_xlpm.x="A")*1, (_xlpm.x="K")*1,
(_xlpm.x="G4")*1, (_xlpm.x="G5")*1, (_xlpm.x="GA")*1, (_xlpm.x="GK")*1  )&gt;0, 2, 3))</f>
        <v>2</v>
      </c>
      <c r="AA96" s="23" cm="1">
        <f t="array" ref="AA96">_xlfn.LET(_xlpm.x, O96:O98, IF(SUM(
(_xlpm.x="M4")*1, (_xlpm.x="M5")*1, (_xlpm.x="A")*1, (_xlpm.x="K")*1,
(_xlpm.x="G4")*1, (_xlpm.x="G5")*1, (_xlpm.x="GA")*1, (_xlpm.x="GK")*1  )&gt;0, 2, 3))</f>
        <v>2</v>
      </c>
      <c r="AH96" s="5"/>
      <c r="AI96" s="5"/>
      <c r="AO96" s="5"/>
    </row>
    <row r="97" spans="10:41">
      <c r="J97" s="168">
        <v>93</v>
      </c>
      <c r="K97" s="169" t="s">
        <v>31</v>
      </c>
      <c r="L97" s="169" t="s">
        <v>28</v>
      </c>
      <c r="M97" s="169" t="s">
        <v>81</v>
      </c>
      <c r="N97" s="169" t="s">
        <v>29</v>
      </c>
      <c r="O97" s="169" t="s">
        <v>30</v>
      </c>
      <c r="Q97" s="168">
        <v>7</v>
      </c>
      <c r="R97" s="168">
        <v>9</v>
      </c>
      <c r="S97" s="168">
        <v>14</v>
      </c>
      <c r="T97" s="168">
        <v>8</v>
      </c>
      <c r="U97" s="168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(_xlpm.x="M4")*1, (_xlpm.x="M5")*1, (_xlpm.x="A")*1, (_xlpm.x="K")*1,
(_xlpm.x="G4")*1, (_xlpm.x="G5")*1, (_xlpm.x="GA")*1, (_xlpm.x="GK")*1  )&gt;0, 2, 3))</f>
        <v>2</v>
      </c>
      <c r="AA97" s="23" cm="1">
        <f t="array" ref="AA97">_xlfn.LET(_xlpm.x, O97:O99, IF(SUM(
(_xlpm.x="M4")*1, (_xlpm.x="M5")*1, (_xlpm.x="A")*1, (_xlpm.x="K")*1,
(_xlpm.x="G4")*1, (_xlpm.x="G5")*1, (_xlpm.x="GA")*1, (_xlpm.x="GK")*1  )&gt;0, 2, 3))</f>
        <v>2</v>
      </c>
      <c r="AH97" s="5"/>
      <c r="AI97" s="5"/>
      <c r="AO97" s="5"/>
    </row>
    <row r="98" spans="10:41">
      <c r="J98" s="23">
        <v>94</v>
      </c>
      <c r="K98" s="169" t="s">
        <v>29</v>
      </c>
      <c r="L98" s="169" t="s">
        <v>85</v>
      </c>
      <c r="M98" s="169" t="s">
        <v>82</v>
      </c>
      <c r="N98" s="169" t="s">
        <v>31</v>
      </c>
      <c r="O98" s="169" t="s">
        <v>13</v>
      </c>
      <c r="Q98" s="168">
        <v>8</v>
      </c>
      <c r="R98" s="168">
        <v>18</v>
      </c>
      <c r="S98" s="168">
        <v>16</v>
      </c>
      <c r="T98" s="168">
        <v>7</v>
      </c>
      <c r="U98" s="168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(_xlpm.x="M4")*1, (_xlpm.x="M5")*1, (_xlpm.x="A")*1, (_xlpm.x="K")*1,
(_xlpm.x="G4")*1, (_xlpm.x="G5")*1, (_xlpm.x="GA")*1, (_xlpm.x="GK")*1  )&gt;0, 2, 3))</f>
        <v>2</v>
      </c>
      <c r="AA98" s="23" cm="1">
        <f t="array" ref="AA98">_xlfn.LET(_xlpm.x, O98:O100, IF(SUM(
(_xlpm.x="M4")*1, (_xlpm.x="M5")*1, (_xlpm.x="A")*1, (_xlpm.x="K")*1,
(_xlpm.x="G4")*1, (_xlpm.x="G5")*1, (_xlpm.x="GA")*1, (_xlpm.x="GK")*1  )&gt;0, 2, 3))</f>
        <v>2</v>
      </c>
      <c r="AH98" s="5"/>
      <c r="AI98" s="5"/>
      <c r="AO98" s="5"/>
    </row>
    <row r="99" spans="10:41">
      <c r="J99" s="168">
        <v>95</v>
      </c>
      <c r="K99" s="169" t="s">
        <v>95</v>
      </c>
      <c r="L99" s="169" t="s">
        <v>15</v>
      </c>
      <c r="M99" s="169" t="s">
        <v>94</v>
      </c>
      <c r="N99" s="169" t="s">
        <v>80</v>
      </c>
      <c r="O99" s="169" t="s">
        <v>21</v>
      </c>
      <c r="Q99" s="168">
        <v>6</v>
      </c>
      <c r="R99" s="168">
        <v>2</v>
      </c>
      <c r="S99" s="168">
        <v>17</v>
      </c>
      <c r="T99" s="168">
        <v>13</v>
      </c>
      <c r="U99" s="168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(_xlpm.x="M4")*1, (_xlpm.x="M5")*1, (_xlpm.x="A")*1, (_xlpm.x="K")*1,
(_xlpm.x="G4")*1, (_xlpm.x="G5")*1, (_xlpm.x="GA")*1, (_xlpm.x="GK")*1  )&gt;0, 2, 3))</f>
        <v>2</v>
      </c>
      <c r="AA99" s="23" cm="1">
        <f t="array" ref="AA99">_xlfn.LET(_xlpm.x, O99:O101, IF(SUM(
(_xlpm.x="M4")*1, (_xlpm.x="M5")*1, (_xlpm.x="A")*1, (_xlpm.x="K")*1,
(_xlpm.x="G4")*1, (_xlpm.x="G5")*1, (_xlpm.x="GA")*1, (_xlpm.x="GK")*1  )&gt;0, 2, 3))</f>
        <v>2</v>
      </c>
      <c r="AH99" s="5"/>
      <c r="AI99" s="5"/>
      <c r="AO99" s="5"/>
    </row>
    <row r="100" spans="10:41">
      <c r="J100" s="23">
        <v>96</v>
      </c>
      <c r="K100" s="169" t="s">
        <v>13</v>
      </c>
      <c r="L100" s="169" t="s">
        <v>30</v>
      </c>
      <c r="M100" s="169" t="s">
        <v>96</v>
      </c>
      <c r="N100" s="169" t="s">
        <v>29</v>
      </c>
      <c r="O100" s="169" t="s">
        <v>29</v>
      </c>
      <c r="Q100" s="168">
        <v>5</v>
      </c>
      <c r="R100" s="168">
        <v>10</v>
      </c>
      <c r="S100" s="168">
        <v>15</v>
      </c>
      <c r="T100" s="168">
        <v>8</v>
      </c>
      <c r="U100" s="168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(_xlpm.x="M4")*1, (_xlpm.x="M5")*1, (_xlpm.x="A")*1, (_xlpm.x="K")*1,
(_xlpm.x="G4")*1, (_xlpm.x="G5")*1, (_xlpm.x="GA")*1, (_xlpm.x="GK")*1  )&gt;0, 2, 3))</f>
        <v>2</v>
      </c>
      <c r="AA100" s="23" cm="1">
        <f t="array" ref="AA100">_xlfn.LET(_xlpm.x, O100:O102, IF(SUM(
(_xlpm.x="M4")*1, (_xlpm.x="M5")*1, (_xlpm.x="A")*1, (_xlpm.x="K")*1,
(_xlpm.x="G4")*1, (_xlpm.x="G5")*1, (_xlpm.x="GA")*1, (_xlpm.x="GK")*1  )&gt;0, 2, 3))</f>
        <v>2</v>
      </c>
      <c r="AH100" s="5"/>
      <c r="AI100" s="5"/>
      <c r="AO100" s="5"/>
    </row>
    <row r="101" spans="10:41">
      <c r="J101" s="168">
        <v>97</v>
      </c>
      <c r="K101" s="169" t="s">
        <v>31</v>
      </c>
      <c r="L101" s="169" t="s">
        <v>28</v>
      </c>
      <c r="M101" s="169" t="s">
        <v>94</v>
      </c>
      <c r="N101" s="169" t="s">
        <v>79</v>
      </c>
      <c r="O101" s="169" t="s">
        <v>28</v>
      </c>
      <c r="Q101" s="168">
        <v>7</v>
      </c>
      <c r="R101" s="168">
        <v>9</v>
      </c>
      <c r="S101" s="168">
        <v>17</v>
      </c>
      <c r="T101" s="168">
        <v>12</v>
      </c>
      <c r="U101" s="168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(_xlpm.x="M4")*1, (_xlpm.x="M5")*1, (_xlpm.x="A")*1, (_xlpm.x="K")*1,
(_xlpm.x="G4")*1, (_xlpm.x="G5")*1, (_xlpm.x="GA")*1, (_xlpm.x="GK")*1  )&gt;0, 2, 3))</f>
        <v>2</v>
      </c>
      <c r="AA101" s="23" cm="1">
        <f t="array" ref="AA101">_xlfn.LET(_xlpm.x, O101:O103, IF(SUM(
(_xlpm.x="M4")*1, (_xlpm.x="M5")*1, (_xlpm.x="A")*1, (_xlpm.x="K")*1,
(_xlpm.x="G4")*1, (_xlpm.x="G5")*1, (_xlpm.x="GA")*1, (_xlpm.x="GK")*1  )&gt;0, 2, 3))</f>
        <v>2</v>
      </c>
      <c r="AH101" s="5"/>
      <c r="AI101" s="5"/>
      <c r="AO101" s="5"/>
    </row>
    <row r="102" spans="10:41">
      <c r="J102" s="23">
        <v>98</v>
      </c>
      <c r="K102" s="169" t="s">
        <v>15</v>
      </c>
      <c r="L102" s="169" t="s">
        <v>31</v>
      </c>
      <c r="M102" s="169" t="s">
        <v>96</v>
      </c>
      <c r="N102" s="169" t="s">
        <v>28</v>
      </c>
      <c r="O102" s="169" t="s">
        <v>15</v>
      </c>
      <c r="Q102" s="168">
        <v>2</v>
      </c>
      <c r="R102" s="168">
        <v>7</v>
      </c>
      <c r="S102" s="168">
        <v>15</v>
      </c>
      <c r="T102" s="168">
        <v>9</v>
      </c>
      <c r="U102" s="168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(_xlpm.x="M4")*1, (_xlpm.x="M5")*1, (_xlpm.x="A")*1, (_xlpm.x="K")*1,
(_xlpm.x="G4")*1, (_xlpm.x="G5")*1, (_xlpm.x="GA")*1, (_xlpm.x="GK")*1  )&gt;0, 2, 3))</f>
        <v>2</v>
      </c>
      <c r="AA102" s="23" cm="1">
        <f t="array" ref="AA102">_xlfn.LET(_xlpm.x, O102:O104, IF(SUM(
(_xlpm.x="M4")*1, (_xlpm.x="M5")*1, (_xlpm.x="A")*1, (_xlpm.x="K")*1,
(_xlpm.x="G4")*1, (_xlpm.x="G5")*1, (_xlpm.x="GA")*1, (_xlpm.x="GK")*1  )&gt;0, 2, 3))</f>
        <v>2</v>
      </c>
      <c r="AH102" s="5"/>
      <c r="AI102" s="5"/>
      <c r="AO102" s="5"/>
    </row>
    <row r="103" spans="10:41">
      <c r="J103" s="168">
        <v>99</v>
      </c>
      <c r="K103" s="169" t="s">
        <v>31</v>
      </c>
      <c r="L103" s="169" t="s">
        <v>80</v>
      </c>
      <c r="M103" s="169" t="s">
        <v>94</v>
      </c>
      <c r="N103" s="169" t="s">
        <v>31</v>
      </c>
      <c r="O103" s="169" t="s">
        <v>29</v>
      </c>
      <c r="Q103" s="168">
        <v>7</v>
      </c>
      <c r="R103" s="168">
        <v>13</v>
      </c>
      <c r="S103" s="168">
        <v>17</v>
      </c>
      <c r="T103" s="168">
        <v>7</v>
      </c>
      <c r="U103" s="168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(_xlpm.x="M4")*1, (_xlpm.x="M5")*1, (_xlpm.x="A")*1, (_xlpm.x="K")*1,
(_xlpm.x="G4")*1, (_xlpm.x="G5")*1, (_xlpm.x="GA")*1, (_xlpm.x="GK")*1  )&gt;0, 2, 3))</f>
        <v>2</v>
      </c>
      <c r="AA103" s="23" cm="1">
        <f t="array" ref="AA103">_xlfn.LET(_xlpm.x, O103:O105, IF(SUM(
(_xlpm.x="M4")*1, (_xlpm.x="M5")*1, (_xlpm.x="A")*1, (_xlpm.x="K")*1,
(_xlpm.x="G4")*1, (_xlpm.x="G5")*1, (_xlpm.x="GA")*1, (_xlpm.x="GK")*1  )&gt;0, 2, 3))</f>
        <v>2</v>
      </c>
      <c r="AH103" s="5"/>
      <c r="AI103" s="5"/>
      <c r="AO103" s="5"/>
    </row>
    <row r="104" spans="10:41">
      <c r="J104" s="23">
        <v>100</v>
      </c>
      <c r="K104" s="169" t="s">
        <v>13</v>
      </c>
      <c r="L104" s="169" t="s">
        <v>82</v>
      </c>
      <c r="M104" s="169" t="s">
        <v>81</v>
      </c>
      <c r="N104" s="169" t="s">
        <v>79</v>
      </c>
      <c r="O104" s="169" t="s">
        <v>28</v>
      </c>
      <c r="Q104" s="168">
        <v>5</v>
      </c>
      <c r="R104" s="168">
        <v>16</v>
      </c>
      <c r="S104" s="168">
        <v>14</v>
      </c>
      <c r="T104" s="168">
        <v>12</v>
      </c>
      <c r="U104" s="168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1</v>
      </c>
      <c r="Z104" s="23" cm="1">
        <f t="array" ref="Z104">_xlfn.LET(_xlpm.x, N104:N106, IF(SUM(
(_xlpm.x="M4")*1, (_xlpm.x="M5")*1, (_xlpm.x="A")*1, (_xlpm.x="K")*1,
(_xlpm.x="G4")*1, (_xlpm.x="G5")*1, (_xlpm.x="GA")*1, (_xlpm.x="GK")*1  )&gt;0, 2, 3))</f>
        <v>3</v>
      </c>
      <c r="AA104" s="23" cm="1">
        <f t="array" ref="AA104">_xlfn.LET(_xlpm.x, O104:O106, IF(SUM(
(_xlpm.x="M4")*1, (_xlpm.x="M5")*1, (_xlpm.x="A")*1, (_xlpm.x="K")*1,
(_xlpm.x="G4")*1, (_xlpm.x="G5")*1, (_xlpm.x="GA")*1, (_xlpm.x="GK")*1  )&gt;0, 2, 3))</f>
        <v>2</v>
      </c>
      <c r="AH104" s="5"/>
      <c r="AI104" s="5"/>
      <c r="AO104" s="5"/>
    </row>
    <row r="105" spans="10:41">
      <c r="J105" s="23">
        <v>101</v>
      </c>
      <c r="K105" s="169" t="s">
        <v>25</v>
      </c>
      <c r="L105" s="169" t="s">
        <v>30</v>
      </c>
      <c r="M105" s="169" t="s">
        <v>96</v>
      </c>
      <c r="N105" s="169" t="s">
        <v>85</v>
      </c>
      <c r="O105" s="169" t="s">
        <v>29</v>
      </c>
      <c r="Q105" s="168">
        <v>8</v>
      </c>
      <c r="R105" s="168">
        <v>10</v>
      </c>
      <c r="S105" s="168">
        <v>15</v>
      </c>
      <c r="T105" s="168">
        <v>18</v>
      </c>
      <c r="U105" s="168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(_xlpm.x="M4")*1, (_xlpm.x="M5")*1, (_xlpm.x="A")*1, (_xlpm.x="K")*1,
(_xlpm.x="G4")*1, (_xlpm.x="G5")*1, (_xlpm.x="GA")*1, (_xlpm.x="GK")*1  )&gt;0, 2, 3))</f>
        <v>3</v>
      </c>
      <c r="AA105" s="23" cm="1">
        <f t="array" ref="AA105">_xlfn.LET(_xlpm.x, O105:O107, IF(SUM(
(_xlpm.x="M4")*1, (_xlpm.x="M5")*1, (_xlpm.x="A")*1, (_xlpm.x="K")*1,
(_xlpm.x="G4")*1, (_xlpm.x="G5")*1, (_xlpm.x="GA")*1, (_xlpm.x="GK")*1  )&gt;0, 2, 3))</f>
        <v>2</v>
      </c>
      <c r="AH105" s="5"/>
      <c r="AI105" s="5"/>
      <c r="AO105" s="5"/>
    </row>
    <row r="106" spans="10:41">
      <c r="J106" s="168">
        <v>102</v>
      </c>
      <c r="K106" s="169" t="s">
        <v>25</v>
      </c>
      <c r="L106" s="169" t="s">
        <v>31</v>
      </c>
      <c r="M106" s="169" t="s">
        <v>85</v>
      </c>
      <c r="N106" s="169" t="s">
        <v>12</v>
      </c>
      <c r="O106" s="169" t="s">
        <v>15</v>
      </c>
      <c r="Q106" s="168">
        <v>8</v>
      </c>
      <c r="R106" s="168">
        <v>7</v>
      </c>
      <c r="S106" s="168">
        <v>18</v>
      </c>
      <c r="T106" s="168">
        <v>4</v>
      </c>
      <c r="U106" s="168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(_xlpm.x="M4")*1, (_xlpm.x="M5")*1, (_xlpm.x="A")*1, (_xlpm.x="K")*1,
(_xlpm.x="G4")*1, (_xlpm.x="G5")*1, (_xlpm.x="GA")*1, (_xlpm.x="GK")*1  )&gt;0, 2, 3))</f>
        <v>3</v>
      </c>
      <c r="AA106" s="23" cm="1">
        <f t="array" ref="AA106">_xlfn.LET(_xlpm.x, O106:O108, IF(SUM(
(_xlpm.x="M4")*1, (_xlpm.x="M5")*1, (_xlpm.x="A")*1, (_xlpm.x="K")*1,
(_xlpm.x="G4")*1, (_xlpm.x="G5")*1, (_xlpm.x="GA")*1, (_xlpm.x="GK")*1  )&gt;0, 2, 3))</f>
        <v>3</v>
      </c>
      <c r="AH106" s="5"/>
      <c r="AI106" s="5"/>
      <c r="AO106" s="5"/>
    </row>
    <row r="107" spans="10:41">
      <c r="J107" s="23">
        <v>103</v>
      </c>
      <c r="K107" s="169" t="s">
        <v>31</v>
      </c>
      <c r="L107" s="169" t="s">
        <v>82</v>
      </c>
      <c r="M107" s="169" t="s">
        <v>94</v>
      </c>
      <c r="N107" s="169" t="s">
        <v>85</v>
      </c>
      <c r="O107" s="169" t="s">
        <v>28</v>
      </c>
      <c r="Q107" s="168">
        <v>7</v>
      </c>
      <c r="R107" s="168">
        <v>16</v>
      </c>
      <c r="S107" s="168">
        <v>17</v>
      </c>
      <c r="T107" s="168">
        <v>18</v>
      </c>
      <c r="U107" s="168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(_xlpm.x="M4")*1, (_xlpm.x="M5")*1, (_xlpm.x="A")*1, (_xlpm.x="K")*1,
(_xlpm.x="G4")*1, (_xlpm.x="G5")*1, (_xlpm.x="GA")*1, (_xlpm.x="GK")*1  )&gt;0, 2, 3))</f>
        <v>2</v>
      </c>
      <c r="AA107" s="23" cm="1">
        <f t="array" ref="AA107">_xlfn.LET(_xlpm.x, O107:O109, IF(SUM(
(_xlpm.x="M4")*1, (_xlpm.x="M5")*1, (_xlpm.x="A")*1, (_xlpm.x="K")*1,
(_xlpm.x="G4")*1, (_xlpm.x="G5")*1, (_xlpm.x="GA")*1, (_xlpm.x="GK")*1  )&gt;0, 2, 3))</f>
        <v>3</v>
      </c>
      <c r="AH107" s="5"/>
      <c r="AI107" s="5"/>
      <c r="AO107" s="5"/>
    </row>
    <row r="108" spans="10:41">
      <c r="J108" s="168">
        <v>104</v>
      </c>
      <c r="K108" s="169" t="s">
        <v>95</v>
      </c>
      <c r="L108" s="169" t="s">
        <v>31</v>
      </c>
      <c r="M108" s="169" t="s">
        <v>96</v>
      </c>
      <c r="N108" s="169" t="s">
        <v>15</v>
      </c>
      <c r="O108" s="169" t="s">
        <v>30</v>
      </c>
      <c r="Q108" s="168">
        <v>6</v>
      </c>
      <c r="R108" s="168">
        <v>7</v>
      </c>
      <c r="S108" s="168">
        <v>15</v>
      </c>
      <c r="T108" s="168">
        <v>2</v>
      </c>
      <c r="U108" s="168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(_xlpm.x="M4")*1, (_xlpm.x="M5")*1, (_xlpm.x="A")*1, (_xlpm.x="K")*1,
(_xlpm.x="G4")*1, (_xlpm.x="G5")*1, (_xlpm.x="GA")*1, (_xlpm.x="GK")*1  )&gt;0, 2, 3))</f>
        <v>2</v>
      </c>
      <c r="AA108" s="23" cm="1">
        <f t="array" ref="AA108">_xlfn.LET(_xlpm.x, O108:O110, IF(SUM(
(_xlpm.x="M4")*1, (_xlpm.x="M5")*1, (_xlpm.x="A")*1, (_xlpm.x="K")*1,
(_xlpm.x="G4")*1, (_xlpm.x="G5")*1, (_xlpm.x="GA")*1, (_xlpm.x="GK")*1  )&gt;0, 2, 3))</f>
        <v>2</v>
      </c>
      <c r="AH108" s="5"/>
      <c r="AI108" s="5"/>
      <c r="AO108" s="5"/>
    </row>
    <row r="109" spans="10:41">
      <c r="J109" s="23">
        <v>105</v>
      </c>
      <c r="K109" s="169" t="s">
        <v>31</v>
      </c>
      <c r="L109" s="169" t="s">
        <v>82</v>
      </c>
      <c r="M109" s="169" t="s">
        <v>94</v>
      </c>
      <c r="N109" s="169" t="s">
        <v>29</v>
      </c>
      <c r="O109" s="169" t="s">
        <v>16</v>
      </c>
      <c r="Q109" s="168">
        <v>7</v>
      </c>
      <c r="R109" s="168">
        <v>16</v>
      </c>
      <c r="S109" s="168">
        <v>17</v>
      </c>
      <c r="T109" s="168">
        <v>8</v>
      </c>
      <c r="U109" s="168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(_xlpm.x="M4")*1, (_xlpm.x="M5")*1, (_xlpm.x="A")*1, (_xlpm.x="K")*1,
(_xlpm.x="G4")*1, (_xlpm.x="G5")*1, (_xlpm.x="GA")*1, (_xlpm.x="GK")*1  )&gt;0, 2, 3))</f>
        <v>2</v>
      </c>
      <c r="AA109" s="23" cm="1">
        <f t="array" ref="AA109">_xlfn.LET(_xlpm.x, O109:O111, IF(SUM(
(_xlpm.x="M4")*1, (_xlpm.x="M5")*1, (_xlpm.x="A")*1, (_xlpm.x="K")*1,
(_xlpm.x="G4")*1, (_xlpm.x="G5")*1, (_xlpm.x="GA")*1, (_xlpm.x="GK")*1  )&gt;0, 2, 3))</f>
        <v>2</v>
      </c>
      <c r="AH109" s="5"/>
      <c r="AI109" s="5"/>
      <c r="AO109" s="5"/>
    </row>
    <row r="110" spans="10:41">
      <c r="J110" s="168">
        <v>106</v>
      </c>
      <c r="K110" s="169" t="s">
        <v>13</v>
      </c>
      <c r="L110" s="169" t="s">
        <v>87</v>
      </c>
      <c r="M110" s="169" t="s">
        <v>81</v>
      </c>
      <c r="N110" s="169" t="s">
        <v>12</v>
      </c>
      <c r="O110" s="169" t="s">
        <v>29</v>
      </c>
      <c r="Q110" s="168">
        <v>5</v>
      </c>
      <c r="R110" s="168">
        <v>19</v>
      </c>
      <c r="S110" s="168">
        <v>14</v>
      </c>
      <c r="T110" s="168">
        <v>4</v>
      </c>
      <c r="U110" s="168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(_xlpm.x="M4")*1, (_xlpm.x="M5")*1, (_xlpm.x="A")*1, (_xlpm.x="K")*1,
(_xlpm.x="G4")*1, (_xlpm.x="G5")*1, (_xlpm.x="GA")*1, (_xlpm.x="GK")*1  )&gt;0, 2, 3))</f>
        <v>3</v>
      </c>
      <c r="AA110" s="23" cm="1">
        <f t="array" ref="AA110">_xlfn.LET(_xlpm.x, O110:O112, IF(SUM(
(_xlpm.x="M4")*1, (_xlpm.x="M5")*1, (_xlpm.x="A")*1, (_xlpm.x="K")*1,
(_xlpm.x="G4")*1, (_xlpm.x="G5")*1, (_xlpm.x="GA")*1, (_xlpm.x="GK")*1  )&gt;0, 2, 3))</f>
        <v>2</v>
      </c>
      <c r="AH110" s="5"/>
      <c r="AI110" s="5"/>
      <c r="AO110" s="5"/>
    </row>
    <row r="111" spans="10:41">
      <c r="J111" s="23">
        <v>107</v>
      </c>
      <c r="K111" s="169" t="s">
        <v>31</v>
      </c>
      <c r="L111" s="169" t="s">
        <v>16</v>
      </c>
      <c r="M111" s="169" t="s">
        <v>82</v>
      </c>
      <c r="N111" s="169" t="s">
        <v>78</v>
      </c>
      <c r="O111" s="169" t="s">
        <v>95</v>
      </c>
      <c r="Q111" s="168">
        <v>7</v>
      </c>
      <c r="R111" s="168">
        <v>3</v>
      </c>
      <c r="S111" s="168">
        <v>16</v>
      </c>
      <c r="T111" s="168">
        <v>11</v>
      </c>
      <c r="U111" s="168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(_xlpm.x="M4")*1, (_xlpm.x="M5")*1, (_xlpm.x="A")*1, (_xlpm.x="K")*1,
(_xlpm.x="G4")*1, (_xlpm.x="G5")*1, (_xlpm.x="GA")*1, (_xlpm.x="GK")*1  )&gt;0, 2, 3))</f>
        <v>3</v>
      </c>
      <c r="AA111" s="23" cm="1">
        <f t="array" ref="AA111">_xlfn.LET(_xlpm.x, O111:O113, IF(SUM(
(_xlpm.x="M4")*1, (_xlpm.x="M5")*1, (_xlpm.x="A")*1, (_xlpm.x="K")*1,
(_xlpm.x="G4")*1, (_xlpm.x="G5")*1, (_xlpm.x="GA")*1, (_xlpm.x="GK")*1  )&gt;0, 2, 3))</f>
        <v>2</v>
      </c>
      <c r="AH111" s="5"/>
      <c r="AI111" s="5"/>
      <c r="AO111" s="5"/>
    </row>
    <row r="112" spans="10:41">
      <c r="J112" s="168">
        <v>108</v>
      </c>
      <c r="K112" s="169" t="s">
        <v>13</v>
      </c>
      <c r="L112" s="169" t="s">
        <v>78</v>
      </c>
      <c r="M112" s="169" t="s">
        <v>96</v>
      </c>
      <c r="N112" s="169" t="s">
        <v>16</v>
      </c>
      <c r="O112" s="169" t="s">
        <v>31</v>
      </c>
      <c r="Q112" s="168">
        <v>5</v>
      </c>
      <c r="R112" s="168">
        <v>11</v>
      </c>
      <c r="S112" s="168">
        <v>15</v>
      </c>
      <c r="T112" s="168">
        <v>3</v>
      </c>
      <c r="U112" s="168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(_xlpm.x="M4")*1, (_xlpm.x="M5")*1, (_xlpm.x="A")*1, (_xlpm.x="K")*1,
(_xlpm.x="G4")*1, (_xlpm.x="G5")*1, (_xlpm.x="GA")*1, (_xlpm.x="GK")*1  )&gt;0, 2, 3))</f>
        <v>2</v>
      </c>
      <c r="AA112" s="23" cm="1">
        <f t="array" ref="AA112">_xlfn.LET(_xlpm.x, O112:O114, IF(SUM(
(_xlpm.x="M4")*1, (_xlpm.x="M5")*1, (_xlpm.x="A")*1, (_xlpm.x="K")*1,
(_xlpm.x="G4")*1, (_xlpm.x="G5")*1, (_xlpm.x="GA")*1, (_xlpm.x="GK")*1  )&gt;0, 2, 3))</f>
        <v>2</v>
      </c>
      <c r="AH112" s="5"/>
      <c r="AI112" s="5"/>
      <c r="AO112" s="5"/>
    </row>
    <row r="113" spans="10:41">
      <c r="J113" s="23">
        <v>109</v>
      </c>
      <c r="K113" s="169" t="s">
        <v>25</v>
      </c>
      <c r="L113" s="169" t="s">
        <v>12</v>
      </c>
      <c r="M113" s="169" t="s">
        <v>87</v>
      </c>
      <c r="N113" s="169" t="s">
        <v>16</v>
      </c>
      <c r="O113" s="169" t="s">
        <v>16</v>
      </c>
      <c r="Q113" s="168">
        <v>8</v>
      </c>
      <c r="R113" s="168">
        <v>4</v>
      </c>
      <c r="S113" s="168">
        <v>19</v>
      </c>
      <c r="T113" s="168">
        <v>3</v>
      </c>
      <c r="U113" s="168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(_xlpm.x="M4")*1, (_xlpm.x="M5")*1, (_xlpm.x="A")*1, (_xlpm.x="K")*1,
(_xlpm.x="G4")*1, (_xlpm.x="G5")*1, (_xlpm.x="GA")*1, (_xlpm.x="GK")*1  )&gt;0, 2, 3))</f>
        <v>2</v>
      </c>
      <c r="AA113" s="23" cm="1">
        <f t="array" ref="AA113">_xlfn.LET(_xlpm.x, O113:O115, IF(SUM(
(_xlpm.x="M4")*1, (_xlpm.x="M5")*1, (_xlpm.x="A")*1, (_xlpm.x="K")*1,
(_xlpm.x="G4")*1, (_xlpm.x="G5")*1, (_xlpm.x="GA")*1, (_xlpm.x="GK")*1  )&gt;0, 2, 3))</f>
        <v>2</v>
      </c>
      <c r="AH113" s="5"/>
      <c r="AI113" s="5"/>
      <c r="AO113" s="5"/>
    </row>
    <row r="114" spans="10:41">
      <c r="J114" s="168">
        <v>110</v>
      </c>
      <c r="K114" s="169" t="s">
        <v>25</v>
      </c>
      <c r="L114" s="169" t="s">
        <v>31</v>
      </c>
      <c r="M114" s="169" t="s">
        <v>82</v>
      </c>
      <c r="N114" s="169" t="s">
        <v>13</v>
      </c>
      <c r="O114" s="169" t="s">
        <v>29</v>
      </c>
      <c r="Q114" s="168">
        <v>8</v>
      </c>
      <c r="R114" s="168">
        <v>7</v>
      </c>
      <c r="S114" s="168">
        <v>16</v>
      </c>
      <c r="T114" s="168">
        <v>5</v>
      </c>
      <c r="U114" s="168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(_xlpm.x="M4")*1, (_xlpm.x="M5")*1, (_xlpm.x="A")*1, (_xlpm.x="K")*1,
(_xlpm.x="G4")*1, (_xlpm.x="G5")*1, (_xlpm.x="GA")*1, (_xlpm.x="GK")*1  )&gt;0, 2, 3))</f>
        <v>2</v>
      </c>
      <c r="AA114" s="23" cm="1">
        <f t="array" ref="AA114">_xlfn.LET(_xlpm.x, O114:O116, IF(SUM(
(_xlpm.x="M4")*1, (_xlpm.x="M5")*1, (_xlpm.x="A")*1, (_xlpm.x="K")*1,
(_xlpm.x="G4")*1, (_xlpm.x="G5")*1, (_xlpm.x="GA")*1, (_xlpm.x="GK")*1  )&gt;0, 2, 3))</f>
        <v>2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12</v>
      </c>
      <c r="M115" s="169" t="s">
        <v>96</v>
      </c>
      <c r="N115" s="169" t="s">
        <v>15</v>
      </c>
      <c r="O115" s="169" t="s">
        <v>15</v>
      </c>
      <c r="Q115" s="168">
        <v>5</v>
      </c>
      <c r="R115" s="168">
        <v>4</v>
      </c>
      <c r="S115" s="168">
        <v>15</v>
      </c>
      <c r="T115" s="168">
        <v>2</v>
      </c>
      <c r="U115" s="168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1</v>
      </c>
      <c r="Z115" s="23" cm="1">
        <f t="array" ref="Z115">_xlfn.LET(_xlpm.x, N115:N117, IF(SUM(
(_xlpm.x="M4")*1, (_xlpm.x="M5")*1, (_xlpm.x="A")*1, (_xlpm.x="K")*1,
(_xlpm.x="G4")*1, (_xlpm.x="G5")*1, (_xlpm.x="GA")*1, (_xlpm.x="GK")*1  )&gt;0, 2, 3))</f>
        <v>2</v>
      </c>
      <c r="AA115" s="23" cm="1">
        <f t="array" ref="AA115">_xlfn.LET(_xlpm.x, O115:O117, IF(SUM(
(_xlpm.x="M4")*1, (_xlpm.x="M5")*1, (_xlpm.x="A")*1, (_xlpm.x="K")*1,
(_xlpm.x="G4")*1, (_xlpm.x="G5")*1, (_xlpm.x="GA")*1, (_xlpm.x="GK")*1  )&gt;0, 2, 3))</f>
        <v>3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82</v>
      </c>
      <c r="M116" s="169" t="s">
        <v>79</v>
      </c>
      <c r="N116" s="169" t="s">
        <v>28</v>
      </c>
      <c r="O116" s="169" t="s">
        <v>28</v>
      </c>
      <c r="Q116" s="168">
        <v>7</v>
      </c>
      <c r="R116" s="168">
        <v>16</v>
      </c>
      <c r="S116" s="168">
        <v>12</v>
      </c>
      <c r="T116" s="168">
        <v>9</v>
      </c>
      <c r="U116" s="168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(_xlpm.x="M4")*1, (_xlpm.x="M5")*1, (_xlpm.x="A")*1, (_xlpm.x="K")*1,
(_xlpm.x="G4")*1, (_xlpm.x="G5")*1, (_xlpm.x="GA")*1, (_xlpm.x="GK")*1  )&gt;0, 2, 3))</f>
        <v>2</v>
      </c>
      <c r="AA116" s="23" cm="1">
        <f t="array" ref="AA116">_xlfn.LET(_xlpm.x, O116:O118, IF(SUM(
(_xlpm.x="M4")*1, (_xlpm.x="M5")*1, (_xlpm.x="A")*1, (_xlpm.x="K")*1,
(_xlpm.x="G4")*1, (_xlpm.x="G5")*1, (_xlpm.x="GA")*1, (_xlpm.x="GK")*1  )&gt;0, 2, 3))</f>
        <v>3</v>
      </c>
      <c r="AH116" s="5"/>
      <c r="AI116" s="5"/>
      <c r="AO116" s="5"/>
    </row>
    <row r="117" spans="10:41">
      <c r="J117" s="23">
        <v>113</v>
      </c>
      <c r="K117" s="169" t="s">
        <v>25</v>
      </c>
      <c r="L117" s="169" t="s">
        <v>16</v>
      </c>
      <c r="M117" s="169" t="s">
        <v>81</v>
      </c>
      <c r="N117" s="169" t="s">
        <v>95</v>
      </c>
      <c r="O117" s="169" t="s">
        <v>14</v>
      </c>
      <c r="Q117" s="168">
        <v>8</v>
      </c>
      <c r="R117" s="168">
        <v>3</v>
      </c>
      <c r="S117" s="168">
        <v>14</v>
      </c>
      <c r="T117" s="168">
        <v>6</v>
      </c>
      <c r="U117" s="168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(_xlpm.x="M4")*1, (_xlpm.x="M5")*1, (_xlpm.x="A")*1, (_xlpm.x="K")*1,
(_xlpm.x="G4")*1, (_xlpm.x="G5")*1, (_xlpm.x="GA")*1, (_xlpm.x="GK")*1  )&gt;0, 2, 3))</f>
        <v>2</v>
      </c>
      <c r="AA117" s="23" cm="1">
        <f t="array" ref="AA117">_xlfn.LET(_xlpm.x, O117:O119, IF(SUM(
(_xlpm.x="M4")*1, (_xlpm.x="M5")*1, (_xlpm.x="A")*1, (_xlpm.x="K")*1,
(_xlpm.x="G4")*1, (_xlpm.x="G5")*1, (_xlpm.x="GA")*1, (_xlpm.x="GK")*1  )&gt;0, 2, 3))</f>
        <v>3</v>
      </c>
      <c r="AH117" s="5"/>
      <c r="AI117" s="5"/>
      <c r="AO117" s="5"/>
    </row>
    <row r="118" spans="10:41">
      <c r="J118" s="168">
        <v>114</v>
      </c>
      <c r="K118" s="169" t="s">
        <v>31</v>
      </c>
      <c r="L118" s="169" t="s">
        <v>17</v>
      </c>
      <c r="M118" s="169" t="s">
        <v>82</v>
      </c>
      <c r="N118" s="169" t="s">
        <v>13</v>
      </c>
      <c r="O118" s="169" t="s">
        <v>16</v>
      </c>
      <c r="Q118" s="168">
        <v>7</v>
      </c>
      <c r="R118" s="168">
        <v>7</v>
      </c>
      <c r="S118" s="168">
        <v>16</v>
      </c>
      <c r="T118" s="168">
        <v>5</v>
      </c>
      <c r="U118" s="168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(_xlpm.x="M4")*1, (_xlpm.x="M5")*1, (_xlpm.x="A")*1, (_xlpm.x="K")*1,
(_xlpm.x="G4")*1, (_xlpm.x="G5")*1, (_xlpm.x="GA")*1, (_xlpm.x="GK")*1  )&gt;0, 2, 3))</f>
        <v>2</v>
      </c>
      <c r="AA118" s="23" cm="1">
        <f t="array" ref="AA118">_xlfn.LET(_xlpm.x, O118:O120, IF(SUM(
(_xlpm.x="M4")*1, (_xlpm.x="M5")*1, (_xlpm.x="A")*1, (_xlpm.x="K")*1,
(_xlpm.x="G4")*1, (_xlpm.x="G5")*1, (_xlpm.x="GA")*1, (_xlpm.x="GK")*1  )&gt;0, 2, 3))</f>
        <v>3</v>
      </c>
      <c r="AH118" s="5"/>
      <c r="AI118" s="5"/>
      <c r="AO118" s="5"/>
    </row>
    <row r="119" spans="10:41">
      <c r="J119" s="23">
        <v>115</v>
      </c>
      <c r="K119" s="169" t="s">
        <v>13</v>
      </c>
      <c r="L119" s="169" t="s">
        <v>16</v>
      </c>
      <c r="M119" s="169" t="s">
        <v>81</v>
      </c>
      <c r="N119" s="169" t="s">
        <v>28</v>
      </c>
      <c r="O119" s="169" t="s">
        <v>26</v>
      </c>
      <c r="Q119" s="168">
        <v>5</v>
      </c>
      <c r="R119" s="168">
        <v>3</v>
      </c>
      <c r="S119" s="168">
        <v>14</v>
      </c>
      <c r="T119" s="168">
        <v>9</v>
      </c>
      <c r="U119" s="168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(_xlpm.x="M4")*1, (_xlpm.x="M5")*1, (_xlpm.x="A")*1, (_xlpm.x="K")*1,
(_xlpm.x="G4")*1, (_xlpm.x="G5")*1, (_xlpm.x="GA")*1, (_xlpm.x="GK")*1  )&gt;0, 2, 3))</f>
        <v>2</v>
      </c>
      <c r="AA119" s="23" cm="1">
        <f t="array" ref="AA119">_xlfn.LET(_xlpm.x, O119:O121, IF(SUM(
(_xlpm.x="M4")*1, (_xlpm.x="M5")*1, (_xlpm.x="A")*1, (_xlpm.x="K")*1,
(_xlpm.x="G4")*1, (_xlpm.x="G5")*1, (_xlpm.x="GA")*1, (_xlpm.x="GK")*1  )&gt;0, 2, 3))</f>
        <v>3</v>
      </c>
      <c r="AH119" s="5"/>
      <c r="AI119" s="5"/>
      <c r="AO119" s="5"/>
    </row>
    <row r="120" spans="10:41">
      <c r="J120" s="168">
        <v>116</v>
      </c>
      <c r="K120" s="169" t="s">
        <v>31</v>
      </c>
      <c r="L120" s="169" t="s">
        <v>17</v>
      </c>
      <c r="M120" s="169" t="s">
        <v>96</v>
      </c>
      <c r="N120" s="169" t="s">
        <v>29</v>
      </c>
      <c r="O120" s="169" t="s">
        <v>15</v>
      </c>
      <c r="Q120" s="168">
        <v>7</v>
      </c>
      <c r="R120" s="168">
        <v>7</v>
      </c>
      <c r="S120" s="168">
        <v>15</v>
      </c>
      <c r="T120" s="168">
        <v>8</v>
      </c>
      <c r="U120" s="168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(_xlpm.x="M4")*1, (_xlpm.x="M5")*1, (_xlpm.x="A")*1, (_xlpm.x="K")*1,
(_xlpm.x="G4")*1, (_xlpm.x="G5")*1, (_xlpm.x="GA")*1, (_xlpm.x="GK")*1  )&gt;0, 2, 3))</f>
        <v>2</v>
      </c>
      <c r="AA120" s="23" cm="1">
        <f t="array" ref="AA120">_xlfn.LET(_xlpm.x, O120:O122, IF(SUM(
(_xlpm.x="M4")*1, (_xlpm.x="M5")*1, (_xlpm.x="A")*1, (_xlpm.x="K")*1,
(_xlpm.x="G4")*1, (_xlpm.x="G5")*1, (_xlpm.x="GA")*1, (_xlpm.x="GK")*1  )&gt;0, 2, 3))</f>
        <v>2</v>
      </c>
      <c r="AH120" s="5"/>
      <c r="AI120" s="5"/>
      <c r="AO120" s="5"/>
    </row>
    <row r="121" spans="10:41">
      <c r="J121" s="23">
        <v>117</v>
      </c>
      <c r="K121" s="169" t="s">
        <v>29</v>
      </c>
      <c r="L121" s="169" t="s">
        <v>12</v>
      </c>
      <c r="M121" s="169" t="s">
        <v>82</v>
      </c>
      <c r="N121" s="169" t="s">
        <v>31</v>
      </c>
      <c r="O121" s="169" t="s">
        <v>12</v>
      </c>
      <c r="Q121" s="168">
        <v>8</v>
      </c>
      <c r="R121" s="168">
        <v>4</v>
      </c>
      <c r="S121" s="168">
        <v>16</v>
      </c>
      <c r="T121" s="168">
        <v>7</v>
      </c>
      <c r="U121" s="168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3</v>
      </c>
      <c r="Z121" s="23" cm="1">
        <f t="array" ref="Z121">_xlfn.LET(_xlpm.x, N121:N123, IF(SUM(
(_xlpm.x="M4")*1, (_xlpm.x="M5")*1, (_xlpm.x="A")*1, (_xlpm.x="K")*1,
(_xlpm.x="G4")*1, (_xlpm.x="G5")*1, (_xlpm.x="GA")*1, (_xlpm.x="GK")*1  )&gt;0, 2, 3))</f>
        <v>2</v>
      </c>
      <c r="AA121" s="23" cm="1">
        <f t="array" ref="AA121">_xlfn.LET(_xlpm.x, O121:O123, IF(SUM(
(_xlpm.x="M4")*1, (_xlpm.x="M5")*1, (_xlpm.x="A")*1, (_xlpm.x="K")*1,
(_xlpm.x="G4")*1, (_xlpm.x="G5")*1, (_xlpm.x="GA")*1, (_xlpm.x="GK")*1  )&gt;0, 2, 3))</f>
        <v>2</v>
      </c>
      <c r="AH121" s="5"/>
      <c r="AI121" s="5"/>
      <c r="AO121" s="5"/>
    </row>
    <row r="122" spans="10:41">
      <c r="J122" s="168">
        <v>118</v>
      </c>
      <c r="K122" s="169" t="s">
        <v>95</v>
      </c>
      <c r="L122" s="169" t="s">
        <v>96</v>
      </c>
      <c r="M122" s="169" t="s">
        <v>94</v>
      </c>
      <c r="N122" s="169" t="s">
        <v>13</v>
      </c>
      <c r="O122" s="169" t="s">
        <v>31</v>
      </c>
      <c r="Q122" s="168">
        <v>6</v>
      </c>
      <c r="R122" s="168">
        <v>15</v>
      </c>
      <c r="S122" s="168">
        <v>17</v>
      </c>
      <c r="T122" s="168">
        <v>5</v>
      </c>
      <c r="U122" s="168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(_xlpm.x="M4")*1, (_xlpm.x="M5")*1, (_xlpm.x="A")*1, (_xlpm.x="K")*1,
(_xlpm.x="G4")*1, (_xlpm.x="G5")*1, (_xlpm.x="GA")*1, (_xlpm.x="GK")*1  )&gt;0, 2, 3))</f>
        <v>2</v>
      </c>
      <c r="AA122" s="23" cm="1">
        <f t="array" ref="AA122">_xlfn.LET(_xlpm.x, O122:O124, IF(SUM(
(_xlpm.x="M4")*1, (_xlpm.x="M5")*1, (_xlpm.x="A")*1, (_xlpm.x="K")*1,
(_xlpm.x="G4")*1, (_xlpm.x="G5")*1, (_xlpm.x="GA")*1, (_xlpm.x="GK")*1  )&gt;0, 2, 3))</f>
        <v>2</v>
      </c>
      <c r="AH122" s="5"/>
      <c r="AI122" s="5"/>
      <c r="AO122" s="5"/>
    </row>
    <row r="123" spans="10:41">
      <c r="J123" s="23">
        <v>119</v>
      </c>
      <c r="K123" s="169" t="s">
        <v>31</v>
      </c>
      <c r="L123" s="169" t="s">
        <v>95</v>
      </c>
      <c r="M123" s="169" t="s">
        <v>82</v>
      </c>
      <c r="N123" s="169" t="s">
        <v>31</v>
      </c>
      <c r="O123" s="169" t="s">
        <v>29</v>
      </c>
      <c r="Q123" s="168">
        <v>7</v>
      </c>
      <c r="R123" s="168">
        <v>6</v>
      </c>
      <c r="S123" s="168">
        <v>16</v>
      </c>
      <c r="T123" s="168">
        <v>7</v>
      </c>
      <c r="U123" s="168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(_xlpm.x="M4")*1, (_xlpm.x="M5")*1, (_xlpm.x="A")*1, (_xlpm.x="K")*1,
(_xlpm.x="G4")*1, (_xlpm.x="G5")*1, (_xlpm.x="GA")*1, (_xlpm.x="GK")*1  )&gt;0, 2, 3))</f>
        <v>2</v>
      </c>
      <c r="AA123" s="23" cm="1">
        <f t="array" ref="AA123">_xlfn.LET(_xlpm.x, O123:O125, IF(SUM(
(_xlpm.x="M4")*1, (_xlpm.x="M5")*1, (_xlpm.x="A")*1, (_xlpm.x="K")*1,
(_xlpm.x="G4")*1, (_xlpm.x="G5")*1, (_xlpm.x="GA")*1, (_xlpm.x="GK")*1  )&gt;0, 2, 3))</f>
        <v>2</v>
      </c>
      <c r="AH123" s="5"/>
      <c r="AI123" s="5"/>
      <c r="AO123" s="5"/>
    </row>
    <row r="124" spans="10:41">
      <c r="J124" s="168">
        <v>120</v>
      </c>
      <c r="K124" s="169" t="s">
        <v>29</v>
      </c>
      <c r="L124" s="169" t="s">
        <v>25</v>
      </c>
      <c r="M124" s="169" t="s">
        <v>81</v>
      </c>
      <c r="N124" s="169" t="s">
        <v>87</v>
      </c>
      <c r="O124" s="169" t="s">
        <v>12</v>
      </c>
      <c r="Q124" s="168">
        <v>8</v>
      </c>
      <c r="R124" s="168">
        <v>8</v>
      </c>
      <c r="S124" s="168">
        <v>14</v>
      </c>
      <c r="T124" s="168">
        <v>19</v>
      </c>
      <c r="U124" s="168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(_xlpm.x="M4")*1, (_xlpm.x="M5")*1, (_xlpm.x="A")*1, (_xlpm.x="K")*1,
(_xlpm.x="G4")*1, (_xlpm.x="G5")*1, (_xlpm.x="GA")*1, (_xlpm.x="GK")*1  )&gt;0, 2, 3))</f>
        <v>2</v>
      </c>
      <c r="AA124" s="23" cm="1">
        <f t="array" ref="AA124">_xlfn.LET(_xlpm.x, O124:O126, IF(SUM(
(_xlpm.x="M4")*1, (_xlpm.x="M5")*1, (_xlpm.x="A")*1, (_xlpm.x="K")*1,
(_xlpm.x="G4")*1, (_xlpm.x="G5")*1, (_xlpm.x="GA")*1, (_xlpm.x="GK")*1  )&gt;0, 2, 3))</f>
        <v>2</v>
      </c>
      <c r="AH124" s="5"/>
      <c r="AI124" s="5"/>
      <c r="AO124" s="5"/>
    </row>
    <row r="125" spans="10:41">
      <c r="J125" s="23">
        <v>121</v>
      </c>
      <c r="K125" s="169" t="s">
        <v>13</v>
      </c>
      <c r="L125" s="169" t="s">
        <v>30</v>
      </c>
      <c r="M125" s="169" t="s">
        <v>82</v>
      </c>
      <c r="N125" s="169" t="s">
        <v>95</v>
      </c>
      <c r="O125" s="169" t="s">
        <v>14</v>
      </c>
      <c r="Q125" s="168">
        <v>5</v>
      </c>
      <c r="R125" s="168">
        <v>10</v>
      </c>
      <c r="S125" s="168">
        <v>16</v>
      </c>
      <c r="T125" s="168">
        <v>6</v>
      </c>
      <c r="U125" s="168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3</v>
      </c>
      <c r="Z125" s="23" cm="1">
        <f t="array" ref="Z125">_xlfn.LET(_xlpm.x, N125:N127, IF(SUM(
(_xlpm.x="M4")*1, (_xlpm.x="M5")*1, (_xlpm.x="A")*1, (_xlpm.x="K")*1,
(_xlpm.x="G4")*1, (_xlpm.x="G5")*1, (_xlpm.x="GA")*1, (_xlpm.x="GK")*1  )&gt;0, 2, 3))</f>
        <v>2</v>
      </c>
      <c r="AA125" s="23" cm="1">
        <f t="array" ref="AA125">_xlfn.LET(_xlpm.x, O125:O127, IF(SUM(
(_xlpm.x="M4")*1, (_xlpm.x="M5")*1, (_xlpm.x="A")*1, (_xlpm.x="K")*1,
(_xlpm.x="G4")*1, (_xlpm.x="G5")*1, (_xlpm.x="GA")*1, (_xlpm.x="GK")*1  )&gt;0, 2, 3))</f>
        <v>2</v>
      </c>
      <c r="AH125" s="5"/>
      <c r="AI125" s="5"/>
      <c r="AO125" s="5"/>
    </row>
    <row r="126" spans="10:41">
      <c r="J126" s="168">
        <v>122</v>
      </c>
      <c r="K126" s="169" t="s">
        <v>31</v>
      </c>
      <c r="L126" s="169" t="s">
        <v>29</v>
      </c>
      <c r="M126" s="169" t="s">
        <v>94</v>
      </c>
      <c r="N126" s="169" t="s">
        <v>29</v>
      </c>
      <c r="O126" s="169" t="s">
        <v>29</v>
      </c>
      <c r="Q126" s="168">
        <v>7</v>
      </c>
      <c r="R126" s="168">
        <v>8</v>
      </c>
      <c r="S126" s="168">
        <v>17</v>
      </c>
      <c r="T126" s="168">
        <v>8</v>
      </c>
      <c r="U126" s="168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(_xlpm.x="M4")*1, (_xlpm.x="M5")*1, (_xlpm.x="A")*1, (_xlpm.x="K")*1,
(_xlpm.x="G4")*1, (_xlpm.x="G5")*1, (_xlpm.x="GA")*1, (_xlpm.x="GK")*1  )&gt;0, 2, 3))</f>
        <v>2</v>
      </c>
      <c r="AA126" s="23" cm="1">
        <f t="array" ref="AA126">_xlfn.LET(_xlpm.x, O126:O128, IF(SUM(
(_xlpm.x="M4")*1, (_xlpm.x="M5")*1, (_xlpm.x="A")*1, (_xlpm.x="K")*1,
(_xlpm.x="G4")*1, (_xlpm.x="G5")*1, (_xlpm.x="GA")*1, (_xlpm.x="GK")*1  )&gt;0, 2, 3))</f>
        <v>2</v>
      </c>
      <c r="AH126" s="5"/>
      <c r="AI126" s="5"/>
      <c r="AO126" s="5"/>
    </row>
    <row r="127" spans="10:41">
      <c r="J127" s="23">
        <v>123</v>
      </c>
      <c r="K127" s="169" t="s">
        <v>95</v>
      </c>
      <c r="L127" s="169" t="s">
        <v>81</v>
      </c>
      <c r="M127" s="169" t="s">
        <v>81</v>
      </c>
      <c r="N127" s="169" t="s">
        <v>95</v>
      </c>
      <c r="O127" s="169" t="s">
        <v>31</v>
      </c>
      <c r="Q127" s="168">
        <v>6</v>
      </c>
      <c r="R127" s="168">
        <v>14</v>
      </c>
      <c r="S127" s="168">
        <v>14</v>
      </c>
      <c r="T127" s="168">
        <v>6</v>
      </c>
      <c r="U127" s="168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(_xlpm.x="M4")*1, (_xlpm.x="M5")*1, (_xlpm.x="A")*1, (_xlpm.x="K")*1,
(_xlpm.x="G4")*1, (_xlpm.x="G5")*1, (_xlpm.x="GA")*1, (_xlpm.x="GK")*1  )&gt;0, 2, 3))</f>
        <v>2</v>
      </c>
      <c r="AA127" s="23" cm="1">
        <f t="array" ref="AA127">_xlfn.LET(_xlpm.x, O127:O129, IF(SUM(
(_xlpm.x="M4")*1, (_xlpm.x="M5")*1, (_xlpm.x="A")*1, (_xlpm.x="K")*1,
(_xlpm.x="G4")*1, (_xlpm.x="G5")*1, (_xlpm.x="GA")*1, (_xlpm.x="GK")*1  )&gt;0, 2, 3))</f>
        <v>2</v>
      </c>
      <c r="AH127" s="5"/>
      <c r="AI127" s="5"/>
      <c r="AO127" s="5"/>
    </row>
    <row r="128" spans="10:41">
      <c r="J128" s="168">
        <v>124</v>
      </c>
      <c r="K128" s="169" t="s">
        <v>12</v>
      </c>
      <c r="L128" s="169" t="s">
        <v>82</v>
      </c>
      <c r="M128" s="169" t="s">
        <v>96</v>
      </c>
      <c r="N128" s="169" t="s">
        <v>16</v>
      </c>
      <c r="O128" s="169" t="s">
        <v>30</v>
      </c>
      <c r="Q128" s="168">
        <v>4</v>
      </c>
      <c r="R128" s="168">
        <v>16</v>
      </c>
      <c r="S128" s="168">
        <v>15</v>
      </c>
      <c r="T128" s="168">
        <v>3</v>
      </c>
      <c r="U128" s="168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(_xlpm.x="M4")*1, (_xlpm.x="M5")*1, (_xlpm.x="A")*1, (_xlpm.x="K")*1,
(_xlpm.x="G4")*1, (_xlpm.x="G5")*1, (_xlpm.x="GA")*1, (_xlpm.x="GK")*1  )&gt;0, 2, 3))</f>
        <v>2</v>
      </c>
      <c r="AA128" s="23" cm="1">
        <f t="array" ref="AA128">_xlfn.LET(_xlpm.x, O128:O130, IF(SUM(
(_xlpm.x="M4")*1, (_xlpm.x="M5")*1, (_xlpm.x="A")*1, (_xlpm.x="K")*1,
(_xlpm.x="G4")*1, (_xlpm.x="G5")*1, (_xlpm.x="GA")*1, (_xlpm.x="GK")*1  )&gt;0, 2, 3))</f>
        <v>2</v>
      </c>
      <c r="AH128" s="5"/>
      <c r="AI128" s="5"/>
      <c r="AO128" s="5"/>
    </row>
    <row r="129" spans="10:41">
      <c r="J129" s="23">
        <v>125</v>
      </c>
      <c r="K129" s="169" t="s">
        <v>13</v>
      </c>
      <c r="L129" s="169" t="s">
        <v>29</v>
      </c>
      <c r="M129" s="169" t="s">
        <v>82</v>
      </c>
      <c r="N129" s="169" t="s">
        <v>29</v>
      </c>
      <c r="O129" s="169" t="s">
        <v>12</v>
      </c>
      <c r="Q129" s="168">
        <v>5</v>
      </c>
      <c r="R129" s="168">
        <v>8</v>
      </c>
      <c r="S129" s="168">
        <v>16</v>
      </c>
      <c r="T129" s="168">
        <v>8</v>
      </c>
      <c r="U129" s="168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(_xlpm.x="M4")*1, (_xlpm.x="M5")*1, (_xlpm.x="A")*1, (_xlpm.x="K")*1,
(_xlpm.x="G4")*1, (_xlpm.x="G5")*1, (_xlpm.x="GA")*1, (_xlpm.x="GK")*1  )&gt;0, 2, 3))</f>
        <v>2</v>
      </c>
      <c r="AA129" s="23" cm="1">
        <f t="array" ref="AA129">_xlfn.LET(_xlpm.x, O129:O131, IF(SUM(
(_xlpm.x="M4")*1, (_xlpm.x="M5")*1, (_xlpm.x="A")*1, (_xlpm.x="K")*1,
(_xlpm.x="G4")*1, (_xlpm.x="G5")*1, (_xlpm.x="GA")*1, (_xlpm.x="GK")*1  )&gt;0, 2, 3))</f>
        <v>2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81</v>
      </c>
      <c r="M130" s="169" t="s">
        <v>85</v>
      </c>
      <c r="N130" s="169" t="s">
        <v>31</v>
      </c>
      <c r="O130" s="169" t="s">
        <v>13</v>
      </c>
      <c r="Q130" s="168">
        <v>8</v>
      </c>
      <c r="R130" s="168">
        <v>14</v>
      </c>
      <c r="S130" s="168">
        <v>18</v>
      </c>
      <c r="T130" s="168">
        <v>7</v>
      </c>
      <c r="U130" s="168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1</v>
      </c>
      <c r="Z130" s="23" cm="1">
        <f t="array" ref="Z130">_xlfn.LET(_xlpm.x, N130:N132, IF(SUM(
(_xlpm.x="M4")*1, (_xlpm.x="M5")*1, (_xlpm.x="A")*1, (_xlpm.x="K")*1,
(_xlpm.x="G4")*1, (_xlpm.x="G5")*1, (_xlpm.x="GA")*1, (_xlpm.x="GK")*1  )&gt;0, 2, 3))</f>
        <v>2</v>
      </c>
      <c r="AA130" s="23" cm="1">
        <f t="array" ref="AA130">_xlfn.LET(_xlpm.x, O130:O132, IF(SUM(
(_xlpm.x="M4")*1, (_xlpm.x="M5")*1, (_xlpm.x="A")*1, (_xlpm.x="K")*1,
(_xlpm.x="G4")*1, (_xlpm.x="G5")*1, (_xlpm.x="GA")*1, (_xlpm.x="GK")*1  )&gt;0, 2, 3))</f>
        <v>2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29</v>
      </c>
      <c r="M131" s="169" t="s">
        <v>81</v>
      </c>
      <c r="N131" s="169" t="s">
        <v>13</v>
      </c>
      <c r="O131" s="169" t="s">
        <v>16</v>
      </c>
      <c r="Q131" s="168">
        <v>6</v>
      </c>
      <c r="R131" s="168">
        <v>8</v>
      </c>
      <c r="S131" s="168">
        <v>14</v>
      </c>
      <c r="T131" s="168">
        <v>5</v>
      </c>
      <c r="U131" s="168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(_xlpm.x="M4")*1, (_xlpm.x="M5")*1, (_xlpm.x="A")*1, (_xlpm.x="K")*1,
(_xlpm.x="G4")*1, (_xlpm.x="G5")*1, (_xlpm.x="GA")*1, (_xlpm.x="GK")*1  )&gt;0, 2, 3))</f>
        <v>2</v>
      </c>
      <c r="AA131" s="23" cm="1">
        <f t="array" ref="AA131">_xlfn.LET(_xlpm.x, O131:O133, IF(SUM(
(_xlpm.x="M4")*1, (_xlpm.x="M5")*1, (_xlpm.x="A")*1, (_xlpm.x="K")*1,
(_xlpm.x="G4")*1, (_xlpm.x="G5")*1, (_xlpm.x="GA")*1, (_xlpm.x="GK")*1  )&gt;0, 2, 3))</f>
        <v>3</v>
      </c>
      <c r="AH131" s="5"/>
      <c r="AI131" s="5"/>
      <c r="AO131" s="5"/>
    </row>
    <row r="132" spans="10:41">
      <c r="J132" s="168">
        <v>128</v>
      </c>
      <c r="K132" s="169" t="s">
        <v>29</v>
      </c>
      <c r="L132" s="169" t="s">
        <v>95</v>
      </c>
      <c r="M132" s="169" t="s">
        <v>96</v>
      </c>
      <c r="N132" s="169" t="s">
        <v>31</v>
      </c>
      <c r="O132" s="169" t="s">
        <v>26</v>
      </c>
      <c r="Q132" s="168">
        <v>8</v>
      </c>
      <c r="R132" s="168">
        <v>6</v>
      </c>
      <c r="S132" s="168">
        <v>15</v>
      </c>
      <c r="T132" s="168">
        <v>7</v>
      </c>
      <c r="U132" s="168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(_xlpm.x="M4")*1, (_xlpm.x="M5")*1, (_xlpm.x="A")*1, (_xlpm.x="K")*1,
(_xlpm.x="G4")*1, (_xlpm.x="G5")*1, (_xlpm.x="GA")*1, (_xlpm.x="GK")*1  )&gt;0, 2, 3))</f>
        <v>2</v>
      </c>
      <c r="AA132" s="23" cm="1">
        <f t="array" ref="AA132">_xlfn.LET(_xlpm.x, O132:O134, IF(SUM(
(_xlpm.x="M4")*1, (_xlpm.x="M5")*1, (_xlpm.x="A")*1, (_xlpm.x="K")*1,
(_xlpm.x="G4")*1, (_xlpm.x="G5")*1, (_xlpm.x="GA")*1, (_xlpm.x="GK")*1  )&gt;0, 2, 3))</f>
        <v>3</v>
      </c>
      <c r="AH132" s="5"/>
      <c r="AI132" s="5"/>
      <c r="AO132" s="5"/>
    </row>
    <row r="133" spans="10:41">
      <c r="J133" s="23">
        <v>129</v>
      </c>
      <c r="K133" s="169" t="s">
        <v>31</v>
      </c>
      <c r="L133" s="169" t="s">
        <v>13</v>
      </c>
      <c r="M133" s="169" t="s">
        <v>82</v>
      </c>
      <c r="N133" s="169" t="s">
        <v>29</v>
      </c>
      <c r="O133" s="169" t="s">
        <v>27</v>
      </c>
      <c r="Q133" s="168">
        <v>7</v>
      </c>
      <c r="R133" s="168">
        <v>5</v>
      </c>
      <c r="S133" s="168">
        <v>16</v>
      </c>
      <c r="T133" s="168">
        <v>8</v>
      </c>
      <c r="U133" s="168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(_xlpm.x="M4")*1, (_xlpm.x="M5")*1, (_xlpm.x="A")*1, (_xlpm.x="K")*1,
(_xlpm.x="G4")*1, (_xlpm.x="G5")*1, (_xlpm.x="GA")*1, (_xlpm.x="GK")*1  )&gt;0, 2, 3))</f>
        <v>2</v>
      </c>
      <c r="AA133" s="23" cm="1">
        <f t="array" ref="AA133">_xlfn.LET(_xlpm.x, O133:O135, IF(SUM(
(_xlpm.x="M4")*1, (_xlpm.x="M5")*1, (_xlpm.x="A")*1, (_xlpm.x="K")*1,
(_xlpm.x="G4")*1, (_xlpm.x="G5")*1, (_xlpm.x="GA")*1, (_xlpm.x="GK")*1  )&gt;0, 2, 3))</f>
        <v>2</v>
      </c>
      <c r="AH133" s="5"/>
      <c r="AI133" s="5"/>
      <c r="AO133" s="5"/>
    </row>
    <row r="134" spans="10:41">
      <c r="J134" s="168">
        <v>130</v>
      </c>
      <c r="K134" s="169" t="s">
        <v>16</v>
      </c>
      <c r="L134" s="169" t="s">
        <v>29</v>
      </c>
      <c r="M134" s="169" t="s">
        <v>85</v>
      </c>
      <c r="N134" s="169" t="s">
        <v>31</v>
      </c>
      <c r="O134" s="169" t="s">
        <v>16</v>
      </c>
      <c r="Q134" s="168">
        <v>3</v>
      </c>
      <c r="R134" s="168">
        <v>8</v>
      </c>
      <c r="S134" s="168">
        <v>18</v>
      </c>
      <c r="T134" s="168">
        <v>7</v>
      </c>
      <c r="U134" s="168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(_xlpm.x="M4")*1, (_xlpm.x="M5")*1, (_xlpm.x="A")*1, (_xlpm.x="K")*1,
(_xlpm.x="G4")*1, (_xlpm.x="G5")*1, (_xlpm.x="GA")*1, (_xlpm.x="GK")*1  )&gt;0, 2, 3))</f>
        <v>2</v>
      </c>
      <c r="AA134" s="23" cm="1">
        <f t="array" ref="AA134">_xlfn.LET(_xlpm.x, O134:O136, IF(SUM(
(_xlpm.x="M4")*1, (_xlpm.x="M5")*1, (_xlpm.x="A")*1, (_xlpm.x="K")*1,
(_xlpm.x="G4")*1, (_xlpm.x="G5")*1, (_xlpm.x="GA")*1, (_xlpm.x="GK")*1  )&gt;0, 2, 3))</f>
        <v>2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81</v>
      </c>
      <c r="N135" s="169" t="s">
        <v>30</v>
      </c>
      <c r="O135" s="169" t="s">
        <v>95</v>
      </c>
      <c r="Q135" s="168">
        <v>8</v>
      </c>
      <c r="R135" s="168">
        <v>13</v>
      </c>
      <c r="S135" s="168">
        <v>14</v>
      </c>
      <c r="T135" s="168">
        <v>10</v>
      </c>
      <c r="U135" s="168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(_xlpm.x="M4")*1, (_xlpm.x="M5")*1, (_xlpm.x="A")*1, (_xlpm.x="K")*1,
(_xlpm.x="G4")*1, (_xlpm.x="G5")*1, (_xlpm.x="GA")*1, (_xlpm.x="GK")*1  )&gt;0, 2, 3))</f>
        <v>2</v>
      </c>
      <c r="AA135" s="23" cm="1">
        <f t="array" ref="AA135">_xlfn.LET(_xlpm.x, O135:O137, IF(SUM(
(_xlpm.x="M4")*1, (_xlpm.x="M5")*1, (_xlpm.x="A")*1, (_xlpm.x="K")*1,
(_xlpm.x="G4")*1, (_xlpm.x="G5")*1, (_xlpm.x="GA")*1, (_xlpm.x="GK")*1  )&gt;0, 2, 3))</f>
        <v>2</v>
      </c>
      <c r="AH135" s="5"/>
      <c r="AI135" s="5"/>
      <c r="AO135" s="5"/>
    </row>
    <row r="136" spans="10:41">
      <c r="J136" s="168">
        <v>132</v>
      </c>
      <c r="K136" s="169" t="s">
        <v>17</v>
      </c>
      <c r="L136" s="169" t="s">
        <v>94</v>
      </c>
      <c r="M136" s="169" t="s">
        <v>82</v>
      </c>
      <c r="N136" s="169" t="s">
        <v>13</v>
      </c>
      <c r="O136" s="169" t="s">
        <v>12</v>
      </c>
      <c r="Q136" s="168">
        <v>7</v>
      </c>
      <c r="R136" s="168">
        <v>17</v>
      </c>
      <c r="S136" s="168">
        <v>16</v>
      </c>
      <c r="T136" s="168">
        <v>5</v>
      </c>
      <c r="U136" s="168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(_xlpm.x="M4")*1, (_xlpm.x="M5")*1, (_xlpm.x="A")*1, (_xlpm.x="K")*1,
(_xlpm.x="G4")*1, (_xlpm.x="G5")*1, (_xlpm.x="GA")*1, (_xlpm.x="GK")*1  )&gt;0, 2, 3))</f>
        <v>2</v>
      </c>
      <c r="AA136" s="23" cm="1">
        <f t="array" ref="AA136">_xlfn.LET(_xlpm.x, O136:O138, IF(SUM(
(_xlpm.x="M4")*1, (_xlpm.x="M5")*1, (_xlpm.x="A")*1, (_xlpm.x="K")*1,
(_xlpm.x="G4")*1, (_xlpm.x="G5")*1, (_xlpm.x="GA")*1, (_xlpm.x="GK")*1  )&gt;0, 2, 3))</f>
        <v>2</v>
      </c>
      <c r="AH136" s="5"/>
      <c r="AI136" s="5"/>
      <c r="AO136" s="5"/>
    </row>
    <row r="137" spans="10:41">
      <c r="J137" s="23">
        <v>133</v>
      </c>
      <c r="K137" s="169" t="s">
        <v>13</v>
      </c>
      <c r="L137" s="169" t="s">
        <v>30</v>
      </c>
      <c r="M137" s="169" t="s">
        <v>96</v>
      </c>
      <c r="N137" s="169" t="s">
        <v>29</v>
      </c>
      <c r="O137" s="169" t="s">
        <v>31</v>
      </c>
      <c r="Q137" s="168">
        <v>5</v>
      </c>
      <c r="R137" s="168">
        <v>10</v>
      </c>
      <c r="S137" s="168">
        <v>15</v>
      </c>
      <c r="T137" s="168">
        <v>8</v>
      </c>
      <c r="U137" s="168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1</v>
      </c>
      <c r="Z137" s="23" cm="1">
        <f t="array" ref="Z137">_xlfn.LET(_xlpm.x, N137:N139, IF(SUM(
(_xlpm.x="M4")*1, (_xlpm.x="M5")*1, (_xlpm.x="A")*1, (_xlpm.x="K")*1,
(_xlpm.x="G4")*1, (_xlpm.x="G5")*1, (_xlpm.x="GA")*1, (_xlpm.x="GK")*1  )&gt;0, 2, 3))</f>
        <v>2</v>
      </c>
      <c r="AA137" s="23" cm="1">
        <f t="array" ref="AA137">_xlfn.LET(_xlpm.x, O137:O139, IF(SUM(
(_xlpm.x="M4")*1, (_xlpm.x="M5")*1, (_xlpm.x="A")*1, (_xlpm.x="K")*1,
(_xlpm.x="G4")*1, (_xlpm.x="G5")*1, (_xlpm.x="GA")*1, (_xlpm.x="GK")*1  )&gt;0, 2, 3))</f>
        <v>2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29</v>
      </c>
      <c r="M138" s="169" t="s">
        <v>81</v>
      </c>
      <c r="N138" s="169" t="s">
        <v>31</v>
      </c>
      <c r="O138" s="169" t="s">
        <v>12</v>
      </c>
      <c r="Q138" s="168">
        <v>8</v>
      </c>
      <c r="R138" s="168">
        <v>8</v>
      </c>
      <c r="S138" s="168">
        <v>14</v>
      </c>
      <c r="T138" s="168">
        <v>7</v>
      </c>
      <c r="U138" s="168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(_xlpm.x="M4")*1, (_xlpm.x="M5")*1, (_xlpm.x="A")*1, (_xlpm.x="K")*1,
(_xlpm.x="G4")*1, (_xlpm.x="G5")*1, (_xlpm.x="GA")*1, (_xlpm.x="GK")*1  )&gt;0, 2, 3))</f>
        <v>2</v>
      </c>
      <c r="AA138" s="23" cm="1">
        <f t="array" ref="AA138">_xlfn.LET(_xlpm.x, O138:O140, IF(SUM(
(_xlpm.x="M4")*1, (_xlpm.x="M5")*1, (_xlpm.x="A")*1, (_xlpm.x="K")*1,
(_xlpm.x="G4")*1, (_xlpm.x="G5")*1, (_xlpm.x="GA")*1, (_xlpm.x="GK")*1  )&gt;0, 2, 3))</f>
        <v>3</v>
      </c>
      <c r="AH138" s="5"/>
      <c r="AI138" s="5"/>
      <c r="AO138" s="5"/>
    </row>
    <row r="139" spans="10:41">
      <c r="J139" s="23">
        <v>135</v>
      </c>
      <c r="K139" s="169" t="s">
        <v>95</v>
      </c>
      <c r="L139" s="169" t="s">
        <v>28</v>
      </c>
      <c r="M139" s="169" t="s">
        <v>96</v>
      </c>
      <c r="N139" s="169" t="s">
        <v>95</v>
      </c>
      <c r="O139" s="169" t="s">
        <v>12</v>
      </c>
      <c r="Q139" s="168">
        <v>6</v>
      </c>
      <c r="R139" s="168">
        <v>9</v>
      </c>
      <c r="S139" s="168">
        <v>15</v>
      </c>
      <c r="T139" s="168">
        <v>6</v>
      </c>
      <c r="U139" s="168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(_xlpm.x="M4")*1, (_xlpm.x="M5")*1, (_xlpm.x="A")*1, (_xlpm.x="K")*1,
(_xlpm.x="G4")*1, (_xlpm.x="G5")*1, (_xlpm.x="GA")*1, (_xlpm.x="GK")*1  )&gt;0, 2, 3))</f>
        <v>2</v>
      </c>
      <c r="AA139" s="23" cm="1">
        <f t="array" ref="AA139">_xlfn.LET(_xlpm.x, O139:O141, IF(SUM(
(_xlpm.x="M4")*1, (_xlpm.x="M5")*1, (_xlpm.x="A")*1, (_xlpm.x="K")*1,
(_xlpm.x="G4")*1, (_xlpm.x="G5")*1, (_xlpm.x="GA")*1, (_xlpm.x="GK")*1  )&gt;0, 2, 3))</f>
        <v>3</v>
      </c>
      <c r="AH139" s="5"/>
      <c r="AI139" s="5"/>
      <c r="AO139" s="5"/>
    </row>
    <row r="140" spans="10:41">
      <c r="J140" s="168">
        <v>136</v>
      </c>
      <c r="K140" s="169" t="s">
        <v>29</v>
      </c>
      <c r="L140" s="169" t="s">
        <v>16</v>
      </c>
      <c r="M140" s="169" t="s">
        <v>94</v>
      </c>
      <c r="N140" s="169" t="s">
        <v>13</v>
      </c>
      <c r="O140" s="169" t="s">
        <v>30</v>
      </c>
      <c r="Q140" s="168">
        <v>8</v>
      </c>
      <c r="R140" s="168">
        <v>3</v>
      </c>
      <c r="S140" s="168">
        <v>17</v>
      </c>
      <c r="T140" s="168">
        <v>5</v>
      </c>
      <c r="U140" s="168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(_xlpm.x="M4")*1, (_xlpm.x="M5")*1, (_xlpm.x="A")*1, (_xlpm.x="K")*1,
(_xlpm.x="G4")*1, (_xlpm.x="G5")*1, (_xlpm.x="GA")*1, (_xlpm.x="GK")*1  )&gt;0, 2, 3))</f>
        <v>2</v>
      </c>
      <c r="AA140" s="23" cm="1">
        <f t="array" ref="AA140">_xlfn.LET(_xlpm.x, O140:O142, IF(SUM(
(_xlpm.x="M4")*1, (_xlpm.x="M5")*1, (_xlpm.x="A")*1, (_xlpm.x="K")*1,
(_xlpm.x="G4")*1, (_xlpm.x="G5")*1, (_xlpm.x="GA")*1, (_xlpm.x="GK")*1  )&gt;0, 2, 3))</f>
        <v>3</v>
      </c>
      <c r="AH140" s="5"/>
      <c r="AI140" s="5"/>
      <c r="AO140" s="5"/>
    </row>
    <row r="141" spans="10:41">
      <c r="J141" s="23">
        <v>137</v>
      </c>
      <c r="K141" s="169" t="s">
        <v>95</v>
      </c>
      <c r="L141" s="169" t="s">
        <v>81</v>
      </c>
      <c r="M141" s="169" t="s">
        <v>82</v>
      </c>
      <c r="N141" s="169" t="s">
        <v>87</v>
      </c>
      <c r="O141" s="169" t="s">
        <v>28</v>
      </c>
      <c r="Q141" s="168">
        <v>6</v>
      </c>
      <c r="R141" s="168">
        <v>14</v>
      </c>
      <c r="S141" s="168">
        <v>16</v>
      </c>
      <c r="T141" s="168">
        <v>19</v>
      </c>
      <c r="U141" s="168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(_xlpm.x="M4")*1, (_xlpm.x="M5")*1, (_xlpm.x="A")*1, (_xlpm.x="K")*1,
(_xlpm.x="G4")*1, (_xlpm.x="G5")*1, (_xlpm.x="GA")*1, (_xlpm.x="GK")*1  )&gt;0, 2, 3))</f>
        <v>2</v>
      </c>
      <c r="AA141" s="23" cm="1">
        <f t="array" ref="AA141">_xlfn.LET(_xlpm.x, O141:O143, IF(SUM(
(_xlpm.x="M4")*1, (_xlpm.x="M5")*1, (_xlpm.x="A")*1, (_xlpm.x="K")*1,
(_xlpm.x="G4")*1, (_xlpm.x="G5")*1, (_xlpm.x="GA")*1, (_xlpm.x="GK")*1  )&gt;0, 2, 3))</f>
        <v>2</v>
      </c>
      <c r="AH141" s="5"/>
      <c r="AI141" s="5"/>
      <c r="AO141" s="5"/>
    </row>
    <row r="142" spans="10:41">
      <c r="J142" s="168">
        <v>138</v>
      </c>
      <c r="K142" s="169" t="s">
        <v>29</v>
      </c>
      <c r="L142" s="169" t="s">
        <v>94</v>
      </c>
      <c r="M142" s="169" t="s">
        <v>94</v>
      </c>
      <c r="N142" s="169" t="s">
        <v>31</v>
      </c>
      <c r="O142" s="169" t="s">
        <v>28</v>
      </c>
      <c r="Q142" s="168">
        <v>8</v>
      </c>
      <c r="R142" s="168">
        <v>17</v>
      </c>
      <c r="S142" s="168">
        <v>17</v>
      </c>
      <c r="T142" s="168">
        <v>7</v>
      </c>
      <c r="U142" s="168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(_xlpm.x="M4")*1, (_xlpm.x="M5")*1, (_xlpm.x="A")*1, (_xlpm.x="K")*1,
(_xlpm.x="G4")*1, (_xlpm.x="G5")*1, (_xlpm.x="GA")*1, (_xlpm.x="GK")*1  )&gt;0, 2, 3))</f>
        <v>2</v>
      </c>
      <c r="AA142" s="23" cm="1">
        <f t="array" ref="AA142">_xlfn.LET(_xlpm.x, O142:O144, IF(SUM(
(_xlpm.x="M4")*1, (_xlpm.x="M5")*1, (_xlpm.x="A")*1, (_xlpm.x="K")*1,
(_xlpm.x="G4")*1, (_xlpm.x="G5")*1, (_xlpm.x="GA")*1, (_xlpm.x="GK")*1  )&gt;0, 2, 3))</f>
        <v>2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31</v>
      </c>
      <c r="M143" s="169" t="s">
        <v>78</v>
      </c>
      <c r="N143" s="169" t="s">
        <v>12</v>
      </c>
      <c r="O143" s="169" t="s">
        <v>31</v>
      </c>
      <c r="Q143" s="168">
        <v>5</v>
      </c>
      <c r="R143" s="168">
        <v>7</v>
      </c>
      <c r="S143" s="168">
        <v>11</v>
      </c>
      <c r="T143" s="168">
        <v>4</v>
      </c>
      <c r="U143" s="168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(_xlpm.x="M4")*1, (_xlpm.x="M5")*1, (_xlpm.x="A")*1, (_xlpm.x="K")*1,
(_xlpm.x="G4")*1, (_xlpm.x="G5")*1, (_xlpm.x="GA")*1, (_xlpm.x="GK")*1  )&gt;0, 2, 3))</f>
        <v>3</v>
      </c>
      <c r="AA143" s="23" cm="1">
        <f t="array" ref="AA143">_xlfn.LET(_xlpm.x, O143:O145, IF(SUM(
(_xlpm.x="M4")*1, (_xlpm.x="M5")*1, (_xlpm.x="A")*1, (_xlpm.x="K")*1,
(_xlpm.x="G4")*1, (_xlpm.x="G5")*1, (_xlpm.x="GA")*1, (_xlpm.x="GK")*1  )&gt;0, 2, 3))</f>
        <v>2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28</v>
      </c>
      <c r="M144" s="169" t="s">
        <v>96</v>
      </c>
      <c r="N144" s="169" t="s">
        <v>78</v>
      </c>
      <c r="O144" s="169" t="s">
        <v>95</v>
      </c>
      <c r="Q144" s="168">
        <v>6</v>
      </c>
      <c r="R144" s="168">
        <v>9</v>
      </c>
      <c r="S144" s="168">
        <v>15</v>
      </c>
      <c r="T144" s="168">
        <v>11</v>
      </c>
      <c r="U144" s="168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(_xlpm.x="M4")*1, (_xlpm.x="M5")*1, (_xlpm.x="A")*1, (_xlpm.x="K")*1,
(_xlpm.x="G4")*1, (_xlpm.x="G5")*1, (_xlpm.x="GA")*1, (_xlpm.x="GK")*1  )&gt;0, 2, 3))</f>
        <v>3</v>
      </c>
      <c r="AA144" s="23" cm="1">
        <f t="array" ref="AA144">_xlfn.LET(_xlpm.x, O144:O146, IF(SUM(
(_xlpm.x="M4")*1, (_xlpm.x="M5")*1, (_xlpm.x="A")*1, (_xlpm.x="K")*1,
(_xlpm.x="G4")*1, (_xlpm.x="G5")*1, (_xlpm.x="GA")*1, (_xlpm.x="GK")*1  )&gt;0, 2, 3))</f>
        <v>2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14</v>
      </c>
      <c r="M145" s="169" t="s">
        <v>82</v>
      </c>
      <c r="N145" s="169" t="s">
        <v>16</v>
      </c>
      <c r="O145" s="169" t="s">
        <v>12</v>
      </c>
      <c r="Q145" s="168">
        <v>7</v>
      </c>
      <c r="R145" s="168">
        <v>1</v>
      </c>
      <c r="S145" s="168">
        <v>16</v>
      </c>
      <c r="T145" s="168">
        <v>3</v>
      </c>
      <c r="U145" s="168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(_xlpm.x="M4")*1, (_xlpm.x="M5")*1, (_xlpm.x="A")*1, (_xlpm.x="K")*1,
(_xlpm.x="G4")*1, (_xlpm.x="G5")*1, (_xlpm.x="GA")*1, (_xlpm.x="GK")*1  )&gt;0, 2, 3))</f>
        <v>3</v>
      </c>
      <c r="AA145" s="23" cm="1">
        <f t="array" ref="AA145">_xlfn.LET(_xlpm.x, O145:O147, IF(SUM(
(_xlpm.x="M4")*1, (_xlpm.x="M5")*1, (_xlpm.x="A")*1, (_xlpm.x="K")*1,
(_xlpm.x="G4")*1, (_xlpm.x="G5")*1, (_xlpm.x="GA")*1, (_xlpm.x="GK")*1  )&gt;0, 2, 3))</f>
        <v>2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16</v>
      </c>
      <c r="M146" s="169" t="s">
        <v>87</v>
      </c>
      <c r="N146" s="169" t="s">
        <v>28</v>
      </c>
      <c r="O146" s="169" t="s">
        <v>95</v>
      </c>
      <c r="Q146" s="168">
        <v>6</v>
      </c>
      <c r="R146" s="168">
        <v>3</v>
      </c>
      <c r="S146" s="168">
        <v>19</v>
      </c>
      <c r="T146" s="168">
        <v>9</v>
      </c>
      <c r="U146" s="168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1</v>
      </c>
      <c r="Z146" s="23" cm="1">
        <f t="array" ref="Z146">_xlfn.LET(_xlpm.x, N146:N148, IF(SUM(
(_xlpm.x="M4")*1, (_xlpm.x="M5")*1, (_xlpm.x="A")*1, (_xlpm.x="K")*1,
(_xlpm.x="G4")*1, (_xlpm.x="G5")*1, (_xlpm.x="GA")*1, (_xlpm.x="GK")*1  )&gt;0, 2, 3))</f>
        <v>2</v>
      </c>
      <c r="AA146" s="23" cm="1">
        <f t="array" ref="AA146">_xlfn.LET(_xlpm.x, O146:O148, IF(SUM(
(_xlpm.x="M4")*1, (_xlpm.x="M5")*1, (_xlpm.x="A")*1, (_xlpm.x="K")*1,
(_xlpm.x="G4")*1, (_xlpm.x="G5")*1, (_xlpm.x="GA")*1, (_xlpm.x="GK")*1  )&gt;0, 2, 3))</f>
        <v>2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13</v>
      </c>
      <c r="M147" s="169" t="s">
        <v>96</v>
      </c>
      <c r="N147" s="169" t="s">
        <v>28</v>
      </c>
      <c r="O147" s="169" t="s">
        <v>13</v>
      </c>
      <c r="Q147" s="168">
        <v>5</v>
      </c>
      <c r="R147" s="168">
        <v>5</v>
      </c>
      <c r="S147" s="168">
        <v>15</v>
      </c>
      <c r="T147" s="168">
        <v>9</v>
      </c>
      <c r="U147" s="168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(_xlpm.x="M4")*1, (_xlpm.x="M5")*1, (_xlpm.x="A")*1, (_xlpm.x="K")*1,
(_xlpm.x="G4")*1, (_xlpm.x="G5")*1, (_xlpm.x="GA")*1, (_xlpm.x="GK")*1  )&gt;0, 2, 3))</f>
        <v>2</v>
      </c>
      <c r="AA147" s="23" cm="1">
        <f t="array" ref="AA147">_xlfn.LET(_xlpm.x, O147:O149, IF(SUM(
(_xlpm.x="M4")*1, (_xlpm.x="M5")*1, (_xlpm.x="A")*1, (_xlpm.x="K")*1,
(_xlpm.x="G4")*1, (_xlpm.x="G5")*1, (_xlpm.x="GA")*1, (_xlpm.x="GK")*1  )&gt;0, 2, 3))</f>
        <v>2</v>
      </c>
      <c r="AH147" s="5"/>
      <c r="AI147" s="5"/>
      <c r="AO147" s="5"/>
    </row>
    <row r="148" spans="10:41">
      <c r="J148" s="168">
        <v>144</v>
      </c>
      <c r="K148" s="169" t="s">
        <v>95</v>
      </c>
      <c r="L148" s="169" t="s">
        <v>28</v>
      </c>
      <c r="M148" s="169" t="s">
        <v>81</v>
      </c>
      <c r="N148" s="169" t="s">
        <v>13</v>
      </c>
      <c r="O148" s="169" t="s">
        <v>28</v>
      </c>
      <c r="Q148" s="168">
        <v>6</v>
      </c>
      <c r="R148" s="168">
        <v>9</v>
      </c>
      <c r="S148" s="168">
        <v>14</v>
      </c>
      <c r="T148" s="168">
        <v>5</v>
      </c>
      <c r="U148" s="168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(_xlpm.x="M4")*1, (_xlpm.x="M5")*1, (_xlpm.x="A")*1, (_xlpm.x="K")*1,
(_xlpm.x="G4")*1, (_xlpm.x="G5")*1, (_xlpm.x="GA")*1, (_xlpm.x="GK")*1  )&gt;0, 2, 3))</f>
        <v>2</v>
      </c>
      <c r="AA148" s="23" cm="1">
        <f t="array" ref="AA148">_xlfn.LET(_xlpm.x, O148:O150, IF(SUM(
(_xlpm.x="M4")*1, (_xlpm.x="M5")*1, (_xlpm.x="A")*1, (_xlpm.x="K")*1,
(_xlpm.x="G4")*1, (_xlpm.x="G5")*1, (_xlpm.x="GA")*1, (_xlpm.x="GK")*1  )&gt;0, 2, 3))</f>
        <v>2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23</v>
      </c>
      <c r="M149" s="169" t="s">
        <v>94</v>
      </c>
      <c r="N149" s="169" t="s">
        <v>31</v>
      </c>
      <c r="O149" s="169" t="s">
        <v>13</v>
      </c>
      <c r="Q149" s="168">
        <v>8</v>
      </c>
      <c r="R149" s="168">
        <v>5</v>
      </c>
      <c r="S149" s="168">
        <v>17</v>
      </c>
      <c r="T149" s="168">
        <v>7</v>
      </c>
      <c r="U149" s="168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(_xlpm.x="M4")*1, (_xlpm.x="M5")*1, (_xlpm.x="A")*1, (_xlpm.x="K")*1,
(_xlpm.x="G4")*1, (_xlpm.x="G5")*1, (_xlpm.x="GA")*1, (_xlpm.x="GK")*1  )&gt;0, 2, 3))</f>
        <v>2</v>
      </c>
      <c r="AA149" s="23" cm="1">
        <f t="array" ref="AA149">_xlfn.LET(_xlpm.x, O149:O151, IF(SUM(
(_xlpm.x="M4")*1, (_xlpm.x="M5")*1, (_xlpm.x="A")*1, (_xlpm.x="K")*1,
(_xlpm.x="G4")*1, (_xlpm.x="G5")*1, (_xlpm.x="GA")*1, (_xlpm.x="GK")*1  )&gt;0, 2, 3))</f>
        <v>2</v>
      </c>
      <c r="AH149" s="5"/>
      <c r="AI149" s="5"/>
      <c r="AO149" s="5"/>
    </row>
    <row r="150" spans="10:41">
      <c r="J150" s="168">
        <v>146</v>
      </c>
      <c r="K150" s="169" t="s">
        <v>95</v>
      </c>
      <c r="L150" s="169" t="s">
        <v>81</v>
      </c>
      <c r="M150" s="169" t="s">
        <v>82</v>
      </c>
      <c r="N150" s="169" t="s">
        <v>95</v>
      </c>
      <c r="O150" s="169" t="s">
        <v>28</v>
      </c>
      <c r="Q150" s="168">
        <v>6</v>
      </c>
      <c r="R150" s="168">
        <v>14</v>
      </c>
      <c r="S150" s="168">
        <v>16</v>
      </c>
      <c r="T150" s="168">
        <v>6</v>
      </c>
      <c r="U150" s="168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(_xlpm.x="M4")*1, (_xlpm.x="M5")*1, (_xlpm.x="A")*1, (_xlpm.x="K")*1,
(_xlpm.x="G4")*1, (_xlpm.x="G5")*1, (_xlpm.x="GA")*1, (_xlpm.x="GK")*1  )&gt;0, 2, 3))</f>
        <v>2</v>
      </c>
      <c r="AA150" s="23" cm="1">
        <f t="array" ref="AA150">_xlfn.LET(_xlpm.x, O150:O152, IF(SUM(
(_xlpm.x="M4")*1, (_xlpm.x="M5")*1, (_xlpm.x="A")*1, (_xlpm.x="K")*1,
(_xlpm.x="G4")*1, (_xlpm.x="G5")*1, (_xlpm.x="GA")*1, (_xlpm.x="GK")*1  )&gt;0, 2, 3))</f>
        <v>2</v>
      </c>
      <c r="AH150" s="5"/>
      <c r="AI150" s="5"/>
      <c r="AO150" s="5"/>
    </row>
    <row r="151" spans="10:41">
      <c r="J151" s="23">
        <v>147</v>
      </c>
      <c r="K151" s="169" t="s">
        <v>31</v>
      </c>
      <c r="L151" s="169" t="s">
        <v>15</v>
      </c>
      <c r="M151" s="169" t="s">
        <v>94</v>
      </c>
      <c r="N151" s="169" t="s">
        <v>31</v>
      </c>
      <c r="O151" s="169" t="s">
        <v>31</v>
      </c>
      <c r="Q151" s="168">
        <v>7</v>
      </c>
      <c r="R151" s="168">
        <v>2</v>
      </c>
      <c r="S151" s="168">
        <v>17</v>
      </c>
      <c r="T151" s="168">
        <v>7</v>
      </c>
      <c r="U151" s="168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3</v>
      </c>
      <c r="Z151" s="23" cm="1">
        <f t="array" ref="Z151">_xlfn.LET(_xlpm.x, N151:N153, IF(SUM(
(_xlpm.x="M4")*1, (_xlpm.x="M5")*1, (_xlpm.x="A")*1, (_xlpm.x="K")*1,
(_xlpm.x="G4")*1, (_xlpm.x="G5")*1, (_xlpm.x="GA")*1, (_xlpm.x="GK")*1  )&gt;0, 2, 3))</f>
        <v>2</v>
      </c>
      <c r="AA151" s="23" cm="1">
        <f t="array" ref="AA151">_xlfn.LET(_xlpm.x, O151:O153, IF(SUM(
(_xlpm.x="M4")*1, (_xlpm.x="M5")*1, (_xlpm.x="A")*1, (_xlpm.x="K")*1,
(_xlpm.x="G4")*1, (_xlpm.x="G5")*1, (_xlpm.x="GA")*1, (_xlpm.x="GK")*1  )&gt;0, 2, 3))</f>
        <v>2</v>
      </c>
      <c r="AH151" s="5"/>
      <c r="AI151" s="5"/>
      <c r="AO151" s="5"/>
    </row>
    <row r="152" spans="10:41">
      <c r="J152" s="168">
        <v>148</v>
      </c>
      <c r="K152" s="169" t="s">
        <v>13</v>
      </c>
      <c r="L152" s="169" t="s">
        <v>31</v>
      </c>
      <c r="M152" s="169" t="s">
        <v>96</v>
      </c>
      <c r="N152" s="169" t="s">
        <v>30</v>
      </c>
      <c r="O152" s="169" t="s">
        <v>95</v>
      </c>
      <c r="Q152" s="168">
        <v>5</v>
      </c>
      <c r="R152" s="168">
        <v>7</v>
      </c>
      <c r="S152" s="168">
        <v>15</v>
      </c>
      <c r="T152" s="168">
        <v>10</v>
      </c>
      <c r="U152" s="168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1</v>
      </c>
      <c r="Z152" s="23" cm="1">
        <f t="array" ref="Z152">_xlfn.LET(_xlpm.x, N152:N154, IF(SUM(
(_xlpm.x="M4")*1, (_xlpm.x="M5")*1, (_xlpm.x="A")*1, (_xlpm.x="K")*1,
(_xlpm.x="G4")*1, (_xlpm.x="G5")*1, (_xlpm.x="GA")*1, (_xlpm.x="GK")*1  )&gt;0, 2, 3))</f>
        <v>2</v>
      </c>
      <c r="AA152" s="23" cm="1">
        <f t="array" ref="AA152">_xlfn.LET(_xlpm.x, O152:O154, IF(SUM(
(_xlpm.x="M4")*1, (_xlpm.x="M5")*1, (_xlpm.x="A")*1, (_xlpm.x="K")*1,
(_xlpm.x="G4")*1, (_xlpm.x="G5")*1, (_xlpm.x="GA")*1, (_xlpm.x="GK")*1  )&gt;0, 2, 3))</f>
        <v>2</v>
      </c>
      <c r="AH152" s="5"/>
      <c r="AI152" s="5"/>
      <c r="AO152" s="5"/>
    </row>
    <row r="153" spans="10:41">
      <c r="J153" s="23">
        <v>149</v>
      </c>
      <c r="K153" s="169" t="s">
        <v>95</v>
      </c>
      <c r="L153" s="169" t="s">
        <v>29</v>
      </c>
      <c r="M153" s="169" t="s">
        <v>81</v>
      </c>
      <c r="N153" s="169" t="s">
        <v>95</v>
      </c>
      <c r="O153" s="169" t="s">
        <v>28</v>
      </c>
      <c r="Q153" s="168">
        <v>6</v>
      </c>
      <c r="R153" s="168">
        <v>8</v>
      </c>
      <c r="S153" s="168">
        <v>14</v>
      </c>
      <c r="T153" s="168">
        <v>6</v>
      </c>
      <c r="U153" s="168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1</v>
      </c>
      <c r="Z153" s="23" cm="1">
        <f t="array" ref="Z153">_xlfn.LET(_xlpm.x, N153:N155, IF(SUM(
(_xlpm.x="M4")*1, (_xlpm.x="M5")*1, (_xlpm.x="A")*1, (_xlpm.x="K")*1,
(_xlpm.x="G4")*1, (_xlpm.x="G5")*1, (_xlpm.x="GA")*1, (_xlpm.x="GK")*1  )&gt;0, 2, 3))</f>
        <v>2</v>
      </c>
      <c r="AA153" s="23" cm="1">
        <f t="array" ref="AA153">_xlfn.LET(_xlpm.x, O153:O155, IF(SUM(
(_xlpm.x="M4")*1, (_xlpm.x="M5")*1, (_xlpm.x="A")*1, (_xlpm.x="K")*1,
(_xlpm.x="G4")*1, (_xlpm.x="G5")*1, (_xlpm.x="GA")*1, (_xlpm.x="GK")*1  )&gt;0, 2, 3))</f>
        <v>2</v>
      </c>
      <c r="AH153" s="5"/>
      <c r="AI153" s="5"/>
      <c r="AO153" s="5"/>
    </row>
    <row r="154" spans="10:41">
      <c r="J154" s="168">
        <v>150</v>
      </c>
      <c r="K154" s="169" t="s">
        <v>13</v>
      </c>
      <c r="L154" s="169" t="s">
        <v>31</v>
      </c>
      <c r="M154" s="169" t="s">
        <v>87</v>
      </c>
      <c r="N154" s="169" t="s">
        <v>31</v>
      </c>
      <c r="O154" s="169" t="s">
        <v>29</v>
      </c>
      <c r="Q154" s="168">
        <v>5</v>
      </c>
      <c r="R154" s="168">
        <v>7</v>
      </c>
      <c r="S154" s="168">
        <v>19</v>
      </c>
      <c r="T154" s="168">
        <v>7</v>
      </c>
      <c r="U154" s="168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(_xlpm.x="M4")*1, (_xlpm.x="M5")*1, (_xlpm.x="A")*1, (_xlpm.x="K")*1,
(_xlpm.x="G4")*1, (_xlpm.x="G5")*1, (_xlpm.x="GA")*1, (_xlpm.x="GK")*1  )&gt;0, 2, 3))</f>
        <v>2</v>
      </c>
      <c r="AA154" s="23" cm="1">
        <f t="array" ref="AA154">_xlfn.LET(_xlpm.x, O154:O156, IF(SUM(
(_xlpm.x="M4")*1, (_xlpm.x="M5")*1, (_xlpm.x="A")*1, (_xlpm.x="K")*1,
(_xlpm.x="G4")*1, (_xlpm.x="G5")*1, (_xlpm.x="GA")*1, (_xlpm.x="GK")*1  )&gt;0, 2, 3))</f>
        <v>2</v>
      </c>
      <c r="AH154" s="5"/>
      <c r="AI154" s="5"/>
      <c r="AO154" s="5"/>
    </row>
    <row r="155" spans="10:41">
      <c r="J155" s="23">
        <v>151</v>
      </c>
      <c r="K155" s="169" t="s">
        <v>15</v>
      </c>
      <c r="L155" s="169" t="s">
        <v>13</v>
      </c>
      <c r="M155" s="169" t="s">
        <v>81</v>
      </c>
      <c r="N155" s="169" t="s">
        <v>30</v>
      </c>
      <c r="O155" s="169" t="s">
        <v>15</v>
      </c>
      <c r="Q155" s="168">
        <v>2</v>
      </c>
      <c r="R155" s="168">
        <v>5</v>
      </c>
      <c r="S155" s="168">
        <v>14</v>
      </c>
      <c r="T155" s="168">
        <v>10</v>
      </c>
      <c r="U155" s="168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3</v>
      </c>
      <c r="Z155" s="23" cm="1">
        <f t="array" ref="Z155">_xlfn.LET(_xlpm.x, N155:N157, IF(SUM(
(_xlpm.x="M4")*1, (_xlpm.x="M5")*1, (_xlpm.x="A")*1, (_xlpm.x="K")*1,
(_xlpm.x="G4")*1, (_xlpm.x="G5")*1, (_xlpm.x="GA")*1, (_xlpm.x="GK")*1  )&gt;0, 2, 3))</f>
        <v>3</v>
      </c>
      <c r="AA155" s="23" cm="1">
        <f t="array" ref="AA155">_xlfn.LET(_xlpm.x, O155:O157, IF(SUM(
(_xlpm.x="M4")*1, (_xlpm.x="M5")*1, (_xlpm.x="A")*1, (_xlpm.x="K")*1,
(_xlpm.x="G4")*1, (_xlpm.x="G5")*1, (_xlpm.x="GA")*1, (_xlpm.x="GK")*1  )&gt;0, 2, 3))</f>
        <v>2</v>
      </c>
      <c r="AH155" s="5"/>
      <c r="AI155" s="5"/>
      <c r="AO155" s="5"/>
    </row>
    <row r="156" spans="10:41">
      <c r="J156" s="168">
        <v>152</v>
      </c>
      <c r="K156" s="169" t="s">
        <v>29</v>
      </c>
      <c r="L156" s="169" t="s">
        <v>29</v>
      </c>
      <c r="M156" s="169" t="s">
        <v>82</v>
      </c>
      <c r="N156" s="169" t="s">
        <v>80</v>
      </c>
      <c r="O156" s="169" t="s">
        <v>31</v>
      </c>
      <c r="Q156" s="168">
        <v>8</v>
      </c>
      <c r="R156" s="168">
        <v>8</v>
      </c>
      <c r="S156" s="168">
        <v>16</v>
      </c>
      <c r="T156" s="168">
        <v>13</v>
      </c>
      <c r="U156" s="168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3</v>
      </c>
      <c r="Z156" s="23" cm="1">
        <f t="array" ref="Z156">_xlfn.LET(_xlpm.x, N156:N158, IF(SUM(
(_xlpm.x="M4")*1, (_xlpm.x="M5")*1, (_xlpm.x="A")*1, (_xlpm.x="K")*1,
(_xlpm.x="G4")*1, (_xlpm.x="G5")*1, (_xlpm.x="GA")*1, (_xlpm.x="GK")*1  )&gt;0, 2, 3))</f>
        <v>3</v>
      </c>
      <c r="AA156" s="23" cm="1">
        <f t="array" ref="AA156">_xlfn.LET(_xlpm.x, O156:O158, IF(SUM(
(_xlpm.x="M4")*1, (_xlpm.x="M5")*1, (_xlpm.x="A")*1, (_xlpm.x="K")*1,
(_xlpm.x="G4")*1, (_xlpm.x="G5")*1, (_xlpm.x="GA")*1, (_xlpm.x="GK")*1  )&gt;0, 2, 3))</f>
        <v>2</v>
      </c>
      <c r="AH156" s="5"/>
      <c r="AI156" s="5"/>
      <c r="AO156" s="5"/>
    </row>
    <row r="157" spans="10:41">
      <c r="J157" s="23">
        <v>153</v>
      </c>
      <c r="K157" s="169" t="s">
        <v>31</v>
      </c>
      <c r="L157" s="169" t="s">
        <v>79</v>
      </c>
      <c r="M157" s="169" t="s">
        <v>94</v>
      </c>
      <c r="N157" s="169" t="s">
        <v>16</v>
      </c>
      <c r="O157" s="169" t="s">
        <v>12</v>
      </c>
      <c r="Q157" s="168">
        <v>7</v>
      </c>
      <c r="R157" s="168">
        <v>12</v>
      </c>
      <c r="S157" s="168">
        <v>17</v>
      </c>
      <c r="T157" s="168">
        <v>3</v>
      </c>
      <c r="U157" s="168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(_xlpm.x="M4")*1, (_xlpm.x="M5")*1, (_xlpm.x="A")*1, (_xlpm.x="K")*1,
(_xlpm.x="G4")*1, (_xlpm.x="G5")*1, (_xlpm.x="GA")*1, (_xlpm.x="GK")*1  )&gt;0, 2, 3))</f>
        <v>3</v>
      </c>
      <c r="AA157" s="23" cm="1">
        <f t="array" ref="AA157">_xlfn.LET(_xlpm.x, O157:O159, IF(SUM(
(_xlpm.x="M4")*1, (_xlpm.x="M5")*1, (_xlpm.x="A")*1, (_xlpm.x="K")*1,
(_xlpm.x="G4")*1, (_xlpm.x="G5")*1, (_xlpm.x="GA")*1, (_xlpm.x="GK")*1  )&gt;0, 2, 3))</f>
        <v>2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30</v>
      </c>
      <c r="M158" s="169" t="s">
        <v>82</v>
      </c>
      <c r="N158" s="169" t="s">
        <v>12</v>
      </c>
      <c r="O158" s="169" t="s">
        <v>13</v>
      </c>
      <c r="Q158" s="168">
        <v>8</v>
      </c>
      <c r="R158" s="168">
        <v>10</v>
      </c>
      <c r="S158" s="168">
        <v>16</v>
      </c>
      <c r="T158" s="168">
        <v>4</v>
      </c>
      <c r="U158" s="168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(_xlpm.x="M4")*1, (_xlpm.x="M5")*1, (_xlpm.x="A")*1, (_xlpm.x="K")*1,
(_xlpm.x="G4")*1, (_xlpm.x="G5")*1, (_xlpm.x="GA")*1, (_xlpm.x="GK")*1  )&gt;0, 2, 3))</f>
        <v>3</v>
      </c>
      <c r="AA158" s="23" cm="1">
        <f t="array" ref="AA158">_xlfn.LET(_xlpm.x, O158:O160, IF(SUM(
(_xlpm.x="M4")*1, (_xlpm.x="M5")*1, (_xlpm.x="A")*1, (_xlpm.x="K")*1,
(_xlpm.x="G4")*1, (_xlpm.x="G5")*1, (_xlpm.x="GA")*1, (_xlpm.x="GK")*1  )&gt;0, 2, 3))</f>
        <v>2</v>
      </c>
      <c r="AH158" s="5"/>
      <c r="AI158" s="5"/>
      <c r="AO158" s="5"/>
    </row>
    <row r="159" spans="10:41">
      <c r="J159" s="23">
        <v>155</v>
      </c>
      <c r="K159" s="169" t="s">
        <v>13</v>
      </c>
      <c r="L159" s="169" t="s">
        <v>95</v>
      </c>
      <c r="M159" s="169" t="s">
        <v>94</v>
      </c>
      <c r="N159" s="169" t="s">
        <v>85</v>
      </c>
      <c r="O159" s="169" t="s">
        <v>31</v>
      </c>
      <c r="Q159" s="168">
        <v>5</v>
      </c>
      <c r="R159" s="168">
        <v>6</v>
      </c>
      <c r="S159" s="168">
        <v>17</v>
      </c>
      <c r="T159" s="168">
        <v>18</v>
      </c>
      <c r="U159" s="168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(_xlpm.x="M4")*1, (_xlpm.x="M5")*1, (_xlpm.x="A")*1, (_xlpm.x="K")*1,
(_xlpm.x="G4")*1, (_xlpm.x="G5")*1, (_xlpm.x="GA")*1, (_xlpm.x="GK")*1  )&gt;0, 2, 3))</f>
        <v>3</v>
      </c>
      <c r="AA159" s="23" cm="1">
        <f t="array" ref="AA159">_xlfn.LET(_xlpm.x, O159:O161, IF(SUM(
(_xlpm.x="M4")*1, (_xlpm.x="M5")*1, (_xlpm.x="A")*1, (_xlpm.x="K")*1,
(_xlpm.x="G4")*1, (_xlpm.x="G5")*1, (_xlpm.x="GA")*1, (_xlpm.x="GK")*1  )&gt;0, 2, 3))</f>
        <v>2</v>
      </c>
      <c r="AH159" s="5"/>
      <c r="AI159" s="5"/>
      <c r="AO159" s="5"/>
    </row>
    <row r="160" spans="10:41">
      <c r="J160" s="168">
        <v>156</v>
      </c>
      <c r="K160" s="169" t="s">
        <v>31</v>
      </c>
      <c r="L160" s="169" t="s">
        <v>13</v>
      </c>
      <c r="M160" s="169" t="s">
        <v>79</v>
      </c>
      <c r="N160" s="169" t="s">
        <v>87</v>
      </c>
      <c r="O160" s="169" t="s">
        <v>29</v>
      </c>
      <c r="Q160" s="168">
        <v>7</v>
      </c>
      <c r="R160" s="168">
        <v>5</v>
      </c>
      <c r="S160" s="168">
        <v>12</v>
      </c>
      <c r="T160" s="168">
        <v>19</v>
      </c>
      <c r="U160" s="168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1</v>
      </c>
      <c r="Z160" s="23" cm="1">
        <f t="array" ref="Z160">_xlfn.LET(_xlpm.x, N160:N162, IF(SUM(
(_xlpm.x="M4")*1, (_xlpm.x="M5")*1, (_xlpm.x="A")*1, (_xlpm.x="K")*1,
(_xlpm.x="G4")*1, (_xlpm.x="G5")*1, (_xlpm.x="GA")*1, (_xlpm.x="GK")*1  )&gt;0, 2, 3))</f>
        <v>2</v>
      </c>
      <c r="AA160" s="23" cm="1">
        <f t="array" ref="AA160">_xlfn.LET(_xlpm.x, O160:O162, IF(SUM(
(_xlpm.x="M4")*1, (_xlpm.x="M5")*1, (_xlpm.x="A")*1, (_xlpm.x="K")*1,
(_xlpm.x="G4")*1, (_xlpm.x="G5")*1, (_xlpm.x="GA")*1, (_xlpm.x="GK")*1  )&gt;0, 2, 3))</f>
        <v>2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31</v>
      </c>
      <c r="M161" s="169" t="s">
        <v>81</v>
      </c>
      <c r="N161" s="169" t="s">
        <v>79</v>
      </c>
      <c r="O161" s="169" t="s">
        <v>95</v>
      </c>
      <c r="Q161" s="168">
        <v>8</v>
      </c>
      <c r="R161" s="168">
        <v>7</v>
      </c>
      <c r="S161" s="168">
        <v>14</v>
      </c>
      <c r="T161" s="168">
        <v>12</v>
      </c>
      <c r="U161" s="168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(_xlpm.x="M4")*1, (_xlpm.x="M5")*1, (_xlpm.x="A")*1, (_xlpm.x="K")*1,
(_xlpm.x="G4")*1, (_xlpm.x="G5")*1, (_xlpm.x="GA")*1, (_xlpm.x="GK")*1  )&gt;0, 2, 3))</f>
        <v>2</v>
      </c>
      <c r="AA161" s="23" cm="1">
        <f t="array" ref="AA161">_xlfn.LET(_xlpm.x, O161:O163, IF(SUM(
(_xlpm.x="M4")*1, (_xlpm.x="M5")*1, (_xlpm.x="A")*1, (_xlpm.x="K")*1,
(_xlpm.x="G4")*1, (_xlpm.x="G5")*1, (_xlpm.x="GA")*1, (_xlpm.x="GK")*1  )&gt;0, 2, 3))</f>
        <v>2</v>
      </c>
      <c r="AH161" s="5"/>
      <c r="AI161" s="5"/>
      <c r="AO161" s="5"/>
    </row>
    <row r="162" spans="10:41">
      <c r="J162" s="168">
        <v>158</v>
      </c>
      <c r="K162" s="169" t="s">
        <v>13</v>
      </c>
      <c r="L162" s="169" t="s">
        <v>96</v>
      </c>
      <c r="M162" s="169" t="s">
        <v>96</v>
      </c>
      <c r="N162" s="169" t="s">
        <v>293</v>
      </c>
      <c r="O162" s="169" t="s">
        <v>29</v>
      </c>
      <c r="Q162" s="168">
        <v>5</v>
      </c>
      <c r="R162" s="168">
        <v>15</v>
      </c>
      <c r="S162" s="168">
        <v>15</v>
      </c>
      <c r="T162" s="168">
        <v>6</v>
      </c>
      <c r="U162" s="168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3</v>
      </c>
      <c r="Z162" s="23" cm="1">
        <f t="array" ref="Z162">_xlfn.LET(_xlpm.x, N162:N164, IF(SUM(
(_xlpm.x="M4")*1, (_xlpm.x="M5")*1, (_xlpm.x="A")*1, (_xlpm.x="K")*1,
(_xlpm.x="G4")*1, (_xlpm.x="G5")*1, (_xlpm.x="GA")*1, (_xlpm.x="GK")*1  )&gt;0, 2, 3))</f>
        <v>2</v>
      </c>
      <c r="AA162" s="23" cm="1">
        <f t="array" ref="AA162">_xlfn.LET(_xlpm.x, O162:O164, IF(SUM(
(_xlpm.x="M4")*1, (_xlpm.x="M5")*1, (_xlpm.x="A")*1, (_xlpm.x="K")*1,
(_xlpm.x="G4")*1, (_xlpm.x="G5")*1, (_xlpm.x="GA")*1, (_xlpm.x="GK")*1  )&gt;0, 2, 3))</f>
        <v>2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13</v>
      </c>
      <c r="M163" s="169" t="s">
        <v>94</v>
      </c>
      <c r="N163" s="169" t="s">
        <v>87</v>
      </c>
      <c r="O163" s="169" t="s">
        <v>31</v>
      </c>
      <c r="Q163" s="168">
        <v>8</v>
      </c>
      <c r="R163" s="168">
        <v>5</v>
      </c>
      <c r="S163" s="168">
        <v>17</v>
      </c>
      <c r="T163" s="168">
        <v>19</v>
      </c>
      <c r="U163" s="168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3</v>
      </c>
      <c r="Z163" s="23" cm="1">
        <f t="array" ref="Z163">_xlfn.LET(_xlpm.x, N163:N165, IF(SUM(
(_xlpm.x="M4")*1, (_xlpm.x="M5")*1, (_xlpm.x="A")*1, (_xlpm.x="K")*1,
(_xlpm.x="G4")*1, (_xlpm.x="G5")*1, (_xlpm.x="GA")*1, (_xlpm.x="GK")*1  )&gt;0, 2, 3))</f>
        <v>2</v>
      </c>
      <c r="AA163" s="23" cm="1">
        <f t="array" ref="AA163">_xlfn.LET(_xlpm.x, O163:O165, IF(SUM(
(_xlpm.x="M4")*1, (_xlpm.x="M5")*1, (_xlpm.x="A")*1, (_xlpm.x="K")*1,
(_xlpm.x="G4")*1, (_xlpm.x="G5")*1, (_xlpm.x="GA")*1, (_xlpm.x="GK")*1  )&gt;0, 2, 3))</f>
        <v>2</v>
      </c>
      <c r="AH163" s="5"/>
      <c r="AI163" s="5"/>
      <c r="AO163" s="5"/>
    </row>
    <row r="164" spans="10:41">
      <c r="J164" s="168">
        <v>160</v>
      </c>
      <c r="K164" s="169" t="s">
        <v>28</v>
      </c>
      <c r="L164" s="169" t="s">
        <v>80</v>
      </c>
      <c r="M164" s="169" t="s">
        <v>85</v>
      </c>
      <c r="N164" s="169" t="s">
        <v>31</v>
      </c>
      <c r="O164" s="169" t="s">
        <v>12</v>
      </c>
      <c r="Q164" s="168">
        <v>9</v>
      </c>
      <c r="R164" s="168">
        <v>13</v>
      </c>
      <c r="S164" s="168">
        <v>18</v>
      </c>
      <c r="T164" s="168">
        <v>7</v>
      </c>
      <c r="U164" s="168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3</v>
      </c>
      <c r="Z164" s="23" cm="1">
        <f t="array" ref="Z164">_xlfn.LET(_xlpm.x, N164:N166, IF(SUM(
(_xlpm.x="M4")*1, (_xlpm.x="M5")*1, (_xlpm.x="A")*1, (_xlpm.x="K")*1,
(_xlpm.x="G4")*1, (_xlpm.x="G5")*1, (_xlpm.x="GA")*1, (_xlpm.x="GK")*1  )&gt;0, 2, 3))</f>
        <v>2</v>
      </c>
      <c r="AA164" s="23" cm="1">
        <f t="array" ref="AA164">_xlfn.LET(_xlpm.x, O164:O166, IF(SUM(
(_xlpm.x="M4")*1, (_xlpm.x="M5")*1, (_xlpm.x="A")*1, (_xlpm.x="K")*1,
(_xlpm.x="G4")*1, (_xlpm.x="G5")*1, (_xlpm.x="GA")*1, (_xlpm.x="GK")*1  )&gt;0, 2, 3))</f>
        <v>2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29</v>
      </c>
      <c r="M165" s="169" t="s">
        <v>81</v>
      </c>
      <c r="N165" s="169" t="s">
        <v>96</v>
      </c>
      <c r="O165" s="169" t="s">
        <v>95</v>
      </c>
      <c r="Q165" s="168">
        <v>5</v>
      </c>
      <c r="R165" s="168">
        <v>8</v>
      </c>
      <c r="S165" s="168">
        <v>14</v>
      </c>
      <c r="T165" s="168">
        <v>15</v>
      </c>
      <c r="U165" s="168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(_xlpm.x="M4")*1, (_xlpm.x="M5")*1, (_xlpm.x="A")*1, (_xlpm.x="K")*1,
(_xlpm.x="G4")*1, (_xlpm.x="G5")*1, (_xlpm.x="GA")*1, (_xlpm.x="GK")*1  )&gt;0, 2, 3))</f>
        <v>2</v>
      </c>
      <c r="AA165" s="23" cm="1">
        <f t="array" ref="AA165">_xlfn.LET(_xlpm.x, O165:O167, IF(SUM(
(_xlpm.x="M4")*1, (_xlpm.x="M5")*1, (_xlpm.x="A")*1, (_xlpm.x="K")*1,
(_xlpm.x="G4")*1, (_xlpm.x="G5")*1, (_xlpm.x="GA")*1, (_xlpm.x="GK")*1  )&gt;0, 2, 3))</f>
        <v>2</v>
      </c>
      <c r="AH165" s="5"/>
      <c r="AI165" s="5"/>
      <c r="AO165" s="5"/>
    </row>
    <row r="166" spans="10:41">
      <c r="J166" s="168">
        <v>162</v>
      </c>
      <c r="K166" s="169" t="s">
        <v>28</v>
      </c>
      <c r="L166" s="169" t="s">
        <v>96</v>
      </c>
      <c r="M166" s="169" t="s">
        <v>94</v>
      </c>
      <c r="N166" s="169" t="s">
        <v>95</v>
      </c>
      <c r="O166" s="169" t="s">
        <v>28</v>
      </c>
      <c r="Q166" s="168">
        <v>9</v>
      </c>
      <c r="R166" s="168">
        <v>15</v>
      </c>
      <c r="S166" s="168">
        <v>17</v>
      </c>
      <c r="T166" s="168">
        <v>6</v>
      </c>
      <c r="U166" s="168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(_xlpm.x="M4")*1, (_xlpm.x="M5")*1, (_xlpm.x="A")*1, (_xlpm.x="K")*1,
(_xlpm.x="G4")*1, (_xlpm.x="G5")*1, (_xlpm.x="GA")*1, (_xlpm.x="GK")*1  )&gt;0, 2, 3))</f>
        <v>2</v>
      </c>
      <c r="AA166" s="23" cm="1">
        <f t="array" ref="AA166">_xlfn.LET(_xlpm.x, O166:O168, IF(SUM(
(_xlpm.x="M4")*1, (_xlpm.x="M5")*1, (_xlpm.x="A")*1, (_xlpm.x="K")*1,
(_xlpm.x="G4")*1, (_xlpm.x="G5")*1, (_xlpm.x="GA")*1, (_xlpm.x="GK")*1  )&gt;0, 2, 3))</f>
        <v>2</v>
      </c>
      <c r="AH166" s="5"/>
      <c r="AI166" s="5"/>
      <c r="AO166" s="5"/>
    </row>
    <row r="167" spans="10:41">
      <c r="J167" s="23">
        <v>163</v>
      </c>
      <c r="K167" s="169" t="s">
        <v>95</v>
      </c>
      <c r="L167" s="169" t="s">
        <v>31</v>
      </c>
      <c r="M167" s="169" t="s">
        <v>82</v>
      </c>
      <c r="N167" s="169" t="s">
        <v>13</v>
      </c>
      <c r="O167" s="169" t="s">
        <v>30</v>
      </c>
      <c r="Q167" s="168">
        <v>6</v>
      </c>
      <c r="R167" s="168">
        <v>7</v>
      </c>
      <c r="S167" s="168">
        <v>16</v>
      </c>
      <c r="T167" s="168">
        <v>5</v>
      </c>
      <c r="U167" s="168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(_xlpm.x="M4")*1, (_xlpm.x="M5")*1, (_xlpm.x="A")*1, (_xlpm.x="K")*1,
(_xlpm.x="G4")*1, (_xlpm.x="G5")*1, (_xlpm.x="GA")*1, (_xlpm.x="GK")*1  )&gt;0, 2, 3))</f>
        <v>2</v>
      </c>
      <c r="AA167" s="23" cm="1">
        <f t="array" ref="AA167">_xlfn.LET(_xlpm.x, O167:O169, IF(SUM(
(_xlpm.x="M4")*1, (_xlpm.x="M5")*1, (_xlpm.x="A")*1, (_xlpm.x="K")*1,
(_xlpm.x="G4")*1, (_xlpm.x="G5")*1, (_xlpm.x="GA")*1, (_xlpm.x="GK")*1  )&gt;0, 2, 3))</f>
        <v>2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29</v>
      </c>
      <c r="M168" s="169" t="s">
        <v>81</v>
      </c>
      <c r="N168" s="169" t="s">
        <v>31</v>
      </c>
      <c r="O168" s="169" t="s">
        <v>13</v>
      </c>
      <c r="Q168" s="168">
        <v>5</v>
      </c>
      <c r="R168" s="168">
        <v>8</v>
      </c>
      <c r="S168" s="168">
        <v>14</v>
      </c>
      <c r="T168" s="168">
        <v>7</v>
      </c>
      <c r="U168" s="168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(_xlpm.x="M4")*1, (_xlpm.x="M5")*1, (_xlpm.x="A")*1, (_xlpm.x="K")*1,
(_xlpm.x="G4")*1, (_xlpm.x="G5")*1, (_xlpm.x="GA")*1, (_xlpm.x="GK")*1  )&gt;0, 2, 3))</f>
        <v>2</v>
      </c>
      <c r="AA168" s="23" cm="1">
        <f t="array" ref="AA168">_xlfn.LET(_xlpm.x, O168:O170, IF(SUM(
(_xlpm.x="M4")*1, (_xlpm.x="M5")*1, (_xlpm.x="A")*1, (_xlpm.x="K")*1,
(_xlpm.x="G4")*1, (_xlpm.x="G5")*1, (_xlpm.x="GA")*1, (_xlpm.x="GK")*1  )&gt;0, 2, 3))</f>
        <v>2</v>
      </c>
      <c r="AH168" s="5"/>
      <c r="AI168" s="5"/>
      <c r="AO168" s="5"/>
    </row>
    <row r="169" spans="10:41">
      <c r="J169" s="23">
        <v>165</v>
      </c>
      <c r="K169" s="169" t="s">
        <v>29</v>
      </c>
      <c r="L169" s="169" t="s">
        <v>31</v>
      </c>
      <c r="M169" s="169" t="s">
        <v>82</v>
      </c>
      <c r="N169" s="169" t="s">
        <v>29</v>
      </c>
      <c r="O169" s="169" t="s">
        <v>30</v>
      </c>
      <c r="Q169" s="168">
        <v>8</v>
      </c>
      <c r="R169" s="168">
        <v>7</v>
      </c>
      <c r="S169" s="168">
        <v>16</v>
      </c>
      <c r="T169" s="168">
        <v>8</v>
      </c>
      <c r="U169" s="168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3</v>
      </c>
      <c r="Z169" s="23" cm="1">
        <f t="array" ref="Z169">_xlfn.LET(_xlpm.x, N169:N171, IF(SUM(
(_xlpm.x="M4")*1, (_xlpm.x="M5")*1, (_xlpm.x="A")*1, (_xlpm.x="K")*1,
(_xlpm.x="G4")*1, (_xlpm.x="G5")*1, (_xlpm.x="GA")*1, (_xlpm.x="GK")*1  )&gt;0, 2, 3))</f>
        <v>2</v>
      </c>
      <c r="AA169" s="23" cm="1">
        <f t="array" ref="AA169">_xlfn.LET(_xlpm.x, O169:O171, IF(SUM(
(_xlpm.x="M4")*1, (_xlpm.x="M5")*1, (_xlpm.x="A")*1, (_xlpm.x="K")*1,
(_xlpm.x="G4")*1, (_xlpm.x="G5")*1, (_xlpm.x="GA")*1, (_xlpm.x="GK")*1  )&gt;0, 2, 3))</f>
        <v>2</v>
      </c>
      <c r="AH169" s="5"/>
      <c r="AI169" s="5"/>
      <c r="AO169" s="5"/>
    </row>
    <row r="170" spans="10:41">
      <c r="J170" s="168">
        <v>166</v>
      </c>
      <c r="K170" s="169" t="s">
        <v>17</v>
      </c>
      <c r="L170" s="169" t="s">
        <v>12</v>
      </c>
      <c r="M170" s="169" t="s">
        <v>96</v>
      </c>
      <c r="N170" s="169" t="s">
        <v>31</v>
      </c>
      <c r="O170" s="169" t="s">
        <v>31</v>
      </c>
      <c r="Q170" s="168">
        <v>7</v>
      </c>
      <c r="R170" s="168">
        <v>4</v>
      </c>
      <c r="S170" s="168">
        <v>15</v>
      </c>
      <c r="T170" s="168">
        <v>7</v>
      </c>
      <c r="U170" s="168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3</v>
      </c>
      <c r="Z170" s="23" cm="1">
        <f t="array" ref="Z170">_xlfn.LET(_xlpm.x, N170:N172, IF(SUM(
(_xlpm.x="M4")*1, (_xlpm.x="M5")*1, (_xlpm.x="A")*1, (_xlpm.x="K")*1,
(_xlpm.x="G4")*1, (_xlpm.x="G5")*1, (_xlpm.x="GA")*1, (_xlpm.x="GK")*1  )&gt;0, 2, 3))</f>
        <v>2</v>
      </c>
      <c r="AA170" s="23" cm="1">
        <f t="array" ref="AA170">_xlfn.LET(_xlpm.x, O170:O172, IF(SUM(
(_xlpm.x="M4")*1, (_xlpm.x="M5")*1, (_xlpm.x="A")*1, (_xlpm.x="K")*1,
(_xlpm.x="G4")*1, (_xlpm.x="G5")*1, (_xlpm.x="GA")*1, (_xlpm.x="GK")*1  )&gt;0, 2, 3))</f>
        <v>2</v>
      </c>
      <c r="AH170" s="5"/>
      <c r="AI170" s="5"/>
      <c r="AO170" s="5"/>
    </row>
    <row r="171" spans="10:41">
      <c r="J171" s="23">
        <v>167</v>
      </c>
      <c r="K171" s="169" t="s">
        <v>95</v>
      </c>
      <c r="L171" s="169" t="s">
        <v>31</v>
      </c>
      <c r="M171" s="169" t="s">
        <v>94</v>
      </c>
      <c r="N171" s="169" t="s">
        <v>80</v>
      </c>
      <c r="O171" s="169" t="s">
        <v>28</v>
      </c>
      <c r="Q171" s="168">
        <v>6</v>
      </c>
      <c r="R171" s="168">
        <v>7</v>
      </c>
      <c r="S171" s="168">
        <v>17</v>
      </c>
      <c r="T171" s="168">
        <v>13</v>
      </c>
      <c r="U171" s="168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(_xlpm.x="M4")*1, (_xlpm.x="M5")*1, (_xlpm.x="A")*1, (_xlpm.x="K")*1,
(_xlpm.x="G4")*1, (_xlpm.x="G5")*1, (_xlpm.x="GA")*1, (_xlpm.x="GK")*1  )&gt;0, 2, 3))</f>
        <v>3</v>
      </c>
      <c r="AA171" s="23" cm="1">
        <f t="array" ref="AA171">_xlfn.LET(_xlpm.x, O171:O173, IF(SUM(
(_xlpm.x="M4")*1, (_xlpm.x="M5")*1, (_xlpm.x="A")*1, (_xlpm.x="K")*1,
(_xlpm.x="G4")*1, (_xlpm.x="G5")*1, (_xlpm.x="GA")*1, (_xlpm.x="GK")*1  )&gt;0, 2, 3))</f>
        <v>3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13</v>
      </c>
      <c r="M172" s="169" t="s">
        <v>79</v>
      </c>
      <c r="N172" s="169" t="s">
        <v>14</v>
      </c>
      <c r="O172" s="169" t="s">
        <v>28</v>
      </c>
      <c r="Q172" s="168">
        <v>7</v>
      </c>
      <c r="R172" s="168">
        <v>5</v>
      </c>
      <c r="S172" s="168">
        <v>12</v>
      </c>
      <c r="T172" s="168">
        <v>1</v>
      </c>
      <c r="U172" s="168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(_xlpm.x="M4")*1, (_xlpm.x="M5")*1, (_xlpm.x="A")*1, (_xlpm.x="K")*1,
(_xlpm.x="G4")*1, (_xlpm.x="G5")*1, (_xlpm.x="GA")*1, (_xlpm.x="GK")*1  )&gt;0, 2, 3))</f>
        <v>3</v>
      </c>
      <c r="AA172" s="23" cm="1">
        <f t="array" ref="AA172">_xlfn.LET(_xlpm.x, O172:O174, IF(SUM(
(_xlpm.x="M4")*1, (_xlpm.x="M5")*1, (_xlpm.x="A")*1, (_xlpm.x="K")*1,
(_xlpm.x="G4")*1, (_xlpm.x="G5")*1, (_xlpm.x="GA")*1, (_xlpm.x="GK")*1  )&gt;0, 2, 3))</f>
        <v>3</v>
      </c>
      <c r="AH172" s="5"/>
      <c r="AI172" s="5"/>
      <c r="AO172" s="5"/>
    </row>
    <row r="173" spans="10:41">
      <c r="J173" s="23">
        <v>169</v>
      </c>
      <c r="K173" s="169" t="s">
        <v>29</v>
      </c>
      <c r="L173" s="169" t="s">
        <v>31</v>
      </c>
      <c r="M173" s="169" t="s">
        <v>94</v>
      </c>
      <c r="N173" s="169" t="s">
        <v>78</v>
      </c>
      <c r="O173" s="169" t="s">
        <v>15</v>
      </c>
      <c r="Q173" s="168">
        <v>8</v>
      </c>
      <c r="R173" s="168">
        <v>7</v>
      </c>
      <c r="S173" s="168">
        <v>17</v>
      </c>
      <c r="T173" s="168">
        <v>11</v>
      </c>
      <c r="U173" s="168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(_xlpm.x="M4")*1, (_xlpm.x="M5")*1, (_xlpm.x="A")*1, (_xlpm.x="K")*1,
(_xlpm.x="G4")*1, (_xlpm.x="G5")*1, (_xlpm.x="GA")*1, (_xlpm.x="GK")*1  )&gt;0, 2, 3))</f>
        <v>3</v>
      </c>
      <c r="AA173" s="23" cm="1">
        <f t="array" ref="AA173">_xlfn.LET(_xlpm.x, O173:O175, IF(SUM(
(_xlpm.x="M4")*1, (_xlpm.x="M5")*1, (_xlpm.x="A")*1, (_xlpm.x="K")*1,
(_xlpm.x="G4")*1, (_xlpm.x="G5")*1, (_xlpm.x="GA")*1, (_xlpm.x="GK")*1  )&gt;0, 2, 3))</f>
        <v>3</v>
      </c>
      <c r="AH173" s="5"/>
      <c r="AI173" s="5"/>
      <c r="AO173" s="5"/>
    </row>
    <row r="174" spans="10:41">
      <c r="J174" s="168">
        <v>170</v>
      </c>
      <c r="K174" s="169" t="s">
        <v>31</v>
      </c>
      <c r="L174" s="169" t="s">
        <v>95</v>
      </c>
      <c r="M174" s="169" t="s">
        <v>81</v>
      </c>
      <c r="N174" s="169" t="s">
        <v>28</v>
      </c>
      <c r="O174" s="169" t="s">
        <v>30</v>
      </c>
      <c r="Q174" s="168">
        <v>7</v>
      </c>
      <c r="R174" s="168">
        <v>6</v>
      </c>
      <c r="S174" s="168">
        <v>14</v>
      </c>
      <c r="T174" s="168">
        <v>9</v>
      </c>
      <c r="U174" s="168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1</v>
      </c>
      <c r="Z174" s="23" cm="1">
        <f t="array" ref="Z174">_xlfn.LET(_xlpm.x, N174:N176, IF(SUM(
(_xlpm.x="M4")*1, (_xlpm.x="M5")*1, (_xlpm.x="A")*1, (_xlpm.x="K")*1,
(_xlpm.x="G4")*1, (_xlpm.x="G5")*1, (_xlpm.x="GA")*1, (_xlpm.x="GK")*1  )&gt;0, 2, 3))</f>
        <v>3</v>
      </c>
      <c r="AA174" s="23" cm="1">
        <f t="array" ref="AA174">_xlfn.LET(_xlpm.x, O174:O176, IF(SUM(
(_xlpm.x="M4")*1, (_xlpm.x="M5")*1, (_xlpm.x="A")*1, (_xlpm.x="K")*1,
(_xlpm.x="G4")*1, (_xlpm.x="G5")*1, (_xlpm.x="GA")*1, (_xlpm.x="GK")*1  )&gt;0, 2, 3))</f>
        <v>3</v>
      </c>
      <c r="AH174" s="5"/>
      <c r="AI174" s="5"/>
      <c r="AO174" s="5"/>
    </row>
    <row r="175" spans="10:41">
      <c r="J175" s="23">
        <v>171</v>
      </c>
      <c r="K175" s="169" t="s">
        <v>29</v>
      </c>
      <c r="L175" s="169" t="s">
        <v>28</v>
      </c>
      <c r="M175" s="169" t="s">
        <v>96</v>
      </c>
      <c r="N175" s="169" t="s">
        <v>80</v>
      </c>
      <c r="O175" s="169" t="s">
        <v>16</v>
      </c>
      <c r="Q175" s="168">
        <v>8</v>
      </c>
      <c r="R175" s="168">
        <v>9</v>
      </c>
      <c r="S175" s="168">
        <v>15</v>
      </c>
      <c r="T175" s="168">
        <v>13</v>
      </c>
      <c r="U175" s="168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(_xlpm.x="M4")*1, (_xlpm.x="M5")*1, (_xlpm.x="A")*1, (_xlpm.x="K")*1,
(_xlpm.x="G4")*1, (_xlpm.x="G5")*1, (_xlpm.x="GA")*1, (_xlpm.x="GK")*1  )&gt;0, 2, 3))</f>
        <v>3</v>
      </c>
      <c r="AA175" s="23" cm="1">
        <f t="array" ref="AA175">_xlfn.LET(_xlpm.x, O175:O177, IF(SUM(
(_xlpm.x="M4")*1, (_xlpm.x="M5")*1, (_xlpm.x="A")*1, (_xlpm.x="K")*1,
(_xlpm.x="G4")*1, (_xlpm.x="G5")*1, (_xlpm.x="GA")*1, (_xlpm.x="GK")*1  )&gt;0, 2, 3))</f>
        <v>2</v>
      </c>
      <c r="AH175" s="5"/>
      <c r="AI175" s="5"/>
      <c r="AO175" s="5"/>
    </row>
    <row r="176" spans="10:41">
      <c r="J176" s="168">
        <v>172</v>
      </c>
      <c r="K176" s="169" t="s">
        <v>12</v>
      </c>
      <c r="L176" s="169" t="s">
        <v>29</v>
      </c>
      <c r="M176" s="169" t="s">
        <v>87</v>
      </c>
      <c r="N176" s="169" t="s">
        <v>85</v>
      </c>
      <c r="O176" s="169" t="s">
        <v>16</v>
      </c>
      <c r="Q176" s="168">
        <v>4</v>
      </c>
      <c r="R176" s="168">
        <v>8</v>
      </c>
      <c r="S176" s="168">
        <v>19</v>
      </c>
      <c r="T176" s="168">
        <v>18</v>
      </c>
      <c r="U176" s="168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3</v>
      </c>
      <c r="Z176" s="23" cm="1">
        <f t="array" ref="Z176">_xlfn.LET(_xlpm.x, N176:N178, IF(SUM(
(_xlpm.x="M4")*1, (_xlpm.x="M5")*1, (_xlpm.x="A")*1, (_xlpm.x="K")*1,
(_xlpm.x="G4")*1, (_xlpm.x="G5")*1, (_xlpm.x="GA")*1, (_xlpm.x="GK")*1  )&gt;0, 2, 3))</f>
        <v>2</v>
      </c>
      <c r="AA176" s="23" cm="1">
        <f t="array" ref="AA176">_xlfn.LET(_xlpm.x, O176:O178, IF(SUM(
(_xlpm.x="M4")*1, (_xlpm.x="M5")*1, (_xlpm.x="A")*1, (_xlpm.x="K")*1,
(_xlpm.x="G4")*1, (_xlpm.x="G5")*1, (_xlpm.x="GA")*1, (_xlpm.x="GK")*1  )&gt;0, 2, 3))</f>
        <v>2</v>
      </c>
      <c r="AH176" s="5"/>
      <c r="AI176" s="5"/>
      <c r="AO176" s="5"/>
    </row>
    <row r="177" spans="10:41">
      <c r="J177" s="23">
        <v>173</v>
      </c>
      <c r="K177" s="169" t="s">
        <v>13</v>
      </c>
      <c r="L177" s="169" t="s">
        <v>23</v>
      </c>
      <c r="M177" s="169" t="s">
        <v>94</v>
      </c>
      <c r="N177" s="169" t="s">
        <v>30</v>
      </c>
      <c r="O177" s="169" t="s">
        <v>95</v>
      </c>
      <c r="Q177" s="168">
        <v>5</v>
      </c>
      <c r="R177" s="168">
        <v>5</v>
      </c>
      <c r="S177" s="168">
        <v>17</v>
      </c>
      <c r="T177" s="168">
        <v>10</v>
      </c>
      <c r="U177" s="168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(_xlpm.x="M4")*1, (_xlpm.x="M5")*1, (_xlpm.x="A")*1, (_xlpm.x="K")*1,
(_xlpm.x="G4")*1, (_xlpm.x="G5")*1, (_xlpm.x="GA")*1, (_xlpm.x="GK")*1  )&gt;0, 2, 3))</f>
        <v>2</v>
      </c>
      <c r="AA177" s="23" cm="1">
        <f t="array" ref="AA177">_xlfn.LET(_xlpm.x, O177:O179, IF(SUM(
(_xlpm.x="M4")*1, (_xlpm.x="M5")*1, (_xlpm.x="A")*1, (_xlpm.x="K")*1,
(_xlpm.x="G4")*1, (_xlpm.x="G5")*1, (_xlpm.x="GA")*1, (_xlpm.x="GK")*1  )&gt;0, 2, 3))</f>
        <v>2</v>
      </c>
      <c r="AH177" s="5"/>
      <c r="AI177" s="5"/>
      <c r="AO177" s="5"/>
    </row>
    <row r="178" spans="10:41">
      <c r="J178" s="168">
        <v>174</v>
      </c>
      <c r="K178" s="169" t="s">
        <v>29</v>
      </c>
      <c r="L178" s="169" t="s">
        <v>13</v>
      </c>
      <c r="M178" s="169" t="s">
        <v>82</v>
      </c>
      <c r="N178" s="169" t="s">
        <v>25</v>
      </c>
      <c r="O178" s="169" t="s">
        <v>16</v>
      </c>
      <c r="Q178" s="168">
        <v>8</v>
      </c>
      <c r="R178" s="168">
        <v>5</v>
      </c>
      <c r="S178" s="168">
        <v>16</v>
      </c>
      <c r="T178" s="168">
        <v>8</v>
      </c>
      <c r="U178" s="168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(_xlpm.x="M4")*1, (_xlpm.x="M5")*1, (_xlpm.x="A")*1, (_xlpm.x="K")*1,
(_xlpm.x="G4")*1, (_xlpm.x="G5")*1, (_xlpm.x="GA")*1, (_xlpm.x="GK")*1  )&gt;0, 2, 3))</f>
        <v>2</v>
      </c>
      <c r="AA178" s="23" cm="1">
        <f t="array" ref="AA178">_xlfn.LET(_xlpm.x, O178:O180, IF(SUM(
(_xlpm.x="M4")*1, (_xlpm.x="M5")*1, (_xlpm.x="A")*1, (_xlpm.x="K")*1,
(_xlpm.x="G4")*1, (_xlpm.x="G5")*1, (_xlpm.x="GA")*1, (_xlpm.x="GK")*1  )&gt;0, 2, 3))</f>
        <v>2</v>
      </c>
      <c r="AH178" s="5"/>
      <c r="AI178" s="5"/>
      <c r="AO178" s="5"/>
    </row>
    <row r="179" spans="10:41">
      <c r="J179" s="23">
        <v>175</v>
      </c>
      <c r="K179" s="169" t="s">
        <v>31</v>
      </c>
      <c r="L179" s="169" t="s">
        <v>29</v>
      </c>
      <c r="M179" s="169" t="s">
        <v>94</v>
      </c>
      <c r="N179" s="169" t="s">
        <v>12</v>
      </c>
      <c r="O179" s="169" t="s">
        <v>13</v>
      </c>
      <c r="Q179" s="168">
        <v>7</v>
      </c>
      <c r="R179" s="168">
        <v>8</v>
      </c>
      <c r="S179" s="168">
        <v>17</v>
      </c>
      <c r="T179" s="168">
        <v>4</v>
      </c>
      <c r="U179" s="168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(_xlpm.x="M4")*1, (_xlpm.x="M5")*1, (_xlpm.x="A")*1, (_xlpm.x="K")*1,
(_xlpm.x="G4")*1, (_xlpm.x="G5")*1, (_xlpm.x="GA")*1, (_xlpm.x="GK")*1  )&gt;0, 2, 3))</f>
        <v>2</v>
      </c>
      <c r="AA179" s="23" cm="1">
        <f t="array" ref="AA179">_xlfn.LET(_xlpm.x, O179:O181, IF(SUM(
(_xlpm.x="M4")*1, (_xlpm.x="M5")*1, (_xlpm.x="A")*1, (_xlpm.x="K")*1,
(_xlpm.x="G4")*1, (_xlpm.x="G5")*1, (_xlpm.x="GA")*1, (_xlpm.x="GK")*1  )&gt;0, 2, 3))</f>
        <v>2</v>
      </c>
      <c r="AH179" s="5"/>
      <c r="AI179" s="5"/>
      <c r="AO179" s="5"/>
    </row>
    <row r="180" spans="10:41">
      <c r="J180" s="168">
        <v>176</v>
      </c>
      <c r="K180" s="169" t="s">
        <v>95</v>
      </c>
      <c r="L180" s="169" t="s">
        <v>15</v>
      </c>
      <c r="M180" s="169" t="s">
        <v>82</v>
      </c>
      <c r="N180" s="169" t="s">
        <v>13</v>
      </c>
      <c r="O180" s="169" t="s">
        <v>31</v>
      </c>
      <c r="Q180" s="168">
        <v>6</v>
      </c>
      <c r="R180" s="168">
        <v>2</v>
      </c>
      <c r="S180" s="168">
        <v>16</v>
      </c>
      <c r="T180" s="168">
        <v>5</v>
      </c>
      <c r="U180" s="168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3</v>
      </c>
      <c r="Z180" s="23" cm="1">
        <f t="array" ref="Z180">_xlfn.LET(_xlpm.x, N180:N182, IF(SUM(
(_xlpm.x="M4")*1, (_xlpm.x="M5")*1, (_xlpm.x="A")*1, (_xlpm.x="K")*1,
(_xlpm.x="G4")*1, (_xlpm.x="G5")*1, (_xlpm.x="GA")*1, (_xlpm.x="GK")*1  )&gt;0, 2, 3))</f>
        <v>2</v>
      </c>
      <c r="AA180" s="23" cm="1">
        <f t="array" ref="AA180">_xlfn.LET(_xlpm.x, O180:O182, IF(SUM(
(_xlpm.x="M4")*1, (_xlpm.x="M5")*1, (_xlpm.x="A")*1, (_xlpm.x="K")*1,
(_xlpm.x="G4")*1, (_xlpm.x="G5")*1, (_xlpm.x="GA")*1, (_xlpm.x="GK")*1  )&gt;0, 2, 3))</f>
        <v>2</v>
      </c>
      <c r="AH180" s="5"/>
      <c r="AI180" s="5"/>
      <c r="AO180" s="5"/>
    </row>
    <row r="181" spans="10:41">
      <c r="J181" s="23">
        <v>177</v>
      </c>
      <c r="K181" s="169" t="s">
        <v>13</v>
      </c>
      <c r="L181" s="169" t="s">
        <v>13</v>
      </c>
      <c r="M181" s="169" t="s">
        <v>96</v>
      </c>
      <c r="N181" s="169" t="s">
        <v>95</v>
      </c>
      <c r="O181" s="169" t="s">
        <v>13</v>
      </c>
      <c r="Q181" s="168">
        <v>5</v>
      </c>
      <c r="R181" s="168">
        <v>5</v>
      </c>
      <c r="S181" s="168">
        <v>15</v>
      </c>
      <c r="T181" s="168">
        <v>6</v>
      </c>
      <c r="U181" s="168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1</v>
      </c>
      <c r="Z181" s="23" cm="1">
        <f t="array" ref="Z181">_xlfn.LET(_xlpm.x, N181:N183, IF(SUM(
(_xlpm.x="M4")*1, (_xlpm.x="M5")*1, (_xlpm.x="A")*1, (_xlpm.x="K")*1,
(_xlpm.x="G4")*1, (_xlpm.x="G5")*1, (_xlpm.x="GA")*1, (_xlpm.x="GK")*1  )&gt;0, 2, 3))</f>
        <v>2</v>
      </c>
      <c r="AA181" s="23" cm="1">
        <f t="array" ref="AA181">_xlfn.LET(_xlpm.x, O181:O183, IF(SUM(
(_xlpm.x="M4")*1, (_xlpm.x="M5")*1, (_xlpm.x="A")*1, (_xlpm.x="K")*1,
(_xlpm.x="G4")*1, (_xlpm.x="G5")*1, (_xlpm.x="GA")*1, (_xlpm.x="GK")*1  )&gt;0, 2, 3))</f>
        <v>2</v>
      </c>
      <c r="AH181" s="5"/>
      <c r="AI181" s="5"/>
      <c r="AO181" s="5"/>
    </row>
    <row r="182" spans="10:41">
      <c r="J182" s="168">
        <v>178</v>
      </c>
      <c r="K182" s="169" t="s">
        <v>29</v>
      </c>
      <c r="L182" s="169" t="s">
        <v>94</v>
      </c>
      <c r="M182" s="169" t="s">
        <v>81</v>
      </c>
      <c r="N182" s="169" t="s">
        <v>78</v>
      </c>
      <c r="O182" s="169" t="s">
        <v>29</v>
      </c>
      <c r="Q182" s="168">
        <v>8</v>
      </c>
      <c r="R182" s="168">
        <v>17</v>
      </c>
      <c r="S182" s="168">
        <v>14</v>
      </c>
      <c r="T182" s="168">
        <v>11</v>
      </c>
      <c r="U182" s="168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3</v>
      </c>
      <c r="Z182" s="23" cm="1">
        <f t="array" ref="Z182">_xlfn.LET(_xlpm.x, N182:N184, IF(SUM(
(_xlpm.x="M4")*1, (_xlpm.x="M5")*1, (_xlpm.x="A")*1, (_xlpm.x="K")*1,
(_xlpm.x="G4")*1, (_xlpm.x="G5")*1, (_xlpm.x="GA")*1, (_xlpm.x="GK")*1  )&gt;0, 2, 3))</f>
        <v>2</v>
      </c>
      <c r="AA182" s="23" cm="1">
        <f t="array" ref="AA182">_xlfn.LET(_xlpm.x, O182:O184, IF(SUM(
(_xlpm.x="M4")*1, (_xlpm.x="M5")*1, (_xlpm.x="A")*1, (_xlpm.x="K")*1,
(_xlpm.x="G4")*1, (_xlpm.x="G5")*1, (_xlpm.x="GA")*1, (_xlpm.x="GK")*1  )&gt;0, 2, 3))</f>
        <v>2</v>
      </c>
      <c r="AH182" s="5"/>
      <c r="AI182" s="5"/>
      <c r="AO182" s="5"/>
    </row>
    <row r="183" spans="10:41">
      <c r="J183" s="23">
        <v>179</v>
      </c>
      <c r="K183" s="169" t="s">
        <v>95</v>
      </c>
      <c r="L183" s="169" t="s">
        <v>95</v>
      </c>
      <c r="M183" s="169" t="s">
        <v>96</v>
      </c>
      <c r="N183" s="169" t="s">
        <v>95</v>
      </c>
      <c r="O183" s="169" t="s">
        <v>95</v>
      </c>
      <c r="Q183" s="168">
        <v>6</v>
      </c>
      <c r="R183" s="168">
        <v>6</v>
      </c>
      <c r="S183" s="168">
        <v>15</v>
      </c>
      <c r="T183" s="168">
        <v>6</v>
      </c>
      <c r="U183" s="168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(_xlpm.x="M4")*1, (_xlpm.x="M5")*1, (_xlpm.x="A")*1, (_xlpm.x="K")*1,
(_xlpm.x="G4")*1, (_xlpm.x="G5")*1, (_xlpm.x="GA")*1, (_xlpm.x="GK")*1  )&gt;0, 2, 3))</f>
        <v>2</v>
      </c>
      <c r="AA183" s="23" cm="1">
        <f t="array" ref="AA183">_xlfn.LET(_xlpm.x, O183:O185, IF(SUM(
(_xlpm.x="M4")*1, (_xlpm.x="M5")*1, (_xlpm.x="A")*1, (_xlpm.x="K")*1,
(_xlpm.x="G4")*1, (_xlpm.x="G5")*1, (_xlpm.x="GA")*1, (_xlpm.x="GK")*1  )&gt;0, 2, 3))</f>
        <v>2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31</v>
      </c>
      <c r="M184" s="169" t="s">
        <v>94</v>
      </c>
      <c r="N184" s="169" t="s">
        <v>29</v>
      </c>
      <c r="O184" s="169" t="s">
        <v>30</v>
      </c>
      <c r="Q184" s="168">
        <v>5</v>
      </c>
      <c r="R184" s="168">
        <v>7</v>
      </c>
      <c r="S184" s="168">
        <v>17</v>
      </c>
      <c r="T184" s="168">
        <v>8</v>
      </c>
      <c r="U184" s="168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3</v>
      </c>
      <c r="Z184" s="23" cm="1">
        <f t="array" ref="Z184">_xlfn.LET(_xlpm.x, N184:N186, IF(SUM(
(_xlpm.x="M4")*1, (_xlpm.x="M5")*1, (_xlpm.x="A")*1, (_xlpm.x="K")*1,
(_xlpm.x="G4")*1, (_xlpm.x="G5")*1, (_xlpm.x="GA")*1, (_xlpm.x="GK")*1  )&gt;0, 2, 3))</f>
        <v>2</v>
      </c>
      <c r="AA184" s="23" cm="1">
        <f t="array" ref="AA184">_xlfn.LET(_xlpm.x, O184:O186, IF(SUM(
(_xlpm.x="M4")*1, (_xlpm.x="M5")*1, (_xlpm.x="A")*1, (_xlpm.x="K")*1,
(_xlpm.x="G4")*1, (_xlpm.x="G5")*1, (_xlpm.x="GA")*1, (_xlpm.x="GK")*1  )&gt;0, 2, 3))</f>
        <v>2</v>
      </c>
      <c r="AH184" s="5"/>
      <c r="AI184" s="5"/>
      <c r="AO184" s="5"/>
    </row>
    <row r="185" spans="10:41">
      <c r="J185" s="23">
        <v>181</v>
      </c>
      <c r="K185" s="169" t="s">
        <v>31</v>
      </c>
      <c r="L185" s="169" t="s">
        <v>13</v>
      </c>
      <c r="M185" s="169" t="s">
        <v>87</v>
      </c>
      <c r="N185" s="169" t="s">
        <v>78</v>
      </c>
      <c r="O185" s="169" t="s">
        <v>13</v>
      </c>
      <c r="Q185" s="168">
        <v>7</v>
      </c>
      <c r="R185" s="168">
        <v>5</v>
      </c>
      <c r="S185" s="168">
        <v>19</v>
      </c>
      <c r="T185" s="168">
        <v>11</v>
      </c>
      <c r="U185" s="168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(_xlpm.x="M4")*1, (_xlpm.x="M5")*1, (_xlpm.x="A")*1, (_xlpm.x="K")*1,
(_xlpm.x="G4")*1, (_xlpm.x="G5")*1, (_xlpm.x="GA")*1, (_xlpm.x="GK")*1  )&gt;0, 2, 3))</f>
        <v>2</v>
      </c>
      <c r="AA185" s="23" cm="1">
        <f t="array" ref="AA185">_xlfn.LET(_xlpm.x, O185:O187, IF(SUM(
(_xlpm.x="M4")*1, (_xlpm.x="M5")*1, (_xlpm.x="A")*1, (_xlpm.x="K")*1,
(_xlpm.x="G4")*1, (_xlpm.x="G5")*1, (_xlpm.x="GA")*1, (_xlpm.x="GK")*1  )&gt;0, 2, 3))</f>
        <v>2</v>
      </c>
      <c r="AH185" s="5"/>
      <c r="AI185" s="5"/>
      <c r="AO185" s="5"/>
    </row>
    <row r="186" spans="10:41">
      <c r="J186" s="168">
        <v>182</v>
      </c>
      <c r="K186" s="169" t="s">
        <v>95</v>
      </c>
      <c r="L186" s="169" t="s">
        <v>15</v>
      </c>
      <c r="M186" s="169" t="s">
        <v>94</v>
      </c>
      <c r="N186" s="169" t="s">
        <v>13</v>
      </c>
      <c r="O186" s="169" t="s">
        <v>29</v>
      </c>
      <c r="Q186" s="168">
        <v>6</v>
      </c>
      <c r="R186" s="168">
        <v>2</v>
      </c>
      <c r="S186" s="168">
        <v>17</v>
      </c>
      <c r="T186" s="168">
        <v>5</v>
      </c>
      <c r="U186" s="168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3</v>
      </c>
      <c r="Z186" s="23" cm="1">
        <f t="array" ref="Z186">_xlfn.LET(_xlpm.x, N186:N188, IF(SUM(
(_xlpm.x="M4")*1, (_xlpm.x="M5")*1, (_xlpm.x="A")*1, (_xlpm.x="K")*1,
(_xlpm.x="G4")*1, (_xlpm.x="G5")*1, (_xlpm.x="GA")*1, (_xlpm.x="GK")*1  )&gt;0, 2, 3))</f>
        <v>2</v>
      </c>
      <c r="AA186" s="23" cm="1">
        <f t="array" ref="AA186">_xlfn.LET(_xlpm.x, O186:O188, IF(SUM(
(_xlpm.x="M4")*1, (_xlpm.x="M5")*1, (_xlpm.x="A")*1, (_xlpm.x="K")*1,
(_xlpm.x="G4")*1, (_xlpm.x="G5")*1, (_xlpm.x="GA")*1, (_xlpm.x="GK")*1  )&gt;0, 2, 3))</f>
        <v>2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31</v>
      </c>
      <c r="M187" s="169" t="s">
        <v>81</v>
      </c>
      <c r="N187" s="169" t="s">
        <v>30</v>
      </c>
      <c r="O187" s="169" t="s">
        <v>31</v>
      </c>
      <c r="Q187" s="168">
        <v>8</v>
      </c>
      <c r="R187" s="168">
        <v>7</v>
      </c>
      <c r="S187" s="168">
        <v>14</v>
      </c>
      <c r="T187" s="168">
        <v>10</v>
      </c>
      <c r="U187" s="168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1</v>
      </c>
      <c r="Z187" s="23" cm="1">
        <f t="array" ref="Z187">_xlfn.LET(_xlpm.x, N187:N189, IF(SUM(
(_xlpm.x="M4")*1, (_xlpm.x="M5")*1, (_xlpm.x="A")*1, (_xlpm.x="K")*1,
(_xlpm.x="G4")*1, (_xlpm.x="G5")*1, (_xlpm.x="GA")*1, (_xlpm.x="GK")*1  )&gt;0, 2, 3))</f>
        <v>2</v>
      </c>
      <c r="AA187" s="23" cm="1">
        <f t="array" ref="AA187">_xlfn.LET(_xlpm.x, O187:O189, IF(SUM(
(_xlpm.x="M4")*1, (_xlpm.x="M5")*1, (_xlpm.x="A")*1, (_xlpm.x="K")*1,
(_xlpm.x="G4")*1, (_xlpm.x="G5")*1, (_xlpm.x="GA")*1, (_xlpm.x="GK")*1  )&gt;0, 2, 3))</f>
        <v>2</v>
      </c>
      <c r="AH187" s="5"/>
      <c r="AI187" s="5"/>
      <c r="AO187" s="5"/>
    </row>
    <row r="188" spans="10:41">
      <c r="J188" s="168">
        <v>184</v>
      </c>
      <c r="K188" s="169" t="s">
        <v>13</v>
      </c>
      <c r="L188" s="169" t="s">
        <v>95</v>
      </c>
      <c r="M188" s="169" t="s">
        <v>96</v>
      </c>
      <c r="N188" s="169" t="s">
        <v>95</v>
      </c>
      <c r="O188" s="169" t="s">
        <v>16</v>
      </c>
      <c r="Q188" s="168">
        <v>5</v>
      </c>
      <c r="R188" s="168">
        <v>6</v>
      </c>
      <c r="S188" s="168">
        <v>15</v>
      </c>
      <c r="T188" s="168">
        <v>6</v>
      </c>
      <c r="U188" s="168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(_xlpm.x="M4")*1, (_xlpm.x="M5")*1, (_xlpm.x="A")*1, (_xlpm.x="K")*1,
(_xlpm.x="G4")*1, (_xlpm.x="G5")*1, (_xlpm.x="GA")*1, (_xlpm.x="GK")*1  )&gt;0, 2, 3))</f>
        <v>2</v>
      </c>
      <c r="AA188" s="23" cm="1">
        <f t="array" ref="AA188">_xlfn.LET(_xlpm.x, O188:O190, IF(SUM(
(_xlpm.x="M4")*1, (_xlpm.x="M5")*1, (_xlpm.x="A")*1, (_xlpm.x="K")*1,
(_xlpm.x="G4")*1, (_xlpm.x="G5")*1, (_xlpm.x="GA")*1, (_xlpm.x="GK")*1  )&gt;0, 2, 3))</f>
        <v>2</v>
      </c>
      <c r="AH188" s="5"/>
      <c r="AI188" s="5"/>
      <c r="AO188" s="5"/>
    </row>
    <row r="189" spans="10:41">
      <c r="J189" s="23">
        <v>185</v>
      </c>
      <c r="K189" s="169" t="s">
        <v>12</v>
      </c>
      <c r="L189" s="169" t="s">
        <v>13</v>
      </c>
      <c r="M189" s="169" t="s">
        <v>81</v>
      </c>
      <c r="N189" s="169" t="s">
        <v>13</v>
      </c>
      <c r="O189" s="169" t="s">
        <v>20</v>
      </c>
      <c r="Q189" s="168">
        <v>4</v>
      </c>
      <c r="R189" s="168">
        <v>5</v>
      </c>
      <c r="S189" s="168">
        <v>14</v>
      </c>
      <c r="T189" s="168">
        <v>5</v>
      </c>
      <c r="U189" s="168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(_xlpm.x="M4")*1, (_xlpm.x="M5")*1, (_xlpm.x="A")*1, (_xlpm.x="K")*1,
(_xlpm.x="G4")*1, (_xlpm.x="G5")*1, (_xlpm.x="GA")*1, (_xlpm.x="GK")*1  )&gt;0, 2, 3))</f>
        <v>2</v>
      </c>
      <c r="AA189" s="23" cm="1">
        <f t="array" ref="AA189">_xlfn.LET(_xlpm.x, O189:O191, IF(SUM(
(_xlpm.x="M4")*1, (_xlpm.x="M5")*1, (_xlpm.x="A")*1, (_xlpm.x="K")*1,
(_xlpm.x="G4")*1, (_xlpm.x="G5")*1, (_xlpm.x="GA")*1, (_xlpm.x="GK")*1  )&gt;0, 2, 3))</f>
        <v>2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94</v>
      </c>
      <c r="M190" s="169" t="s">
        <v>94</v>
      </c>
      <c r="N190" s="169" t="s">
        <v>31</v>
      </c>
      <c r="O190" s="169" t="s">
        <v>13</v>
      </c>
      <c r="Q190" s="168">
        <v>5</v>
      </c>
      <c r="R190" s="168">
        <v>17</v>
      </c>
      <c r="S190" s="168">
        <v>17</v>
      </c>
      <c r="T190" s="168">
        <v>7</v>
      </c>
      <c r="U190" s="168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(_xlpm.x="M4")*1, (_xlpm.x="M5")*1, (_xlpm.x="A")*1, (_xlpm.x="K")*1,
(_xlpm.x="G4")*1, (_xlpm.x="G5")*1, (_xlpm.x="GA")*1, (_xlpm.x="GK")*1  )&gt;0, 2, 3))</f>
        <v>2</v>
      </c>
      <c r="AA190" s="23" cm="1">
        <f t="array" ref="AA190">_xlfn.LET(_xlpm.x, O190:O192, IF(SUM(
(_xlpm.x="M4")*1, (_xlpm.x="M5")*1, (_xlpm.x="A")*1, (_xlpm.x="K")*1,
(_xlpm.x="G4")*1, (_xlpm.x="G5")*1, (_xlpm.x="GA")*1, (_xlpm.x="GK")*1  )&gt;0, 2, 3))</f>
        <v>2</v>
      </c>
      <c r="AH190" s="5"/>
      <c r="AI190" s="5"/>
      <c r="AO190" s="5"/>
    </row>
    <row r="191" spans="10:41">
      <c r="J191" s="23">
        <v>187</v>
      </c>
      <c r="K191" s="169" t="s">
        <v>95</v>
      </c>
      <c r="L191" s="169" t="s">
        <v>31</v>
      </c>
      <c r="M191" s="169" t="s">
        <v>82</v>
      </c>
      <c r="N191" s="169" t="s">
        <v>81</v>
      </c>
      <c r="O191" s="169" t="s">
        <v>28</v>
      </c>
      <c r="Q191" s="168">
        <v>6</v>
      </c>
      <c r="R191" s="168">
        <v>7</v>
      </c>
      <c r="S191" s="168">
        <v>16</v>
      </c>
      <c r="T191" s="168">
        <v>14</v>
      </c>
      <c r="U191" s="168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(_xlpm.x="M4")*1, (_xlpm.x="M5")*1, (_xlpm.x="A")*1, (_xlpm.x="K")*1,
(_xlpm.x="G4")*1, (_xlpm.x="G5")*1, (_xlpm.x="GA")*1, (_xlpm.x="GK")*1  )&gt;0, 2, 3))</f>
        <v>2</v>
      </c>
      <c r="AA191" s="23" cm="1">
        <f t="array" ref="AA191">_xlfn.LET(_xlpm.x, O191:O193, IF(SUM(
(_xlpm.x="M4")*1, (_xlpm.x="M5")*1, (_xlpm.x="A")*1, (_xlpm.x="K")*1,
(_xlpm.x="G4")*1, (_xlpm.x="G5")*1, (_xlpm.x="GA")*1, (_xlpm.x="GK")*1  )&gt;0, 2, 3))</f>
        <v>2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29</v>
      </c>
      <c r="M192" s="169" t="s">
        <v>96</v>
      </c>
      <c r="N192" s="169" t="s">
        <v>95</v>
      </c>
      <c r="O192" s="169" t="s">
        <v>13</v>
      </c>
      <c r="Q192" s="168">
        <v>5</v>
      </c>
      <c r="R192" s="168">
        <v>8</v>
      </c>
      <c r="S192" s="168">
        <v>15</v>
      </c>
      <c r="T192" s="168">
        <v>6</v>
      </c>
      <c r="U192" s="168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(_xlpm.x="M4")*1, (_xlpm.x="M5")*1, (_xlpm.x="A")*1, (_xlpm.x="K")*1,
(_xlpm.x="G4")*1, (_xlpm.x="G5")*1, (_xlpm.x="GA")*1, (_xlpm.x="GK")*1  )&gt;0, 2, 3))</f>
        <v>2</v>
      </c>
      <c r="AA192" s="23" cm="1">
        <f t="array" ref="AA192">_xlfn.LET(_xlpm.x, O192:O194, IF(SUM(
(_xlpm.x="M4")*1, (_xlpm.x="M5")*1, (_xlpm.x="A")*1, (_xlpm.x="K")*1,
(_xlpm.x="G4")*1, (_xlpm.x="G5")*1, (_xlpm.x="GA")*1, (_xlpm.x="GK")*1  )&gt;0, 2, 3))</f>
        <v>2</v>
      </c>
      <c r="AH192" s="5"/>
      <c r="AI192" s="5"/>
      <c r="AO192" s="5"/>
    </row>
    <row r="193" spans="10:41">
      <c r="J193" s="23">
        <v>189</v>
      </c>
      <c r="K193" s="169" t="s">
        <v>95</v>
      </c>
      <c r="L193" s="169" t="s">
        <v>82</v>
      </c>
      <c r="M193" s="169" t="s">
        <v>94</v>
      </c>
      <c r="N193" s="169" t="s">
        <v>12</v>
      </c>
      <c r="O193" s="169" t="s">
        <v>95</v>
      </c>
      <c r="Q193" s="168">
        <v>6</v>
      </c>
      <c r="R193" s="168">
        <v>16</v>
      </c>
      <c r="S193" s="168">
        <v>17</v>
      </c>
      <c r="T193" s="168">
        <v>4</v>
      </c>
      <c r="U193" s="168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3</v>
      </c>
      <c r="Z193" s="23" cm="1">
        <f t="array" ref="Z193">_xlfn.LET(_xlpm.x, N193:N195, IF(SUM(
(_xlpm.x="M4")*1, (_xlpm.x="M5")*1, (_xlpm.x="A")*1, (_xlpm.x="K")*1,
(_xlpm.x="G4")*1, (_xlpm.x="G5")*1, (_xlpm.x="GA")*1, (_xlpm.x="GK")*1  )&gt;0, 2, 3))</f>
        <v>2</v>
      </c>
      <c r="AA193" s="23" cm="1">
        <f t="array" ref="AA193">_xlfn.LET(_xlpm.x, O193:O195, IF(SUM(
(_xlpm.x="M4")*1, (_xlpm.x="M5")*1, (_xlpm.x="A")*1, (_xlpm.x="K")*1,
(_xlpm.x="G4")*1, (_xlpm.x="G5")*1, (_xlpm.x="GA")*1, (_xlpm.x="GK")*1  )&gt;0, 2, 3))</f>
        <v>2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31</v>
      </c>
      <c r="M194" s="169" t="s">
        <v>82</v>
      </c>
      <c r="N194" s="169" t="s">
        <v>79</v>
      </c>
      <c r="O194" s="169" t="s">
        <v>30</v>
      </c>
      <c r="Q194" s="168">
        <v>8</v>
      </c>
      <c r="R194" s="168">
        <v>7</v>
      </c>
      <c r="S194" s="168">
        <v>16</v>
      </c>
      <c r="T194" s="168">
        <v>12</v>
      </c>
      <c r="U194" s="168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3</v>
      </c>
      <c r="Z194" s="23" cm="1">
        <f t="array" ref="Z194">_xlfn.LET(_xlpm.x, N194:N196, IF(SUM(
(_xlpm.x="M4")*1, (_xlpm.x="M5")*1, (_xlpm.x="A")*1, (_xlpm.x="K")*1,
(_xlpm.x="G4")*1, (_xlpm.x="G5")*1, (_xlpm.x="GA")*1, (_xlpm.x="GK")*1  )&gt;0, 2, 3))</f>
        <v>2</v>
      </c>
      <c r="AA194" s="23" cm="1">
        <f t="array" ref="AA194">_xlfn.LET(_xlpm.x, O194:O196, IF(SUM(
(_xlpm.x="M4")*1, (_xlpm.x="M5")*1, (_xlpm.x="A")*1, (_xlpm.x="K")*1,
(_xlpm.x="G4")*1, (_xlpm.x="G5")*1, (_xlpm.x="GA")*1, (_xlpm.x="GK")*1  )&gt;0, 2, 3))</f>
        <v>2</v>
      </c>
      <c r="AH194" s="5"/>
      <c r="AI194" s="5"/>
      <c r="AO194" s="5"/>
    </row>
    <row r="195" spans="10:41">
      <c r="J195" s="23">
        <v>191</v>
      </c>
      <c r="K195" s="169" t="s">
        <v>31</v>
      </c>
      <c r="L195" s="169" t="s">
        <v>29</v>
      </c>
      <c r="M195" s="169" t="s">
        <v>85</v>
      </c>
      <c r="N195" s="169" t="s">
        <v>95</v>
      </c>
      <c r="O195" s="169" t="s">
        <v>29</v>
      </c>
      <c r="Q195" s="168">
        <v>7</v>
      </c>
      <c r="R195" s="168">
        <v>8</v>
      </c>
      <c r="S195" s="168">
        <v>18</v>
      </c>
      <c r="T195" s="168">
        <v>6</v>
      </c>
      <c r="U195" s="168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1</v>
      </c>
      <c r="Z195" s="23" cm="1">
        <f t="array" ref="Z195">_xlfn.LET(_xlpm.x, N195:N197, IF(SUM(
(_xlpm.x="M4")*1, (_xlpm.x="M5")*1, (_xlpm.x="A")*1, (_xlpm.x="K")*1,
(_xlpm.x="G4")*1, (_xlpm.x="G5")*1, (_xlpm.x="GA")*1, (_xlpm.x="GK")*1  )&gt;0, 2, 3))</f>
        <v>2</v>
      </c>
      <c r="AA195" s="23" cm="1">
        <f t="array" ref="AA195">_xlfn.LET(_xlpm.x, O195:O197, IF(SUM(
(_xlpm.x="M4")*1, (_xlpm.x="M5")*1, (_xlpm.x="A")*1, (_xlpm.x="K")*1,
(_xlpm.x="G4")*1, (_xlpm.x="G5")*1, (_xlpm.x="GA")*1, (_xlpm.x="GK")*1  )&gt;0, 2, 3))</f>
        <v>2</v>
      </c>
      <c r="AH195" s="5"/>
      <c r="AI195" s="5"/>
      <c r="AO195" s="5"/>
    </row>
    <row r="196" spans="10:41">
      <c r="J196" s="168">
        <v>192</v>
      </c>
      <c r="K196" s="169" t="s">
        <v>29</v>
      </c>
      <c r="L196" s="169" t="s">
        <v>28</v>
      </c>
      <c r="M196" s="169" t="s">
        <v>96</v>
      </c>
      <c r="N196" s="169" t="s">
        <v>81</v>
      </c>
      <c r="O196" s="169" t="s">
        <v>20</v>
      </c>
      <c r="Q196" s="168">
        <v>8</v>
      </c>
      <c r="R196" s="168">
        <v>9</v>
      </c>
      <c r="S196" s="168">
        <v>15</v>
      </c>
      <c r="T196" s="168">
        <v>14</v>
      </c>
      <c r="U196" s="168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3</v>
      </c>
      <c r="Z196" s="23" cm="1">
        <f t="array" ref="Z196">_xlfn.LET(_xlpm.x, N196:N198, IF(SUM(
(_xlpm.x="M4")*1, (_xlpm.x="M5")*1, (_xlpm.x="A")*1, (_xlpm.x="K")*1,
(_xlpm.x="G4")*1, (_xlpm.x="G5")*1, (_xlpm.x="GA")*1, (_xlpm.x="GK")*1  )&gt;0, 2, 3))</f>
        <v>2</v>
      </c>
      <c r="AA196" s="23" cm="1">
        <f t="array" ref="AA196">_xlfn.LET(_xlpm.x, O196:O198, IF(SUM(
(_xlpm.x="M4")*1, (_xlpm.x="M5")*1, (_xlpm.x="A")*1, (_xlpm.x="K")*1,
(_xlpm.x="G4")*1, (_xlpm.x="G5")*1, (_xlpm.x="GA")*1, (_xlpm.x="GK")*1  )&gt;0, 2, 3))</f>
        <v>2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29</v>
      </c>
      <c r="M197" s="169" t="s">
        <v>81</v>
      </c>
      <c r="N197" s="169" t="s">
        <v>12</v>
      </c>
      <c r="O197" s="169" t="s">
        <v>95</v>
      </c>
      <c r="Q197" s="168">
        <v>5</v>
      </c>
      <c r="R197" s="168">
        <v>8</v>
      </c>
      <c r="S197" s="168">
        <v>14</v>
      </c>
      <c r="T197" s="168">
        <v>4</v>
      </c>
      <c r="U197" s="168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(_xlpm.x="M4")*1, (_xlpm.x="M5")*1, (_xlpm.x="A")*1, (_xlpm.x="K")*1,
(_xlpm.x="G4")*1, (_xlpm.x="G5")*1, (_xlpm.x="GA")*1, (_xlpm.x="GK")*1  )&gt;0, 2, 3))</f>
        <v>2</v>
      </c>
      <c r="AA197" s="23" cm="1">
        <f t="array" ref="AA197">_xlfn.LET(_xlpm.x, O197:O199, IF(SUM(
(_xlpm.x="M4")*1, (_xlpm.x="M5")*1, (_xlpm.x="A")*1, (_xlpm.x="K")*1,
(_xlpm.x="G4")*1, (_xlpm.x="G5")*1, (_xlpm.x="GA")*1, (_xlpm.x="GK")*1  )&gt;0, 2, 3))</f>
        <v>2</v>
      </c>
      <c r="AH197" s="5"/>
      <c r="AI197" s="5"/>
      <c r="AO197" s="5"/>
    </row>
    <row r="198" spans="10:41">
      <c r="J198" s="168">
        <v>194</v>
      </c>
      <c r="K198" s="169" t="s">
        <v>29</v>
      </c>
      <c r="L198" s="169" t="s">
        <v>13</v>
      </c>
      <c r="M198" s="169" t="s">
        <v>82</v>
      </c>
      <c r="N198" s="169" t="s">
        <v>13</v>
      </c>
      <c r="O198" s="169" t="s">
        <v>29</v>
      </c>
      <c r="Q198" s="168">
        <v>8</v>
      </c>
      <c r="R198" s="168">
        <v>5</v>
      </c>
      <c r="S198" s="168">
        <v>16</v>
      </c>
      <c r="T198" s="168">
        <v>5</v>
      </c>
      <c r="U198" s="168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(_xlpm.x="M4")*1, (_xlpm.x="M5")*1, (_xlpm.x="A")*1, (_xlpm.x="K")*1,
(_xlpm.x="G4")*1, (_xlpm.x="G5")*1, (_xlpm.x="GA")*1, (_xlpm.x="GK")*1  )&gt;0, 2, 3))</f>
        <v>2</v>
      </c>
      <c r="AA198" s="23" cm="1">
        <f t="array" ref="AA198">_xlfn.LET(_xlpm.x, O198:O200, IF(SUM(
(_xlpm.x="M4")*1, (_xlpm.x="M5")*1, (_xlpm.x="A")*1, (_xlpm.x="K")*1,
(_xlpm.x="G4")*1, (_xlpm.x="G5")*1, (_xlpm.x="GA")*1, (_xlpm.x="GK")*1  )&gt;0, 2, 3))</f>
        <v>2</v>
      </c>
      <c r="AH198" s="5"/>
      <c r="AI198" s="5"/>
      <c r="AO198" s="5"/>
    </row>
    <row r="199" spans="10:41">
      <c r="J199" s="23">
        <v>195</v>
      </c>
      <c r="K199" s="169" t="s">
        <v>95</v>
      </c>
      <c r="L199" s="169" t="s">
        <v>12</v>
      </c>
      <c r="M199" s="169" t="s">
        <v>81</v>
      </c>
      <c r="N199" s="169" t="s">
        <v>95</v>
      </c>
      <c r="O199" s="169" t="s">
        <v>12</v>
      </c>
      <c r="Q199" s="168">
        <v>6</v>
      </c>
      <c r="R199" s="168">
        <v>4</v>
      </c>
      <c r="S199" s="168">
        <v>14</v>
      </c>
      <c r="T199" s="168">
        <v>6</v>
      </c>
      <c r="U199" s="168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1</v>
      </c>
      <c r="Z199" s="23" cm="1">
        <f t="array" ref="Z199">_xlfn.LET(_xlpm.x, N199:N201, IF(SUM(
(_xlpm.x="M4")*1, (_xlpm.x="M5")*1, (_xlpm.x="A")*1, (_xlpm.x="K")*1,
(_xlpm.x="G4")*1, (_xlpm.x="G5")*1, (_xlpm.x="GA")*1, (_xlpm.x="GK")*1  )&gt;0, 2, 3))</f>
        <v>2</v>
      </c>
      <c r="AA199" s="23" cm="1">
        <f t="array" ref="AA199">_xlfn.LET(_xlpm.x, O199:O201, IF(SUM(
(_xlpm.x="M4")*1, (_xlpm.x="M5")*1, (_xlpm.x="A")*1, (_xlpm.x="K")*1,
(_xlpm.x="G4")*1, (_xlpm.x="G5")*1, (_xlpm.x="GA")*1, (_xlpm.x="GK")*1  )&gt;0, 2, 3))</f>
        <v>2</v>
      </c>
      <c r="AH199" s="5"/>
      <c r="AI199" s="5"/>
      <c r="AO199" s="5"/>
    </row>
    <row r="200" spans="10:41">
      <c r="J200" s="168">
        <v>196</v>
      </c>
      <c r="K200" s="169" t="s">
        <v>13</v>
      </c>
      <c r="L200" s="169" t="s">
        <v>25</v>
      </c>
      <c r="M200" s="169" t="s">
        <v>96</v>
      </c>
      <c r="N200" s="169" t="s">
        <v>30</v>
      </c>
      <c r="O200" s="169" t="s">
        <v>95</v>
      </c>
      <c r="Q200" s="168">
        <v>5</v>
      </c>
      <c r="R200" s="168">
        <v>8</v>
      </c>
      <c r="S200" s="168">
        <v>15</v>
      </c>
      <c r="T200" s="168">
        <v>10</v>
      </c>
      <c r="U200" s="168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(_xlpm.x="M4")*1, (_xlpm.x="M5")*1, (_xlpm.x="A")*1, (_xlpm.x="K")*1,
(_xlpm.x="G4")*1, (_xlpm.x="G5")*1, (_xlpm.x="GA")*1, (_xlpm.x="GK")*1  )&gt;0, 2, 3))</f>
        <v>2</v>
      </c>
      <c r="AA200" s="23" cm="1">
        <f t="array" ref="AA200">_xlfn.LET(_xlpm.x, O200:O202, IF(SUM(
(_xlpm.x="M4")*1, (_xlpm.x="M5")*1, (_xlpm.x="A")*1, (_xlpm.x="K")*1,
(_xlpm.x="G4")*1, (_xlpm.x="G5")*1, (_xlpm.x="GA")*1, (_xlpm.x="GK")*1  )&gt;0, 2, 3))</f>
        <v>2</v>
      </c>
      <c r="AH200" s="5"/>
      <c r="AI200" s="5"/>
      <c r="AO200" s="5"/>
    </row>
    <row r="201" spans="10:41">
      <c r="J201" s="23">
        <v>197</v>
      </c>
      <c r="K201" s="169" t="s">
        <v>31</v>
      </c>
      <c r="L201" s="169" t="s">
        <v>29</v>
      </c>
      <c r="M201" s="169" t="s">
        <v>87</v>
      </c>
      <c r="N201" s="169" t="s">
        <v>29</v>
      </c>
      <c r="O201" s="169" t="s">
        <v>30</v>
      </c>
      <c r="Q201" s="168">
        <v>7</v>
      </c>
      <c r="R201" s="168">
        <v>8</v>
      </c>
      <c r="S201" s="168">
        <v>19</v>
      </c>
      <c r="T201" s="168">
        <v>8</v>
      </c>
      <c r="U201" s="168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3</v>
      </c>
      <c r="Z201" s="23" cm="1">
        <f t="array" ref="Z201">_xlfn.LET(_xlpm.x, N201:N203, IF(SUM(
(_xlpm.x="M4")*1, (_xlpm.x="M5")*1, (_xlpm.x="A")*1, (_xlpm.x="K")*1,
(_xlpm.x="G4")*1, (_xlpm.x="G5")*1, (_xlpm.x="GA")*1, (_xlpm.x="GK")*1  )&gt;0, 2, 3))</f>
        <v>2</v>
      </c>
      <c r="AA201" s="23" cm="1">
        <f t="array" ref="AA201">_xlfn.LET(_xlpm.x, O201:O203, IF(SUM(
(_xlpm.x="M4")*1, (_xlpm.x="M5")*1, (_xlpm.x="A")*1, (_xlpm.x="K")*1,
(_xlpm.x="G4")*1, (_xlpm.x="G5")*1, (_xlpm.x="GA")*1, (_xlpm.x="GK")*1  )&gt;0, 2, 3))</f>
        <v>2</v>
      </c>
      <c r="AH201" s="5"/>
      <c r="AI201" s="5"/>
      <c r="AO201" s="5"/>
    </row>
    <row r="202" spans="10:41">
      <c r="J202" s="168">
        <v>198</v>
      </c>
      <c r="K202" s="169" t="s">
        <v>29</v>
      </c>
      <c r="L202" s="169" t="s">
        <v>95</v>
      </c>
      <c r="M202" s="169" t="s">
        <v>82</v>
      </c>
      <c r="N202" s="169" t="s">
        <v>79</v>
      </c>
      <c r="O202" s="169" t="s">
        <v>95</v>
      </c>
      <c r="Q202" s="168">
        <v>8</v>
      </c>
      <c r="R202" s="168">
        <v>6</v>
      </c>
      <c r="S202" s="168">
        <v>16</v>
      </c>
      <c r="T202" s="168">
        <v>12</v>
      </c>
      <c r="U202" s="168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3</v>
      </c>
      <c r="Z202" s="23" cm="1">
        <f t="array" ref="Z202">_xlfn.LET(_xlpm.x, N202:N204, IF(SUM(
(_xlpm.x="M4")*1, (_xlpm.x="M5")*1, (_xlpm.x="A")*1, (_xlpm.x="K")*1,
(_xlpm.x="G4")*1, (_xlpm.x="G5")*1, (_xlpm.x="GA")*1, (_xlpm.x="GK")*1  )&gt;0, 2, 3))</f>
        <v>3</v>
      </c>
      <c r="AA202" s="23" cm="1">
        <f t="array" ref="AA202">_xlfn.LET(_xlpm.x, O202:O204, IF(SUM(
(_xlpm.x="M4")*1, (_xlpm.x="M5")*1, (_xlpm.x="A")*1, (_xlpm.x="K")*1,
(_xlpm.x="G4")*1, (_xlpm.x="G5")*1, (_xlpm.x="GA")*1, (_xlpm.x="GK")*1  )&gt;0, 2, 3))</f>
        <v>2</v>
      </c>
      <c r="AH202" s="5"/>
      <c r="AI202" s="5"/>
      <c r="AO202" s="5"/>
    </row>
    <row r="203" spans="10:41">
      <c r="J203" s="23">
        <v>199</v>
      </c>
      <c r="K203" s="169" t="s">
        <v>13</v>
      </c>
      <c r="L203" s="169" t="s">
        <v>29</v>
      </c>
      <c r="M203" s="169" t="s">
        <v>94</v>
      </c>
      <c r="N203" s="169" t="s">
        <v>16</v>
      </c>
      <c r="O203" s="169" t="s">
        <v>13</v>
      </c>
      <c r="Q203" s="168">
        <v>5</v>
      </c>
      <c r="R203" s="168">
        <v>8</v>
      </c>
      <c r="S203" s="168">
        <v>17</v>
      </c>
      <c r="T203" s="168">
        <v>3</v>
      </c>
      <c r="U203" s="168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3</v>
      </c>
      <c r="Z203" s="23" cm="1">
        <f t="array" ref="Z203">_xlfn.LET(_xlpm.x, N203:N205, IF(SUM(
(_xlpm.x="M4")*1, (_xlpm.x="M5")*1, (_xlpm.x="A")*1, (_xlpm.x="K")*1,
(_xlpm.x="G4")*1, (_xlpm.x="G5")*1, (_xlpm.x="GA")*1, (_xlpm.x="GK")*1  )&gt;0, 2, 3))</f>
        <v>3</v>
      </c>
      <c r="AA203" s="23" cm="1">
        <f t="array" ref="AA203">_xlfn.LET(_xlpm.x, O203:O205, IF(SUM(
(_xlpm.x="M4")*1, (_xlpm.x="M5")*1, (_xlpm.x="A")*1, (_xlpm.x="K")*1,
(_xlpm.x="G4")*1, (_xlpm.x="G5")*1, (_xlpm.x="GA")*1, (_xlpm.x="GK")*1  )&gt;0, 2, 3))</f>
        <v>2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D52:D54">
    <cfRule type="cellIs" dxfId="88" priority="89" operator="equal">
      <formula>"C1"</formula>
    </cfRule>
    <cfRule type="cellIs" dxfId="87" priority="90" operator="between">
      <formula>"G1"</formula>
      <formula>"G4"</formula>
    </cfRule>
    <cfRule type="cellIs" dxfId="86" priority="91" operator="between">
      <formula>"GA"</formula>
      <formula>"GQ"</formula>
    </cfRule>
    <cfRule type="cellIs" dxfId="85" priority="92" operator="between">
      <formula>"M1"</formula>
      <formula>"M4"</formula>
    </cfRule>
  </conditionalFormatting>
  <conditionalFormatting sqref="E52:E54">
    <cfRule type="cellIs" dxfId="84" priority="85" operator="equal">
      <formula>"C1"</formula>
    </cfRule>
    <cfRule type="cellIs" dxfId="83" priority="86" operator="between">
      <formula>"G1"</formula>
      <formula>"G4"</formula>
    </cfRule>
    <cfRule type="cellIs" dxfId="82" priority="87" operator="between">
      <formula>"GA"</formula>
      <formula>"GQ"</formula>
    </cfRule>
    <cfRule type="cellIs" dxfId="81" priority="88" operator="between">
      <formula>"M1"</formula>
      <formula>"M4"</formula>
    </cfRule>
  </conditionalFormatting>
  <conditionalFormatting sqref="F52:F54">
    <cfRule type="cellIs" dxfId="80" priority="81" operator="equal">
      <formula>"C1"</formula>
    </cfRule>
    <cfRule type="cellIs" dxfId="79" priority="82" operator="between">
      <formula>"G1"</formula>
      <formula>"G4"</formula>
    </cfRule>
    <cfRule type="cellIs" dxfId="78" priority="83" operator="between">
      <formula>"GA"</formula>
      <formula>"GQ"</formula>
    </cfRule>
    <cfRule type="cellIs" dxfId="77" priority="84" operator="between">
      <formula>"M1"</formula>
      <formula>"M4"</formula>
    </cfRule>
  </conditionalFormatting>
  <conditionalFormatting sqref="C28:G28 C39:G46 C29 G29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{8E093A94-90CF-49EE-95CA-55129A1DE3B6}</x14:id>
        </ext>
      </extLst>
    </cfRule>
  </conditionalFormatting>
  <conditionalFormatting sqref="D29:F29">
    <cfRule type="dataBar" priority="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{CE04BD23-1FD0-471A-BDF4-D202A75BDF8E}</x14:id>
        </ext>
      </extLst>
    </cfRule>
  </conditionalFormatting>
  <conditionalFormatting sqref="G27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{82A97B94-BAE7-44A1-B3CF-AC17AF9144F2}</x14:id>
        </ext>
      </extLst>
    </cfRule>
  </conditionalFormatting>
  <conditionalFormatting sqref="C30:G38">
    <cfRule type="dataBar" priority="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{D02469A5-C5AC-40AE-8844-11EE308339DB}</x14:id>
        </ext>
      </extLst>
    </cfRule>
  </conditionalFormatting>
  <conditionalFormatting sqref="M1:M1048576">
    <cfRule type="cellIs" dxfId="76" priority="32" operator="equal">
      <formula>"C1"</formula>
    </cfRule>
    <cfRule type="cellIs" dxfId="75" priority="33" operator="between">
      <formula>"G1"</formula>
      <formula>"G5"</formula>
    </cfRule>
    <cfRule type="cellIs" dxfId="74" priority="35" operator="between">
      <formula>"M1"</formula>
      <formula>"M5"</formula>
    </cfRule>
  </conditionalFormatting>
  <conditionalFormatting sqref="L1:L1048576">
    <cfRule type="cellIs" dxfId="73" priority="29" operator="equal">
      <formula>"C1"</formula>
    </cfRule>
    <cfRule type="cellIs" dxfId="72" priority="31" operator="between">
      <formula>"M1"</formula>
      <formula>"M5"</formula>
    </cfRule>
  </conditionalFormatting>
  <conditionalFormatting sqref="K1:K1048576">
    <cfRule type="cellIs" dxfId="71" priority="25" operator="equal">
      <formula>"C1"</formula>
    </cfRule>
    <cfRule type="cellIs" dxfId="70" priority="26" operator="between">
      <formula>"G1"</formula>
      <formula>"G5"</formula>
    </cfRule>
    <cfRule type="cellIs" dxfId="69" priority="28" operator="between">
      <formula>"M1"</formula>
      <formula>"M5"</formula>
    </cfRule>
  </conditionalFormatting>
  <conditionalFormatting sqref="N1:O1048576">
    <cfRule type="cellIs" dxfId="68" priority="17" operator="equal">
      <formula>"C1"</formula>
    </cfRule>
    <cfRule type="cellIs" dxfId="67" priority="18" operator="between">
      <formula>"M1"</formula>
      <formula>"M5"</formula>
    </cfRule>
  </conditionalFormatting>
  <conditionalFormatting sqref="D27:F27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{91F87F07-C99E-47AF-B559-D7737D6E7B87}</x14:id>
        </ext>
      </extLst>
    </cfRule>
  </conditionalFormatting>
  <conditionalFormatting sqref="W5:AA304 X4:Y4 AA4">
    <cfRule type="expression" dxfId="66" priority="8">
      <formula>_xlfn.LET(_xlpm.x, W4, AND(NOT(_xlfn.ISFORMULA(_xlpm.x)), _xlpm.x&lt;&gt;""))</formula>
    </cfRule>
  </conditionalFormatting>
  <conditionalFormatting sqref="W5:AA203 AA4 W4:Y4">
    <cfRule type="expression" dxfId="65" priority="7">
      <formula>_xlfn.LET(_xlpm.x, W4, AND(NOT(_xlfn.ISFORMULA(_xlpm.x)), _xlpm.x&lt;&gt;""))</formula>
    </cfRule>
  </conditionalFormatting>
  <conditionalFormatting sqref="W5:AA203 W4:Y4 AA4">
    <cfRule type="expression" dxfId="64" priority="6">
      <formula>_xlfn.LET(_xlpm.x, W4, AND(NOT(_xlfn.ISFORMULA(_xlpm.x)), _xlpm.x&lt;&gt;""))</formula>
    </cfRule>
  </conditionalFormatting>
  <conditionalFormatting sqref="Z5:AA203 AA4">
    <cfRule type="expression" dxfId="63" priority="5">
      <formula>_xlfn.LET(_xlpm.x, Z4, AND(NOT(_xlfn.ISFORMULA(_xlpm.x)), _xlpm.x&lt;&gt;""))</formula>
    </cfRule>
  </conditionalFormatting>
  <conditionalFormatting sqref="Z5:AA203 AA4">
    <cfRule type="expression" dxfId="62" priority="4">
      <formula>_xlfn.LET(_xlpm.x, Z4, AND(NOT(_xlfn.ISFORMULA(_xlpm.x)), _xlpm.x&lt;&gt;""))</formula>
    </cfRule>
  </conditionalFormatting>
  <conditionalFormatting sqref="Z4:AA203">
    <cfRule type="expression" dxfId="61" priority="3">
      <formula>_xlfn.LET(_xlpm.x, Z4, AND(NOT(_xlfn.ISFORMULA(_xlpm.x)), _xlpm.x&lt;&gt;""))</formula>
    </cfRule>
  </conditionalFormatting>
  <conditionalFormatting sqref="Z4:AA203">
    <cfRule type="expression" dxfId="60" priority="2">
      <formula>_xlfn.LET(_xlpm.x, Z4, AND(NOT(_xlfn.ISFORMULA(_xlpm.x)), _xlpm.x&lt;&gt;""))</formula>
    </cfRule>
  </conditionalFormatting>
  <conditionalFormatting sqref="Z4:AA203">
    <cfRule type="expression" dxfId="59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093A94-90CF-49EE-95CA-55129A1DE3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CE04BD23-1FD0-471A-BDF4-D202A75BDF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82A97B94-BAE7-44A1-B3CF-AC17AF9144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G27</xm:sqref>
        </x14:conditionalFormatting>
        <x14:conditionalFormatting xmlns:xm="http://schemas.microsoft.com/office/excel/2006/main">
          <x14:cfRule type="dataBar" id="{D02469A5-C5AC-40AE-8844-11EE308339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dataBar" id="{91F87F07-C99E-47AF-B559-D7737D6E7B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D27:F27</xm:sqref>
        </x14:conditionalFormatting>
        <x14:conditionalFormatting xmlns:xm="http://schemas.microsoft.com/office/excel/2006/main">
          <x14:cfRule type="containsText" priority="34" operator="containsText" id="{CD6D2F19-C24B-40B0-BBE5-B4FEA66D0269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M1:M1048576</xm:sqref>
        </x14:conditionalFormatting>
        <x14:conditionalFormatting xmlns:xm="http://schemas.microsoft.com/office/excel/2006/main">
          <x14:cfRule type="containsText" priority="30" operator="containsText" id="{3CAD22D4-7324-459D-A7C7-ABA34BAD64D0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27" operator="containsText" id="{B5EF98C7-006A-4B4E-B27C-98780BF50CDE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3922-0395-4B4F-87FC-164C697B00A4}">
  <sheetPr codeName="工作表12">
    <tabColor theme="3" tint="0.59999389629810485"/>
  </sheetPr>
  <dimension ref="A1:AO305"/>
  <sheetViews>
    <sheetView workbookViewId="0">
      <selection activeCell="Z4" sqref="Z4:AA203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17" t="s">
        <v>5</v>
      </c>
      <c r="X3" s="117" t="s">
        <v>8</v>
      </c>
      <c r="Y3" s="117" t="s">
        <v>9</v>
      </c>
      <c r="Z3" s="117" t="s">
        <v>10</v>
      </c>
      <c r="AA3" s="117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31</v>
      </c>
      <c r="L4" s="24" t="s">
        <v>95</v>
      </c>
      <c r="M4" s="24" t="s">
        <v>96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15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1</v>
      </c>
      <c r="Z4" s="23" cm="1">
        <f t="array" ref="Z4">_xlfn.LET(_xlpm.x, N4:N6, IF(SUM(
(_xlpm.x="M4")*1, (_xlpm.x="M5")*1, (_xlpm.x="A")*1, (_xlpm.x="K")*1,
(_xlpm.x="G4")*1, (_xlpm.x="G5")*1, (_xlpm.x="GA")*1, (_xlpm.x="GK")*1  )&gt;0, 1, 3))</f>
        <v>1</v>
      </c>
      <c r="AA4" s="23" cm="1">
        <f t="array" ref="AA4">_xlfn.LET(_xlpm.x, O4:O6, IF(SUM(
(_xlpm.x="M4")*1, (_xlpm.x="M5")*1, (_xlpm.x="A")*1, (_xlpm.x="K")*1,
(_xlpm.x="G4")*1, (_xlpm.x="G5")*1, (_xlpm.x="GA")*1, (_xlpm.x="GK")*1  )&gt;0, 1, 3))</f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2</v>
      </c>
      <c r="D5" s="176">
        <f t="shared" si="0"/>
        <v>3</v>
      </c>
      <c r="E5" s="176">
        <f t="shared" si="0"/>
        <v>0</v>
      </c>
      <c r="F5" s="176">
        <f t="shared" si="0"/>
        <v>3</v>
      </c>
      <c r="G5" s="176">
        <f t="shared" si="0"/>
        <v>3</v>
      </c>
      <c r="H5" s="174">
        <v>1</v>
      </c>
      <c r="I5" s="78"/>
      <c r="J5" s="168">
        <v>1</v>
      </c>
      <c r="K5" s="169" t="s">
        <v>12</v>
      </c>
      <c r="L5" s="169" t="s">
        <v>87</v>
      </c>
      <c r="M5" s="169" t="s">
        <v>81</v>
      </c>
      <c r="N5" s="169" t="s">
        <v>29</v>
      </c>
      <c r="O5" s="169" t="s">
        <v>31</v>
      </c>
      <c r="Q5" s="168">
        <v>4</v>
      </c>
      <c r="R5" s="168">
        <v>19</v>
      </c>
      <c r="S5" s="168">
        <v>14</v>
      </c>
      <c r="T5" s="168">
        <v>8</v>
      </c>
      <c r="U5" s="168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(_xlpm.x="M4")*1, (_xlpm.x="M5")*1, (_xlpm.x="A")*1, (_xlpm.x="K")*1,
(_xlpm.x="G4")*1, (_xlpm.x="G5")*1, (_xlpm.x="GA")*1, (_xlpm.x="GK")*1  )&gt;0, 1, 3))</f>
        <v>1</v>
      </c>
      <c r="AA5" s="23" cm="1">
        <f t="array" ref="AA5">_xlfn.LET(_xlpm.x, O5:O7, IF(SUM(
(_xlpm.x="M4")*1, (_xlpm.x="M5")*1, (_xlpm.x="A")*1, (_xlpm.x="K")*1,
(_xlpm.x="G4")*1, (_xlpm.x="G5")*1, (_xlpm.x="GA")*1, (_xlpm.x="GK")*1  )&gt;0, 1, 3))</f>
        <v>1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6</v>
      </c>
      <c r="E6" s="175">
        <f t="shared" si="0"/>
        <v>0</v>
      </c>
      <c r="F6" s="175">
        <f t="shared" si="0"/>
        <v>9</v>
      </c>
      <c r="G6" s="175">
        <f t="shared" si="0"/>
        <v>20</v>
      </c>
      <c r="H6" s="129">
        <v>2</v>
      </c>
      <c r="I6" s="78"/>
      <c r="J6" s="23">
        <v>2</v>
      </c>
      <c r="K6" s="169" t="s">
        <v>95</v>
      </c>
      <c r="L6" s="169" t="s">
        <v>17</v>
      </c>
      <c r="M6" s="169" t="s">
        <v>96</v>
      </c>
      <c r="N6" s="169" t="s">
        <v>30</v>
      </c>
      <c r="O6" s="169" t="s">
        <v>29</v>
      </c>
      <c r="Q6" s="168">
        <v>6</v>
      </c>
      <c r="R6" s="168">
        <v>7</v>
      </c>
      <c r="S6" s="168">
        <v>15</v>
      </c>
      <c r="T6" s="168">
        <v>10</v>
      </c>
      <c r="U6" s="168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(_xlpm.x="M4")*1, (_xlpm.x="M5")*1, (_xlpm.x="A")*1, (_xlpm.x="K")*1,
(_xlpm.x="G4")*1, (_xlpm.x="G5")*1, (_xlpm.x="GA")*1, (_xlpm.x="GK")*1  )&gt;0, 1, 3))</f>
        <v>1</v>
      </c>
      <c r="AA6" s="23" cm="1">
        <f t="array" ref="AA6">_xlfn.LET(_xlpm.x, O6:O8, IF(SUM(
(_xlpm.x="M4")*1, (_xlpm.x="M5")*1, (_xlpm.x="A")*1, (_xlpm.x="K")*1,
(_xlpm.x="G4")*1, (_xlpm.x="G5")*1, (_xlpm.x="GA")*1, (_xlpm.x="GK")*1  )&gt;0, 1, 3))</f>
        <v>1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6</v>
      </c>
      <c r="E7" s="175">
        <f t="shared" si="0"/>
        <v>0</v>
      </c>
      <c r="F7" s="175">
        <f t="shared" si="0"/>
        <v>10</v>
      </c>
      <c r="G7" s="175">
        <f t="shared" si="0"/>
        <v>21</v>
      </c>
      <c r="H7" s="129">
        <v>3</v>
      </c>
      <c r="I7" s="78"/>
      <c r="J7" s="168">
        <v>3</v>
      </c>
      <c r="K7" s="169" t="s">
        <v>31</v>
      </c>
      <c r="L7" s="24" t="s">
        <v>95</v>
      </c>
      <c r="M7" s="169" t="s">
        <v>82</v>
      </c>
      <c r="N7" s="169" t="s">
        <v>13</v>
      </c>
      <c r="O7" s="169" t="s">
        <v>95</v>
      </c>
      <c r="Q7" s="168">
        <v>7</v>
      </c>
      <c r="R7" s="168">
        <v>6</v>
      </c>
      <c r="S7" s="168">
        <v>16</v>
      </c>
      <c r="T7" s="168">
        <v>5</v>
      </c>
      <c r="U7" s="168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(_xlpm.x="M4")*1, (_xlpm.x="M5")*1, (_xlpm.x="A")*1, (_xlpm.x="K")*1,
(_xlpm.x="G4")*1, (_xlpm.x="G5")*1, (_xlpm.x="GA")*1, (_xlpm.x="GK")*1  )&gt;0, 1, 3))</f>
        <v>1</v>
      </c>
      <c r="AA7" s="23" cm="1">
        <f t="array" ref="AA7">_xlfn.LET(_xlpm.x, O7:O9, IF(SUM(
(_xlpm.x="M4")*1, (_xlpm.x="M5")*1, (_xlpm.x="A")*1, (_xlpm.x="K")*1,
(_xlpm.x="G4")*1, (_xlpm.x="G5")*1, (_xlpm.x="GA")*1, (_xlpm.x="GK")*1  )&gt;0, 1, 3))</f>
        <v>1</v>
      </c>
      <c r="AC7" s="174" t="s">
        <v>14</v>
      </c>
      <c r="AD7" s="174">
        <v>1</v>
      </c>
      <c r="AE7" s="174">
        <v>1</v>
      </c>
      <c r="AF7" s="174">
        <v>0</v>
      </c>
      <c r="AG7" s="174">
        <v>1</v>
      </c>
      <c r="AH7" s="174">
        <v>1</v>
      </c>
      <c r="AI7" s="5"/>
      <c r="AJ7" s="174" t="s">
        <v>14</v>
      </c>
      <c r="AK7" s="174">
        <v>1</v>
      </c>
      <c r="AL7" s="174">
        <v>1</v>
      </c>
      <c r="AM7" s="174">
        <v>0</v>
      </c>
      <c r="AN7" s="174">
        <v>1</v>
      </c>
      <c r="AO7" s="174">
        <v>1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13</v>
      </c>
      <c r="E8" s="175">
        <f t="shared" si="0"/>
        <v>0</v>
      </c>
      <c r="F8" s="175">
        <f t="shared" si="0"/>
        <v>14</v>
      </c>
      <c r="G8" s="175">
        <f t="shared" si="0"/>
        <v>20</v>
      </c>
      <c r="H8" s="129">
        <v>4</v>
      </c>
      <c r="I8" s="78"/>
      <c r="J8" s="23">
        <v>4</v>
      </c>
      <c r="K8" s="169" t="s">
        <v>28</v>
      </c>
      <c r="L8" s="169" t="s">
        <v>293</v>
      </c>
      <c r="M8" s="169" t="s">
        <v>94</v>
      </c>
      <c r="N8" s="169" t="s">
        <v>30</v>
      </c>
      <c r="O8" s="169" t="s">
        <v>21</v>
      </c>
      <c r="Q8" s="168">
        <v>9</v>
      </c>
      <c r="R8" s="168">
        <v>6</v>
      </c>
      <c r="S8" s="168">
        <v>17</v>
      </c>
      <c r="T8" s="168">
        <v>10</v>
      </c>
      <c r="U8" s="168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(_xlpm.x="M4")*1, (_xlpm.x="M5")*1, (_xlpm.x="A")*1, (_xlpm.x="K")*1,
(_xlpm.x="G4")*1, (_xlpm.x="G5")*1, (_xlpm.x="GA")*1, (_xlpm.x="GK")*1  )&gt;0, 1, 3))</f>
        <v>3</v>
      </c>
      <c r="AA8" s="23" cm="1">
        <f t="array" ref="AA8">_xlfn.LET(_xlpm.x, O8:O10, IF(SUM(
(_xlpm.x="M4")*1, (_xlpm.x="M5")*1, (_xlpm.x="A")*1, (_xlpm.x="K")*1,
(_xlpm.x="G4")*1, (_xlpm.x="G5")*1, (_xlpm.x="GA")*1, (_xlpm.x="GK")*1  )&gt;0, 1, 3))</f>
        <v>3</v>
      </c>
      <c r="AC8" s="129" t="s">
        <v>15</v>
      </c>
      <c r="AD8" s="175">
        <v>3</v>
      </c>
      <c r="AE8" s="175">
        <v>10</v>
      </c>
      <c r="AF8" s="175">
        <v>0</v>
      </c>
      <c r="AG8" s="175">
        <v>3</v>
      </c>
      <c r="AH8" s="175">
        <v>9</v>
      </c>
      <c r="AI8" s="5"/>
      <c r="AJ8" s="129" t="s">
        <v>15</v>
      </c>
      <c r="AK8" s="175">
        <v>3</v>
      </c>
      <c r="AL8" s="175">
        <v>10</v>
      </c>
      <c r="AM8" s="175">
        <v>0</v>
      </c>
      <c r="AN8" s="175">
        <v>3</v>
      </c>
      <c r="AO8" s="175">
        <v>9</v>
      </c>
    </row>
    <row r="9" spans="1:41" ht="15.9" customHeight="1">
      <c r="A9" s="175" t="s">
        <v>13</v>
      </c>
      <c r="B9" s="129" t="s">
        <v>13</v>
      </c>
      <c r="C9" s="175">
        <f t="shared" si="1"/>
        <v>38</v>
      </c>
      <c r="D9" s="175">
        <f t="shared" si="0"/>
        <v>22</v>
      </c>
      <c r="E9" s="175">
        <f t="shared" si="0"/>
        <v>0</v>
      </c>
      <c r="F9" s="175">
        <f t="shared" si="0"/>
        <v>24</v>
      </c>
      <c r="G9" s="175">
        <f t="shared" si="0"/>
        <v>19</v>
      </c>
      <c r="H9" s="129">
        <v>5</v>
      </c>
      <c r="I9" s="78"/>
      <c r="J9" s="168">
        <v>5</v>
      </c>
      <c r="K9" s="169" t="s">
        <v>21</v>
      </c>
      <c r="L9" s="169" t="s">
        <v>29</v>
      </c>
      <c r="M9" s="169" t="s">
        <v>79</v>
      </c>
      <c r="N9" s="169" t="s">
        <v>16</v>
      </c>
      <c r="O9" s="169" t="s">
        <v>28</v>
      </c>
      <c r="Q9" s="168">
        <v>3</v>
      </c>
      <c r="R9" s="168">
        <v>8</v>
      </c>
      <c r="S9" s="168">
        <v>12</v>
      </c>
      <c r="T9" s="168">
        <v>3</v>
      </c>
      <c r="U9" s="168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(_xlpm.x="M4")*1, (_xlpm.x="M5")*1, (_xlpm.x="A")*1, (_xlpm.x="K")*1,
(_xlpm.x="G4")*1, (_xlpm.x="G5")*1, (_xlpm.x="GA")*1, (_xlpm.x="GK")*1  )&gt;0, 1, 3))</f>
        <v>3</v>
      </c>
      <c r="AA9" s="23" cm="1">
        <f t="array" ref="AA9">_xlfn.LET(_xlpm.x, O9:O11, IF(SUM(
(_xlpm.x="M4")*1, (_xlpm.x="M5")*1, (_xlpm.x="A")*1, (_xlpm.x="K")*1,
(_xlpm.x="G4")*1, (_xlpm.x="G5")*1, (_xlpm.x="GA")*1, (_xlpm.x="GK")*1  )&gt;0, 1, 3))</f>
        <v>3</v>
      </c>
      <c r="AC9" s="129" t="s">
        <v>16</v>
      </c>
      <c r="AD9" s="175">
        <v>3</v>
      </c>
      <c r="AE9" s="175">
        <v>12</v>
      </c>
      <c r="AF9" s="175">
        <v>0</v>
      </c>
      <c r="AG9" s="175">
        <v>3</v>
      </c>
      <c r="AH9" s="175">
        <v>8</v>
      </c>
      <c r="AI9" s="5"/>
      <c r="AJ9" s="129" t="s">
        <v>16</v>
      </c>
      <c r="AK9" s="175">
        <v>3</v>
      </c>
      <c r="AL9" s="175">
        <v>12</v>
      </c>
      <c r="AM9" s="175">
        <v>0</v>
      </c>
      <c r="AN9" s="175">
        <v>3</v>
      </c>
      <c r="AO9" s="175">
        <v>8</v>
      </c>
    </row>
    <row r="10" spans="1:41" ht="15.9" customHeight="1">
      <c r="A10" s="175" t="s">
        <v>95</v>
      </c>
      <c r="B10" s="129" t="s">
        <v>95</v>
      </c>
      <c r="C10" s="175">
        <f t="shared" si="1"/>
        <v>42</v>
      </c>
      <c r="D10" s="175">
        <f t="shared" si="0"/>
        <v>27</v>
      </c>
      <c r="E10" s="175">
        <f t="shared" si="0"/>
        <v>0</v>
      </c>
      <c r="F10" s="175">
        <f t="shared" si="0"/>
        <v>21</v>
      </c>
      <c r="G10" s="175">
        <f t="shared" si="0"/>
        <v>19</v>
      </c>
      <c r="H10" s="129">
        <v>6</v>
      </c>
      <c r="I10" s="78"/>
      <c r="J10" s="23">
        <v>6</v>
      </c>
      <c r="K10" s="169" t="s">
        <v>17</v>
      </c>
      <c r="L10" s="169" t="s">
        <v>15</v>
      </c>
      <c r="M10" s="169" t="s">
        <v>94</v>
      </c>
      <c r="N10" s="169" t="s">
        <v>80</v>
      </c>
      <c r="O10" s="169" t="s">
        <v>21</v>
      </c>
      <c r="Q10" s="168">
        <v>7</v>
      </c>
      <c r="R10" s="168">
        <v>2</v>
      </c>
      <c r="S10" s="168">
        <v>17</v>
      </c>
      <c r="T10" s="168">
        <v>13</v>
      </c>
      <c r="U10" s="168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(_xlpm.x="M4")*1, (_xlpm.x="M5")*1, (_xlpm.x="A")*1, (_xlpm.x="K")*1,
(_xlpm.x="G4")*1, (_xlpm.x="G5")*1, (_xlpm.x="GA")*1, (_xlpm.x="GK")*1  )&gt;0, 1, 3))</f>
        <v>1</v>
      </c>
      <c r="AA10" s="23" cm="1">
        <f t="array" ref="AA10">_xlfn.LET(_xlpm.x, O10:O12, IF(SUM(
(_xlpm.x="M4")*1, (_xlpm.x="M5")*1, (_xlpm.x="A")*1, (_xlpm.x="K")*1,
(_xlpm.x="G4")*1, (_xlpm.x="G5")*1, (_xlpm.x="GA")*1, (_xlpm.x="GK")*1  )&gt;0, 1, 3))</f>
        <v>1</v>
      </c>
      <c r="AC10" s="129" t="s">
        <v>12</v>
      </c>
      <c r="AD10" s="175">
        <v>7</v>
      </c>
      <c r="AE10" s="175">
        <v>13</v>
      </c>
      <c r="AF10" s="175">
        <v>0</v>
      </c>
      <c r="AG10" s="175">
        <v>7</v>
      </c>
      <c r="AH10" s="175">
        <v>14</v>
      </c>
      <c r="AI10" s="5"/>
      <c r="AJ10" s="129" t="s">
        <v>12</v>
      </c>
      <c r="AK10" s="175">
        <v>7</v>
      </c>
      <c r="AL10" s="175">
        <v>13</v>
      </c>
      <c r="AM10" s="175">
        <v>0</v>
      </c>
      <c r="AN10" s="175">
        <v>7</v>
      </c>
      <c r="AO10" s="175">
        <v>14</v>
      </c>
    </row>
    <row r="11" spans="1:41" ht="15.9" customHeight="1">
      <c r="A11" s="175" t="s">
        <v>31</v>
      </c>
      <c r="B11" s="129" t="s">
        <v>31</v>
      </c>
      <c r="C11" s="175">
        <f t="shared" si="1"/>
        <v>49</v>
      </c>
      <c r="D11" s="175">
        <f t="shared" si="0"/>
        <v>33</v>
      </c>
      <c r="E11" s="175">
        <f t="shared" si="0"/>
        <v>0</v>
      </c>
      <c r="F11" s="175">
        <f t="shared" si="0"/>
        <v>24</v>
      </c>
      <c r="G11" s="175">
        <f t="shared" si="0"/>
        <v>26</v>
      </c>
      <c r="H11" s="129">
        <v>7</v>
      </c>
      <c r="I11" s="78"/>
      <c r="J11" s="168">
        <v>7</v>
      </c>
      <c r="K11" s="169" t="s">
        <v>95</v>
      </c>
      <c r="L11" s="169" t="s">
        <v>81</v>
      </c>
      <c r="M11" s="169" t="s">
        <v>96</v>
      </c>
      <c r="N11" s="169" t="s">
        <v>80</v>
      </c>
      <c r="O11" s="169" t="s">
        <v>15</v>
      </c>
      <c r="Q11" s="168">
        <v>6</v>
      </c>
      <c r="R11" s="168">
        <v>14</v>
      </c>
      <c r="S11" s="168">
        <v>15</v>
      </c>
      <c r="T11" s="168">
        <v>13</v>
      </c>
      <c r="U11" s="168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(_xlpm.x="M4")*1, (_xlpm.x="M5")*1, (_xlpm.x="A")*1, (_xlpm.x="K")*1,
(_xlpm.x="G4")*1, (_xlpm.x="G5")*1, (_xlpm.x="GA")*1, (_xlpm.x="GK")*1  )&gt;0, 1, 3))</f>
        <v>1</v>
      </c>
      <c r="AA11" s="23" cm="1">
        <f t="array" ref="AA11">_xlfn.LET(_xlpm.x, O11:O13, IF(SUM(
(_xlpm.x="M4")*1, (_xlpm.x="M5")*1, (_xlpm.x="A")*1, (_xlpm.x="K")*1,
(_xlpm.x="G4")*1, (_xlpm.x="G5")*1, (_xlpm.x="GA")*1, (_xlpm.x="GK")*1  )&gt;0, 1, 3))</f>
        <v>1</v>
      </c>
      <c r="AC11" s="129" t="s">
        <v>13</v>
      </c>
      <c r="AD11" s="175">
        <v>43</v>
      </c>
      <c r="AE11" s="175">
        <v>22</v>
      </c>
      <c r="AF11" s="175">
        <v>0</v>
      </c>
      <c r="AG11" s="175">
        <v>31</v>
      </c>
      <c r="AH11" s="175">
        <v>36</v>
      </c>
      <c r="AI11" s="5"/>
      <c r="AJ11" s="129" t="s">
        <v>13</v>
      </c>
      <c r="AK11" s="175">
        <v>43</v>
      </c>
      <c r="AL11" s="175">
        <v>22</v>
      </c>
      <c r="AM11" s="175">
        <v>0</v>
      </c>
      <c r="AN11" s="175">
        <v>31</v>
      </c>
      <c r="AO11" s="175">
        <v>36</v>
      </c>
    </row>
    <row r="12" spans="1:41" ht="15.9" customHeight="1">
      <c r="A12" s="175" t="s">
        <v>29</v>
      </c>
      <c r="B12" s="129" t="s">
        <v>29</v>
      </c>
      <c r="C12" s="175">
        <f t="shared" si="1"/>
        <v>49</v>
      </c>
      <c r="D12" s="175">
        <f t="shared" si="0"/>
        <v>34</v>
      </c>
      <c r="E12" s="175">
        <f t="shared" si="0"/>
        <v>0</v>
      </c>
      <c r="F12" s="175">
        <f t="shared" si="0"/>
        <v>25</v>
      </c>
      <c r="G12" s="175">
        <f t="shared" si="0"/>
        <v>26</v>
      </c>
      <c r="H12" s="129">
        <v>8</v>
      </c>
      <c r="I12" s="78"/>
      <c r="J12" s="23">
        <v>8</v>
      </c>
      <c r="K12" s="169" t="s">
        <v>30</v>
      </c>
      <c r="L12" s="169" t="s">
        <v>29</v>
      </c>
      <c r="M12" s="169" t="s">
        <v>80</v>
      </c>
      <c r="N12" s="169" t="s">
        <v>31</v>
      </c>
      <c r="O12" s="169" t="s">
        <v>31</v>
      </c>
      <c r="Q12" s="168">
        <v>10</v>
      </c>
      <c r="R12" s="168">
        <v>8</v>
      </c>
      <c r="S12" s="168">
        <v>13</v>
      </c>
      <c r="T12" s="168">
        <v>7</v>
      </c>
      <c r="U12" s="168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(_xlpm.x="M4")*1, (_xlpm.x="M5")*1, (_xlpm.x="A")*1, (_xlpm.x="K")*1,
(_xlpm.x="G4")*1, (_xlpm.x="G5")*1, (_xlpm.x="GA")*1, (_xlpm.x="GK")*1  )&gt;0, 1, 3))</f>
        <v>1</v>
      </c>
      <c r="AA12" s="23" cm="1">
        <f t="array" ref="AA12">_xlfn.LET(_xlpm.x, O12:O14, IF(SUM(
(_xlpm.x="M4")*1, (_xlpm.x="M5")*1, (_xlpm.x="A")*1, (_xlpm.x="K")*1,
(_xlpm.x="G4")*1, (_xlpm.x="G5")*1, (_xlpm.x="GA")*1, (_xlpm.x="GK")*1  )&gt;0, 1, 3))</f>
        <v>1</v>
      </c>
      <c r="AC12" s="129" t="s">
        <v>95</v>
      </c>
      <c r="AD12" s="175">
        <v>42</v>
      </c>
      <c r="AE12" s="175">
        <v>22</v>
      </c>
      <c r="AF12" s="175">
        <v>0</v>
      </c>
      <c r="AG12" s="175">
        <v>27</v>
      </c>
      <c r="AH12" s="175">
        <v>34</v>
      </c>
      <c r="AI12" s="5"/>
      <c r="AJ12" s="129" t="s">
        <v>95</v>
      </c>
      <c r="AK12" s="175">
        <v>42</v>
      </c>
      <c r="AL12" s="175">
        <v>22</v>
      </c>
      <c r="AM12" s="175">
        <v>0</v>
      </c>
      <c r="AN12" s="175">
        <v>27</v>
      </c>
      <c r="AO12" s="175">
        <v>34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12</v>
      </c>
      <c r="E13" s="175">
        <f t="shared" si="0"/>
        <v>0</v>
      </c>
      <c r="F13" s="175">
        <f t="shared" si="0"/>
        <v>12</v>
      </c>
      <c r="G13" s="175">
        <f t="shared" si="0"/>
        <v>23</v>
      </c>
      <c r="H13" s="129">
        <v>9</v>
      </c>
      <c r="I13" s="78"/>
      <c r="J13" s="168">
        <v>9</v>
      </c>
      <c r="K13" s="169" t="s">
        <v>15</v>
      </c>
      <c r="L13" s="169" t="s">
        <v>23</v>
      </c>
      <c r="M13" s="169" t="s">
        <v>82</v>
      </c>
      <c r="N13" s="169" t="s">
        <v>87</v>
      </c>
      <c r="O13" s="169" t="s">
        <v>28</v>
      </c>
      <c r="Q13" s="168">
        <v>2</v>
      </c>
      <c r="R13" s="168">
        <v>5</v>
      </c>
      <c r="S13" s="168">
        <v>16</v>
      </c>
      <c r="T13" s="168">
        <v>19</v>
      </c>
      <c r="U13" s="168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(_xlpm.x="M4")*1, (_xlpm.x="M5")*1, (_xlpm.x="A")*1, (_xlpm.x="K")*1,
(_xlpm.x="G4")*1, (_xlpm.x="G5")*1, (_xlpm.x="GA")*1, (_xlpm.x="GK")*1  )&gt;0, 1, 3))</f>
        <v>1</v>
      </c>
      <c r="AA13" s="23" cm="1">
        <f t="array" ref="AA13">_xlfn.LET(_xlpm.x, O13:O15, IF(SUM(
(_xlpm.x="M4")*1, (_xlpm.x="M5")*1, (_xlpm.x="A")*1, (_xlpm.x="K")*1,
(_xlpm.x="G4")*1, (_xlpm.x="G5")*1, (_xlpm.x="GA")*1, (_xlpm.x="GK")*1  )&gt;0, 1, 3))</f>
        <v>3</v>
      </c>
      <c r="AC13" s="129" t="s">
        <v>31</v>
      </c>
      <c r="AD13" s="175">
        <v>43</v>
      </c>
      <c r="AE13" s="175">
        <v>27</v>
      </c>
      <c r="AF13" s="175">
        <v>0</v>
      </c>
      <c r="AG13" s="175">
        <v>31</v>
      </c>
      <c r="AH13" s="175">
        <v>35</v>
      </c>
      <c r="AI13" s="5"/>
      <c r="AJ13" s="129" t="s">
        <v>31</v>
      </c>
      <c r="AK13" s="175">
        <v>43</v>
      </c>
      <c r="AL13" s="175">
        <v>27</v>
      </c>
      <c r="AM13" s="175">
        <v>0</v>
      </c>
      <c r="AN13" s="175">
        <v>31</v>
      </c>
      <c r="AO13" s="175">
        <v>35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8</v>
      </c>
      <c r="E14" s="175">
        <f t="shared" si="0"/>
        <v>0</v>
      </c>
      <c r="F14" s="175">
        <f t="shared" si="0"/>
        <v>13</v>
      </c>
      <c r="G14" s="175">
        <f t="shared" si="0"/>
        <v>23</v>
      </c>
      <c r="H14" s="129">
        <v>10</v>
      </c>
      <c r="I14" s="78"/>
      <c r="J14" s="23">
        <v>10</v>
      </c>
      <c r="K14" s="169" t="s">
        <v>31</v>
      </c>
      <c r="L14" s="169" t="s">
        <v>95</v>
      </c>
      <c r="M14" s="169" t="s">
        <v>94</v>
      </c>
      <c r="N14" s="169" t="s">
        <v>13</v>
      </c>
      <c r="O14" s="169" t="s">
        <v>15</v>
      </c>
      <c r="Q14" s="168">
        <v>7</v>
      </c>
      <c r="R14" s="168">
        <v>6</v>
      </c>
      <c r="S14" s="168">
        <v>17</v>
      </c>
      <c r="T14" s="168">
        <v>5</v>
      </c>
      <c r="U14" s="168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(_xlpm.x="M4")*1, (_xlpm.x="M5")*1, (_xlpm.x="A")*1, (_xlpm.x="K")*1,
(_xlpm.x="G4")*1, (_xlpm.x="G5")*1, (_xlpm.x="GA")*1, (_xlpm.x="GK")*1  )&gt;0, 1, 3))</f>
        <v>1</v>
      </c>
      <c r="AA14" s="23" cm="1">
        <f t="array" ref="AA14">_xlfn.LET(_xlpm.x, O14:O16, IF(SUM(
(_xlpm.x="M4")*1, (_xlpm.x="M5")*1, (_xlpm.x="A")*1, (_xlpm.x="K")*1,
(_xlpm.x="G4")*1, (_xlpm.x="G5")*1, (_xlpm.x="GA")*1, (_xlpm.x="GK")*1  )&gt;0, 1, 3))</f>
        <v>3</v>
      </c>
      <c r="AC14" s="129" t="s">
        <v>29</v>
      </c>
      <c r="AD14" s="175">
        <v>43</v>
      </c>
      <c r="AE14" s="175">
        <v>24</v>
      </c>
      <c r="AF14" s="175">
        <v>0</v>
      </c>
      <c r="AG14" s="175">
        <v>32</v>
      </c>
      <c r="AH14" s="175">
        <v>34</v>
      </c>
      <c r="AI14" s="5"/>
      <c r="AJ14" s="129" t="s">
        <v>29</v>
      </c>
      <c r="AK14" s="175">
        <v>43</v>
      </c>
      <c r="AL14" s="175">
        <v>24</v>
      </c>
      <c r="AM14" s="175">
        <v>0</v>
      </c>
      <c r="AN14" s="175">
        <v>32</v>
      </c>
      <c r="AO14" s="175">
        <v>34</v>
      </c>
    </row>
    <row r="15" spans="1:41" ht="15.9" customHeight="1">
      <c r="A15" s="176" t="s">
        <v>78</v>
      </c>
      <c r="B15" s="174" t="s">
        <v>283</v>
      </c>
      <c r="C15" s="176">
        <f t="shared" si="1"/>
        <v>0</v>
      </c>
      <c r="D15" s="176">
        <f t="shared" si="0"/>
        <v>2</v>
      </c>
      <c r="E15" s="176">
        <f t="shared" si="0"/>
        <v>3</v>
      </c>
      <c r="F15" s="176">
        <f t="shared" si="0"/>
        <v>8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25</v>
      </c>
      <c r="M15" s="169" t="s">
        <v>82</v>
      </c>
      <c r="N15" s="169" t="s">
        <v>30</v>
      </c>
      <c r="O15" s="169" t="s">
        <v>28</v>
      </c>
      <c r="Q15" s="168">
        <v>6</v>
      </c>
      <c r="R15" s="168">
        <v>8</v>
      </c>
      <c r="S15" s="168">
        <v>16</v>
      </c>
      <c r="T15" s="168">
        <v>10</v>
      </c>
      <c r="U15" s="168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(_xlpm.x="M4")*1, (_xlpm.x="M5")*1, (_xlpm.x="A")*1, (_xlpm.x="K")*1,
(_xlpm.x="G4")*1, (_xlpm.x="G5")*1, (_xlpm.x="GA")*1, (_xlpm.x="GK")*1  )&gt;0, 1, 3))</f>
        <v>1</v>
      </c>
      <c r="AA15" s="23" cm="1">
        <f t="array" ref="AA15">_xlfn.LET(_xlpm.x, O15:O17, IF(SUM(
(_xlpm.x="M4")*1, (_xlpm.x="M5")*1, (_xlpm.x="A")*1, (_xlpm.x="K")*1,
(_xlpm.x="G4")*1, (_xlpm.x="G5")*1, (_xlpm.x="GA")*1, (_xlpm.x="GK")*1  )&gt;0, 1, 3))</f>
        <v>1</v>
      </c>
      <c r="AC15" s="129" t="s">
        <v>28</v>
      </c>
      <c r="AD15" s="175">
        <v>7</v>
      </c>
      <c r="AE15" s="175">
        <v>12</v>
      </c>
      <c r="AF15" s="175">
        <v>0</v>
      </c>
      <c r="AG15" s="175">
        <v>6</v>
      </c>
      <c r="AH15" s="175">
        <v>13</v>
      </c>
      <c r="AI15" s="5"/>
      <c r="AJ15" s="129" t="s">
        <v>28</v>
      </c>
      <c r="AK15" s="175">
        <v>7</v>
      </c>
      <c r="AL15" s="175">
        <v>12</v>
      </c>
      <c r="AM15" s="175">
        <v>0</v>
      </c>
      <c r="AN15" s="175">
        <v>6</v>
      </c>
      <c r="AO15" s="175">
        <v>13</v>
      </c>
    </row>
    <row r="16" spans="1:41" ht="15.9" customHeight="1">
      <c r="A16" s="176" t="s">
        <v>79</v>
      </c>
      <c r="B16" s="174" t="s">
        <v>284</v>
      </c>
      <c r="C16" s="176">
        <f t="shared" si="1"/>
        <v>0</v>
      </c>
      <c r="D16" s="176">
        <f t="shared" si="0"/>
        <v>2</v>
      </c>
      <c r="E16" s="176">
        <f t="shared" si="0"/>
        <v>6</v>
      </c>
      <c r="F16" s="176">
        <f t="shared" si="0"/>
        <v>7</v>
      </c>
      <c r="G16" s="176">
        <f t="shared" si="0"/>
        <v>0</v>
      </c>
      <c r="H16" s="174">
        <v>12</v>
      </c>
      <c r="I16" s="78"/>
      <c r="J16" s="23">
        <v>12</v>
      </c>
      <c r="K16" s="169" t="s">
        <v>30</v>
      </c>
      <c r="L16" s="169" t="s">
        <v>293</v>
      </c>
      <c r="M16" s="169" t="s">
        <v>94</v>
      </c>
      <c r="N16" s="169" t="s">
        <v>16</v>
      </c>
      <c r="O16" s="169" t="s">
        <v>12</v>
      </c>
      <c r="Q16" s="168">
        <v>10</v>
      </c>
      <c r="R16" s="168">
        <v>6</v>
      </c>
      <c r="S16" s="168">
        <v>17</v>
      </c>
      <c r="T16" s="168">
        <v>3</v>
      </c>
      <c r="U16" s="168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(_xlpm.x="M4")*1, (_xlpm.x="M5")*1, (_xlpm.x="A")*1, (_xlpm.x="K")*1,
(_xlpm.x="G4")*1, (_xlpm.x="G5")*1, (_xlpm.x="GA")*1, (_xlpm.x="GK")*1  )&gt;0, 1, 3))</f>
        <v>1</v>
      </c>
      <c r="AA16" s="23" cm="1">
        <f t="array" ref="AA16">_xlfn.LET(_xlpm.x, O16:O18, IF(SUM(
(_xlpm.x="M4")*1, (_xlpm.x="M5")*1, (_xlpm.x="A")*1, (_xlpm.x="K")*1,
(_xlpm.x="G4")*1, (_xlpm.x="G5")*1, (_xlpm.x="GA")*1, (_xlpm.x="GK")*1  )&gt;0, 1, 3))</f>
        <v>1</v>
      </c>
      <c r="AC16" s="129" t="s">
        <v>30</v>
      </c>
      <c r="AD16" s="175">
        <v>7</v>
      </c>
      <c r="AE16" s="175">
        <v>8</v>
      </c>
      <c r="AF16" s="175">
        <v>0</v>
      </c>
      <c r="AG16" s="175">
        <v>7</v>
      </c>
      <c r="AH16" s="175">
        <v>14</v>
      </c>
      <c r="AI16" s="5"/>
      <c r="AJ16" s="129" t="s">
        <v>30</v>
      </c>
      <c r="AK16" s="175">
        <v>7</v>
      </c>
      <c r="AL16" s="175">
        <v>8</v>
      </c>
      <c r="AM16" s="175">
        <v>0</v>
      </c>
      <c r="AN16" s="175">
        <v>7</v>
      </c>
      <c r="AO16" s="175">
        <v>14</v>
      </c>
    </row>
    <row r="17" spans="1:41" ht="15.9" customHeight="1">
      <c r="A17" s="176" t="s">
        <v>80</v>
      </c>
      <c r="B17" s="174" t="s">
        <v>285</v>
      </c>
      <c r="C17" s="176">
        <f t="shared" si="1"/>
        <v>0</v>
      </c>
      <c r="D17" s="176">
        <f t="shared" si="0"/>
        <v>3</v>
      </c>
      <c r="E17" s="176">
        <f t="shared" si="0"/>
        <v>8</v>
      </c>
      <c r="F17" s="176">
        <f t="shared" si="0"/>
        <v>9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20</v>
      </c>
      <c r="L17" s="169" t="s">
        <v>29</v>
      </c>
      <c r="M17" s="169" t="s">
        <v>96</v>
      </c>
      <c r="N17" s="169" t="s">
        <v>29</v>
      </c>
      <c r="O17" s="169" t="s">
        <v>29</v>
      </c>
      <c r="Q17" s="168">
        <v>2</v>
      </c>
      <c r="R17" s="168">
        <v>8</v>
      </c>
      <c r="S17" s="168">
        <v>15</v>
      </c>
      <c r="T17" s="168">
        <v>8</v>
      </c>
      <c r="U17" s="168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(_xlpm.x="M4")*1, (_xlpm.x="M5")*1, (_xlpm.x="A")*1, (_xlpm.x="K")*1,
(_xlpm.x="G4")*1, (_xlpm.x="G5")*1, (_xlpm.x="GA")*1, (_xlpm.x="GK")*1  )&gt;0, 1, 3))</f>
        <v>1</v>
      </c>
      <c r="AA17" s="23" cm="1">
        <f t="array" ref="AA17">_xlfn.LET(_xlpm.x, O17:O19, IF(SUM(
(_xlpm.x="M4")*1, (_xlpm.x="M5")*1, (_xlpm.x="A")*1, (_xlpm.x="K")*1,
(_xlpm.x="G4")*1, (_xlpm.x="G5")*1, (_xlpm.x="GA")*1, (_xlpm.x="GK")*1  )&gt;0, 1, 3))</f>
        <v>1</v>
      </c>
      <c r="AC17" s="174" t="s">
        <v>78</v>
      </c>
      <c r="AD17" s="176">
        <v>0</v>
      </c>
      <c r="AE17" s="176">
        <v>3</v>
      </c>
      <c r="AF17" s="176">
        <v>3</v>
      </c>
      <c r="AG17" s="176">
        <v>2</v>
      </c>
      <c r="AH17" s="176">
        <v>0</v>
      </c>
      <c r="AI17" s="5"/>
      <c r="AJ17" s="174" t="s">
        <v>78</v>
      </c>
      <c r="AK17" s="176">
        <v>0</v>
      </c>
      <c r="AL17" s="176">
        <v>3</v>
      </c>
      <c r="AM17" s="176">
        <v>3</v>
      </c>
      <c r="AN17" s="176">
        <v>2</v>
      </c>
      <c r="AO17" s="176">
        <v>0</v>
      </c>
    </row>
    <row r="18" spans="1:41" ht="15.9" customHeight="1">
      <c r="A18" s="176" t="s">
        <v>81</v>
      </c>
      <c r="B18" s="174" t="s">
        <v>286</v>
      </c>
      <c r="C18" s="176">
        <f t="shared" si="1"/>
        <v>0</v>
      </c>
      <c r="D18" s="176">
        <f t="shared" si="0"/>
        <v>6</v>
      </c>
      <c r="E18" s="176">
        <f t="shared" si="0"/>
        <v>42</v>
      </c>
      <c r="F18" s="176">
        <f t="shared" si="0"/>
        <v>2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31</v>
      </c>
      <c r="M18" s="169" t="s">
        <v>81</v>
      </c>
      <c r="N18" s="169" t="s">
        <v>13</v>
      </c>
      <c r="O18" s="169" t="s">
        <v>30</v>
      </c>
      <c r="Q18" s="168">
        <v>6</v>
      </c>
      <c r="R18" s="168">
        <v>7</v>
      </c>
      <c r="S18" s="168">
        <v>14</v>
      </c>
      <c r="T18" s="168">
        <v>5</v>
      </c>
      <c r="U18" s="168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(_xlpm.x="M4")*1, (_xlpm.x="M5")*1, (_xlpm.x="A")*1, (_xlpm.x="K")*1,
(_xlpm.x="G4")*1, (_xlpm.x="G5")*1, (_xlpm.x="GA")*1, (_xlpm.x="GK")*1  )&gt;0, 1, 3))</f>
        <v>1</v>
      </c>
      <c r="AA18" s="23" cm="1">
        <f t="array" ref="AA18">_xlfn.LET(_xlpm.x, O18:O20, IF(SUM(
(_xlpm.x="M4")*1, (_xlpm.x="M5")*1, (_xlpm.x="A")*1, (_xlpm.x="K")*1,
(_xlpm.x="G4")*1, (_xlpm.x="G5")*1, (_xlpm.x="GA")*1, (_xlpm.x="GK")*1  )&gt;0, 1, 3))</f>
        <v>1</v>
      </c>
      <c r="AC18" s="174" t="s">
        <v>79</v>
      </c>
      <c r="AD18" s="176">
        <v>0</v>
      </c>
      <c r="AE18" s="176">
        <v>4</v>
      </c>
      <c r="AF18" s="176">
        <v>1</v>
      </c>
      <c r="AG18" s="176">
        <v>2</v>
      </c>
      <c r="AH18" s="176">
        <v>0</v>
      </c>
      <c r="AI18" s="5"/>
      <c r="AJ18" s="174" t="s">
        <v>79</v>
      </c>
      <c r="AK18" s="176">
        <v>0</v>
      </c>
      <c r="AL18" s="176">
        <v>4</v>
      </c>
      <c r="AM18" s="176">
        <v>1</v>
      </c>
      <c r="AN18" s="176">
        <v>2</v>
      </c>
      <c r="AO18" s="176">
        <v>0</v>
      </c>
    </row>
    <row r="19" spans="1:41" ht="15.9" customHeight="1">
      <c r="A19" s="176" t="s">
        <v>96</v>
      </c>
      <c r="B19" s="174" t="s">
        <v>287</v>
      </c>
      <c r="C19" s="176">
        <f t="shared" si="1"/>
        <v>0</v>
      </c>
      <c r="D19" s="176">
        <f t="shared" si="0"/>
        <v>5</v>
      </c>
      <c r="E19" s="176">
        <f t="shared" si="0"/>
        <v>42</v>
      </c>
      <c r="F19" s="176">
        <f t="shared" si="0"/>
        <v>2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17</v>
      </c>
      <c r="L19" s="169" t="s">
        <v>29</v>
      </c>
      <c r="M19" s="169" t="s">
        <v>94</v>
      </c>
      <c r="N19" s="169" t="s">
        <v>30</v>
      </c>
      <c r="O19" s="169" t="s">
        <v>12</v>
      </c>
      <c r="Q19" s="168">
        <v>7</v>
      </c>
      <c r="R19" s="168">
        <v>8</v>
      </c>
      <c r="S19" s="168">
        <v>17</v>
      </c>
      <c r="T19" s="168">
        <v>10</v>
      </c>
      <c r="U19" s="168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(_xlpm.x="M4")*1, (_xlpm.x="M5")*1, (_xlpm.x="A")*1, (_xlpm.x="K")*1,
(_xlpm.x="G4")*1, (_xlpm.x="G5")*1, (_xlpm.x="GA")*1, (_xlpm.x="GK")*1  )&gt;0, 1, 3))</f>
        <v>1</v>
      </c>
      <c r="AA19" s="23" cm="1">
        <f t="array" ref="AA19">_xlfn.LET(_xlpm.x, O19:O21, IF(SUM(
(_xlpm.x="M4")*1, (_xlpm.x="M5")*1, (_xlpm.x="A")*1, (_xlpm.x="K")*1,
(_xlpm.x="G4")*1, (_xlpm.x="G5")*1, (_xlpm.x="GA")*1, (_xlpm.x="GK")*1  )&gt;0, 1, 3))</f>
        <v>1</v>
      </c>
      <c r="AC19" s="174" t="s">
        <v>80</v>
      </c>
      <c r="AD19" s="176">
        <v>0</v>
      </c>
      <c r="AE19" s="176">
        <v>4</v>
      </c>
      <c r="AF19" s="176">
        <v>8</v>
      </c>
      <c r="AG19" s="176">
        <v>3</v>
      </c>
      <c r="AH19" s="176">
        <v>0</v>
      </c>
      <c r="AI19" s="5"/>
      <c r="AJ19" s="174" t="s">
        <v>80</v>
      </c>
      <c r="AK19" s="176">
        <v>0</v>
      </c>
      <c r="AL19" s="176">
        <v>4</v>
      </c>
      <c r="AM19" s="176">
        <v>8</v>
      </c>
      <c r="AN19" s="176">
        <v>3</v>
      </c>
      <c r="AO19" s="176">
        <v>0</v>
      </c>
    </row>
    <row r="20" spans="1:41" ht="15.9" customHeight="1">
      <c r="A20" s="176" t="s">
        <v>82</v>
      </c>
      <c r="B20" s="174" t="s">
        <v>288</v>
      </c>
      <c r="C20" s="176">
        <f t="shared" si="1"/>
        <v>0</v>
      </c>
      <c r="D20" s="176">
        <f t="shared" si="0"/>
        <v>7</v>
      </c>
      <c r="E20" s="176">
        <f t="shared" si="0"/>
        <v>42</v>
      </c>
      <c r="F20" s="176">
        <f t="shared" si="0"/>
        <v>1</v>
      </c>
      <c r="G20" s="176">
        <f t="shared" si="0"/>
        <v>0</v>
      </c>
      <c r="H20" s="174">
        <v>16</v>
      </c>
      <c r="I20" s="78"/>
      <c r="J20" s="23">
        <v>16</v>
      </c>
      <c r="K20" s="169" t="s">
        <v>29</v>
      </c>
      <c r="L20" s="169" t="s">
        <v>82</v>
      </c>
      <c r="M20" s="169" t="s">
        <v>82</v>
      </c>
      <c r="N20" s="169" t="s">
        <v>29</v>
      </c>
      <c r="O20" s="169" t="s">
        <v>95</v>
      </c>
      <c r="Q20" s="168">
        <v>8</v>
      </c>
      <c r="R20" s="168">
        <v>16</v>
      </c>
      <c r="S20" s="168">
        <v>16</v>
      </c>
      <c r="T20" s="168">
        <v>8</v>
      </c>
      <c r="U20" s="168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(_xlpm.x="M4")*1, (_xlpm.x="M5")*1, (_xlpm.x="A")*1, (_xlpm.x="K")*1,
(_xlpm.x="G4")*1, (_xlpm.x="G5")*1, (_xlpm.x="GA")*1, (_xlpm.x="GK")*1  )&gt;0, 1, 3))</f>
        <v>1</v>
      </c>
      <c r="AA20" s="23" cm="1">
        <f t="array" ref="AA20">_xlfn.LET(_xlpm.x, O20:O22, IF(SUM(
(_xlpm.x="M4")*1, (_xlpm.x="M5")*1, (_xlpm.x="A")*1, (_xlpm.x="K")*1,
(_xlpm.x="G4")*1, (_xlpm.x="G5")*1, (_xlpm.x="GA")*1, (_xlpm.x="GK")*1  )&gt;0, 1, 3))</f>
        <v>1</v>
      </c>
      <c r="AC20" s="174" t="s">
        <v>81</v>
      </c>
      <c r="AD20" s="176">
        <v>0</v>
      </c>
      <c r="AE20" s="176">
        <v>9</v>
      </c>
      <c r="AF20" s="176">
        <v>43</v>
      </c>
      <c r="AG20" s="176">
        <v>12</v>
      </c>
      <c r="AH20" s="176">
        <v>0</v>
      </c>
      <c r="AI20" s="5"/>
      <c r="AJ20" s="174" t="s">
        <v>81</v>
      </c>
      <c r="AK20" s="176">
        <v>0</v>
      </c>
      <c r="AL20" s="176">
        <v>9</v>
      </c>
      <c r="AM20" s="176">
        <v>43</v>
      </c>
      <c r="AN20" s="176">
        <v>12</v>
      </c>
      <c r="AO20" s="176">
        <v>0</v>
      </c>
    </row>
    <row r="21" spans="1:41" ht="15.9" customHeight="1">
      <c r="A21" s="176" t="s">
        <v>94</v>
      </c>
      <c r="B21" s="174" t="s">
        <v>289</v>
      </c>
      <c r="C21" s="176">
        <f t="shared" si="1"/>
        <v>0</v>
      </c>
      <c r="D21" s="176">
        <f t="shared" si="0"/>
        <v>6</v>
      </c>
      <c r="E21" s="176">
        <f t="shared" si="0"/>
        <v>42</v>
      </c>
      <c r="F21" s="176">
        <f t="shared" si="0"/>
        <v>1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29</v>
      </c>
      <c r="M21" s="169" t="s">
        <v>94</v>
      </c>
      <c r="N21" s="169" t="s">
        <v>96</v>
      </c>
      <c r="O21" s="169" t="s">
        <v>31</v>
      </c>
      <c r="Q21" s="168">
        <v>7</v>
      </c>
      <c r="R21" s="168">
        <v>8</v>
      </c>
      <c r="S21" s="168">
        <v>17</v>
      </c>
      <c r="T21" s="168">
        <v>15</v>
      </c>
      <c r="U21" s="168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(_xlpm.x="M4")*1, (_xlpm.x="M5")*1, (_xlpm.x="A")*1, (_xlpm.x="K")*1,
(_xlpm.x="G4")*1, (_xlpm.x="G5")*1, (_xlpm.x="GA")*1, (_xlpm.x="GK")*1  )&gt;0, 1, 3))</f>
        <v>1</v>
      </c>
      <c r="AA21" s="23" cm="1">
        <f t="array" ref="AA21">_xlfn.LET(_xlpm.x, O21:O23, IF(SUM(
(_xlpm.x="M4")*1, (_xlpm.x="M5")*1, (_xlpm.x="A")*1, (_xlpm.x="K")*1,
(_xlpm.x="G4")*1, (_xlpm.x="G5")*1, (_xlpm.x="GA")*1, (_xlpm.x="GK")*1  )&gt;0, 1, 3))</f>
        <v>1</v>
      </c>
      <c r="AC21" s="174" t="s">
        <v>96</v>
      </c>
      <c r="AD21" s="176">
        <v>0</v>
      </c>
      <c r="AE21" s="176">
        <v>9</v>
      </c>
      <c r="AF21" s="176">
        <v>42</v>
      </c>
      <c r="AG21" s="176">
        <v>13</v>
      </c>
      <c r="AH21" s="176">
        <v>0</v>
      </c>
      <c r="AI21" s="5"/>
      <c r="AJ21" s="174" t="s">
        <v>96</v>
      </c>
      <c r="AK21" s="176">
        <v>0</v>
      </c>
      <c r="AL21" s="176">
        <v>9</v>
      </c>
      <c r="AM21" s="176">
        <v>42</v>
      </c>
      <c r="AN21" s="176">
        <v>13</v>
      </c>
      <c r="AO21" s="176">
        <v>0</v>
      </c>
    </row>
    <row r="22" spans="1:41" ht="15.9" customHeight="1">
      <c r="A22" s="176" t="s">
        <v>85</v>
      </c>
      <c r="B22" s="174" t="s">
        <v>290</v>
      </c>
      <c r="C22" s="176">
        <f t="shared" si="1"/>
        <v>0</v>
      </c>
      <c r="D22" s="176">
        <f t="shared" si="0"/>
        <v>3</v>
      </c>
      <c r="E22" s="176">
        <f t="shared" si="0"/>
        <v>6</v>
      </c>
      <c r="F22" s="176">
        <f t="shared" si="0"/>
        <v>7</v>
      </c>
      <c r="G22" s="176">
        <f t="shared" si="0"/>
        <v>0</v>
      </c>
      <c r="H22" s="174">
        <v>18</v>
      </c>
      <c r="I22" s="78"/>
      <c r="J22" s="23">
        <v>18</v>
      </c>
      <c r="K22" s="169" t="s">
        <v>95</v>
      </c>
      <c r="L22" s="169" t="s">
        <v>13</v>
      </c>
      <c r="M22" s="169" t="s">
        <v>81</v>
      </c>
      <c r="N22" s="169" t="s">
        <v>31</v>
      </c>
      <c r="O22" s="169" t="s">
        <v>21</v>
      </c>
      <c r="Q22" s="168">
        <v>6</v>
      </c>
      <c r="R22" s="168">
        <v>5</v>
      </c>
      <c r="S22" s="168">
        <v>14</v>
      </c>
      <c r="T22" s="168">
        <v>7</v>
      </c>
      <c r="U22" s="168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3</v>
      </c>
      <c r="Z22" s="23" cm="1">
        <f t="array" ref="Z22">_xlfn.LET(_xlpm.x, N22:N24, IF(SUM(
(_xlpm.x="M4")*1, (_xlpm.x="M5")*1, (_xlpm.x="A")*1, (_xlpm.x="K")*1,
(_xlpm.x="G4")*1, (_xlpm.x="G5")*1, (_xlpm.x="GA")*1, (_xlpm.x="GK")*1  )&gt;0, 1, 3))</f>
        <v>1</v>
      </c>
      <c r="AA22" s="23" cm="1">
        <f t="array" ref="AA22">_xlfn.LET(_xlpm.x, O22:O24, IF(SUM(
(_xlpm.x="M4")*1, (_xlpm.x="M5")*1, (_xlpm.x="A")*1, (_xlpm.x="K")*1,
(_xlpm.x="G4")*1, (_xlpm.x="G5")*1, (_xlpm.x="GA")*1, (_xlpm.x="GK")*1  )&gt;0, 1, 3))</f>
        <v>3</v>
      </c>
      <c r="AC22" s="174" t="s">
        <v>82</v>
      </c>
      <c r="AD22" s="176">
        <v>0</v>
      </c>
      <c r="AE22" s="176">
        <v>11</v>
      </c>
      <c r="AF22" s="176">
        <v>42</v>
      </c>
      <c r="AG22" s="176">
        <v>11</v>
      </c>
      <c r="AH22" s="176">
        <v>0</v>
      </c>
      <c r="AI22" s="5"/>
      <c r="AJ22" s="174" t="s">
        <v>82</v>
      </c>
      <c r="AK22" s="176">
        <v>0</v>
      </c>
      <c r="AL22" s="176">
        <v>11</v>
      </c>
      <c r="AM22" s="176">
        <v>42</v>
      </c>
      <c r="AN22" s="176">
        <v>11</v>
      </c>
      <c r="AO22" s="176">
        <v>0</v>
      </c>
    </row>
    <row r="23" spans="1:41" ht="15.9" customHeight="1">
      <c r="A23" s="176" t="s">
        <v>87</v>
      </c>
      <c r="B23" s="174" t="s">
        <v>291</v>
      </c>
      <c r="C23" s="176">
        <f t="shared" si="1"/>
        <v>0</v>
      </c>
      <c r="D23" s="176">
        <f t="shared" si="0"/>
        <v>2</v>
      </c>
      <c r="E23" s="176">
        <f t="shared" si="0"/>
        <v>9</v>
      </c>
      <c r="F23" s="176">
        <f t="shared" si="0"/>
        <v>8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16</v>
      </c>
      <c r="L23" s="169" t="s">
        <v>95</v>
      </c>
      <c r="M23" s="169" t="s">
        <v>80</v>
      </c>
      <c r="N23" s="169" t="s">
        <v>29</v>
      </c>
      <c r="O23" s="169" t="s">
        <v>28</v>
      </c>
      <c r="Q23" s="168">
        <v>3</v>
      </c>
      <c r="R23" s="168">
        <v>6</v>
      </c>
      <c r="S23" s="168">
        <v>13</v>
      </c>
      <c r="T23" s="168">
        <v>8</v>
      </c>
      <c r="U23" s="168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(_xlpm.x="M4")*1, (_xlpm.x="M5")*1, (_xlpm.x="A")*1, (_xlpm.x="K")*1,
(_xlpm.x="G4")*1, (_xlpm.x="G5")*1, (_xlpm.x="GA")*1, (_xlpm.x="GK")*1  )&gt;0, 1, 3))</f>
        <v>1</v>
      </c>
      <c r="AA23" s="23" cm="1">
        <f t="array" ref="AA23">_xlfn.LET(_xlpm.x, O23:O25, IF(SUM(
(_xlpm.x="M4")*1, (_xlpm.x="M5")*1, (_xlpm.x="A")*1, (_xlpm.x="K")*1,
(_xlpm.x="G4")*1, (_xlpm.x="G5")*1, (_xlpm.x="GA")*1, (_xlpm.x="GK")*1  )&gt;0, 1, 3))</f>
        <v>3</v>
      </c>
      <c r="AC23" s="174" t="s">
        <v>94</v>
      </c>
      <c r="AD23" s="176">
        <v>0</v>
      </c>
      <c r="AE23" s="176">
        <v>10</v>
      </c>
      <c r="AF23" s="176">
        <v>44</v>
      </c>
      <c r="AG23" s="176">
        <v>11</v>
      </c>
      <c r="AH23" s="176">
        <v>0</v>
      </c>
      <c r="AI23" s="5"/>
      <c r="AJ23" s="174" t="s">
        <v>94</v>
      </c>
      <c r="AK23" s="176">
        <v>0</v>
      </c>
      <c r="AL23" s="176">
        <v>10</v>
      </c>
      <c r="AM23" s="176">
        <v>44</v>
      </c>
      <c r="AN23" s="176">
        <v>11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14</v>
      </c>
      <c r="L24" s="169" t="s">
        <v>31</v>
      </c>
      <c r="M24" s="169" t="s">
        <v>82</v>
      </c>
      <c r="N24" s="169" t="s">
        <v>95</v>
      </c>
      <c r="O24" s="169" t="s">
        <v>12</v>
      </c>
      <c r="Q24" s="168">
        <v>1</v>
      </c>
      <c r="R24" s="168">
        <v>7</v>
      </c>
      <c r="S24" s="168">
        <v>16</v>
      </c>
      <c r="T24" s="168">
        <v>6</v>
      </c>
      <c r="U24" s="168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(_xlpm.x="M4")*1, (_xlpm.x="M5")*1, (_xlpm.x="A")*1, (_xlpm.x="K")*1,
(_xlpm.x="G4")*1, (_xlpm.x="G5")*1, (_xlpm.x="GA")*1, (_xlpm.x="GK")*1  )&gt;0, 1, 3))</f>
        <v>1</v>
      </c>
      <c r="AA24" s="23" cm="1">
        <f t="array" ref="AA24">_xlfn.LET(_xlpm.x, O24:O26, IF(SUM(
(_xlpm.x="M4")*1, (_xlpm.x="M5")*1, (_xlpm.x="A")*1, (_xlpm.x="K")*1,
(_xlpm.x="G4")*1, (_xlpm.x="G5")*1, (_xlpm.x="GA")*1, (_xlpm.x="GK")*1  )&gt;0, 1, 3))</f>
        <v>3</v>
      </c>
      <c r="AC24" s="174" t="s">
        <v>85</v>
      </c>
      <c r="AD24" s="176">
        <v>0</v>
      </c>
      <c r="AE24" s="176">
        <v>4</v>
      </c>
      <c r="AF24" s="176">
        <v>6</v>
      </c>
      <c r="AG24" s="176">
        <v>2</v>
      </c>
      <c r="AH24" s="176">
        <v>0</v>
      </c>
      <c r="AI24" s="5"/>
      <c r="AJ24" s="174" t="s">
        <v>85</v>
      </c>
      <c r="AK24" s="176">
        <v>0</v>
      </c>
      <c r="AL24" s="176">
        <v>4</v>
      </c>
      <c r="AM24" s="176">
        <v>6</v>
      </c>
      <c r="AN24" s="176">
        <v>2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79</v>
      </c>
      <c r="M25" s="169" t="s">
        <v>96</v>
      </c>
      <c r="N25" s="169" t="s">
        <v>31</v>
      </c>
      <c r="O25" s="169" t="s">
        <v>28</v>
      </c>
      <c r="Q25" s="168">
        <v>8</v>
      </c>
      <c r="R25" s="168">
        <v>12</v>
      </c>
      <c r="S25" s="168">
        <v>15</v>
      </c>
      <c r="T25" s="168">
        <v>7</v>
      </c>
      <c r="U25" s="168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1</v>
      </c>
      <c r="Z25" s="23" cm="1">
        <f t="array" ref="Z25">_xlfn.LET(_xlpm.x, N25:N27, IF(SUM(
(_xlpm.x="M4")*1, (_xlpm.x="M5")*1, (_xlpm.x="A")*1, (_xlpm.x="K")*1,
(_xlpm.x="G4")*1, (_xlpm.x="G5")*1, (_xlpm.x="GA")*1, (_xlpm.x="GK")*1  )&gt;0, 1, 3))</f>
        <v>1</v>
      </c>
      <c r="AA25" s="23" cm="1">
        <f t="array" ref="AA25">_xlfn.LET(_xlpm.x, O25:O27, IF(SUM(
(_xlpm.x="M4")*1, (_xlpm.x="M5")*1, (_xlpm.x="A")*1, (_xlpm.x="K")*1,
(_xlpm.x="G4")*1, (_xlpm.x="G5")*1, (_xlpm.x="GA")*1, (_xlpm.x="GK")*1  )&gt;0, 1, 3))</f>
        <v>3</v>
      </c>
      <c r="AC25" s="174" t="s">
        <v>87</v>
      </c>
      <c r="AD25" s="176">
        <v>0</v>
      </c>
      <c r="AE25" s="176">
        <v>3</v>
      </c>
      <c r="AF25" s="176">
        <v>9</v>
      </c>
      <c r="AG25" s="176">
        <v>3</v>
      </c>
      <c r="AH25" s="176">
        <v>0</v>
      </c>
      <c r="AI25" s="5"/>
      <c r="AJ25" s="174" t="s">
        <v>87</v>
      </c>
      <c r="AK25" s="176">
        <v>0</v>
      </c>
      <c r="AL25" s="176">
        <v>3</v>
      </c>
      <c r="AM25" s="176">
        <v>9</v>
      </c>
      <c r="AN25" s="176">
        <v>3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0.80500000000000005</v>
      </c>
      <c r="E26" s="133">
        <f t="shared" ref="E26:F26" si="3">SUM(E6:E14)/E24</f>
        <v>0</v>
      </c>
      <c r="F26" s="133">
        <f t="shared" si="3"/>
        <v>0.76</v>
      </c>
      <c r="G26" s="5">
        <v>1</v>
      </c>
      <c r="I26" s="78"/>
      <c r="J26" s="23">
        <v>22</v>
      </c>
      <c r="K26" s="169" t="s">
        <v>95</v>
      </c>
      <c r="L26" s="169" t="s">
        <v>29</v>
      </c>
      <c r="M26" s="169" t="s">
        <v>78</v>
      </c>
      <c r="N26" s="169" t="s">
        <v>16</v>
      </c>
      <c r="O26" s="169" t="s">
        <v>16</v>
      </c>
      <c r="Q26" s="168">
        <v>6</v>
      </c>
      <c r="R26" s="168">
        <v>8</v>
      </c>
      <c r="S26" s="168">
        <v>11</v>
      </c>
      <c r="T26" s="168">
        <v>3</v>
      </c>
      <c r="U26" s="168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1</v>
      </c>
      <c r="Z26" s="23" cm="1">
        <f t="array" ref="Z26">_xlfn.LET(_xlpm.x, N26:N28, IF(SUM(
(_xlpm.x="M4")*1, (_xlpm.x="M5")*1, (_xlpm.x="A")*1, (_xlpm.x="K")*1,
(_xlpm.x="G4")*1, (_xlpm.x="G5")*1, (_xlpm.x="GA")*1, (_xlpm.x="GK")*1  )&gt;0, 1, 3))</f>
        <v>3</v>
      </c>
      <c r="AA26" s="23" cm="1">
        <f t="array" ref="AA26">_xlfn.LET(_xlpm.x, O26:O28, IF(SUM(
(_xlpm.x="M4")*1, (_xlpm.x="M5")*1, (_xlpm.x="A")*1, (_xlpm.x="K")*1,
(_xlpm.x="G4")*1, (_xlpm.x="G5")*1, (_xlpm.x="GA")*1, (_xlpm.x="GK")*1  )&gt;0, 1, 3))</f>
        <v>1</v>
      </c>
      <c r="AD26" s="99">
        <v>199</v>
      </c>
      <c r="AE26" s="99">
        <v>208</v>
      </c>
      <c r="AF26" s="99">
        <v>198</v>
      </c>
      <c r="AG26" s="99">
        <v>207</v>
      </c>
      <c r="AH26" s="99">
        <v>198</v>
      </c>
      <c r="AI26" s="5"/>
      <c r="AK26" s="99">
        <v>199</v>
      </c>
      <c r="AL26" s="99">
        <v>208</v>
      </c>
      <c r="AM26" s="99">
        <v>198</v>
      </c>
      <c r="AN26" s="99">
        <v>207</v>
      </c>
      <c r="AO26" s="99">
        <v>198</v>
      </c>
    </row>
    <row r="27" spans="1:41" ht="16.5" customHeight="1">
      <c r="B27" s="5" t="s">
        <v>292</v>
      </c>
      <c r="C27" s="5">
        <v>0</v>
      </c>
      <c r="D27" s="133">
        <f>SUM(D15:D23)/D24</f>
        <v>0.18</v>
      </c>
      <c r="E27" s="133">
        <f t="shared" ref="E27:F27" si="4">SUM(E15:E23)/E24</f>
        <v>1</v>
      </c>
      <c r="F27" s="133">
        <f t="shared" si="4"/>
        <v>0.22500000000000001</v>
      </c>
      <c r="G27" s="5">
        <v>0</v>
      </c>
      <c r="I27" s="78"/>
      <c r="J27" s="168">
        <v>23</v>
      </c>
      <c r="K27" s="169" t="s">
        <v>31</v>
      </c>
      <c r="L27" s="169" t="s">
        <v>17</v>
      </c>
      <c r="M27" s="169" t="s">
        <v>96</v>
      </c>
      <c r="N27" s="169" t="s">
        <v>85</v>
      </c>
      <c r="O27" s="169" t="s">
        <v>16</v>
      </c>
      <c r="Q27" s="168">
        <v>7</v>
      </c>
      <c r="R27" s="168">
        <v>7</v>
      </c>
      <c r="S27" s="168">
        <v>15</v>
      </c>
      <c r="T27" s="168">
        <v>18</v>
      </c>
      <c r="U27" s="168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1</v>
      </c>
      <c r="Z27" s="23" cm="1">
        <f t="array" ref="Z27">_xlfn.LET(_xlpm.x, N27:N29, IF(SUM(
(_xlpm.x="M4")*1, (_xlpm.x="M5")*1, (_xlpm.x="A")*1, (_xlpm.x="K")*1,
(_xlpm.x="G4")*1, (_xlpm.x="G5")*1, (_xlpm.x="GA")*1, (_xlpm.x="GK")*1  )&gt;0, 1, 3))</f>
        <v>1</v>
      </c>
      <c r="AA27" s="23" cm="1">
        <f t="array" ref="AA27">_xlfn.LET(_xlpm.x, O27:O29, IF(SUM(
(_xlpm.x="M4")*1, (_xlpm.x="M5")*1, (_xlpm.x="A")*1, (_xlpm.x="K")*1,
(_xlpm.x="G4")*1, (_xlpm.x="G5")*1, (_xlpm.x="GA")*1, (_xlpm.x="GK")*1  )&gt;0, 1, 3))</f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95</v>
      </c>
      <c r="L28" s="169" t="s">
        <v>12</v>
      </c>
      <c r="M28" s="169" t="s">
        <v>81</v>
      </c>
      <c r="N28" s="169" t="s">
        <v>30</v>
      </c>
      <c r="O28" s="169" t="s">
        <v>31</v>
      </c>
      <c r="Q28" s="168">
        <v>6</v>
      </c>
      <c r="R28" s="168">
        <v>4</v>
      </c>
      <c r="S28" s="168">
        <v>14</v>
      </c>
      <c r="T28" s="168">
        <v>10</v>
      </c>
      <c r="U28" s="168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(_xlpm.x="M4")*1, (_xlpm.x="M5")*1, (_xlpm.x="A")*1, (_xlpm.x="K")*1,
(_xlpm.x="G4")*1, (_xlpm.x="G5")*1, (_xlpm.x="GA")*1, (_xlpm.x="GK")*1  )&gt;0, 1, 3))</f>
        <v>1</v>
      </c>
      <c r="AA28" s="23" cm="1">
        <f t="array" ref="AA28">_xlfn.LET(_xlpm.x, O28:O30, IF(SUM(
(_xlpm.x="M4")*1, (_xlpm.x="M5")*1, (_xlpm.x="A")*1, (_xlpm.x="K")*1,
(_xlpm.x="G4")*1, (_xlpm.x="G5")*1, (_xlpm.x="GA")*1, (_xlpm.x="GK")*1  )&gt;0, 1, 3))</f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28</v>
      </c>
      <c r="L29" s="169" t="s">
        <v>95</v>
      </c>
      <c r="M29" s="169" t="s">
        <v>96</v>
      </c>
      <c r="N29" s="169" t="s">
        <v>31</v>
      </c>
      <c r="O29" s="169" t="s">
        <v>12</v>
      </c>
      <c r="Q29" s="168">
        <v>9</v>
      </c>
      <c r="R29" s="168">
        <v>6</v>
      </c>
      <c r="S29" s="168">
        <v>15</v>
      </c>
      <c r="T29" s="168">
        <v>7</v>
      </c>
      <c r="U29" s="168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(_xlpm.x="M4")*1, (_xlpm.x="M5")*1, (_xlpm.x="A")*1, (_xlpm.x="K")*1,
(_xlpm.x="G4")*1, (_xlpm.x="G5")*1, (_xlpm.x="GA")*1, (_xlpm.x="GK")*1  )&gt;0, 1, 3))</f>
        <v>1</v>
      </c>
      <c r="AA29" s="23" cm="1">
        <f t="array" ref="AA29">_xlfn.LET(_xlpm.x, O29:O31, IF(SUM(
(_xlpm.x="M4")*1, (_xlpm.x="M5")*1, (_xlpm.x="A")*1, (_xlpm.x="K")*1,
(_xlpm.x="G4")*1, (_xlpm.x="G5")*1, (_xlpm.x="GA")*1, (_xlpm.x="GK")*1  )&gt;0, 1, 3))</f>
        <v>3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8"/>
      <c r="J30" s="23">
        <v>26</v>
      </c>
      <c r="K30" s="169" t="s">
        <v>31</v>
      </c>
      <c r="L30" s="169" t="s">
        <v>29</v>
      </c>
      <c r="M30" s="169" t="s">
        <v>82</v>
      </c>
      <c r="N30" s="169" t="s">
        <v>80</v>
      </c>
      <c r="O30" s="169" t="s">
        <v>15</v>
      </c>
      <c r="Q30" s="168">
        <v>7</v>
      </c>
      <c r="R30" s="168">
        <v>8</v>
      </c>
      <c r="S30" s="168">
        <v>16</v>
      </c>
      <c r="T30" s="168">
        <v>13</v>
      </c>
      <c r="U30" s="168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(_xlpm.x="M4")*1, (_xlpm.x="M5")*1, (_xlpm.x="A")*1, (_xlpm.x="K")*1,
(_xlpm.x="G4")*1, (_xlpm.x="G5")*1, (_xlpm.x="GA")*1, (_xlpm.x="GK")*1  )&gt;0, 1, 3))</f>
        <v>1</v>
      </c>
      <c r="AA30" s="23" cm="1">
        <f t="array" ref="AA30">_xlfn.LET(_xlpm.x, O30:O32, IF(SUM(
(_xlpm.x="M4")*1, (_xlpm.x="M5")*1, (_xlpm.x="A")*1, (_xlpm.x="K")*1,
(_xlpm.x="G4")*1, (_xlpm.x="G5")*1, (_xlpm.x="GA")*1, (_xlpm.x="GK")*1  )&gt;0, 1, 3))</f>
        <v>1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6</v>
      </c>
      <c r="F31" s="5">
        <v>17</v>
      </c>
      <c r="G31" s="5">
        <v>21</v>
      </c>
      <c r="I31" s="78"/>
      <c r="J31" s="168">
        <v>27</v>
      </c>
      <c r="K31" s="169" t="s">
        <v>95</v>
      </c>
      <c r="L31" s="169" t="s">
        <v>31</v>
      </c>
      <c r="M31" s="169" t="s">
        <v>81</v>
      </c>
      <c r="N31" s="169" t="s">
        <v>87</v>
      </c>
      <c r="O31" s="169" t="s">
        <v>30</v>
      </c>
      <c r="Q31" s="168">
        <v>6</v>
      </c>
      <c r="R31" s="168">
        <v>7</v>
      </c>
      <c r="S31" s="168">
        <v>14</v>
      </c>
      <c r="T31" s="168">
        <v>19</v>
      </c>
      <c r="U31" s="168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(_xlpm.x="M4")*1, (_xlpm.x="M5")*1, (_xlpm.x="A")*1, (_xlpm.x="K")*1,
(_xlpm.x="G4")*1, (_xlpm.x="G5")*1, (_xlpm.x="GA")*1, (_xlpm.x="GK")*1  )&gt;0, 1, 3))</f>
        <v>1</v>
      </c>
      <c r="AA31" s="23" cm="1">
        <f t="array" ref="AA31">_xlfn.LET(_xlpm.x, O31:O33, IF(SUM(
(_xlpm.x="M4")*1, (_xlpm.x="M5")*1, (_xlpm.x="A")*1, (_xlpm.x="K")*1,
(_xlpm.x="G4")*1, (_xlpm.x="G5")*1, (_xlpm.x="GA")*1, (_xlpm.x="GK")*1  )&gt;0, 1, 3))</f>
        <v>1</v>
      </c>
      <c r="AC31" s="174" t="s">
        <v>14</v>
      </c>
      <c r="AD31" s="174">
        <v>1</v>
      </c>
      <c r="AE31" s="174">
        <v>1</v>
      </c>
      <c r="AF31" s="174">
        <v>0</v>
      </c>
      <c r="AG31" s="174">
        <v>1</v>
      </c>
      <c r="AH31" s="174">
        <v>1</v>
      </c>
      <c r="AI31" s="5"/>
      <c r="AJ31" s="174" t="s">
        <v>14</v>
      </c>
      <c r="AK31" s="174">
        <v>1</v>
      </c>
      <c r="AL31" s="174">
        <v>1</v>
      </c>
      <c r="AM31" s="174">
        <v>0</v>
      </c>
      <c r="AN31" s="174">
        <v>1</v>
      </c>
      <c r="AO31" s="174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9" t="s">
        <v>29</v>
      </c>
      <c r="L32" s="169" t="s">
        <v>28</v>
      </c>
      <c r="M32" s="169" t="s">
        <v>80</v>
      </c>
      <c r="N32" s="169" t="s">
        <v>95</v>
      </c>
      <c r="O32" s="169" t="s">
        <v>31</v>
      </c>
      <c r="Q32" s="168">
        <v>8</v>
      </c>
      <c r="R32" s="168">
        <v>9</v>
      </c>
      <c r="S32" s="168">
        <v>13</v>
      </c>
      <c r="T32" s="168">
        <v>6</v>
      </c>
      <c r="U32" s="168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(_xlpm.x="M4")*1, (_xlpm.x="M5")*1, (_xlpm.x="A")*1, (_xlpm.x="K")*1,
(_xlpm.x="G4")*1, (_xlpm.x="G5")*1, (_xlpm.x="GA")*1, (_xlpm.x="GK")*1  )&gt;0, 1, 3))</f>
        <v>1</v>
      </c>
      <c r="AA32" s="23" cm="1">
        <f t="array" ref="AA32">_xlfn.LET(_xlpm.x, O32:O34, IF(SUM(
(_xlpm.x="M4")*1, (_xlpm.x="M5")*1, (_xlpm.x="A")*1, (_xlpm.x="K")*1,
(_xlpm.x="G4")*1, (_xlpm.x="G5")*1, (_xlpm.x="GA")*1, (_xlpm.x="GK")*1  )&gt;0, 1, 3))</f>
        <v>1</v>
      </c>
      <c r="AC32" s="129" t="s">
        <v>15</v>
      </c>
      <c r="AD32" s="175">
        <v>3</v>
      </c>
      <c r="AE32" s="175">
        <v>10</v>
      </c>
      <c r="AF32" s="175">
        <v>0</v>
      </c>
      <c r="AG32" s="175">
        <v>3</v>
      </c>
      <c r="AH32" s="175">
        <v>9</v>
      </c>
      <c r="AI32" s="5"/>
      <c r="AJ32" s="129" t="s">
        <v>15</v>
      </c>
      <c r="AK32" s="175">
        <v>3</v>
      </c>
      <c r="AL32" s="175">
        <v>10</v>
      </c>
      <c r="AM32" s="175">
        <v>0</v>
      </c>
      <c r="AN32" s="175">
        <v>3</v>
      </c>
      <c r="AO32" s="175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42</v>
      </c>
      <c r="F33" s="5">
        <v>26</v>
      </c>
      <c r="G33" s="5">
        <v>19</v>
      </c>
      <c r="J33" s="168">
        <v>29</v>
      </c>
      <c r="K33" s="169" t="s">
        <v>13</v>
      </c>
      <c r="L33" s="169" t="s">
        <v>12</v>
      </c>
      <c r="M33" s="169" t="s">
        <v>82</v>
      </c>
      <c r="N33" s="169" t="s">
        <v>79</v>
      </c>
      <c r="O33" s="169" t="s">
        <v>15</v>
      </c>
      <c r="Q33" s="168">
        <v>5</v>
      </c>
      <c r="R33" s="168">
        <v>4</v>
      </c>
      <c r="S33" s="168">
        <v>16</v>
      </c>
      <c r="T33" s="168">
        <v>12</v>
      </c>
      <c r="U33" s="168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(_xlpm.x="M4")*1, (_xlpm.x="M5")*1, (_xlpm.x="A")*1, (_xlpm.x="K")*1,
(_xlpm.x="G4")*1, (_xlpm.x="G5")*1, (_xlpm.x="GA")*1, (_xlpm.x="GK")*1  )&gt;0, 1, 3))</f>
        <v>1</v>
      </c>
      <c r="AA33" s="23" cm="1">
        <f t="array" ref="AA33">_xlfn.LET(_xlpm.x, O33:O35, IF(SUM(
(_xlpm.x="M4")*1, (_xlpm.x="M5")*1, (_xlpm.x="A")*1, (_xlpm.x="K")*1,
(_xlpm.x="G4")*1, (_xlpm.x="G5")*1, (_xlpm.x="GA")*1, (_xlpm.x="GK")*1  )&gt;0, 1, 3))</f>
        <v>1</v>
      </c>
      <c r="AC33" s="129" t="s">
        <v>16</v>
      </c>
      <c r="AD33" s="175">
        <v>3</v>
      </c>
      <c r="AE33" s="175">
        <v>12</v>
      </c>
      <c r="AF33" s="175">
        <v>0</v>
      </c>
      <c r="AG33" s="175">
        <v>3</v>
      </c>
      <c r="AH33" s="175">
        <v>8</v>
      </c>
      <c r="AI33" s="5"/>
      <c r="AJ33" s="129" t="s">
        <v>16</v>
      </c>
      <c r="AK33" s="175">
        <v>3</v>
      </c>
      <c r="AL33" s="175">
        <v>12</v>
      </c>
      <c r="AM33" s="175">
        <v>0</v>
      </c>
      <c r="AN33" s="175">
        <v>3</v>
      </c>
      <c r="AO33" s="175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9" t="s">
        <v>17</v>
      </c>
      <c r="L34" s="169" t="s">
        <v>28</v>
      </c>
      <c r="M34" s="169" t="s">
        <v>81</v>
      </c>
      <c r="N34" s="169" t="s">
        <v>29</v>
      </c>
      <c r="O34" s="169" t="s">
        <v>21</v>
      </c>
      <c r="Q34" s="168">
        <v>7</v>
      </c>
      <c r="R34" s="168">
        <v>9</v>
      </c>
      <c r="S34" s="168">
        <v>14</v>
      </c>
      <c r="T34" s="168">
        <v>8</v>
      </c>
      <c r="U34" s="168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1</v>
      </c>
      <c r="Z34" s="23" cm="1">
        <f t="array" ref="Z34">_xlfn.LET(_xlpm.x, N34:N36, IF(SUM(
(_xlpm.x="M4")*1, (_xlpm.x="M5")*1, (_xlpm.x="A")*1, (_xlpm.x="K")*1,
(_xlpm.x="G4")*1, (_xlpm.x="G5")*1, (_xlpm.x="GA")*1, (_xlpm.x="GK")*1  )&gt;0, 1, 3))</f>
        <v>1</v>
      </c>
      <c r="AA34" s="23" cm="1">
        <f t="array" ref="AA34">_xlfn.LET(_xlpm.x, O34:O36, IF(SUM(
(_xlpm.x="M4")*1, (_xlpm.x="M5")*1, (_xlpm.x="A")*1, (_xlpm.x="K")*1,
(_xlpm.x="G4")*1, (_xlpm.x="G5")*1, (_xlpm.x="GA")*1, (_xlpm.x="GK")*1  )&gt;0, 1, 3))</f>
        <v>1</v>
      </c>
      <c r="AC34" s="129" t="s">
        <v>12</v>
      </c>
      <c r="AD34" s="175">
        <v>7</v>
      </c>
      <c r="AE34" s="175">
        <v>13</v>
      </c>
      <c r="AF34" s="175">
        <v>0</v>
      </c>
      <c r="AG34" s="175">
        <v>7</v>
      </c>
      <c r="AH34" s="175">
        <v>14</v>
      </c>
      <c r="AI34" s="5"/>
      <c r="AJ34" s="129" t="s">
        <v>12</v>
      </c>
      <c r="AK34" s="175">
        <v>7</v>
      </c>
      <c r="AL34" s="175">
        <v>13</v>
      </c>
      <c r="AM34" s="175">
        <v>0</v>
      </c>
      <c r="AN34" s="175">
        <v>7</v>
      </c>
      <c r="AO34" s="175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8">
        <v>31</v>
      </c>
      <c r="K35" s="169" t="s">
        <v>13</v>
      </c>
      <c r="L35" s="169" t="s">
        <v>94</v>
      </c>
      <c r="M35" s="169" t="s">
        <v>85</v>
      </c>
      <c r="N35" s="169" t="s">
        <v>12</v>
      </c>
      <c r="O35" s="169" t="s">
        <v>29</v>
      </c>
      <c r="Q35" s="168">
        <v>5</v>
      </c>
      <c r="R35" s="168">
        <v>17</v>
      </c>
      <c r="S35" s="168">
        <v>18</v>
      </c>
      <c r="T35" s="168">
        <v>4</v>
      </c>
      <c r="U35" s="168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(_xlpm.x="M4")*1, (_xlpm.x="M5")*1, (_xlpm.x="A")*1, (_xlpm.x="K")*1,
(_xlpm.x="G4")*1, (_xlpm.x="G5")*1, (_xlpm.x="GA")*1, (_xlpm.x="GK")*1  )&gt;0, 1, 3))</f>
        <v>1</v>
      </c>
      <c r="AA35" s="23" cm="1">
        <f t="array" ref="AA35">_xlfn.LET(_xlpm.x, O35:O37, IF(SUM(
(_xlpm.x="M4")*1, (_xlpm.x="M5")*1, (_xlpm.x="A")*1, (_xlpm.x="K")*1,
(_xlpm.x="G4")*1, (_xlpm.x="G5")*1, (_xlpm.x="GA")*1, (_xlpm.x="GK")*1  )&gt;0, 1, 3))</f>
        <v>1</v>
      </c>
      <c r="AC35" s="129" t="s">
        <v>13</v>
      </c>
      <c r="AD35" s="175">
        <v>43</v>
      </c>
      <c r="AE35" s="175">
        <v>22</v>
      </c>
      <c r="AF35" s="175">
        <v>0</v>
      </c>
      <c r="AG35" s="175">
        <v>31</v>
      </c>
      <c r="AH35" s="175">
        <v>36</v>
      </c>
      <c r="AI35" s="5"/>
      <c r="AJ35" s="129" t="s">
        <v>13</v>
      </c>
      <c r="AK35" s="175">
        <v>43</v>
      </c>
      <c r="AL35" s="175">
        <v>22</v>
      </c>
      <c r="AM35" s="175">
        <v>0</v>
      </c>
      <c r="AN35" s="175">
        <v>31</v>
      </c>
      <c r="AO35" s="175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42</v>
      </c>
      <c r="F36" s="5">
        <v>26</v>
      </c>
      <c r="G36" s="5">
        <v>26</v>
      </c>
      <c r="J36" s="23">
        <v>32</v>
      </c>
      <c r="K36" s="169" t="s">
        <v>95</v>
      </c>
      <c r="L36" s="169" t="s">
        <v>31</v>
      </c>
      <c r="M36" s="169" t="s">
        <v>81</v>
      </c>
      <c r="N36" s="169" t="s">
        <v>85</v>
      </c>
      <c r="O36" s="169" t="s">
        <v>12</v>
      </c>
      <c r="Q36" s="168">
        <v>6</v>
      </c>
      <c r="R36" s="168">
        <v>7</v>
      </c>
      <c r="S36" s="168">
        <v>14</v>
      </c>
      <c r="T36" s="168">
        <v>18</v>
      </c>
      <c r="U36" s="168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(_xlpm.x="M4")*1, (_xlpm.x="M5")*1, (_xlpm.x="A")*1, (_xlpm.x="K")*1,
(_xlpm.x="G4")*1, (_xlpm.x="G5")*1, (_xlpm.x="GA")*1, (_xlpm.x="GK")*1  )&gt;0, 1, 3))</f>
        <v>1</v>
      </c>
      <c r="AA36" s="23" cm="1">
        <f t="array" ref="AA36">_xlfn.LET(_xlpm.x, O36:O38, IF(SUM(
(_xlpm.x="M4")*1, (_xlpm.x="M5")*1, (_xlpm.x="A")*1, (_xlpm.x="K")*1,
(_xlpm.x="G4")*1, (_xlpm.x="G5")*1, (_xlpm.x="GA")*1, (_xlpm.x="GK")*1  )&gt;0, 1, 3))</f>
        <v>3</v>
      </c>
      <c r="AC36" s="129" t="s">
        <v>95</v>
      </c>
      <c r="AD36" s="175">
        <v>42</v>
      </c>
      <c r="AE36" s="175">
        <v>22</v>
      </c>
      <c r="AF36" s="175">
        <v>0</v>
      </c>
      <c r="AG36" s="175">
        <v>27</v>
      </c>
      <c r="AH36" s="175">
        <v>34</v>
      </c>
      <c r="AI36" s="5"/>
      <c r="AJ36" s="129" t="s">
        <v>95</v>
      </c>
      <c r="AK36" s="175">
        <v>42</v>
      </c>
      <c r="AL36" s="175">
        <v>22</v>
      </c>
      <c r="AM36" s="175">
        <v>0</v>
      </c>
      <c r="AN36" s="175">
        <v>27</v>
      </c>
      <c r="AO36" s="175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8">
        <v>33</v>
      </c>
      <c r="K37" s="169" t="s">
        <v>29</v>
      </c>
      <c r="L37" s="169" t="s">
        <v>25</v>
      </c>
      <c r="M37" s="169" t="s">
        <v>94</v>
      </c>
      <c r="N37" s="169" t="s">
        <v>31</v>
      </c>
      <c r="O37" s="169" t="s">
        <v>15</v>
      </c>
      <c r="Q37" s="168">
        <v>8</v>
      </c>
      <c r="R37" s="168">
        <v>8</v>
      </c>
      <c r="S37" s="168">
        <v>17</v>
      </c>
      <c r="T37" s="168">
        <v>7</v>
      </c>
      <c r="U37" s="168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(_xlpm.x="M4")*1, (_xlpm.x="M5")*1, (_xlpm.x="A")*1, (_xlpm.x="K")*1,
(_xlpm.x="G4")*1, (_xlpm.x="G5")*1, (_xlpm.x="GA")*1, (_xlpm.x="GK")*1  )&gt;0, 1, 3))</f>
        <v>1</v>
      </c>
      <c r="AA37" s="23" cm="1">
        <f t="array" ref="AA37">_xlfn.LET(_xlpm.x, O37:O39, IF(SUM(
(_xlpm.x="M4")*1, (_xlpm.x="M5")*1, (_xlpm.x="A")*1, (_xlpm.x="K")*1,
(_xlpm.x="G4")*1, (_xlpm.x="G5")*1, (_xlpm.x="GA")*1, (_xlpm.x="GK")*1  )&gt;0, 1, 3))</f>
        <v>1</v>
      </c>
      <c r="AC37" s="129" t="s">
        <v>31</v>
      </c>
      <c r="AD37" s="175">
        <v>43</v>
      </c>
      <c r="AE37" s="175">
        <v>27</v>
      </c>
      <c r="AF37" s="175">
        <v>0</v>
      </c>
      <c r="AG37" s="175">
        <v>31</v>
      </c>
      <c r="AH37" s="175">
        <v>35</v>
      </c>
      <c r="AI37" s="5"/>
      <c r="AJ37" s="129" t="s">
        <v>31</v>
      </c>
      <c r="AK37" s="175">
        <v>43</v>
      </c>
      <c r="AL37" s="175">
        <v>27</v>
      </c>
      <c r="AM37" s="175">
        <v>0</v>
      </c>
      <c r="AN37" s="175">
        <v>31</v>
      </c>
      <c r="AO37" s="175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9" t="s">
        <v>31</v>
      </c>
      <c r="L38" s="169" t="s">
        <v>12</v>
      </c>
      <c r="M38" s="169" t="s">
        <v>81</v>
      </c>
      <c r="N38" s="169" t="s">
        <v>87</v>
      </c>
      <c r="O38" s="169" t="s">
        <v>26</v>
      </c>
      <c r="Q38" s="168">
        <v>7</v>
      </c>
      <c r="R38" s="168">
        <v>4</v>
      </c>
      <c r="S38" s="168">
        <v>14</v>
      </c>
      <c r="T38" s="168">
        <v>19</v>
      </c>
      <c r="U38" s="168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(_xlpm.x="M4")*1, (_xlpm.x="M5")*1, (_xlpm.x="A")*1, (_xlpm.x="K")*1,
(_xlpm.x="G4")*1, (_xlpm.x="G5")*1, (_xlpm.x="GA")*1, (_xlpm.x="GK")*1  )&gt;0, 1, 3))</f>
        <v>3</v>
      </c>
      <c r="AA38" s="23" cm="1">
        <f t="array" ref="AA38">_xlfn.LET(_xlpm.x, O38:O40, IF(SUM(
(_xlpm.x="M4")*1, (_xlpm.x="M5")*1, (_xlpm.x="A")*1, (_xlpm.x="K")*1,
(_xlpm.x="G4")*1, (_xlpm.x="G5")*1, (_xlpm.x="GA")*1, (_xlpm.x="GK")*1  )&gt;0, 1, 3))</f>
        <v>1</v>
      </c>
      <c r="AC38" s="129" t="s">
        <v>29</v>
      </c>
      <c r="AD38" s="175">
        <v>43</v>
      </c>
      <c r="AE38" s="175">
        <v>24</v>
      </c>
      <c r="AF38" s="175">
        <v>0</v>
      </c>
      <c r="AG38" s="175">
        <v>32</v>
      </c>
      <c r="AH38" s="175">
        <v>34</v>
      </c>
      <c r="AI38" s="5"/>
      <c r="AJ38" s="129" t="s">
        <v>29</v>
      </c>
      <c r="AK38" s="175">
        <v>43</v>
      </c>
      <c r="AL38" s="175">
        <v>24</v>
      </c>
      <c r="AM38" s="175">
        <v>0</v>
      </c>
      <c r="AN38" s="175">
        <v>32</v>
      </c>
      <c r="AO38" s="175">
        <v>34</v>
      </c>
    </row>
    <row r="39" spans="2:41" ht="16.5" customHeight="1">
      <c r="J39" s="168">
        <v>35</v>
      </c>
      <c r="K39" s="169" t="s">
        <v>95</v>
      </c>
      <c r="L39" s="169" t="s">
        <v>16</v>
      </c>
      <c r="M39" s="169" t="s">
        <v>82</v>
      </c>
      <c r="N39" s="169" t="s">
        <v>12</v>
      </c>
      <c r="O39" s="169" t="s">
        <v>293</v>
      </c>
      <c r="Q39" s="168">
        <v>6</v>
      </c>
      <c r="R39" s="168">
        <v>3</v>
      </c>
      <c r="S39" s="168">
        <v>16</v>
      </c>
      <c r="T39" s="168">
        <v>4</v>
      </c>
      <c r="U39" s="168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(_xlpm.x="M4")*1, (_xlpm.x="M5")*1, (_xlpm.x="A")*1, (_xlpm.x="K")*1,
(_xlpm.x="G4")*1, (_xlpm.x="G5")*1, (_xlpm.x="GA")*1, (_xlpm.x="GK")*1  )&gt;0, 1, 3))</f>
        <v>3</v>
      </c>
      <c r="AA39" s="23" cm="1">
        <f t="array" ref="AA39">_xlfn.LET(_xlpm.x, O39:O41, IF(SUM(
(_xlpm.x="M4")*1, (_xlpm.x="M5")*1, (_xlpm.x="A")*1, (_xlpm.x="K")*1,
(_xlpm.x="G4")*1, (_xlpm.x="G5")*1, (_xlpm.x="GA")*1, (_xlpm.x="GK")*1  )&gt;0, 1, 3))</f>
        <v>1</v>
      </c>
      <c r="AC39" s="129" t="s">
        <v>28</v>
      </c>
      <c r="AD39" s="175">
        <v>7</v>
      </c>
      <c r="AE39" s="175">
        <v>12</v>
      </c>
      <c r="AF39" s="175">
        <v>0</v>
      </c>
      <c r="AG39" s="175">
        <v>6</v>
      </c>
      <c r="AH39" s="175">
        <v>13</v>
      </c>
      <c r="AI39" s="5"/>
      <c r="AJ39" s="129" t="s">
        <v>28</v>
      </c>
      <c r="AK39" s="175">
        <v>7</v>
      </c>
      <c r="AL39" s="175">
        <v>12</v>
      </c>
      <c r="AM39" s="175">
        <v>0</v>
      </c>
      <c r="AN39" s="175">
        <v>6</v>
      </c>
      <c r="AO39" s="175">
        <v>13</v>
      </c>
    </row>
    <row r="40" spans="2:41" ht="16.5" customHeight="1">
      <c r="J40" s="23">
        <v>36</v>
      </c>
      <c r="K40" s="169" t="s">
        <v>13</v>
      </c>
      <c r="L40" s="169" t="s">
        <v>14</v>
      </c>
      <c r="M40" s="169" t="s">
        <v>79</v>
      </c>
      <c r="N40" s="169" t="s">
        <v>15</v>
      </c>
      <c r="O40" s="169" t="s">
        <v>15</v>
      </c>
      <c r="Q40" s="168">
        <v>5</v>
      </c>
      <c r="R40" s="168">
        <v>1</v>
      </c>
      <c r="S40" s="168">
        <v>12</v>
      </c>
      <c r="T40" s="168">
        <v>2</v>
      </c>
      <c r="U40" s="168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(_xlpm.x="M4")*1, (_xlpm.x="M5")*1, (_xlpm.x="A")*1, (_xlpm.x="K")*1,
(_xlpm.x="G4")*1, (_xlpm.x="G5")*1, (_xlpm.x="GA")*1, (_xlpm.x="GK")*1  )&gt;0, 1, 3))</f>
        <v>1</v>
      </c>
      <c r="AA40" s="23" cm="1">
        <f t="array" ref="AA40">_xlfn.LET(_xlpm.x, O40:O42, IF(SUM(
(_xlpm.x="M4")*1, (_xlpm.x="M5")*1, (_xlpm.x="A")*1, (_xlpm.x="K")*1,
(_xlpm.x="G4")*1, (_xlpm.x="G5")*1, (_xlpm.x="GA")*1, (_xlpm.x="GK")*1  )&gt;0, 1, 3))</f>
        <v>3</v>
      </c>
      <c r="AC40" s="129" t="s">
        <v>30</v>
      </c>
      <c r="AD40" s="175">
        <v>7</v>
      </c>
      <c r="AE40" s="175">
        <v>8</v>
      </c>
      <c r="AF40" s="175">
        <v>0</v>
      </c>
      <c r="AG40" s="175">
        <v>7</v>
      </c>
      <c r="AH40" s="175">
        <v>14</v>
      </c>
      <c r="AI40" s="5"/>
      <c r="AJ40" s="129" t="s">
        <v>30</v>
      </c>
      <c r="AK40" s="175">
        <v>7</v>
      </c>
      <c r="AL40" s="175">
        <v>8</v>
      </c>
      <c r="AM40" s="175">
        <v>0</v>
      </c>
      <c r="AN40" s="175">
        <v>7</v>
      </c>
      <c r="AO40" s="175">
        <v>14</v>
      </c>
    </row>
    <row r="41" spans="2:41" ht="16.5" customHeight="1">
      <c r="J41" s="168">
        <v>37</v>
      </c>
      <c r="K41" s="169" t="s">
        <v>95</v>
      </c>
      <c r="L41" s="169" t="s">
        <v>96</v>
      </c>
      <c r="M41" s="169" t="s">
        <v>81</v>
      </c>
      <c r="N41" s="169" t="s">
        <v>78</v>
      </c>
      <c r="O41" s="169" t="s">
        <v>15</v>
      </c>
      <c r="Q41" s="168">
        <v>6</v>
      </c>
      <c r="R41" s="168">
        <v>15</v>
      </c>
      <c r="S41" s="168">
        <v>14</v>
      </c>
      <c r="T41" s="168">
        <v>11</v>
      </c>
      <c r="U41" s="168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3</v>
      </c>
      <c r="Z41" s="23" cm="1">
        <f t="array" ref="Z41">_xlfn.LET(_xlpm.x, N41:N43, IF(SUM(
(_xlpm.x="M4")*1, (_xlpm.x="M5")*1, (_xlpm.x="A")*1, (_xlpm.x="K")*1,
(_xlpm.x="G4")*1, (_xlpm.x="G5")*1, (_xlpm.x="GA")*1, (_xlpm.x="GK")*1  )&gt;0, 1, 3))</f>
        <v>1</v>
      </c>
      <c r="AA41" s="23" cm="1">
        <f t="array" ref="AA41">_xlfn.LET(_xlpm.x, O41:O43, IF(SUM(
(_xlpm.x="M4")*1, (_xlpm.x="M5")*1, (_xlpm.x="A")*1, (_xlpm.x="K")*1,
(_xlpm.x="G4")*1, (_xlpm.x="G5")*1, (_xlpm.x="GA")*1, (_xlpm.x="GK")*1  )&gt;0, 1, 3))</f>
        <v>1</v>
      </c>
      <c r="AC41" s="174" t="s">
        <v>78</v>
      </c>
      <c r="AD41" s="176">
        <v>0</v>
      </c>
      <c r="AE41" s="176">
        <v>3</v>
      </c>
      <c r="AF41" s="176">
        <v>3</v>
      </c>
      <c r="AG41" s="176">
        <v>2</v>
      </c>
      <c r="AH41" s="176">
        <v>0</v>
      </c>
      <c r="AI41" s="5"/>
      <c r="AJ41" s="174" t="s">
        <v>78</v>
      </c>
      <c r="AK41" s="176">
        <v>0</v>
      </c>
      <c r="AL41" s="176">
        <v>3</v>
      </c>
      <c r="AM41" s="176">
        <v>3</v>
      </c>
      <c r="AN41" s="176">
        <v>2</v>
      </c>
      <c r="AO41" s="176">
        <v>0</v>
      </c>
    </row>
    <row r="42" spans="2:41" ht="16.5" customHeight="1">
      <c r="J42" s="23">
        <v>38</v>
      </c>
      <c r="K42" s="169" t="s">
        <v>29</v>
      </c>
      <c r="L42" s="169" t="s">
        <v>13</v>
      </c>
      <c r="M42" s="169" t="s">
        <v>82</v>
      </c>
      <c r="N42" s="169" t="s">
        <v>29</v>
      </c>
      <c r="O42" s="169" t="s">
        <v>16</v>
      </c>
      <c r="Q42" s="168">
        <v>8</v>
      </c>
      <c r="R42" s="168">
        <v>5</v>
      </c>
      <c r="S42" s="168">
        <v>16</v>
      </c>
      <c r="T42" s="168">
        <v>8</v>
      </c>
      <c r="U42" s="168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3</v>
      </c>
      <c r="Z42" s="23" cm="1">
        <f t="array" ref="Z42">_xlfn.LET(_xlpm.x, N42:N44, IF(SUM(
(_xlpm.x="M4")*1, (_xlpm.x="M5")*1, (_xlpm.x="A")*1, (_xlpm.x="K")*1,
(_xlpm.x="G4")*1, (_xlpm.x="G5")*1, (_xlpm.x="GA")*1, (_xlpm.x="GK")*1  )&gt;0, 1, 3))</f>
        <v>1</v>
      </c>
      <c r="AA42" s="23" cm="1">
        <f t="array" ref="AA42">_xlfn.LET(_xlpm.x, O42:O44, IF(SUM(
(_xlpm.x="M4")*1, (_xlpm.x="M5")*1, (_xlpm.x="A")*1, (_xlpm.x="K")*1,
(_xlpm.x="G4")*1, (_xlpm.x="G5")*1, (_xlpm.x="GA")*1, (_xlpm.x="GK")*1  )&gt;0, 1, 3))</f>
        <v>1</v>
      </c>
      <c r="AC42" s="174" t="s">
        <v>79</v>
      </c>
      <c r="AD42" s="176">
        <v>0</v>
      </c>
      <c r="AE42" s="176">
        <v>4</v>
      </c>
      <c r="AF42" s="176">
        <v>1</v>
      </c>
      <c r="AG42" s="176">
        <v>2</v>
      </c>
      <c r="AH42" s="176">
        <v>0</v>
      </c>
      <c r="AI42" s="5"/>
      <c r="AJ42" s="174" t="s">
        <v>79</v>
      </c>
      <c r="AK42" s="176">
        <v>0</v>
      </c>
      <c r="AL42" s="176">
        <v>4</v>
      </c>
      <c r="AM42" s="176">
        <v>1</v>
      </c>
      <c r="AN42" s="176">
        <v>2</v>
      </c>
      <c r="AO42" s="176">
        <v>0</v>
      </c>
    </row>
    <row r="43" spans="2:41" ht="16.5" customHeight="1">
      <c r="J43" s="168">
        <v>39</v>
      </c>
      <c r="K43" s="169" t="s">
        <v>31</v>
      </c>
      <c r="L43" s="169" t="s">
        <v>95</v>
      </c>
      <c r="M43" s="169" t="s">
        <v>87</v>
      </c>
      <c r="N43" s="169" t="s">
        <v>13</v>
      </c>
      <c r="O43" s="169" t="s">
        <v>31</v>
      </c>
      <c r="Q43" s="168">
        <v>7</v>
      </c>
      <c r="R43" s="168">
        <v>6</v>
      </c>
      <c r="S43" s="168">
        <v>19</v>
      </c>
      <c r="T43" s="168">
        <v>5</v>
      </c>
      <c r="U43" s="168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(_xlpm.x="M4")*1, (_xlpm.x="M5")*1, (_xlpm.x="A")*1, (_xlpm.x="K")*1,
(_xlpm.x="G4")*1, (_xlpm.x="G5")*1, (_xlpm.x="GA")*1, (_xlpm.x="GK")*1  )&gt;0, 1, 3))</f>
        <v>1</v>
      </c>
      <c r="AA43" s="23" cm="1">
        <f t="array" ref="AA43">_xlfn.LET(_xlpm.x, O43:O45, IF(SUM(
(_xlpm.x="M4")*1, (_xlpm.x="M5")*1, (_xlpm.x="A")*1, (_xlpm.x="K")*1,
(_xlpm.x="G4")*1, (_xlpm.x="G5")*1, (_xlpm.x="GA")*1, (_xlpm.x="GK")*1  )&gt;0, 1, 3))</f>
        <v>1</v>
      </c>
      <c r="AC43" s="174" t="s">
        <v>80</v>
      </c>
      <c r="AD43" s="176">
        <v>0</v>
      </c>
      <c r="AE43" s="176">
        <v>4</v>
      </c>
      <c r="AF43" s="176">
        <v>8</v>
      </c>
      <c r="AG43" s="176">
        <v>3</v>
      </c>
      <c r="AH43" s="176">
        <v>0</v>
      </c>
      <c r="AI43" s="5"/>
      <c r="AJ43" s="174" t="s">
        <v>80</v>
      </c>
      <c r="AK43" s="176">
        <v>0</v>
      </c>
      <c r="AL43" s="176">
        <v>4</v>
      </c>
      <c r="AM43" s="176">
        <v>8</v>
      </c>
      <c r="AN43" s="176">
        <v>3</v>
      </c>
      <c r="AO43" s="176">
        <v>0</v>
      </c>
    </row>
    <row r="44" spans="2:41" ht="16.5" customHeight="1">
      <c r="J44" s="23">
        <v>40</v>
      </c>
      <c r="K44" s="169" t="s">
        <v>95</v>
      </c>
      <c r="L44" s="169" t="s">
        <v>30</v>
      </c>
      <c r="M44" s="169" t="s">
        <v>94</v>
      </c>
      <c r="N44" s="169" t="s">
        <v>29</v>
      </c>
      <c r="O44" s="169" t="s">
        <v>29</v>
      </c>
      <c r="Q44" s="168">
        <v>6</v>
      </c>
      <c r="R44" s="168">
        <v>10</v>
      </c>
      <c r="S44" s="168">
        <v>17</v>
      </c>
      <c r="T44" s="168">
        <v>8</v>
      </c>
      <c r="U44" s="168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(_xlpm.x="M4")*1, (_xlpm.x="M5")*1, (_xlpm.x="A")*1, (_xlpm.x="K")*1,
(_xlpm.x="G4")*1, (_xlpm.x="G5")*1, (_xlpm.x="GA")*1, (_xlpm.x="GK")*1  )&gt;0, 1, 3))</f>
        <v>1</v>
      </c>
      <c r="AA44" s="23" cm="1">
        <f t="array" ref="AA44">_xlfn.LET(_xlpm.x, O44:O46, IF(SUM(
(_xlpm.x="M4")*1, (_xlpm.x="M5")*1, (_xlpm.x="A")*1, (_xlpm.x="K")*1,
(_xlpm.x="G4")*1, (_xlpm.x="G5")*1, (_xlpm.x="GA")*1, (_xlpm.x="GK")*1  )&gt;0, 1, 3))</f>
        <v>1</v>
      </c>
      <c r="AC44" s="174" t="s">
        <v>81</v>
      </c>
      <c r="AD44" s="176">
        <v>0</v>
      </c>
      <c r="AE44" s="176">
        <v>9</v>
      </c>
      <c r="AF44" s="176">
        <v>43</v>
      </c>
      <c r="AG44" s="176">
        <v>12</v>
      </c>
      <c r="AH44" s="176">
        <v>0</v>
      </c>
      <c r="AI44" s="5"/>
      <c r="AJ44" s="174" t="s">
        <v>81</v>
      </c>
      <c r="AK44" s="176">
        <v>0</v>
      </c>
      <c r="AL44" s="176">
        <v>9</v>
      </c>
      <c r="AM44" s="176">
        <v>43</v>
      </c>
      <c r="AN44" s="176">
        <v>12</v>
      </c>
      <c r="AO44" s="176">
        <v>0</v>
      </c>
    </row>
    <row r="45" spans="2:41" ht="16.5" customHeight="1">
      <c r="J45" s="168">
        <v>41</v>
      </c>
      <c r="K45" s="169" t="s">
        <v>31</v>
      </c>
      <c r="L45" s="169" t="s">
        <v>293</v>
      </c>
      <c r="M45" s="169" t="s">
        <v>87</v>
      </c>
      <c r="N45" s="169" t="s">
        <v>15</v>
      </c>
      <c r="O45" s="169" t="s">
        <v>15</v>
      </c>
      <c r="Q45" s="168">
        <v>7</v>
      </c>
      <c r="R45" s="168">
        <v>6</v>
      </c>
      <c r="S45" s="168">
        <v>19</v>
      </c>
      <c r="T45" s="168">
        <v>2</v>
      </c>
      <c r="U45" s="168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(_xlpm.x="M4")*1, (_xlpm.x="M5")*1, (_xlpm.x="A")*1, (_xlpm.x="K")*1,
(_xlpm.x="G4")*1, (_xlpm.x="G5")*1, (_xlpm.x="GA")*1, (_xlpm.x="GK")*1  )&gt;0, 1, 3))</f>
        <v>1</v>
      </c>
      <c r="AA45" s="23" cm="1">
        <f t="array" ref="AA45">_xlfn.LET(_xlpm.x, O45:O47, IF(SUM(
(_xlpm.x="M4")*1, (_xlpm.x="M5")*1, (_xlpm.x="A")*1, (_xlpm.x="K")*1,
(_xlpm.x="G4")*1, (_xlpm.x="G5")*1, (_xlpm.x="GA")*1, (_xlpm.x="GK")*1  )&gt;0, 1, 3))</f>
        <v>1</v>
      </c>
      <c r="AC45" s="174" t="s">
        <v>96</v>
      </c>
      <c r="AD45" s="176">
        <v>0</v>
      </c>
      <c r="AE45" s="176">
        <v>9</v>
      </c>
      <c r="AF45" s="176">
        <v>42</v>
      </c>
      <c r="AG45" s="176">
        <v>13</v>
      </c>
      <c r="AH45" s="176">
        <v>0</v>
      </c>
      <c r="AI45" s="5"/>
      <c r="AJ45" s="174" t="s">
        <v>96</v>
      </c>
      <c r="AK45" s="176">
        <v>0</v>
      </c>
      <c r="AL45" s="176">
        <v>9</v>
      </c>
      <c r="AM45" s="176">
        <v>42</v>
      </c>
      <c r="AN45" s="176">
        <v>13</v>
      </c>
      <c r="AO45" s="176">
        <v>0</v>
      </c>
    </row>
    <row r="46" spans="2:41" ht="16.5" customHeight="1">
      <c r="J46" s="23">
        <v>42</v>
      </c>
      <c r="K46" s="169" t="s">
        <v>29</v>
      </c>
      <c r="L46" s="169" t="s">
        <v>31</v>
      </c>
      <c r="M46" s="169" t="s">
        <v>81</v>
      </c>
      <c r="N46" s="169" t="s">
        <v>15</v>
      </c>
      <c r="O46" s="169" t="s">
        <v>15</v>
      </c>
      <c r="Q46" s="168">
        <v>8</v>
      </c>
      <c r="R46" s="168">
        <v>7</v>
      </c>
      <c r="S46" s="168">
        <v>14</v>
      </c>
      <c r="T46" s="168">
        <v>2</v>
      </c>
      <c r="U46" s="168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(_xlpm.x="M4")*1, (_xlpm.x="M5")*1, (_xlpm.x="A")*1, (_xlpm.x="K")*1,
(_xlpm.x="G4")*1, (_xlpm.x="G5")*1, (_xlpm.x="GA")*1, (_xlpm.x="GK")*1  )&gt;0, 1, 3))</f>
        <v>1</v>
      </c>
      <c r="AA46" s="23" cm="1">
        <f t="array" ref="AA46">_xlfn.LET(_xlpm.x, O46:O48, IF(SUM(
(_xlpm.x="M4")*1, (_xlpm.x="M5")*1, (_xlpm.x="A")*1, (_xlpm.x="K")*1,
(_xlpm.x="G4")*1, (_xlpm.x="G5")*1, (_xlpm.x="GA")*1, (_xlpm.x="GK")*1  )&gt;0, 1, 3))</f>
        <v>1</v>
      </c>
      <c r="AC46" s="174" t="s">
        <v>82</v>
      </c>
      <c r="AD46" s="176">
        <v>0</v>
      </c>
      <c r="AE46" s="176">
        <v>11</v>
      </c>
      <c r="AF46" s="176">
        <v>42</v>
      </c>
      <c r="AG46" s="176">
        <v>11</v>
      </c>
      <c r="AH46" s="176">
        <v>0</v>
      </c>
      <c r="AI46" s="5"/>
      <c r="AJ46" s="174" t="s">
        <v>82</v>
      </c>
      <c r="AK46" s="176">
        <v>0</v>
      </c>
      <c r="AL46" s="176">
        <v>11</v>
      </c>
      <c r="AM46" s="176">
        <v>42</v>
      </c>
      <c r="AN46" s="176">
        <v>11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30</v>
      </c>
      <c r="M47" s="169" t="s">
        <v>94</v>
      </c>
      <c r="N47" s="169" t="s">
        <v>13</v>
      </c>
      <c r="O47" s="169" t="s">
        <v>29</v>
      </c>
      <c r="Q47" s="168">
        <v>6</v>
      </c>
      <c r="R47" s="168">
        <v>10</v>
      </c>
      <c r="S47" s="168">
        <v>17</v>
      </c>
      <c r="T47" s="168">
        <v>5</v>
      </c>
      <c r="U47" s="168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(_xlpm.x="M4")*1, (_xlpm.x="M5")*1, (_xlpm.x="A")*1, (_xlpm.x="K")*1,
(_xlpm.x="G4")*1, (_xlpm.x="G5")*1, (_xlpm.x="GA")*1, (_xlpm.x="GK")*1  )&gt;0, 1, 3))</f>
        <v>1</v>
      </c>
      <c r="AA47" s="23" cm="1">
        <f t="array" ref="AA47">_xlfn.LET(_xlpm.x, O47:O49, IF(SUM(
(_xlpm.x="M4")*1, (_xlpm.x="M5")*1, (_xlpm.x="A")*1, (_xlpm.x="K")*1,
(_xlpm.x="G4")*1, (_xlpm.x="G5")*1, (_xlpm.x="GA")*1, (_xlpm.x="GK")*1  )&gt;0, 1, 3))</f>
        <v>1</v>
      </c>
      <c r="AC47" s="174" t="s">
        <v>94</v>
      </c>
      <c r="AD47" s="176">
        <v>0</v>
      </c>
      <c r="AE47" s="176">
        <v>10</v>
      </c>
      <c r="AF47" s="176">
        <v>44</v>
      </c>
      <c r="AG47" s="176">
        <v>11</v>
      </c>
      <c r="AH47" s="176">
        <v>0</v>
      </c>
      <c r="AI47" s="5"/>
      <c r="AJ47" s="174" t="s">
        <v>94</v>
      </c>
      <c r="AK47" s="176">
        <v>0</v>
      </c>
      <c r="AL47" s="176">
        <v>10</v>
      </c>
      <c r="AM47" s="176">
        <v>44</v>
      </c>
      <c r="AN47" s="176">
        <v>11</v>
      </c>
      <c r="AO47" s="176">
        <v>0</v>
      </c>
    </row>
    <row r="48" spans="2:41" ht="16.5" customHeight="1">
      <c r="J48" s="23">
        <v>44</v>
      </c>
      <c r="K48" s="169" t="s">
        <v>16</v>
      </c>
      <c r="L48" s="169" t="s">
        <v>95</v>
      </c>
      <c r="M48" s="169" t="s">
        <v>81</v>
      </c>
      <c r="N48" s="169" t="s">
        <v>15</v>
      </c>
      <c r="O48" s="169" t="s">
        <v>21</v>
      </c>
      <c r="Q48" s="168">
        <v>3</v>
      </c>
      <c r="R48" s="168">
        <v>6</v>
      </c>
      <c r="S48" s="168">
        <v>14</v>
      </c>
      <c r="T48" s="168">
        <v>2</v>
      </c>
      <c r="U48" s="168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3</v>
      </c>
      <c r="Z48" s="23" cm="1">
        <f t="array" ref="Z48">_xlfn.LET(_xlpm.x, N48:N50, IF(SUM(
(_xlpm.x="M4")*1, (_xlpm.x="M5")*1, (_xlpm.x="A")*1, (_xlpm.x="K")*1,
(_xlpm.x="G4")*1, (_xlpm.x="G5")*1, (_xlpm.x="GA")*1, (_xlpm.x="GK")*1  )&gt;0, 1, 3))</f>
        <v>1</v>
      </c>
      <c r="AA48" s="23" cm="1">
        <f t="array" ref="AA48">_xlfn.LET(_xlpm.x, O48:O50, IF(SUM(
(_xlpm.x="M4")*1, (_xlpm.x="M5")*1, (_xlpm.x="A")*1, (_xlpm.x="K")*1,
(_xlpm.x="G4")*1, (_xlpm.x="G5")*1, (_xlpm.x="GA")*1, (_xlpm.x="GK")*1  )&gt;0, 1, 3))</f>
        <v>1</v>
      </c>
      <c r="AC48" s="174" t="s">
        <v>85</v>
      </c>
      <c r="AD48" s="176">
        <v>0</v>
      </c>
      <c r="AE48" s="176">
        <v>4</v>
      </c>
      <c r="AF48" s="176">
        <v>6</v>
      </c>
      <c r="AG48" s="176">
        <v>2</v>
      </c>
      <c r="AH48" s="176">
        <v>0</v>
      </c>
      <c r="AI48" s="5"/>
      <c r="AJ48" s="174" t="s">
        <v>85</v>
      </c>
      <c r="AK48" s="176">
        <v>0</v>
      </c>
      <c r="AL48" s="176">
        <v>4</v>
      </c>
      <c r="AM48" s="176">
        <v>6</v>
      </c>
      <c r="AN48" s="176">
        <v>2</v>
      </c>
      <c r="AO48" s="176">
        <v>0</v>
      </c>
    </row>
    <row r="49" spans="10:41" ht="16.5" customHeight="1">
      <c r="J49" s="168">
        <v>45</v>
      </c>
      <c r="K49" s="169" t="s">
        <v>31</v>
      </c>
      <c r="L49" s="169" t="s">
        <v>25</v>
      </c>
      <c r="M49" s="169" t="s">
        <v>94</v>
      </c>
      <c r="N49" s="169" t="s">
        <v>293</v>
      </c>
      <c r="O49" s="169" t="s">
        <v>12</v>
      </c>
      <c r="Q49" s="168">
        <v>7</v>
      </c>
      <c r="R49" s="168">
        <v>8</v>
      </c>
      <c r="S49" s="168">
        <v>17</v>
      </c>
      <c r="T49" s="168">
        <v>6</v>
      </c>
      <c r="U49" s="168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(_xlpm.x="M4")*1, (_xlpm.x="M5")*1, (_xlpm.x="A")*1, (_xlpm.x="K")*1,
(_xlpm.x="G4")*1, (_xlpm.x="G5")*1, (_xlpm.x="GA")*1, (_xlpm.x="GK")*1  )&gt;0, 1, 3))</f>
        <v>1</v>
      </c>
      <c r="AA49" s="23" cm="1">
        <f t="array" ref="AA49">_xlfn.LET(_xlpm.x, O49:O51, IF(SUM(
(_xlpm.x="M4")*1, (_xlpm.x="M5")*1, (_xlpm.x="A")*1, (_xlpm.x="K")*1,
(_xlpm.x="G4")*1, (_xlpm.x="G5")*1, (_xlpm.x="GA")*1, (_xlpm.x="GK")*1  )&gt;0, 1, 3))</f>
        <v>1</v>
      </c>
      <c r="AC49" s="174" t="s">
        <v>87</v>
      </c>
      <c r="AD49" s="176">
        <v>0</v>
      </c>
      <c r="AE49" s="176">
        <v>3</v>
      </c>
      <c r="AF49" s="176">
        <v>9</v>
      </c>
      <c r="AG49" s="176">
        <v>3</v>
      </c>
      <c r="AH49" s="176">
        <v>0</v>
      </c>
      <c r="AI49" s="5"/>
      <c r="AJ49" s="174" t="s">
        <v>87</v>
      </c>
      <c r="AK49" s="176">
        <v>0</v>
      </c>
      <c r="AL49" s="176">
        <v>3</v>
      </c>
      <c r="AM49" s="176">
        <v>9</v>
      </c>
      <c r="AN49" s="176">
        <v>3</v>
      </c>
      <c r="AO49" s="176">
        <v>0</v>
      </c>
    </row>
    <row r="50" spans="10:41" ht="16.5" customHeight="1">
      <c r="J50" s="23">
        <v>46</v>
      </c>
      <c r="K50" s="169" t="s">
        <v>95</v>
      </c>
      <c r="L50" s="169" t="s">
        <v>28</v>
      </c>
      <c r="M50" s="169" t="s">
        <v>81</v>
      </c>
      <c r="N50" s="169" t="s">
        <v>31</v>
      </c>
      <c r="O50" s="169" t="s">
        <v>31</v>
      </c>
      <c r="Q50" s="168">
        <v>6</v>
      </c>
      <c r="R50" s="168">
        <v>9</v>
      </c>
      <c r="S50" s="168">
        <v>14</v>
      </c>
      <c r="T50" s="168">
        <v>7</v>
      </c>
      <c r="U50" s="168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(_xlpm.x="M4")*1, (_xlpm.x="M5")*1, (_xlpm.x="A")*1, (_xlpm.x="K")*1,
(_xlpm.x="G4")*1, (_xlpm.x="G5")*1, (_xlpm.x="GA")*1, (_xlpm.x="GK")*1  )&gt;0, 1, 3))</f>
        <v>1</v>
      </c>
      <c r="AA50" s="23" cm="1">
        <f t="array" ref="AA50">_xlfn.LET(_xlpm.x, O50:O52, IF(SUM(
(_xlpm.x="M4")*1, (_xlpm.x="M5")*1, (_xlpm.x="A")*1, (_xlpm.x="K")*1,
(_xlpm.x="G4")*1, (_xlpm.x="G5")*1, (_xlpm.x="GA")*1, (_xlpm.x="GK")*1  )&gt;0, 1, 3))</f>
        <v>1</v>
      </c>
      <c r="AD50" s="99">
        <v>199</v>
      </c>
      <c r="AE50" s="99">
        <v>208</v>
      </c>
      <c r="AF50" s="99">
        <v>198</v>
      </c>
      <c r="AG50" s="99">
        <v>207</v>
      </c>
      <c r="AH50" s="99">
        <v>198</v>
      </c>
      <c r="AI50" s="5"/>
      <c r="AK50" s="99">
        <v>199</v>
      </c>
      <c r="AL50" s="99">
        <v>208</v>
      </c>
      <c r="AM50" s="99">
        <v>198</v>
      </c>
      <c r="AN50" s="99">
        <v>207</v>
      </c>
      <c r="AO50" s="99">
        <v>198</v>
      </c>
    </row>
    <row r="51" spans="10:41" ht="16.5" customHeight="1">
      <c r="J51" s="168">
        <v>47</v>
      </c>
      <c r="K51" s="169" t="s">
        <v>29</v>
      </c>
      <c r="L51" s="169" t="s">
        <v>95</v>
      </c>
      <c r="M51" s="169" t="s">
        <v>85</v>
      </c>
      <c r="N51" s="169" t="s">
        <v>12</v>
      </c>
      <c r="O51" s="169" t="s">
        <v>30</v>
      </c>
      <c r="Q51" s="168">
        <v>8</v>
      </c>
      <c r="R51" s="168">
        <v>6</v>
      </c>
      <c r="S51" s="168">
        <v>18</v>
      </c>
      <c r="T51" s="168">
        <v>4</v>
      </c>
      <c r="U51" s="168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(_xlpm.x="M4")*1, (_xlpm.x="M5")*1, (_xlpm.x="A")*1, (_xlpm.x="K")*1,
(_xlpm.x="G4")*1, (_xlpm.x="G5")*1, (_xlpm.x="GA")*1, (_xlpm.x="GK")*1  )&gt;0, 1, 3))</f>
        <v>1</v>
      </c>
      <c r="AA51" s="23" cm="1">
        <f t="array" ref="AA51">_xlfn.LET(_xlpm.x, O51:O53, IF(SUM(
(_xlpm.x="M4")*1, (_xlpm.x="M5")*1, (_xlpm.x="A")*1, (_xlpm.x="K")*1,
(_xlpm.x="G4")*1, (_xlpm.x="G5")*1, (_xlpm.x="GA")*1, (_xlpm.x="GK")*1  )&gt;0, 1, 3))</f>
        <v>3</v>
      </c>
      <c r="AH51" s="5"/>
      <c r="AI51" s="5"/>
      <c r="AO51" s="5"/>
    </row>
    <row r="52" spans="10:41" ht="16.5" customHeight="1">
      <c r="J52" s="23">
        <v>48</v>
      </c>
      <c r="K52" s="169" t="s">
        <v>13</v>
      </c>
      <c r="L52" s="169" t="s">
        <v>293</v>
      </c>
      <c r="M52" s="169" t="s">
        <v>94</v>
      </c>
      <c r="N52" s="169" t="s">
        <v>25</v>
      </c>
      <c r="O52" s="169" t="s">
        <v>15</v>
      </c>
      <c r="Q52" s="168">
        <v>5</v>
      </c>
      <c r="R52" s="168">
        <v>6</v>
      </c>
      <c r="S52" s="168">
        <v>17</v>
      </c>
      <c r="T52" s="168">
        <v>8</v>
      </c>
      <c r="U52" s="168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(_xlpm.x="M4")*1, (_xlpm.x="M5")*1, (_xlpm.x="A")*1, (_xlpm.x="K")*1,
(_xlpm.x="G4")*1, (_xlpm.x="G5")*1, (_xlpm.x="GA")*1, (_xlpm.x="GK")*1  )&gt;0, 1, 3))</f>
        <v>1</v>
      </c>
      <c r="AA52" s="23" cm="1">
        <f t="array" ref="AA52">_xlfn.LET(_xlpm.x, O52:O54, IF(SUM(
(_xlpm.x="M4")*1, (_xlpm.x="M5")*1, (_xlpm.x="A")*1, (_xlpm.x="K")*1,
(_xlpm.x="G4")*1, (_xlpm.x="G5")*1, (_xlpm.x="GA")*1, (_xlpm.x="GK")*1  )&gt;0, 1, 3))</f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95</v>
      </c>
      <c r="L53" s="169" t="s">
        <v>31</v>
      </c>
      <c r="M53" s="169" t="s">
        <v>96</v>
      </c>
      <c r="N53" s="169" t="s">
        <v>28</v>
      </c>
      <c r="O53" s="169" t="s">
        <v>15</v>
      </c>
      <c r="Q53" s="168">
        <v>6</v>
      </c>
      <c r="R53" s="168">
        <v>7</v>
      </c>
      <c r="S53" s="168">
        <v>15</v>
      </c>
      <c r="T53" s="168">
        <v>9</v>
      </c>
      <c r="U53" s="168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1</v>
      </c>
      <c r="Z53" s="23" cm="1">
        <f t="array" ref="Z53">_xlfn.LET(_xlpm.x, N53:N55, IF(SUM(
(_xlpm.x="M4")*1, (_xlpm.x="M5")*1, (_xlpm.x="A")*1, (_xlpm.x="K")*1,
(_xlpm.x="G4")*1, (_xlpm.x="G5")*1, (_xlpm.x="GA")*1, (_xlpm.x="GK")*1  )&gt;0, 1, 3))</f>
        <v>1</v>
      </c>
      <c r="AA53" s="23" cm="1">
        <f t="array" ref="AA53">_xlfn.LET(_xlpm.x, O53:O55, IF(SUM(
(_xlpm.x="M4")*1, (_xlpm.x="M5")*1, (_xlpm.x="A")*1, (_xlpm.x="K")*1,
(_xlpm.x="G4")*1, (_xlpm.x="G5")*1, (_xlpm.x="GA")*1, (_xlpm.x="GK")*1  )&gt;0, 1, 3))</f>
        <v>1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96</v>
      </c>
      <c r="M54" s="169" t="s">
        <v>78</v>
      </c>
      <c r="N54" s="169" t="s">
        <v>13</v>
      </c>
      <c r="O54" s="169" t="s">
        <v>29</v>
      </c>
      <c r="Q54" s="168">
        <v>7</v>
      </c>
      <c r="R54" s="168">
        <v>15</v>
      </c>
      <c r="S54" s="168">
        <v>11</v>
      </c>
      <c r="T54" s="168">
        <v>5</v>
      </c>
      <c r="U54" s="168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3</v>
      </c>
      <c r="Z54" s="23" cm="1">
        <f t="array" ref="Z54">_xlfn.LET(_xlpm.x, N54:N56, IF(SUM(
(_xlpm.x="M4")*1, (_xlpm.x="M5")*1, (_xlpm.x="A")*1, (_xlpm.x="K")*1,
(_xlpm.x="G4")*1, (_xlpm.x="G5")*1, (_xlpm.x="GA")*1, (_xlpm.x="GK")*1  )&gt;0, 1, 3))</f>
        <v>1</v>
      </c>
      <c r="AA54" s="23" cm="1">
        <f t="array" ref="AA54">_xlfn.LET(_xlpm.x, O54:O56, IF(SUM(
(_xlpm.x="M4")*1, (_xlpm.x="M5")*1, (_xlpm.x="A")*1, (_xlpm.x="K")*1,
(_xlpm.x="G4")*1, (_xlpm.x="G5")*1, (_xlpm.x="GA")*1, (_xlpm.x="GK")*1  )&gt;0, 1, 3))</f>
        <v>1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13</v>
      </c>
      <c r="L55" s="169" t="s">
        <v>25</v>
      </c>
      <c r="M55" s="169" t="s">
        <v>81</v>
      </c>
      <c r="N55" s="169" t="s">
        <v>13</v>
      </c>
      <c r="O55" s="169" t="s">
        <v>31</v>
      </c>
      <c r="Q55" s="168">
        <v>5</v>
      </c>
      <c r="R55" s="168">
        <v>8</v>
      </c>
      <c r="S55" s="168">
        <v>14</v>
      </c>
      <c r="T55" s="168">
        <v>5</v>
      </c>
      <c r="U55" s="168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(_xlpm.x="M4")*1, (_xlpm.x="M5")*1, (_xlpm.x="A")*1, (_xlpm.x="K")*1,
(_xlpm.x="G4")*1, (_xlpm.x="G5")*1, (_xlpm.x="GA")*1, (_xlpm.x="GK")*1  )&gt;0, 1, 3))</f>
        <v>1</v>
      </c>
      <c r="AA55" s="23" cm="1">
        <f t="array" ref="AA55">_xlfn.LET(_xlpm.x, O55:O57, IF(SUM(
(_xlpm.x="M4")*1, (_xlpm.x="M5")*1, (_xlpm.x="A")*1, (_xlpm.x="K")*1,
(_xlpm.x="G4")*1, (_xlpm.x="G5")*1, (_xlpm.x="GA")*1, (_xlpm.x="GK")*1  )&gt;0, 1, 3))</f>
        <v>1</v>
      </c>
      <c r="AC55" s="174" t="s">
        <v>14</v>
      </c>
      <c r="AD55" s="174">
        <v>1</v>
      </c>
      <c r="AE55" s="174">
        <v>1</v>
      </c>
      <c r="AF55" s="174">
        <v>0</v>
      </c>
      <c r="AG55" s="174">
        <v>1</v>
      </c>
      <c r="AH55" s="174">
        <v>1</v>
      </c>
      <c r="AI55" s="5"/>
      <c r="AJ55" s="174" t="s">
        <v>14</v>
      </c>
      <c r="AK55" s="174">
        <v>1</v>
      </c>
      <c r="AL55" s="174">
        <v>1</v>
      </c>
      <c r="AM55" s="174">
        <v>0</v>
      </c>
      <c r="AN55" s="174">
        <v>1</v>
      </c>
      <c r="AO55" s="174">
        <v>1</v>
      </c>
    </row>
    <row r="56" spans="10:41" ht="16.5" customHeight="1">
      <c r="J56" s="23">
        <v>52</v>
      </c>
      <c r="K56" s="169" t="s">
        <v>29</v>
      </c>
      <c r="L56" s="169" t="s">
        <v>13</v>
      </c>
      <c r="M56" s="169" t="s">
        <v>82</v>
      </c>
      <c r="N56" s="169" t="s">
        <v>95</v>
      </c>
      <c r="O56" s="169" t="s">
        <v>29</v>
      </c>
      <c r="Q56" s="168">
        <v>8</v>
      </c>
      <c r="R56" s="168">
        <v>5</v>
      </c>
      <c r="S56" s="168">
        <v>16</v>
      </c>
      <c r="T56" s="168">
        <v>6</v>
      </c>
      <c r="U56" s="168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(_xlpm.x="M4")*1, (_xlpm.x="M5")*1, (_xlpm.x="A")*1, (_xlpm.x="K")*1,
(_xlpm.x="G4")*1, (_xlpm.x="G5")*1, (_xlpm.x="GA")*1, (_xlpm.x="GK")*1  )&gt;0, 1, 3))</f>
        <v>1</v>
      </c>
      <c r="AA56" s="23" cm="1">
        <f t="array" ref="AA56">_xlfn.LET(_xlpm.x, O56:O58, IF(SUM(
(_xlpm.x="M4")*1, (_xlpm.x="M5")*1, (_xlpm.x="A")*1, (_xlpm.x="K")*1,
(_xlpm.x="G4")*1, (_xlpm.x="G5")*1, (_xlpm.x="GA")*1, (_xlpm.x="GK")*1  )&gt;0, 1, 3))</f>
        <v>1</v>
      </c>
      <c r="AC56" s="129" t="s">
        <v>15</v>
      </c>
      <c r="AD56" s="175">
        <v>3</v>
      </c>
      <c r="AE56" s="175">
        <v>10</v>
      </c>
      <c r="AF56" s="175">
        <v>0</v>
      </c>
      <c r="AG56" s="175">
        <v>3</v>
      </c>
      <c r="AH56" s="175">
        <v>9</v>
      </c>
      <c r="AI56" s="5"/>
      <c r="AJ56" s="129" t="s">
        <v>15</v>
      </c>
      <c r="AK56" s="175">
        <v>3</v>
      </c>
      <c r="AL56" s="175">
        <v>10</v>
      </c>
      <c r="AM56" s="175">
        <v>0</v>
      </c>
      <c r="AN56" s="175">
        <v>3</v>
      </c>
      <c r="AO56" s="175">
        <v>9</v>
      </c>
    </row>
    <row r="57" spans="10:41" ht="16.5" customHeight="1">
      <c r="J57" s="168">
        <v>53</v>
      </c>
      <c r="K57" s="169" t="s">
        <v>31</v>
      </c>
      <c r="L57" s="169" t="s">
        <v>78</v>
      </c>
      <c r="M57" s="169" t="s">
        <v>81</v>
      </c>
      <c r="N57" s="169" t="s">
        <v>12</v>
      </c>
      <c r="O57" s="169" t="s">
        <v>13</v>
      </c>
      <c r="Q57" s="168">
        <v>7</v>
      </c>
      <c r="R57" s="168">
        <v>11</v>
      </c>
      <c r="S57" s="168">
        <v>14</v>
      </c>
      <c r="T57" s="168">
        <v>4</v>
      </c>
      <c r="U57" s="168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1</v>
      </c>
      <c r="Z57" s="23" cm="1">
        <f t="array" ref="Z57">_xlfn.LET(_xlpm.x, N57:N59, IF(SUM(
(_xlpm.x="M4")*1, (_xlpm.x="M5")*1, (_xlpm.x="A")*1, (_xlpm.x="K")*1,
(_xlpm.x="G4")*1, (_xlpm.x="G5")*1, (_xlpm.x="GA")*1, (_xlpm.x="GK")*1  )&gt;0, 1, 3))</f>
        <v>1</v>
      </c>
      <c r="AA57" s="23" cm="1">
        <f t="array" ref="AA57">_xlfn.LET(_xlpm.x, O57:O59, IF(SUM(
(_xlpm.x="M4")*1, (_xlpm.x="M5")*1, (_xlpm.x="A")*1, (_xlpm.x="K")*1,
(_xlpm.x="G4")*1, (_xlpm.x="G5")*1, (_xlpm.x="GA")*1, (_xlpm.x="GK")*1  )&gt;0, 1, 3))</f>
        <v>1</v>
      </c>
      <c r="AC57" s="129" t="s">
        <v>16</v>
      </c>
      <c r="AD57" s="175">
        <v>3</v>
      </c>
      <c r="AE57" s="175">
        <v>12</v>
      </c>
      <c r="AF57" s="175">
        <v>0</v>
      </c>
      <c r="AG57" s="175">
        <v>3</v>
      </c>
      <c r="AH57" s="175">
        <v>8</v>
      </c>
      <c r="AI57" s="5"/>
      <c r="AJ57" s="129" t="s">
        <v>16</v>
      </c>
      <c r="AK57" s="175">
        <v>3</v>
      </c>
      <c r="AL57" s="175">
        <v>12</v>
      </c>
      <c r="AM57" s="175">
        <v>0</v>
      </c>
      <c r="AN57" s="175">
        <v>3</v>
      </c>
      <c r="AO57" s="175">
        <v>8</v>
      </c>
    </row>
    <row r="58" spans="10:41" ht="16.5" customHeight="1">
      <c r="J58" s="23">
        <v>54</v>
      </c>
      <c r="K58" s="169" t="s">
        <v>13</v>
      </c>
      <c r="L58" s="169" t="s">
        <v>14</v>
      </c>
      <c r="M58" s="169" t="s">
        <v>96</v>
      </c>
      <c r="N58" s="169" t="s">
        <v>29</v>
      </c>
      <c r="O58" s="169" t="s">
        <v>31</v>
      </c>
      <c r="Q58" s="168">
        <v>5</v>
      </c>
      <c r="R58" s="168">
        <v>1</v>
      </c>
      <c r="S58" s="168">
        <v>15</v>
      </c>
      <c r="T58" s="168">
        <v>8</v>
      </c>
      <c r="U58" s="168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(_xlpm.x="M4")*1, (_xlpm.x="M5")*1, (_xlpm.x="A")*1, (_xlpm.x="K")*1,
(_xlpm.x="G4")*1, (_xlpm.x="G5")*1, (_xlpm.x="GA")*1, (_xlpm.x="GK")*1  )&gt;0, 1, 3))</f>
        <v>1</v>
      </c>
      <c r="AA58" s="23" cm="1">
        <f t="array" ref="AA58">_xlfn.LET(_xlpm.x, O58:O60, IF(SUM(
(_xlpm.x="M4")*1, (_xlpm.x="M5")*1, (_xlpm.x="A")*1, (_xlpm.x="K")*1,
(_xlpm.x="G4")*1, (_xlpm.x="G5")*1, (_xlpm.x="GA")*1, (_xlpm.x="GK")*1  )&gt;0, 1, 3))</f>
        <v>1</v>
      </c>
      <c r="AC58" s="129" t="s">
        <v>12</v>
      </c>
      <c r="AD58" s="175">
        <v>7</v>
      </c>
      <c r="AE58" s="175">
        <v>13</v>
      </c>
      <c r="AF58" s="175">
        <v>0</v>
      </c>
      <c r="AG58" s="175">
        <v>7</v>
      </c>
      <c r="AH58" s="175">
        <v>14</v>
      </c>
      <c r="AI58" s="5"/>
      <c r="AJ58" s="129" t="s">
        <v>12</v>
      </c>
      <c r="AK58" s="175">
        <v>7</v>
      </c>
      <c r="AL58" s="175">
        <v>13</v>
      </c>
      <c r="AM58" s="175">
        <v>0</v>
      </c>
      <c r="AN58" s="175">
        <v>7</v>
      </c>
      <c r="AO58" s="175">
        <v>14</v>
      </c>
    </row>
    <row r="59" spans="10:41" ht="16.5" customHeight="1">
      <c r="J59" s="168">
        <v>55</v>
      </c>
      <c r="K59" s="169" t="s">
        <v>31</v>
      </c>
      <c r="L59" s="169" t="s">
        <v>17</v>
      </c>
      <c r="M59" s="169" t="s">
        <v>85</v>
      </c>
      <c r="N59" s="169" t="s">
        <v>28</v>
      </c>
      <c r="O59" s="169" t="s">
        <v>29</v>
      </c>
      <c r="Q59" s="168">
        <v>7</v>
      </c>
      <c r="R59" s="168">
        <v>7</v>
      </c>
      <c r="S59" s="168">
        <v>18</v>
      </c>
      <c r="T59" s="168">
        <v>9</v>
      </c>
      <c r="U59" s="168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(_xlpm.x="M4")*1, (_xlpm.x="M5")*1, (_xlpm.x="A")*1, (_xlpm.x="K")*1,
(_xlpm.x="G4")*1, (_xlpm.x="G5")*1, (_xlpm.x="GA")*1, (_xlpm.x="GK")*1  )&gt;0, 1, 3))</f>
        <v>1</v>
      </c>
      <c r="AA59" s="23" cm="1">
        <f t="array" ref="AA59">_xlfn.LET(_xlpm.x, O59:O61, IF(SUM(
(_xlpm.x="M4")*1, (_xlpm.x="M5")*1, (_xlpm.x="A")*1, (_xlpm.x="K")*1,
(_xlpm.x="G4")*1, (_xlpm.x="G5")*1, (_xlpm.x="GA")*1, (_xlpm.x="GK")*1  )&gt;0, 1, 3))</f>
        <v>1</v>
      </c>
      <c r="AC59" s="129" t="s">
        <v>13</v>
      </c>
      <c r="AD59" s="175">
        <v>43</v>
      </c>
      <c r="AE59" s="175">
        <v>22</v>
      </c>
      <c r="AF59" s="175">
        <v>0</v>
      </c>
      <c r="AG59" s="175">
        <v>31</v>
      </c>
      <c r="AH59" s="175">
        <v>36</v>
      </c>
      <c r="AI59" s="5"/>
      <c r="AJ59" s="129" t="s">
        <v>13</v>
      </c>
      <c r="AK59" s="175">
        <v>43</v>
      </c>
      <c r="AL59" s="175">
        <v>22</v>
      </c>
      <c r="AM59" s="175">
        <v>0</v>
      </c>
      <c r="AN59" s="175">
        <v>31</v>
      </c>
      <c r="AO59" s="175">
        <v>36</v>
      </c>
    </row>
    <row r="60" spans="10:41" ht="16.5" customHeight="1">
      <c r="J60" s="23">
        <v>56</v>
      </c>
      <c r="K60" s="169" t="s">
        <v>25</v>
      </c>
      <c r="L60" s="169" t="s">
        <v>13</v>
      </c>
      <c r="M60" s="169" t="s">
        <v>82</v>
      </c>
      <c r="N60" s="169" t="s">
        <v>95</v>
      </c>
      <c r="O60" s="169" t="s">
        <v>30</v>
      </c>
      <c r="Q60" s="168">
        <v>8</v>
      </c>
      <c r="R60" s="168">
        <v>5</v>
      </c>
      <c r="S60" s="168">
        <v>16</v>
      </c>
      <c r="T60" s="168">
        <v>6</v>
      </c>
      <c r="U60" s="168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(_xlpm.x="M4")*1, (_xlpm.x="M5")*1, (_xlpm.x="A")*1, (_xlpm.x="K")*1,
(_xlpm.x="G4")*1, (_xlpm.x="G5")*1, (_xlpm.x="GA")*1, (_xlpm.x="GK")*1  )&gt;0, 1, 3))</f>
        <v>1</v>
      </c>
      <c r="AA60" s="23" cm="1">
        <f t="array" ref="AA60">_xlfn.LET(_xlpm.x, O60:O62, IF(SUM(
(_xlpm.x="M4")*1, (_xlpm.x="M5")*1, (_xlpm.x="A")*1, (_xlpm.x="K")*1,
(_xlpm.x="G4")*1, (_xlpm.x="G5")*1, (_xlpm.x="GA")*1, (_xlpm.x="GK")*1  )&gt;0, 1, 3))</f>
        <v>1</v>
      </c>
      <c r="AC60" s="129" t="s">
        <v>95</v>
      </c>
      <c r="AD60" s="175">
        <v>42</v>
      </c>
      <c r="AE60" s="175">
        <v>22</v>
      </c>
      <c r="AF60" s="175">
        <v>0</v>
      </c>
      <c r="AG60" s="175">
        <v>27</v>
      </c>
      <c r="AH60" s="175">
        <v>34</v>
      </c>
      <c r="AI60" s="5"/>
      <c r="AJ60" s="129" t="s">
        <v>95</v>
      </c>
      <c r="AK60" s="175">
        <v>42</v>
      </c>
      <c r="AL60" s="175">
        <v>22</v>
      </c>
      <c r="AM60" s="175">
        <v>0</v>
      </c>
      <c r="AN60" s="175">
        <v>27</v>
      </c>
      <c r="AO60" s="175">
        <v>34</v>
      </c>
    </row>
    <row r="61" spans="10:41">
      <c r="J61" s="168">
        <v>57</v>
      </c>
      <c r="K61" s="169" t="s">
        <v>13</v>
      </c>
      <c r="L61" s="169" t="s">
        <v>95</v>
      </c>
      <c r="M61" s="169" t="s">
        <v>96</v>
      </c>
      <c r="N61" s="169" t="s">
        <v>80</v>
      </c>
      <c r="O61" s="169" t="s">
        <v>29</v>
      </c>
      <c r="Q61" s="168">
        <v>5</v>
      </c>
      <c r="R61" s="168">
        <v>6</v>
      </c>
      <c r="S61" s="168">
        <v>15</v>
      </c>
      <c r="T61" s="168">
        <v>13</v>
      </c>
      <c r="U61" s="168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(_xlpm.x="M4")*1, (_xlpm.x="M5")*1, (_xlpm.x="A")*1, (_xlpm.x="K")*1,
(_xlpm.x="G4")*1, (_xlpm.x="G5")*1, (_xlpm.x="GA")*1, (_xlpm.x="GK")*1  )&gt;0, 1, 3))</f>
        <v>3</v>
      </c>
      <c r="AA61" s="23" cm="1">
        <f t="array" ref="AA61">_xlfn.LET(_xlpm.x, O61:O63, IF(SUM(
(_xlpm.x="M4")*1, (_xlpm.x="M5")*1, (_xlpm.x="A")*1, (_xlpm.x="K")*1,
(_xlpm.x="G4")*1, (_xlpm.x="G5")*1, (_xlpm.x="GA")*1, (_xlpm.x="GK")*1  )&gt;0, 1, 3))</f>
        <v>1</v>
      </c>
      <c r="AC61" s="129" t="s">
        <v>31</v>
      </c>
      <c r="AD61" s="175">
        <v>43</v>
      </c>
      <c r="AE61" s="175">
        <v>27</v>
      </c>
      <c r="AF61" s="175">
        <v>0</v>
      </c>
      <c r="AG61" s="175">
        <v>31</v>
      </c>
      <c r="AH61" s="175">
        <v>35</v>
      </c>
      <c r="AI61" s="5"/>
      <c r="AJ61" s="129" t="s">
        <v>31</v>
      </c>
      <c r="AK61" s="175">
        <v>43</v>
      </c>
      <c r="AL61" s="175">
        <v>27</v>
      </c>
      <c r="AM61" s="175">
        <v>0</v>
      </c>
      <c r="AN61" s="175">
        <v>31</v>
      </c>
      <c r="AO61" s="175">
        <v>35</v>
      </c>
    </row>
    <row r="62" spans="10:41">
      <c r="J62" s="23">
        <v>58</v>
      </c>
      <c r="K62" s="169" t="s">
        <v>95</v>
      </c>
      <c r="L62" s="169" t="s">
        <v>81</v>
      </c>
      <c r="M62" s="169" t="s">
        <v>94</v>
      </c>
      <c r="N62" s="169" t="s">
        <v>28</v>
      </c>
      <c r="O62" s="169" t="s">
        <v>13</v>
      </c>
      <c r="Q62" s="168">
        <v>6</v>
      </c>
      <c r="R62" s="168">
        <v>14</v>
      </c>
      <c r="S62" s="168">
        <v>17</v>
      </c>
      <c r="T62" s="168">
        <v>9</v>
      </c>
      <c r="U62" s="168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(_xlpm.x="M4")*1, (_xlpm.x="M5")*1, (_xlpm.x="A")*1, (_xlpm.x="K")*1,
(_xlpm.x="G4")*1, (_xlpm.x="G5")*1, (_xlpm.x="GA")*1, (_xlpm.x="GK")*1  )&gt;0, 1, 3))</f>
        <v>3</v>
      </c>
      <c r="AA62" s="23" cm="1">
        <f t="array" ref="AA62">_xlfn.LET(_xlpm.x, O62:O64, IF(SUM(
(_xlpm.x="M4")*1, (_xlpm.x="M5")*1, (_xlpm.x="A")*1, (_xlpm.x="K")*1,
(_xlpm.x="G4")*1, (_xlpm.x="G5")*1, (_xlpm.x="GA")*1, (_xlpm.x="GK")*1  )&gt;0, 1, 3))</f>
        <v>1</v>
      </c>
      <c r="AC62" s="129" t="s">
        <v>29</v>
      </c>
      <c r="AD62" s="175">
        <v>43</v>
      </c>
      <c r="AE62" s="175">
        <v>24</v>
      </c>
      <c r="AF62" s="175">
        <v>0</v>
      </c>
      <c r="AG62" s="175">
        <v>32</v>
      </c>
      <c r="AH62" s="175">
        <v>34</v>
      </c>
      <c r="AI62" s="5"/>
      <c r="AJ62" s="129" t="s">
        <v>29</v>
      </c>
      <c r="AK62" s="175">
        <v>43</v>
      </c>
      <c r="AL62" s="175">
        <v>24</v>
      </c>
      <c r="AM62" s="175">
        <v>0</v>
      </c>
      <c r="AN62" s="175">
        <v>32</v>
      </c>
      <c r="AO62" s="175">
        <v>34</v>
      </c>
    </row>
    <row r="63" spans="10:41" ht="16.5" customHeight="1">
      <c r="J63" s="168">
        <v>59</v>
      </c>
      <c r="K63" s="169" t="s">
        <v>14</v>
      </c>
      <c r="L63" s="169" t="s">
        <v>23</v>
      </c>
      <c r="M63" s="169" t="s">
        <v>81</v>
      </c>
      <c r="N63" s="169" t="s">
        <v>15</v>
      </c>
      <c r="O63" s="169" t="s">
        <v>30</v>
      </c>
      <c r="Q63" s="168">
        <v>1</v>
      </c>
      <c r="R63" s="168">
        <v>5</v>
      </c>
      <c r="S63" s="168">
        <v>14</v>
      </c>
      <c r="T63" s="168">
        <v>2</v>
      </c>
      <c r="U63" s="168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1</v>
      </c>
      <c r="Z63" s="23" cm="1">
        <f t="array" ref="Z63">_xlfn.LET(_xlpm.x, N63:N65, IF(SUM(
(_xlpm.x="M4")*1, (_xlpm.x="M5")*1, (_xlpm.x="A")*1, (_xlpm.x="K")*1,
(_xlpm.x="G4")*1, (_xlpm.x="G5")*1, (_xlpm.x="GA")*1, (_xlpm.x="GK")*1  )&gt;0, 1, 3))</f>
        <v>3</v>
      </c>
      <c r="AA63" s="23" cm="1">
        <f t="array" ref="AA63">_xlfn.LET(_xlpm.x, O63:O65, IF(SUM(
(_xlpm.x="M4")*1, (_xlpm.x="M5")*1, (_xlpm.x="A")*1, (_xlpm.x="K")*1,
(_xlpm.x="G4")*1, (_xlpm.x="G5")*1, (_xlpm.x="GA")*1, (_xlpm.x="GK")*1  )&gt;0, 1, 3))</f>
        <v>1</v>
      </c>
      <c r="AC63" s="129" t="s">
        <v>28</v>
      </c>
      <c r="AD63" s="175">
        <v>7</v>
      </c>
      <c r="AE63" s="175">
        <v>12</v>
      </c>
      <c r="AF63" s="175">
        <v>0</v>
      </c>
      <c r="AG63" s="175">
        <v>6</v>
      </c>
      <c r="AH63" s="175">
        <v>13</v>
      </c>
      <c r="AI63" s="5"/>
      <c r="AJ63" s="129" t="s">
        <v>28</v>
      </c>
      <c r="AK63" s="175">
        <v>7</v>
      </c>
      <c r="AL63" s="175">
        <v>12</v>
      </c>
      <c r="AM63" s="175">
        <v>0</v>
      </c>
      <c r="AN63" s="175">
        <v>6</v>
      </c>
      <c r="AO63" s="175">
        <v>13</v>
      </c>
    </row>
    <row r="64" spans="10:41" ht="16.5" customHeight="1">
      <c r="J64" s="23">
        <v>60</v>
      </c>
      <c r="K64" s="169" t="s">
        <v>29</v>
      </c>
      <c r="L64" s="169" t="s">
        <v>25</v>
      </c>
      <c r="M64" s="169" t="s">
        <v>96</v>
      </c>
      <c r="N64" s="169" t="s">
        <v>28</v>
      </c>
      <c r="O64" s="169" t="s">
        <v>13</v>
      </c>
      <c r="Q64" s="168">
        <v>8</v>
      </c>
      <c r="R64" s="168">
        <v>8</v>
      </c>
      <c r="S64" s="168">
        <v>15</v>
      </c>
      <c r="T64" s="168">
        <v>9</v>
      </c>
      <c r="U64" s="168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1</v>
      </c>
      <c r="Z64" s="23" cm="1">
        <f t="array" ref="Z64">_xlfn.LET(_xlpm.x, N64:N66, IF(SUM(
(_xlpm.x="M4")*1, (_xlpm.x="M5")*1, (_xlpm.x="A")*1, (_xlpm.x="K")*1,
(_xlpm.x="G4")*1, (_xlpm.x="G5")*1, (_xlpm.x="GA")*1, (_xlpm.x="GK")*1  )&gt;0, 1, 3))</f>
        <v>3</v>
      </c>
      <c r="AA64" s="23" cm="1">
        <f t="array" ref="AA64">_xlfn.LET(_xlpm.x, O64:O66, IF(SUM(
(_xlpm.x="M4")*1, (_xlpm.x="M5")*1, (_xlpm.x="A")*1, (_xlpm.x="K")*1,
(_xlpm.x="G4")*1, (_xlpm.x="G5")*1, (_xlpm.x="GA")*1, (_xlpm.x="GK")*1  )&gt;0, 1, 3))</f>
        <v>1</v>
      </c>
      <c r="AC64" s="129" t="s">
        <v>30</v>
      </c>
      <c r="AD64" s="175">
        <v>7</v>
      </c>
      <c r="AE64" s="175">
        <v>8</v>
      </c>
      <c r="AF64" s="175">
        <v>0</v>
      </c>
      <c r="AG64" s="175">
        <v>7</v>
      </c>
      <c r="AH64" s="175">
        <v>14</v>
      </c>
      <c r="AI64" s="5"/>
      <c r="AJ64" s="129" t="s">
        <v>30</v>
      </c>
      <c r="AK64" s="175">
        <v>7</v>
      </c>
      <c r="AL64" s="175">
        <v>8</v>
      </c>
      <c r="AM64" s="175">
        <v>0</v>
      </c>
      <c r="AN64" s="175">
        <v>7</v>
      </c>
      <c r="AO64" s="175">
        <v>14</v>
      </c>
    </row>
    <row r="65" spans="10:41" ht="16.5" customHeight="1">
      <c r="J65" s="168">
        <v>61</v>
      </c>
      <c r="K65" s="169" t="s">
        <v>95</v>
      </c>
      <c r="L65" s="169" t="s">
        <v>95</v>
      </c>
      <c r="M65" s="169" t="s">
        <v>81</v>
      </c>
      <c r="N65" s="169" t="s">
        <v>78</v>
      </c>
      <c r="O65" s="169" t="s">
        <v>12</v>
      </c>
      <c r="Q65" s="168">
        <v>6</v>
      </c>
      <c r="R65" s="168">
        <v>6</v>
      </c>
      <c r="S65" s="168">
        <v>14</v>
      </c>
      <c r="T65" s="168">
        <v>11</v>
      </c>
      <c r="U65" s="168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(_xlpm.x="M4")*1, (_xlpm.x="M5")*1, (_xlpm.x="A")*1, (_xlpm.x="K")*1,
(_xlpm.x="G4")*1, (_xlpm.x="G5")*1, (_xlpm.x="GA")*1, (_xlpm.x="GK")*1  )&gt;0, 1, 3))</f>
        <v>1</v>
      </c>
      <c r="AA65" s="23" cm="1">
        <f t="array" ref="AA65">_xlfn.LET(_xlpm.x, O65:O67, IF(SUM(
(_xlpm.x="M4")*1, (_xlpm.x="M5")*1, (_xlpm.x="A")*1, (_xlpm.x="K")*1,
(_xlpm.x="G4")*1, (_xlpm.x="G5")*1, (_xlpm.x="GA")*1, (_xlpm.x="GK")*1  )&gt;0, 1, 3))</f>
        <v>1</v>
      </c>
      <c r="AC65" s="174" t="s">
        <v>78</v>
      </c>
      <c r="AD65" s="176">
        <v>0</v>
      </c>
      <c r="AE65" s="176">
        <v>3</v>
      </c>
      <c r="AF65" s="176">
        <v>3</v>
      </c>
      <c r="AG65" s="176">
        <v>2</v>
      </c>
      <c r="AH65" s="176">
        <v>0</v>
      </c>
      <c r="AI65" s="5"/>
      <c r="AJ65" s="174" t="s">
        <v>78</v>
      </c>
      <c r="AK65" s="176">
        <v>0</v>
      </c>
      <c r="AL65" s="176">
        <v>3</v>
      </c>
      <c r="AM65" s="176">
        <v>3</v>
      </c>
      <c r="AN65" s="176">
        <v>2</v>
      </c>
      <c r="AO65" s="176">
        <v>0</v>
      </c>
    </row>
    <row r="66" spans="10:41" ht="16.5" customHeight="1">
      <c r="J66" s="23">
        <v>62</v>
      </c>
      <c r="K66" s="169" t="s">
        <v>29</v>
      </c>
      <c r="L66" s="169" t="s">
        <v>85</v>
      </c>
      <c r="M66" s="169" t="s">
        <v>96</v>
      </c>
      <c r="N66" s="169" t="s">
        <v>15</v>
      </c>
      <c r="O66" s="169" t="s">
        <v>30</v>
      </c>
      <c r="Q66" s="168">
        <v>8</v>
      </c>
      <c r="R66" s="168">
        <v>18</v>
      </c>
      <c r="S66" s="168">
        <v>15</v>
      </c>
      <c r="T66" s="168">
        <v>2</v>
      </c>
      <c r="U66" s="168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(_xlpm.x="M4")*1, (_xlpm.x="M5")*1, (_xlpm.x="A")*1, (_xlpm.x="K")*1,
(_xlpm.x="G4")*1, (_xlpm.x="G5")*1, (_xlpm.x="GA")*1, (_xlpm.x="GK")*1  )&gt;0, 1, 3))</f>
        <v>1</v>
      </c>
      <c r="AA66" s="23" cm="1">
        <f t="array" ref="AA66">_xlfn.LET(_xlpm.x, O66:O68, IF(SUM(
(_xlpm.x="M4")*1, (_xlpm.x="M5")*1, (_xlpm.x="A")*1, (_xlpm.x="K")*1,
(_xlpm.x="G4")*1, (_xlpm.x="G5")*1, (_xlpm.x="GA")*1, (_xlpm.x="GK")*1  )&gt;0, 1, 3))</f>
        <v>1</v>
      </c>
      <c r="AC66" s="174" t="s">
        <v>79</v>
      </c>
      <c r="AD66" s="176">
        <v>0</v>
      </c>
      <c r="AE66" s="176">
        <v>4</v>
      </c>
      <c r="AF66" s="176">
        <v>1</v>
      </c>
      <c r="AG66" s="176">
        <v>2</v>
      </c>
      <c r="AH66" s="176">
        <v>0</v>
      </c>
      <c r="AI66" s="5"/>
      <c r="AJ66" s="174" t="s">
        <v>79</v>
      </c>
      <c r="AK66" s="176">
        <v>0</v>
      </c>
      <c r="AL66" s="176">
        <v>4</v>
      </c>
      <c r="AM66" s="176">
        <v>1</v>
      </c>
      <c r="AN66" s="176">
        <v>2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12</v>
      </c>
      <c r="M67" s="169" t="s">
        <v>82</v>
      </c>
      <c r="N67" s="169" t="s">
        <v>13</v>
      </c>
      <c r="O67" s="169" t="s">
        <v>31</v>
      </c>
      <c r="Q67" s="168">
        <v>7</v>
      </c>
      <c r="R67" s="168">
        <v>4</v>
      </c>
      <c r="S67" s="168">
        <v>16</v>
      </c>
      <c r="T67" s="168">
        <v>5</v>
      </c>
      <c r="U67" s="168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(_xlpm.x="M4")*1, (_xlpm.x="M5")*1, (_xlpm.x="A")*1, (_xlpm.x="K")*1,
(_xlpm.x="G4")*1, (_xlpm.x="G5")*1, (_xlpm.x="GA")*1, (_xlpm.x="GK")*1  )&gt;0, 1, 3))</f>
        <v>1</v>
      </c>
      <c r="AA67" s="23" cm="1">
        <f t="array" ref="AA67">_xlfn.LET(_xlpm.x, O67:O69, IF(SUM(
(_xlpm.x="M4")*1, (_xlpm.x="M5")*1, (_xlpm.x="A")*1, (_xlpm.x="K")*1,
(_xlpm.x="G4")*1, (_xlpm.x="G5")*1, (_xlpm.x="GA")*1, (_xlpm.x="GK")*1  )&gt;0, 1, 3))</f>
        <v>1</v>
      </c>
      <c r="AC67" s="174" t="s">
        <v>80</v>
      </c>
      <c r="AD67" s="176">
        <v>0</v>
      </c>
      <c r="AE67" s="176">
        <v>4</v>
      </c>
      <c r="AF67" s="176">
        <v>8</v>
      </c>
      <c r="AG67" s="176">
        <v>3</v>
      </c>
      <c r="AH67" s="176">
        <v>0</v>
      </c>
      <c r="AI67" s="5"/>
      <c r="AJ67" s="174" t="s">
        <v>80</v>
      </c>
      <c r="AK67" s="176">
        <v>0</v>
      </c>
      <c r="AL67" s="176">
        <v>4</v>
      </c>
      <c r="AM67" s="176">
        <v>8</v>
      </c>
      <c r="AN67" s="176">
        <v>3</v>
      </c>
      <c r="AO67" s="176">
        <v>0</v>
      </c>
    </row>
    <row r="68" spans="10:41" ht="16.5" customHeight="1">
      <c r="J68" s="23">
        <v>64</v>
      </c>
      <c r="K68" s="169" t="s">
        <v>29</v>
      </c>
      <c r="L68" s="169" t="s">
        <v>31</v>
      </c>
      <c r="M68" s="169" t="s">
        <v>96</v>
      </c>
      <c r="N68" s="169" t="s">
        <v>15</v>
      </c>
      <c r="O68" s="169" t="s">
        <v>12</v>
      </c>
      <c r="Q68" s="168">
        <v>8</v>
      </c>
      <c r="R68" s="168">
        <v>7</v>
      </c>
      <c r="S68" s="168">
        <v>15</v>
      </c>
      <c r="T68" s="168">
        <v>2</v>
      </c>
      <c r="U68" s="168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(_xlpm.x="M4")*1, (_xlpm.x="M5")*1, (_xlpm.x="A")*1, (_xlpm.x="K")*1,
(_xlpm.x="G4")*1, (_xlpm.x="G5")*1, (_xlpm.x="GA")*1, (_xlpm.x="GK")*1  )&gt;0, 1, 3))</f>
        <v>1</v>
      </c>
      <c r="AA68" s="23" cm="1">
        <f t="array" ref="AA68">_xlfn.LET(_xlpm.x, O68:O70, IF(SUM(
(_xlpm.x="M4")*1, (_xlpm.x="M5")*1, (_xlpm.x="A")*1, (_xlpm.x="K")*1,
(_xlpm.x="G4")*1, (_xlpm.x="G5")*1, (_xlpm.x="GA")*1, (_xlpm.x="GK")*1  )&gt;0, 1, 3))</f>
        <v>3</v>
      </c>
      <c r="AC68" s="174" t="s">
        <v>81</v>
      </c>
      <c r="AD68" s="176">
        <v>0</v>
      </c>
      <c r="AE68" s="176">
        <v>9</v>
      </c>
      <c r="AF68" s="176">
        <v>43</v>
      </c>
      <c r="AG68" s="176">
        <v>12</v>
      </c>
      <c r="AH68" s="176">
        <v>0</v>
      </c>
      <c r="AI68" s="5"/>
      <c r="AJ68" s="174" t="s">
        <v>81</v>
      </c>
      <c r="AK68" s="176">
        <v>0</v>
      </c>
      <c r="AL68" s="176">
        <v>9</v>
      </c>
      <c r="AM68" s="176">
        <v>43</v>
      </c>
      <c r="AN68" s="176">
        <v>12</v>
      </c>
      <c r="AO68" s="176">
        <v>0</v>
      </c>
    </row>
    <row r="69" spans="10:41" ht="16.5" customHeight="1">
      <c r="J69" s="168">
        <v>65</v>
      </c>
      <c r="K69" s="169" t="s">
        <v>95</v>
      </c>
      <c r="L69" s="169" t="s">
        <v>12</v>
      </c>
      <c r="M69" s="169" t="s">
        <v>81</v>
      </c>
      <c r="N69" s="169" t="s">
        <v>84</v>
      </c>
      <c r="O69" s="169" t="s">
        <v>16</v>
      </c>
      <c r="Q69" s="168">
        <v>6</v>
      </c>
      <c r="R69" s="168">
        <v>4</v>
      </c>
      <c r="S69" s="168">
        <v>14</v>
      </c>
      <c r="T69" s="168">
        <v>17</v>
      </c>
      <c r="U69" s="168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(_xlpm.x="M4")*1, (_xlpm.x="M5")*1, (_xlpm.x="A")*1, (_xlpm.x="K")*1,
(_xlpm.x="G4")*1, (_xlpm.x="G5")*1, (_xlpm.x="GA")*1, (_xlpm.x="GK")*1  )&gt;0, 1, 3))</f>
        <v>1</v>
      </c>
      <c r="AA69" s="23" cm="1">
        <f t="array" ref="AA69">_xlfn.LET(_xlpm.x, O69:O71, IF(SUM(
(_xlpm.x="M4")*1, (_xlpm.x="M5")*1, (_xlpm.x="A")*1, (_xlpm.x="K")*1,
(_xlpm.x="G4")*1, (_xlpm.x="G5")*1, (_xlpm.x="GA")*1, (_xlpm.x="GK")*1  )&gt;0, 1, 3))</f>
        <v>3</v>
      </c>
      <c r="AC69" s="174" t="s">
        <v>96</v>
      </c>
      <c r="AD69" s="176">
        <v>0</v>
      </c>
      <c r="AE69" s="176">
        <v>9</v>
      </c>
      <c r="AF69" s="176">
        <v>42</v>
      </c>
      <c r="AG69" s="176">
        <v>13</v>
      </c>
      <c r="AH69" s="176">
        <v>0</v>
      </c>
      <c r="AI69" s="5"/>
      <c r="AJ69" s="174" t="s">
        <v>96</v>
      </c>
      <c r="AK69" s="176">
        <v>0</v>
      </c>
      <c r="AL69" s="176">
        <v>9</v>
      </c>
      <c r="AM69" s="176">
        <v>42</v>
      </c>
      <c r="AN69" s="176">
        <v>13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94</v>
      </c>
      <c r="M70" s="169" t="s">
        <v>94</v>
      </c>
      <c r="N70" s="169" t="s">
        <v>12</v>
      </c>
      <c r="O70" s="169" t="s">
        <v>27</v>
      </c>
      <c r="Q70" s="168">
        <v>8</v>
      </c>
      <c r="R70" s="168">
        <v>17</v>
      </c>
      <c r="S70" s="168">
        <v>17</v>
      </c>
      <c r="T70" s="168">
        <v>4</v>
      </c>
      <c r="U70" s="168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(_xlpm.x="M4")*1, (_xlpm.x="M5")*1, (_xlpm.x="A")*1, (_xlpm.x="K")*1,
(_xlpm.x="G4")*1, (_xlpm.x="G5")*1, (_xlpm.x="GA")*1, (_xlpm.x="GK")*1  )&gt;0, 1, 3))</f>
        <v>1</v>
      </c>
      <c r="AA70" s="23" cm="1">
        <f t="array" ref="AA70">_xlfn.LET(_xlpm.x, O70:O72, IF(SUM(
(_xlpm.x="M4")*1, (_xlpm.x="M5")*1, (_xlpm.x="A")*1, (_xlpm.x="K")*1,
(_xlpm.x="G4")*1, (_xlpm.x="G5")*1, (_xlpm.x="GA")*1, (_xlpm.x="GK")*1  )&gt;0, 1, 3))</f>
        <v>3</v>
      </c>
      <c r="AC70" s="174" t="s">
        <v>82</v>
      </c>
      <c r="AD70" s="176">
        <v>0</v>
      </c>
      <c r="AE70" s="176">
        <v>11</v>
      </c>
      <c r="AF70" s="176">
        <v>42</v>
      </c>
      <c r="AG70" s="176">
        <v>11</v>
      </c>
      <c r="AH70" s="176">
        <v>0</v>
      </c>
      <c r="AI70" s="5"/>
      <c r="AJ70" s="174" t="s">
        <v>82</v>
      </c>
      <c r="AK70" s="176">
        <v>0</v>
      </c>
      <c r="AL70" s="176">
        <v>11</v>
      </c>
      <c r="AM70" s="176">
        <v>42</v>
      </c>
      <c r="AN70" s="176">
        <v>11</v>
      </c>
      <c r="AO70" s="176">
        <v>0</v>
      </c>
    </row>
    <row r="71" spans="10:41" ht="16.5" customHeight="1">
      <c r="J71" s="168">
        <v>67</v>
      </c>
      <c r="K71" s="169" t="s">
        <v>13</v>
      </c>
      <c r="L71" s="169" t="s">
        <v>13</v>
      </c>
      <c r="M71" s="169" t="s">
        <v>80</v>
      </c>
      <c r="N71" s="169" t="s">
        <v>13</v>
      </c>
      <c r="O71" s="169" t="s">
        <v>12</v>
      </c>
      <c r="Q71" s="168">
        <v>5</v>
      </c>
      <c r="R71" s="168">
        <v>5</v>
      </c>
      <c r="S71" s="168">
        <v>13</v>
      </c>
      <c r="T71" s="168">
        <v>5</v>
      </c>
      <c r="U71" s="168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(_xlpm.x="M4")*1, (_xlpm.x="M5")*1, (_xlpm.x="A")*1, (_xlpm.x="K")*1,
(_xlpm.x="G4")*1, (_xlpm.x="G5")*1, (_xlpm.x="GA")*1, (_xlpm.x="GK")*1  )&gt;0, 1, 3))</f>
        <v>1</v>
      </c>
      <c r="AA71" s="23" cm="1">
        <f t="array" ref="AA71">_xlfn.LET(_xlpm.x, O71:O73, IF(SUM(
(_xlpm.x="M4")*1, (_xlpm.x="M5")*1, (_xlpm.x="A")*1, (_xlpm.x="K")*1,
(_xlpm.x="G4")*1, (_xlpm.x="G5")*1, (_xlpm.x="GA")*1, (_xlpm.x="GK")*1  )&gt;0, 1, 3))</f>
        <v>3</v>
      </c>
      <c r="AC71" s="174" t="s">
        <v>94</v>
      </c>
      <c r="AD71" s="176">
        <v>0</v>
      </c>
      <c r="AE71" s="176">
        <v>10</v>
      </c>
      <c r="AF71" s="176">
        <v>44</v>
      </c>
      <c r="AG71" s="176">
        <v>11</v>
      </c>
      <c r="AH71" s="176">
        <v>0</v>
      </c>
      <c r="AI71" s="5"/>
      <c r="AJ71" s="174" t="s">
        <v>94</v>
      </c>
      <c r="AK71" s="176">
        <v>0</v>
      </c>
      <c r="AL71" s="176">
        <v>10</v>
      </c>
      <c r="AM71" s="176">
        <v>44</v>
      </c>
      <c r="AN71" s="176">
        <v>11</v>
      </c>
      <c r="AO71" s="176">
        <v>0</v>
      </c>
    </row>
    <row r="72" spans="10:41" ht="16.5" customHeight="1">
      <c r="J72" s="23">
        <v>68</v>
      </c>
      <c r="K72" s="169" t="s">
        <v>29</v>
      </c>
      <c r="L72" s="169" t="s">
        <v>28</v>
      </c>
      <c r="M72" s="169" t="s">
        <v>96</v>
      </c>
      <c r="N72" s="169" t="s">
        <v>87</v>
      </c>
      <c r="O72" s="169" t="s">
        <v>16</v>
      </c>
      <c r="Q72" s="168">
        <v>8</v>
      </c>
      <c r="R72" s="168">
        <v>9</v>
      </c>
      <c r="S72" s="168">
        <v>15</v>
      </c>
      <c r="T72" s="168">
        <v>19</v>
      </c>
      <c r="U72" s="168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(_xlpm.x="M4")*1, (_xlpm.x="M5")*1, (_xlpm.x="A")*1, (_xlpm.x="K")*1,
(_xlpm.x="G4")*1, (_xlpm.x="G5")*1, (_xlpm.x="GA")*1, (_xlpm.x="GK")*1  )&gt;0, 1, 3))</f>
        <v>1</v>
      </c>
      <c r="AA72" s="23" cm="1">
        <f t="array" ref="AA72">_xlfn.LET(_xlpm.x, O72:O74, IF(SUM(
(_xlpm.x="M4")*1, (_xlpm.x="M5")*1, (_xlpm.x="A")*1, (_xlpm.x="K")*1,
(_xlpm.x="G4")*1, (_xlpm.x="G5")*1, (_xlpm.x="GA")*1, (_xlpm.x="GK")*1  )&gt;0, 1, 3))</f>
        <v>1</v>
      </c>
      <c r="AC72" s="174" t="s">
        <v>85</v>
      </c>
      <c r="AD72" s="176">
        <v>0</v>
      </c>
      <c r="AE72" s="176">
        <v>4</v>
      </c>
      <c r="AF72" s="176">
        <v>6</v>
      </c>
      <c r="AG72" s="176">
        <v>2</v>
      </c>
      <c r="AH72" s="176">
        <v>0</v>
      </c>
      <c r="AI72" s="5"/>
      <c r="AJ72" s="174" t="s">
        <v>85</v>
      </c>
      <c r="AK72" s="176">
        <v>0</v>
      </c>
      <c r="AL72" s="176">
        <v>4</v>
      </c>
      <c r="AM72" s="176">
        <v>6</v>
      </c>
      <c r="AN72" s="176">
        <v>2</v>
      </c>
      <c r="AO72" s="176">
        <v>0</v>
      </c>
    </row>
    <row r="73" spans="10:41" ht="16.5" customHeight="1">
      <c r="J73" s="168">
        <v>69</v>
      </c>
      <c r="K73" s="169" t="s">
        <v>17</v>
      </c>
      <c r="L73" s="169" t="s">
        <v>25</v>
      </c>
      <c r="M73" s="169" t="s">
        <v>94</v>
      </c>
      <c r="N73" s="169" t="s">
        <v>30</v>
      </c>
      <c r="O73" s="169" t="s">
        <v>27</v>
      </c>
      <c r="Q73" s="168">
        <v>7</v>
      </c>
      <c r="R73" s="168">
        <v>8</v>
      </c>
      <c r="S73" s="168">
        <v>17</v>
      </c>
      <c r="T73" s="168">
        <v>10</v>
      </c>
      <c r="U73" s="168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(_xlpm.x="M4")*1, (_xlpm.x="M5")*1, (_xlpm.x="A")*1, (_xlpm.x="K")*1,
(_xlpm.x="G4")*1, (_xlpm.x="G5")*1, (_xlpm.x="GA")*1, (_xlpm.x="GK")*1  )&gt;0, 1, 3))</f>
        <v>1</v>
      </c>
      <c r="AA73" s="23" cm="1">
        <f t="array" ref="AA73">_xlfn.LET(_xlpm.x, O73:O75, IF(SUM(
(_xlpm.x="M4")*1, (_xlpm.x="M5")*1, (_xlpm.x="A")*1, (_xlpm.x="K")*1,
(_xlpm.x="G4")*1, (_xlpm.x="G5")*1, (_xlpm.x="GA")*1, (_xlpm.x="GK")*1  )&gt;0, 1, 3))</f>
        <v>1</v>
      </c>
      <c r="AC73" s="174" t="s">
        <v>87</v>
      </c>
      <c r="AD73" s="176">
        <v>0</v>
      </c>
      <c r="AE73" s="176">
        <v>3</v>
      </c>
      <c r="AF73" s="176">
        <v>9</v>
      </c>
      <c r="AG73" s="176">
        <v>3</v>
      </c>
      <c r="AH73" s="176">
        <v>0</v>
      </c>
      <c r="AI73" s="5"/>
      <c r="AJ73" s="174" t="s">
        <v>87</v>
      </c>
      <c r="AK73" s="176">
        <v>0</v>
      </c>
      <c r="AL73" s="176">
        <v>3</v>
      </c>
      <c r="AM73" s="176">
        <v>9</v>
      </c>
      <c r="AN73" s="176">
        <v>3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95</v>
      </c>
      <c r="M74" s="169" t="s">
        <v>82</v>
      </c>
      <c r="N74" s="169" t="s">
        <v>83</v>
      </c>
      <c r="O74" s="169" t="s">
        <v>13</v>
      </c>
      <c r="Q74" s="168">
        <v>8</v>
      </c>
      <c r="R74" s="168">
        <v>6</v>
      </c>
      <c r="S74" s="168">
        <v>16</v>
      </c>
      <c r="T74" s="168">
        <v>16</v>
      </c>
      <c r="U74" s="168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(_xlpm.x="M4")*1, (_xlpm.x="M5")*1, (_xlpm.x="A")*1, (_xlpm.x="K")*1,
(_xlpm.x="G4")*1, (_xlpm.x="G5")*1, (_xlpm.x="GA")*1, (_xlpm.x="GK")*1  )&gt;0, 1, 3))</f>
        <v>1</v>
      </c>
      <c r="AA74" s="23" cm="1">
        <f t="array" ref="AA74">_xlfn.LET(_xlpm.x, O74:O76, IF(SUM(
(_xlpm.x="M4")*1, (_xlpm.x="M5")*1, (_xlpm.x="A")*1, (_xlpm.x="K")*1,
(_xlpm.x="G4")*1, (_xlpm.x="G5")*1, (_xlpm.x="GA")*1, (_xlpm.x="GK")*1  )&gt;0, 1, 3))</f>
        <v>1</v>
      </c>
      <c r="AD74" s="99">
        <v>199</v>
      </c>
      <c r="AE74" s="99">
        <v>208</v>
      </c>
      <c r="AF74" s="99">
        <v>198</v>
      </c>
      <c r="AG74" s="99">
        <v>207</v>
      </c>
      <c r="AH74" s="99">
        <v>198</v>
      </c>
      <c r="AI74" s="5"/>
      <c r="AK74" s="99">
        <v>199</v>
      </c>
      <c r="AL74" s="99">
        <v>208</v>
      </c>
      <c r="AM74" s="99">
        <v>198</v>
      </c>
      <c r="AN74" s="99">
        <v>207</v>
      </c>
      <c r="AO74" s="99">
        <v>198</v>
      </c>
    </row>
    <row r="75" spans="10:41" ht="16.5" customHeight="1">
      <c r="J75" s="168">
        <v>71</v>
      </c>
      <c r="K75" s="169" t="s">
        <v>17</v>
      </c>
      <c r="L75" s="169" t="s">
        <v>12</v>
      </c>
      <c r="M75" s="169" t="s">
        <v>94</v>
      </c>
      <c r="N75" s="169" t="s">
        <v>95</v>
      </c>
      <c r="O75" s="169" t="s">
        <v>28</v>
      </c>
      <c r="Q75" s="168">
        <v>7</v>
      </c>
      <c r="R75" s="168">
        <v>4</v>
      </c>
      <c r="S75" s="168">
        <v>17</v>
      </c>
      <c r="T75" s="168">
        <v>6</v>
      </c>
      <c r="U75" s="168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(_xlpm.x="M4")*1, (_xlpm.x="M5")*1, (_xlpm.x="A")*1, (_xlpm.x="K")*1,
(_xlpm.x="G4")*1, (_xlpm.x="G5")*1, (_xlpm.x="GA")*1, (_xlpm.x="GK")*1  )&gt;0, 1, 3))</f>
        <v>1</v>
      </c>
      <c r="AA75" s="23" cm="1">
        <f t="array" ref="AA75">_xlfn.LET(_xlpm.x, O75:O77, IF(SUM(
(_xlpm.x="M4")*1, (_xlpm.x="M5")*1, (_xlpm.x="A")*1, (_xlpm.x="K")*1,
(_xlpm.x="G4")*1, (_xlpm.x="G5")*1, (_xlpm.x="GA")*1, (_xlpm.x="GK")*1  )&gt;0, 1, 3))</f>
        <v>1</v>
      </c>
      <c r="AH75" s="5"/>
      <c r="AI75" s="5"/>
      <c r="AO75" s="5"/>
    </row>
    <row r="76" spans="10:41" ht="16.5" customHeight="1">
      <c r="J76" s="23">
        <v>72</v>
      </c>
      <c r="K76" s="169" t="s">
        <v>31</v>
      </c>
      <c r="L76" s="169" t="s">
        <v>25</v>
      </c>
      <c r="M76" s="169" t="s">
        <v>81</v>
      </c>
      <c r="N76" s="169" t="s">
        <v>29</v>
      </c>
      <c r="O76" s="169" t="s">
        <v>95</v>
      </c>
      <c r="Q76" s="168">
        <v>7</v>
      </c>
      <c r="R76" s="168">
        <v>8</v>
      </c>
      <c r="S76" s="168">
        <v>14</v>
      </c>
      <c r="T76" s="168">
        <v>8</v>
      </c>
      <c r="U76" s="168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1</v>
      </c>
      <c r="Z76" s="23" cm="1">
        <f t="array" ref="Z76">_xlfn.LET(_xlpm.x, N76:N78, IF(SUM(
(_xlpm.x="M4")*1, (_xlpm.x="M5")*1, (_xlpm.x="A")*1, (_xlpm.x="K")*1,
(_xlpm.x="G4")*1, (_xlpm.x="G5")*1, (_xlpm.x="GA")*1, (_xlpm.x="GK")*1  )&gt;0, 1, 3))</f>
        <v>1</v>
      </c>
      <c r="AA76" s="23" cm="1">
        <f t="array" ref="AA76">_xlfn.LET(_xlpm.x, O76:O78, IF(SUM(
(_xlpm.x="M4")*1, (_xlpm.x="M5")*1, (_xlpm.x="A")*1, (_xlpm.x="K")*1,
(_xlpm.x="G4")*1, (_xlpm.x="G5")*1, (_xlpm.x="GA")*1, (_xlpm.x="GK")*1  )&gt;0, 1, 3))</f>
        <v>1</v>
      </c>
      <c r="AH76" s="5"/>
      <c r="AI76" s="5"/>
      <c r="AO76" s="5"/>
    </row>
    <row r="77" spans="10:41" ht="16.5" customHeight="1">
      <c r="J77" s="168">
        <v>73</v>
      </c>
      <c r="K77" s="169" t="s">
        <v>95</v>
      </c>
      <c r="L77" s="169" t="s">
        <v>12</v>
      </c>
      <c r="M77" s="169" t="s">
        <v>96</v>
      </c>
      <c r="N77" s="169" t="s">
        <v>80</v>
      </c>
      <c r="O77" s="169" t="s">
        <v>30</v>
      </c>
      <c r="Q77" s="168">
        <v>6</v>
      </c>
      <c r="R77" s="168">
        <v>4</v>
      </c>
      <c r="S77" s="168">
        <v>15</v>
      </c>
      <c r="T77" s="168">
        <v>13</v>
      </c>
      <c r="U77" s="168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1</v>
      </c>
      <c r="Z77" s="23" cm="1">
        <f t="array" ref="Z77">_xlfn.LET(_xlpm.x, N77:N79, IF(SUM(
(_xlpm.x="M4")*1, (_xlpm.x="M5")*1, (_xlpm.x="A")*1, (_xlpm.x="K")*1,
(_xlpm.x="G4")*1, (_xlpm.x="G5")*1, (_xlpm.x="GA")*1, (_xlpm.x="GK")*1  )&gt;0, 1, 3))</f>
        <v>1</v>
      </c>
      <c r="AA77" s="23" cm="1">
        <f t="array" ref="AA77">_xlfn.LET(_xlpm.x, O77:O79, IF(SUM(
(_xlpm.x="M4")*1, (_xlpm.x="M5")*1, (_xlpm.x="A")*1, (_xlpm.x="K")*1,
(_xlpm.x="G4")*1, (_xlpm.x="G5")*1, (_xlpm.x="GA")*1, (_xlpm.x="GK")*1  )&gt;0, 1, 3))</f>
        <v>1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81</v>
      </c>
      <c r="N78" s="169" t="s">
        <v>29</v>
      </c>
      <c r="O78" s="169" t="s">
        <v>31</v>
      </c>
      <c r="Q78" s="168">
        <v>7</v>
      </c>
      <c r="R78" s="168">
        <v>2</v>
      </c>
      <c r="S78" s="168">
        <v>14</v>
      </c>
      <c r="T78" s="168">
        <v>8</v>
      </c>
      <c r="U78" s="168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1</v>
      </c>
      <c r="Z78" s="23" cm="1">
        <f t="array" ref="Z78">_xlfn.LET(_xlpm.x, N78:N80, IF(SUM(
(_xlpm.x="M4")*1, (_xlpm.x="M5")*1, (_xlpm.x="A")*1, (_xlpm.x="K")*1,
(_xlpm.x="G4")*1, (_xlpm.x="G5")*1, (_xlpm.x="GA")*1, (_xlpm.x="GK")*1  )&gt;0, 1, 3))</f>
        <v>1</v>
      </c>
      <c r="AA78" s="23" cm="1">
        <f t="array" ref="AA78">_xlfn.LET(_xlpm.x, O78:O80, IF(SUM(
(_xlpm.x="M4")*1, (_xlpm.x="M5")*1, (_xlpm.x="A")*1, (_xlpm.x="K")*1,
(_xlpm.x="G4")*1, (_xlpm.x="G5")*1, (_xlpm.x="GA")*1, (_xlpm.x="GK")*1  )&gt;0, 1, 3))</f>
        <v>1</v>
      </c>
      <c r="AH78" s="5"/>
      <c r="AI78" s="5"/>
      <c r="AO78" s="5"/>
    </row>
    <row r="79" spans="10:41" ht="16.5" customHeight="1">
      <c r="J79" s="168">
        <v>75</v>
      </c>
      <c r="K79" s="169" t="s">
        <v>29</v>
      </c>
      <c r="L79" s="169" t="s">
        <v>17</v>
      </c>
      <c r="M79" s="169" t="s">
        <v>96</v>
      </c>
      <c r="N79" s="169" t="s">
        <v>13</v>
      </c>
      <c r="O79" s="169" t="s">
        <v>13</v>
      </c>
      <c r="Q79" s="168">
        <v>8</v>
      </c>
      <c r="R79" s="168">
        <v>7</v>
      </c>
      <c r="S79" s="168">
        <v>15</v>
      </c>
      <c r="T79" s="168">
        <v>5</v>
      </c>
      <c r="U79" s="168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1</v>
      </c>
      <c r="Z79" s="23" cm="1">
        <f t="array" ref="Z79">_xlfn.LET(_xlpm.x, N79:N81, IF(SUM(
(_xlpm.x="M4")*1, (_xlpm.x="M5")*1, (_xlpm.x="A")*1, (_xlpm.x="K")*1,
(_xlpm.x="G4")*1, (_xlpm.x="G5")*1, (_xlpm.x="GA")*1, (_xlpm.x="GK")*1  )&gt;0, 1, 3))</f>
        <v>1</v>
      </c>
      <c r="AA79" s="23" cm="1">
        <f t="array" ref="AA79">_xlfn.LET(_xlpm.x, O79:O81, IF(SUM(
(_xlpm.x="M4")*1, (_xlpm.x="M5")*1, (_xlpm.x="A")*1, (_xlpm.x="K")*1,
(_xlpm.x="G4")*1, (_xlpm.x="G5")*1, (_xlpm.x="GA")*1, (_xlpm.x="GK")*1  )&gt;0, 1, 3))</f>
        <v>1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293</v>
      </c>
      <c r="M80" s="169" t="s">
        <v>81</v>
      </c>
      <c r="N80" s="169" t="s">
        <v>28</v>
      </c>
      <c r="O80" s="169" t="s">
        <v>95</v>
      </c>
      <c r="Q80" s="168">
        <v>7</v>
      </c>
      <c r="R80" s="168">
        <v>6</v>
      </c>
      <c r="S80" s="168">
        <v>14</v>
      </c>
      <c r="T80" s="168">
        <v>9</v>
      </c>
      <c r="U80" s="168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1</v>
      </c>
      <c r="Z80" s="23" cm="1">
        <f t="array" ref="Z80">_xlfn.LET(_xlpm.x, N80:N82, IF(SUM(
(_xlpm.x="M4")*1, (_xlpm.x="M5")*1, (_xlpm.x="A")*1, (_xlpm.x="K")*1,
(_xlpm.x="G4")*1, (_xlpm.x="G5")*1, (_xlpm.x="GA")*1, (_xlpm.x="GK")*1  )&gt;0, 1, 3))</f>
        <v>1</v>
      </c>
      <c r="AA80" s="23" cm="1">
        <f t="array" ref="AA80">_xlfn.LET(_xlpm.x, O80:O82, IF(SUM(
(_xlpm.x="M4")*1, (_xlpm.x="M5")*1, (_xlpm.x="A")*1, (_xlpm.x="K")*1,
(_xlpm.x="G4")*1, (_xlpm.x="G5")*1, (_xlpm.x="GA")*1, (_xlpm.x="GK")*1  )&gt;0, 1, 3))</f>
        <v>1</v>
      </c>
      <c r="AH80" s="5"/>
      <c r="AI80" s="5"/>
      <c r="AO80" s="5"/>
    </row>
    <row r="81" spans="10:41">
      <c r="J81" s="168">
        <v>77</v>
      </c>
      <c r="K81" s="169" t="s">
        <v>29</v>
      </c>
      <c r="L81" s="169" t="s">
        <v>31</v>
      </c>
      <c r="M81" s="169" t="s">
        <v>96</v>
      </c>
      <c r="N81" s="169" t="s">
        <v>12</v>
      </c>
      <c r="O81" s="169" t="s">
        <v>31</v>
      </c>
      <c r="Q81" s="168">
        <v>8</v>
      </c>
      <c r="R81" s="168">
        <v>7</v>
      </c>
      <c r="S81" s="168">
        <v>15</v>
      </c>
      <c r="T81" s="168">
        <v>4</v>
      </c>
      <c r="U81" s="168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1</v>
      </c>
      <c r="Z81" s="23" cm="1">
        <f t="array" ref="Z81">_xlfn.LET(_xlpm.x, N81:N83, IF(SUM(
(_xlpm.x="M4")*1, (_xlpm.x="M5")*1, (_xlpm.x="A")*1, (_xlpm.x="K")*1,
(_xlpm.x="G4")*1, (_xlpm.x="G5")*1, (_xlpm.x="GA")*1, (_xlpm.x="GK")*1  )&gt;0, 1, 3))</f>
        <v>1</v>
      </c>
      <c r="AA81" s="23" cm="1">
        <f t="array" ref="AA81">_xlfn.LET(_xlpm.x, O81:O83, IF(SUM(
(_xlpm.x="M4")*1, (_xlpm.x="M5")*1, (_xlpm.x="A")*1, (_xlpm.x="K")*1,
(_xlpm.x="G4")*1, (_xlpm.x="G5")*1, (_xlpm.x="GA")*1, (_xlpm.x="GK")*1  )&gt;0, 1, 3))</f>
        <v>1</v>
      </c>
      <c r="AH81" s="5"/>
      <c r="AI81" s="5"/>
      <c r="AO81" s="5"/>
    </row>
    <row r="82" spans="10:41">
      <c r="J82" s="23">
        <v>78</v>
      </c>
      <c r="K82" s="169" t="s">
        <v>31</v>
      </c>
      <c r="L82" s="169" t="s">
        <v>85</v>
      </c>
      <c r="M82" s="169" t="s">
        <v>81</v>
      </c>
      <c r="N82" s="169" t="s">
        <v>17</v>
      </c>
      <c r="O82" s="169" t="s">
        <v>30</v>
      </c>
      <c r="Q82" s="168">
        <v>7</v>
      </c>
      <c r="R82" s="168">
        <v>18</v>
      </c>
      <c r="S82" s="168">
        <v>14</v>
      </c>
      <c r="T82" s="168">
        <v>7</v>
      </c>
      <c r="U82" s="168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1</v>
      </c>
      <c r="Z82" s="23" cm="1">
        <f t="array" ref="Z82">_xlfn.LET(_xlpm.x, N82:N84, IF(SUM(
(_xlpm.x="M4")*1, (_xlpm.x="M5")*1, (_xlpm.x="A")*1, (_xlpm.x="K")*1,
(_xlpm.x="G4")*1, (_xlpm.x="G5")*1, (_xlpm.x="GA")*1, (_xlpm.x="GK")*1  )&gt;0, 1, 3))</f>
        <v>1</v>
      </c>
      <c r="AA82" s="23" cm="1">
        <f t="array" ref="AA82">_xlfn.LET(_xlpm.x, O82:O84, IF(SUM(
(_xlpm.x="M4")*1, (_xlpm.x="M5")*1, (_xlpm.x="A")*1, (_xlpm.x="K")*1,
(_xlpm.x="G4")*1, (_xlpm.x="G5")*1, (_xlpm.x="GA")*1, (_xlpm.x="GK")*1  )&gt;0, 1, 3))</f>
        <v>3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13</v>
      </c>
      <c r="M83" s="169" t="s">
        <v>80</v>
      </c>
      <c r="N83" s="169" t="s">
        <v>13</v>
      </c>
      <c r="O83" s="169" t="s">
        <v>15</v>
      </c>
      <c r="Q83" s="168">
        <v>6</v>
      </c>
      <c r="R83" s="168">
        <v>5</v>
      </c>
      <c r="S83" s="168">
        <v>13</v>
      </c>
      <c r="T83" s="168">
        <v>5</v>
      </c>
      <c r="U83" s="168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1</v>
      </c>
      <c r="Z83" s="23" cm="1">
        <f t="array" ref="Z83">_xlfn.LET(_xlpm.x, N83:N85, IF(SUM(
(_xlpm.x="M4")*1, (_xlpm.x="M5")*1, (_xlpm.x="A")*1, (_xlpm.x="K")*1,
(_xlpm.x="G4")*1, (_xlpm.x="G5")*1, (_xlpm.x="GA")*1, (_xlpm.x="GK")*1  )&gt;0, 1, 3))</f>
        <v>1</v>
      </c>
      <c r="AA83" s="23" cm="1">
        <f t="array" ref="AA83">_xlfn.LET(_xlpm.x, O83:O85, IF(SUM(
(_xlpm.x="M4")*1, (_xlpm.x="M5")*1, (_xlpm.x="A")*1, (_xlpm.x="K")*1,
(_xlpm.x="G4")*1, (_xlpm.x="G5")*1, (_xlpm.x="GA")*1, (_xlpm.x="GK")*1  )&gt;0, 1, 3))</f>
        <v>1</v>
      </c>
      <c r="AH83" s="5"/>
      <c r="AI83" s="5"/>
      <c r="AO83" s="5"/>
    </row>
    <row r="84" spans="10:41">
      <c r="J84" s="23">
        <v>80</v>
      </c>
      <c r="K84" s="169" t="s">
        <v>25</v>
      </c>
      <c r="L84" s="169" t="s">
        <v>28</v>
      </c>
      <c r="M84" s="169" t="s">
        <v>81</v>
      </c>
      <c r="N84" s="169" t="s">
        <v>29</v>
      </c>
      <c r="O84" s="169" t="s">
        <v>12</v>
      </c>
      <c r="Q84" s="168">
        <v>8</v>
      </c>
      <c r="R84" s="168">
        <v>9</v>
      </c>
      <c r="S84" s="168">
        <v>14</v>
      </c>
      <c r="T84" s="168">
        <v>8</v>
      </c>
      <c r="U84" s="168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(_xlpm.x="M4")*1, (_xlpm.x="M5")*1, (_xlpm.x="A")*1, (_xlpm.x="K")*1,
(_xlpm.x="G4")*1, (_xlpm.x="G5")*1, (_xlpm.x="GA")*1, (_xlpm.x="GK")*1  )&gt;0, 1, 3))</f>
        <v>1</v>
      </c>
      <c r="AA84" s="23" cm="1">
        <f t="array" ref="AA84">_xlfn.LET(_xlpm.x, O84:O86, IF(SUM(
(_xlpm.x="M4")*1, (_xlpm.x="M5")*1, (_xlpm.x="A")*1, (_xlpm.x="K")*1,
(_xlpm.x="G4")*1, (_xlpm.x="G5")*1, (_xlpm.x="GA")*1, (_xlpm.x="GK")*1  )&gt;0, 1, 3))</f>
        <v>1</v>
      </c>
      <c r="AH84" s="5"/>
      <c r="AI84" s="5"/>
      <c r="AO84" s="5"/>
    </row>
    <row r="85" spans="10:41">
      <c r="J85" s="168">
        <v>81</v>
      </c>
      <c r="K85" s="169" t="s">
        <v>30</v>
      </c>
      <c r="L85" s="169" t="s">
        <v>95</v>
      </c>
      <c r="M85" s="169" t="s">
        <v>85</v>
      </c>
      <c r="N85" s="169" t="s">
        <v>17</v>
      </c>
      <c r="O85" s="169" t="s">
        <v>31</v>
      </c>
      <c r="Q85" s="168">
        <v>10</v>
      </c>
      <c r="R85" s="168">
        <v>6</v>
      </c>
      <c r="S85" s="168">
        <v>18</v>
      </c>
      <c r="T85" s="168">
        <v>7</v>
      </c>
      <c r="U85" s="168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3</v>
      </c>
      <c r="Z85" s="23" cm="1">
        <f t="array" ref="Z85">_xlfn.LET(_xlpm.x, N85:N87, IF(SUM(
(_xlpm.x="M4")*1, (_xlpm.x="M5")*1, (_xlpm.x="A")*1, (_xlpm.x="K")*1,
(_xlpm.x="G4")*1, (_xlpm.x="G5")*1, (_xlpm.x="GA")*1, (_xlpm.x="GK")*1  )&gt;0, 1, 3))</f>
        <v>1</v>
      </c>
      <c r="AA85" s="23" cm="1">
        <f t="array" ref="AA85">_xlfn.LET(_xlpm.x, O85:O87, IF(SUM(
(_xlpm.x="M4")*1, (_xlpm.x="M5")*1, (_xlpm.x="A")*1, (_xlpm.x="K")*1,
(_xlpm.x="G4")*1, (_xlpm.x="G5")*1, (_xlpm.x="GA")*1, (_xlpm.x="GK")*1  )&gt;0, 1, 3))</f>
        <v>1</v>
      </c>
      <c r="AH85" s="5"/>
      <c r="AI85" s="5"/>
      <c r="AO85" s="5"/>
    </row>
    <row r="86" spans="10:41">
      <c r="J86" s="23">
        <v>82</v>
      </c>
      <c r="K86" s="169" t="s">
        <v>13</v>
      </c>
      <c r="L86" s="169" t="s">
        <v>31</v>
      </c>
      <c r="M86" s="169" t="s">
        <v>82</v>
      </c>
      <c r="N86" s="169" t="s">
        <v>30</v>
      </c>
      <c r="O86" s="169" t="s">
        <v>29</v>
      </c>
      <c r="Q86" s="168">
        <v>5</v>
      </c>
      <c r="R86" s="168">
        <v>7</v>
      </c>
      <c r="S86" s="168">
        <v>16</v>
      </c>
      <c r="T86" s="168">
        <v>10</v>
      </c>
      <c r="U86" s="168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(_xlpm.x="M4")*1, (_xlpm.x="M5")*1, (_xlpm.x="A")*1, (_xlpm.x="K")*1,
(_xlpm.x="G4")*1, (_xlpm.x="G5")*1, (_xlpm.x="GA")*1, (_xlpm.x="GK")*1  )&gt;0, 1, 3))</f>
        <v>3</v>
      </c>
      <c r="AA86" s="23" cm="1">
        <f t="array" ref="AA86">_xlfn.LET(_xlpm.x, O86:O88, IF(SUM(
(_xlpm.x="M4")*1, (_xlpm.x="M5")*1, (_xlpm.x="A")*1, (_xlpm.x="K")*1,
(_xlpm.x="G4")*1, (_xlpm.x="G5")*1, (_xlpm.x="GA")*1, (_xlpm.x="GK")*1  )&gt;0, 1, 3))</f>
        <v>1</v>
      </c>
      <c r="AH86" s="5"/>
      <c r="AI86" s="5"/>
      <c r="AO86" s="5"/>
    </row>
    <row r="87" spans="10:41">
      <c r="J87" s="168">
        <v>83</v>
      </c>
      <c r="K87" s="169" t="s">
        <v>31</v>
      </c>
      <c r="L87" s="169" t="s">
        <v>96</v>
      </c>
      <c r="M87" s="169" t="s">
        <v>96</v>
      </c>
      <c r="N87" s="169" t="s">
        <v>28</v>
      </c>
      <c r="O87" s="169" t="s">
        <v>95</v>
      </c>
      <c r="Q87" s="168">
        <v>7</v>
      </c>
      <c r="R87" s="168">
        <v>15</v>
      </c>
      <c r="S87" s="168">
        <v>15</v>
      </c>
      <c r="T87" s="168">
        <v>9</v>
      </c>
      <c r="U87" s="168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(_xlpm.x="M4")*1, (_xlpm.x="M5")*1, (_xlpm.x="A")*1, (_xlpm.x="K")*1,
(_xlpm.x="G4")*1, (_xlpm.x="G5")*1, (_xlpm.x="GA")*1, (_xlpm.x="GK")*1  )&gt;0, 1, 3))</f>
        <v>3</v>
      </c>
      <c r="AA87" s="23" cm="1">
        <f t="array" ref="AA87">_xlfn.LET(_xlpm.x, O87:O89, IF(SUM(
(_xlpm.x="M4")*1, (_xlpm.x="M5")*1, (_xlpm.x="A")*1, (_xlpm.x="K")*1,
(_xlpm.x="G4")*1, (_xlpm.x="G5")*1, (_xlpm.x="GA")*1, (_xlpm.x="GK")*1  )&gt;0, 1, 3))</f>
        <v>1</v>
      </c>
      <c r="AH87" s="5"/>
      <c r="AI87" s="5"/>
      <c r="AO87" s="5"/>
    </row>
    <row r="88" spans="10:41">
      <c r="J88" s="23">
        <v>84</v>
      </c>
      <c r="K88" s="169" t="s">
        <v>29</v>
      </c>
      <c r="L88" s="169" t="s">
        <v>31</v>
      </c>
      <c r="M88" s="169" t="s">
        <v>94</v>
      </c>
      <c r="N88" s="169" t="s">
        <v>12</v>
      </c>
      <c r="O88" s="169" t="s">
        <v>13</v>
      </c>
      <c r="Q88" s="168">
        <v>8</v>
      </c>
      <c r="R88" s="168">
        <v>7</v>
      </c>
      <c r="S88" s="168">
        <v>17</v>
      </c>
      <c r="T88" s="168">
        <v>4</v>
      </c>
      <c r="U88" s="168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(_xlpm.x="M4")*1, (_xlpm.x="M5")*1, (_xlpm.x="A")*1, (_xlpm.x="K")*1,
(_xlpm.x="G4")*1, (_xlpm.x="G5")*1, (_xlpm.x="GA")*1, (_xlpm.x="GK")*1  )&gt;0, 1, 3))</f>
        <v>1</v>
      </c>
      <c r="AA88" s="23" cm="1">
        <f t="array" ref="AA88">_xlfn.LET(_xlpm.x, O88:O90, IF(SUM(
(_xlpm.x="M4")*1, (_xlpm.x="M5")*1, (_xlpm.x="A")*1, (_xlpm.x="K")*1,
(_xlpm.x="G4")*1, (_xlpm.x="G5")*1, (_xlpm.x="GA")*1, (_xlpm.x="GK")*1  )&gt;0, 1, 3))</f>
        <v>1</v>
      </c>
      <c r="AH88" s="5"/>
      <c r="AI88" s="5"/>
      <c r="AO88" s="5"/>
    </row>
    <row r="89" spans="10:41">
      <c r="J89" s="168">
        <v>85</v>
      </c>
      <c r="K89" s="169" t="s">
        <v>13</v>
      </c>
      <c r="L89" s="169" t="s">
        <v>12</v>
      </c>
      <c r="M89" s="169" t="s">
        <v>82</v>
      </c>
      <c r="N89" s="169" t="s">
        <v>14</v>
      </c>
      <c r="O89" s="169" t="s">
        <v>30</v>
      </c>
      <c r="Q89" s="168">
        <v>5</v>
      </c>
      <c r="R89" s="168">
        <v>4</v>
      </c>
      <c r="S89" s="168">
        <v>16</v>
      </c>
      <c r="T89" s="168">
        <v>1</v>
      </c>
      <c r="U89" s="168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3</v>
      </c>
      <c r="Z89" s="23" cm="1">
        <f t="array" ref="Z89">_xlfn.LET(_xlpm.x, N89:N91, IF(SUM(
(_xlpm.x="M4")*1, (_xlpm.x="M5")*1, (_xlpm.x="A")*1, (_xlpm.x="K")*1,
(_xlpm.x="G4")*1, (_xlpm.x="G5")*1, (_xlpm.x="GA")*1, (_xlpm.x="GK")*1  )&gt;0, 1, 3))</f>
        <v>1</v>
      </c>
      <c r="AA89" s="23" cm="1">
        <f t="array" ref="AA89">_xlfn.LET(_xlpm.x, O89:O91, IF(SUM(
(_xlpm.x="M4")*1, (_xlpm.x="M5")*1, (_xlpm.x="A")*1, (_xlpm.x="K")*1,
(_xlpm.x="G4")*1, (_xlpm.x="G5")*1, (_xlpm.x="GA")*1, (_xlpm.x="GK")*1  )&gt;0, 1, 3))</f>
        <v>1</v>
      </c>
      <c r="AH89" s="5"/>
      <c r="AI89" s="5"/>
      <c r="AO89" s="5"/>
    </row>
    <row r="90" spans="10:41">
      <c r="J90" s="23">
        <v>86</v>
      </c>
      <c r="K90" s="169" t="s">
        <v>31</v>
      </c>
      <c r="L90" s="169" t="s">
        <v>29</v>
      </c>
      <c r="M90" s="169" t="s">
        <v>96</v>
      </c>
      <c r="N90" s="169" t="s">
        <v>13</v>
      </c>
      <c r="O90" s="169" t="s">
        <v>31</v>
      </c>
      <c r="Q90" s="168">
        <v>7</v>
      </c>
      <c r="R90" s="168">
        <v>8</v>
      </c>
      <c r="S90" s="168">
        <v>15</v>
      </c>
      <c r="T90" s="168">
        <v>5</v>
      </c>
      <c r="U90" s="168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1</v>
      </c>
      <c r="Z90" s="23" cm="1">
        <f t="array" ref="Z90">_xlfn.LET(_xlpm.x, N90:N92, IF(SUM(
(_xlpm.x="M4")*1, (_xlpm.x="M5")*1, (_xlpm.x="A")*1, (_xlpm.x="K")*1,
(_xlpm.x="G4")*1, (_xlpm.x="G5")*1, (_xlpm.x="GA")*1, (_xlpm.x="GK")*1  )&gt;0, 1, 3))</f>
        <v>1</v>
      </c>
      <c r="AA90" s="23" cm="1">
        <f t="array" ref="AA90">_xlfn.LET(_xlpm.x, O90:O92, IF(SUM(
(_xlpm.x="M4")*1, (_xlpm.x="M5")*1, (_xlpm.x="A")*1, (_xlpm.x="K")*1,
(_xlpm.x="G4")*1, (_xlpm.x="G5")*1, (_xlpm.x="GA")*1, (_xlpm.x="GK")*1  )&gt;0, 1, 3))</f>
        <v>1</v>
      </c>
      <c r="AH90" s="5"/>
      <c r="AI90" s="5"/>
      <c r="AO90" s="5"/>
    </row>
    <row r="91" spans="10:41">
      <c r="J91" s="168">
        <v>87</v>
      </c>
      <c r="K91" s="169" t="s">
        <v>95</v>
      </c>
      <c r="L91" s="169" t="s">
        <v>95</v>
      </c>
      <c r="M91" s="169" t="s">
        <v>79</v>
      </c>
      <c r="N91" s="169" t="s">
        <v>29</v>
      </c>
      <c r="O91" s="169" t="s">
        <v>16</v>
      </c>
      <c r="Q91" s="168">
        <v>6</v>
      </c>
      <c r="R91" s="168">
        <v>6</v>
      </c>
      <c r="S91" s="168">
        <v>12</v>
      </c>
      <c r="T91" s="168">
        <v>8</v>
      </c>
      <c r="U91" s="168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1</v>
      </c>
      <c r="Z91" s="23" cm="1">
        <f t="array" ref="Z91">_xlfn.LET(_xlpm.x, N91:N93, IF(SUM(
(_xlpm.x="M4")*1, (_xlpm.x="M5")*1, (_xlpm.x="A")*1, (_xlpm.x="K")*1,
(_xlpm.x="G4")*1, (_xlpm.x="G5")*1, (_xlpm.x="GA")*1, (_xlpm.x="GK")*1  )&gt;0, 1, 3))</f>
        <v>1</v>
      </c>
      <c r="AA91" s="23" cm="1">
        <f t="array" ref="AA91">_xlfn.LET(_xlpm.x, O91:O93, IF(SUM(
(_xlpm.x="M4")*1, (_xlpm.x="M5")*1, (_xlpm.x="A")*1, (_xlpm.x="K")*1,
(_xlpm.x="G4")*1, (_xlpm.x="G5")*1, (_xlpm.x="GA")*1, (_xlpm.x="GK")*1  )&gt;0, 1, 3))</f>
        <v>3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81</v>
      </c>
      <c r="M92" s="169" t="s">
        <v>87</v>
      </c>
      <c r="N92" s="169" t="s">
        <v>16</v>
      </c>
      <c r="O92" s="169" t="s">
        <v>28</v>
      </c>
      <c r="Q92" s="168">
        <v>5</v>
      </c>
      <c r="R92" s="168">
        <v>14</v>
      </c>
      <c r="S92" s="168">
        <v>19</v>
      </c>
      <c r="T92" s="168">
        <v>3</v>
      </c>
      <c r="U92" s="168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(_xlpm.x="M4")*1, (_xlpm.x="M5")*1, (_xlpm.x="A")*1, (_xlpm.x="K")*1,
(_xlpm.x="G4")*1, (_xlpm.x="G5")*1, (_xlpm.x="GA")*1, (_xlpm.x="GK")*1  )&gt;0, 1, 3))</f>
        <v>1</v>
      </c>
      <c r="AA92" s="23" cm="1">
        <f t="array" ref="AA92">_xlfn.LET(_xlpm.x, O92:O94, IF(SUM(
(_xlpm.x="M4")*1, (_xlpm.x="M5")*1, (_xlpm.x="A")*1, (_xlpm.x="K")*1,
(_xlpm.x="G4")*1, (_xlpm.x="G5")*1, (_xlpm.x="GA")*1, (_xlpm.x="GK")*1  )&gt;0, 1, 3))</f>
        <v>3</v>
      </c>
      <c r="AH92" s="5"/>
      <c r="AI92" s="5"/>
      <c r="AO92" s="5"/>
    </row>
    <row r="93" spans="10:41">
      <c r="J93" s="168">
        <v>89</v>
      </c>
      <c r="K93" s="169" t="s">
        <v>30</v>
      </c>
      <c r="L93" s="169" t="s">
        <v>31</v>
      </c>
      <c r="M93" s="169" t="s">
        <v>96</v>
      </c>
      <c r="N93" s="169" t="s">
        <v>95</v>
      </c>
      <c r="O93" s="169" t="s">
        <v>30</v>
      </c>
      <c r="Q93" s="168">
        <v>10</v>
      </c>
      <c r="R93" s="168">
        <v>7</v>
      </c>
      <c r="S93" s="168">
        <v>15</v>
      </c>
      <c r="T93" s="168">
        <v>6</v>
      </c>
      <c r="U93" s="168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(_xlpm.x="M4")*1, (_xlpm.x="M5")*1, (_xlpm.x="A")*1, (_xlpm.x="K")*1,
(_xlpm.x="G4")*1, (_xlpm.x="G5")*1, (_xlpm.x="GA")*1, (_xlpm.x="GK")*1  )&gt;0, 1, 3))</f>
        <v>1</v>
      </c>
      <c r="AA93" s="23" cm="1">
        <f t="array" ref="AA93">_xlfn.LET(_xlpm.x, O93:O95, IF(SUM(
(_xlpm.x="M4")*1, (_xlpm.x="M5")*1, (_xlpm.x="A")*1, (_xlpm.x="K")*1,
(_xlpm.x="G4")*1, (_xlpm.x="G5")*1, (_xlpm.x="GA")*1, (_xlpm.x="GK")*1  )&gt;0, 1, 3))</f>
        <v>1</v>
      </c>
      <c r="AH93" s="5"/>
      <c r="AI93" s="5"/>
      <c r="AO93" s="5"/>
    </row>
    <row r="94" spans="10:41">
      <c r="J94" s="23">
        <v>90</v>
      </c>
      <c r="K94" s="169" t="s">
        <v>29</v>
      </c>
      <c r="L94" s="169" t="s">
        <v>29</v>
      </c>
      <c r="M94" s="169" t="s">
        <v>94</v>
      </c>
      <c r="N94" s="169" t="s">
        <v>79</v>
      </c>
      <c r="O94" s="169" t="s">
        <v>14</v>
      </c>
      <c r="Q94" s="168">
        <v>8</v>
      </c>
      <c r="R94" s="168">
        <v>8</v>
      </c>
      <c r="S94" s="168">
        <v>17</v>
      </c>
      <c r="T94" s="168">
        <v>12</v>
      </c>
      <c r="U94" s="168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(_xlpm.x="M4")*1, (_xlpm.x="M5")*1, (_xlpm.x="A")*1, (_xlpm.x="K")*1,
(_xlpm.x="G4")*1, (_xlpm.x="G5")*1, (_xlpm.x="GA")*1, (_xlpm.x="GK")*1  )&gt;0, 1, 3))</f>
        <v>3</v>
      </c>
      <c r="AA94" s="23" cm="1">
        <f t="array" ref="AA94">_xlfn.LET(_xlpm.x, O94:O96, IF(SUM(
(_xlpm.x="M4")*1, (_xlpm.x="M5")*1, (_xlpm.x="A")*1, (_xlpm.x="K")*1,
(_xlpm.x="G4")*1, (_xlpm.x="G5")*1, (_xlpm.x="GA")*1, (_xlpm.x="GK")*1  )&gt;0, 1, 3))</f>
        <v>1</v>
      </c>
      <c r="AH94" s="5"/>
      <c r="AI94" s="5"/>
      <c r="AO94" s="5"/>
    </row>
    <row r="95" spans="10:41">
      <c r="J95" s="168">
        <v>91</v>
      </c>
      <c r="K95" s="169" t="s">
        <v>95</v>
      </c>
      <c r="L95" s="169" t="s">
        <v>30</v>
      </c>
      <c r="M95" s="169" t="s">
        <v>82</v>
      </c>
      <c r="N95" s="169" t="s">
        <v>78</v>
      </c>
      <c r="O95" s="169" t="s">
        <v>29</v>
      </c>
      <c r="Q95" s="168">
        <v>6</v>
      </c>
      <c r="R95" s="168">
        <v>10</v>
      </c>
      <c r="S95" s="168">
        <v>16</v>
      </c>
      <c r="T95" s="168">
        <v>11</v>
      </c>
      <c r="U95" s="168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(_xlpm.x="M4")*1, (_xlpm.x="M5")*1, (_xlpm.x="A")*1, (_xlpm.x="K")*1,
(_xlpm.x="G4")*1, (_xlpm.x="G5")*1, (_xlpm.x="GA")*1, (_xlpm.x="GK")*1  )&gt;0, 1, 3))</f>
        <v>1</v>
      </c>
      <c r="AA95" s="23" cm="1">
        <f t="array" ref="AA95">_xlfn.LET(_xlpm.x, O95:O97, IF(SUM(
(_xlpm.x="M4")*1, (_xlpm.x="M5")*1, (_xlpm.x="A")*1, (_xlpm.x="K")*1,
(_xlpm.x="G4")*1, (_xlpm.x="G5")*1, (_xlpm.x="GA")*1, (_xlpm.x="GK")*1  )&gt;0, 1, 3))</f>
        <v>1</v>
      </c>
      <c r="AH95" s="5"/>
      <c r="AI95" s="5"/>
      <c r="AO95" s="5"/>
    </row>
    <row r="96" spans="10:41">
      <c r="J96" s="23">
        <v>92</v>
      </c>
      <c r="K96" s="169" t="s">
        <v>13</v>
      </c>
      <c r="L96" s="169" t="s">
        <v>95</v>
      </c>
      <c r="M96" s="169" t="s">
        <v>81</v>
      </c>
      <c r="N96" s="169" t="s">
        <v>14</v>
      </c>
      <c r="O96" s="169" t="s">
        <v>13</v>
      </c>
      <c r="Q96" s="168">
        <v>5</v>
      </c>
      <c r="R96" s="168">
        <v>6</v>
      </c>
      <c r="S96" s="168">
        <v>14</v>
      </c>
      <c r="T96" s="168">
        <v>1</v>
      </c>
      <c r="U96" s="168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(_xlpm.x="M4")*1, (_xlpm.x="M5")*1, (_xlpm.x="A")*1, (_xlpm.x="K")*1,
(_xlpm.x="G4")*1, (_xlpm.x="G5")*1, (_xlpm.x="GA")*1, (_xlpm.x="GK")*1  )&gt;0, 1, 3))</f>
        <v>1</v>
      </c>
      <c r="AA96" s="23" cm="1">
        <f t="array" ref="AA96">_xlfn.LET(_xlpm.x, O96:O98, IF(SUM(
(_xlpm.x="M4")*1, (_xlpm.x="M5")*1, (_xlpm.x="A")*1, (_xlpm.x="K")*1,
(_xlpm.x="G4")*1, (_xlpm.x="G5")*1, (_xlpm.x="GA")*1, (_xlpm.x="GK")*1  )&gt;0, 1, 3))</f>
        <v>1</v>
      </c>
      <c r="AH96" s="5"/>
      <c r="AI96" s="5"/>
      <c r="AO96" s="5"/>
    </row>
    <row r="97" spans="10:41">
      <c r="J97" s="168">
        <v>93</v>
      </c>
      <c r="K97" s="169" t="s">
        <v>31</v>
      </c>
      <c r="L97" s="169" t="s">
        <v>28</v>
      </c>
      <c r="M97" s="169" t="s">
        <v>96</v>
      </c>
      <c r="N97" s="169" t="s">
        <v>29</v>
      </c>
      <c r="O97" s="169" t="s">
        <v>30</v>
      </c>
      <c r="Q97" s="168">
        <v>7</v>
      </c>
      <c r="R97" s="168">
        <v>9</v>
      </c>
      <c r="S97" s="168">
        <v>15</v>
      </c>
      <c r="T97" s="168">
        <v>8</v>
      </c>
      <c r="U97" s="168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(_xlpm.x="M4")*1, (_xlpm.x="M5")*1, (_xlpm.x="A")*1, (_xlpm.x="K")*1,
(_xlpm.x="G4")*1, (_xlpm.x="G5")*1, (_xlpm.x="GA")*1, (_xlpm.x="GK")*1  )&gt;0, 1, 3))</f>
        <v>1</v>
      </c>
      <c r="AA97" s="23" cm="1">
        <f t="array" ref="AA97">_xlfn.LET(_xlpm.x, O97:O99, IF(SUM(
(_xlpm.x="M4")*1, (_xlpm.x="M5")*1, (_xlpm.x="A")*1, (_xlpm.x="K")*1,
(_xlpm.x="G4")*1, (_xlpm.x="G5")*1, (_xlpm.x="GA")*1, (_xlpm.x="GK")*1  )&gt;0, 1, 3))</f>
        <v>1</v>
      </c>
      <c r="AH97" s="5"/>
      <c r="AI97" s="5"/>
      <c r="AO97" s="5"/>
    </row>
    <row r="98" spans="10:41">
      <c r="J98" s="23">
        <v>94</v>
      </c>
      <c r="K98" s="169" t="s">
        <v>29</v>
      </c>
      <c r="L98" s="169" t="s">
        <v>85</v>
      </c>
      <c r="M98" s="169" t="s">
        <v>94</v>
      </c>
      <c r="N98" s="169" t="s">
        <v>31</v>
      </c>
      <c r="O98" s="169" t="s">
        <v>13</v>
      </c>
      <c r="Q98" s="168">
        <v>8</v>
      </c>
      <c r="R98" s="168">
        <v>18</v>
      </c>
      <c r="S98" s="168">
        <v>17</v>
      </c>
      <c r="T98" s="168">
        <v>7</v>
      </c>
      <c r="U98" s="168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(_xlpm.x="M4")*1, (_xlpm.x="M5")*1, (_xlpm.x="A")*1, (_xlpm.x="K")*1,
(_xlpm.x="G4")*1, (_xlpm.x="G5")*1, (_xlpm.x="GA")*1, (_xlpm.x="GK")*1  )&gt;0, 1, 3))</f>
        <v>1</v>
      </c>
      <c r="AA98" s="23" cm="1">
        <f t="array" ref="AA98">_xlfn.LET(_xlpm.x, O98:O100, IF(SUM(
(_xlpm.x="M4")*1, (_xlpm.x="M5")*1, (_xlpm.x="A")*1, (_xlpm.x="K")*1,
(_xlpm.x="G4")*1, (_xlpm.x="G5")*1, (_xlpm.x="GA")*1, (_xlpm.x="GK")*1  )&gt;0, 1, 3))</f>
        <v>1</v>
      </c>
      <c r="AH98" s="5"/>
      <c r="AI98" s="5"/>
      <c r="AO98" s="5"/>
    </row>
    <row r="99" spans="10:41">
      <c r="J99" s="168">
        <v>95</v>
      </c>
      <c r="K99" s="169" t="s">
        <v>95</v>
      </c>
      <c r="L99" s="169" t="s">
        <v>15</v>
      </c>
      <c r="M99" s="169" t="s">
        <v>81</v>
      </c>
      <c r="N99" s="169" t="s">
        <v>80</v>
      </c>
      <c r="O99" s="169" t="s">
        <v>21</v>
      </c>
      <c r="Q99" s="168">
        <v>6</v>
      </c>
      <c r="R99" s="168">
        <v>2</v>
      </c>
      <c r="S99" s="168">
        <v>14</v>
      </c>
      <c r="T99" s="168">
        <v>13</v>
      </c>
      <c r="U99" s="168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(_xlpm.x="M4")*1, (_xlpm.x="M5")*1, (_xlpm.x="A")*1, (_xlpm.x="K")*1,
(_xlpm.x="G4")*1, (_xlpm.x="G5")*1, (_xlpm.x="GA")*1, (_xlpm.x="GK")*1  )&gt;0, 1, 3))</f>
        <v>1</v>
      </c>
      <c r="AA99" s="23" cm="1">
        <f t="array" ref="AA99">_xlfn.LET(_xlpm.x, O99:O101, IF(SUM(
(_xlpm.x="M4")*1, (_xlpm.x="M5")*1, (_xlpm.x="A")*1, (_xlpm.x="K")*1,
(_xlpm.x="G4")*1, (_xlpm.x="G5")*1, (_xlpm.x="GA")*1, (_xlpm.x="GK")*1  )&gt;0, 1, 3))</f>
        <v>1</v>
      </c>
      <c r="AH99" s="5"/>
      <c r="AI99" s="5"/>
      <c r="AO99" s="5"/>
    </row>
    <row r="100" spans="10:41">
      <c r="J100" s="23">
        <v>96</v>
      </c>
      <c r="K100" s="169" t="s">
        <v>13</v>
      </c>
      <c r="L100" s="169" t="s">
        <v>30</v>
      </c>
      <c r="M100" s="169" t="s">
        <v>94</v>
      </c>
      <c r="N100" s="169" t="s">
        <v>29</v>
      </c>
      <c r="O100" s="169" t="s">
        <v>29</v>
      </c>
      <c r="Q100" s="168">
        <v>5</v>
      </c>
      <c r="R100" s="168">
        <v>10</v>
      </c>
      <c r="S100" s="168">
        <v>17</v>
      </c>
      <c r="T100" s="168">
        <v>8</v>
      </c>
      <c r="U100" s="168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(_xlpm.x="M4")*1, (_xlpm.x="M5")*1, (_xlpm.x="A")*1, (_xlpm.x="K")*1,
(_xlpm.x="G4")*1, (_xlpm.x="G5")*1, (_xlpm.x="GA")*1, (_xlpm.x="GK")*1  )&gt;0, 1, 3))</f>
        <v>1</v>
      </c>
      <c r="AA100" s="23" cm="1">
        <f t="array" ref="AA100">_xlfn.LET(_xlpm.x, O100:O102, IF(SUM(
(_xlpm.x="M4")*1, (_xlpm.x="M5")*1, (_xlpm.x="A")*1, (_xlpm.x="K")*1,
(_xlpm.x="G4")*1, (_xlpm.x="G5")*1, (_xlpm.x="GA")*1, (_xlpm.x="GK")*1  )&gt;0, 1, 3))</f>
        <v>1</v>
      </c>
      <c r="AH100" s="5"/>
      <c r="AI100" s="5"/>
      <c r="AO100" s="5"/>
    </row>
    <row r="101" spans="10:41">
      <c r="J101" s="168">
        <v>97</v>
      </c>
      <c r="K101" s="169" t="s">
        <v>31</v>
      </c>
      <c r="L101" s="169" t="s">
        <v>28</v>
      </c>
      <c r="M101" s="169" t="s">
        <v>82</v>
      </c>
      <c r="N101" s="169" t="s">
        <v>79</v>
      </c>
      <c r="O101" s="169" t="s">
        <v>28</v>
      </c>
      <c r="Q101" s="168">
        <v>7</v>
      </c>
      <c r="R101" s="168">
        <v>9</v>
      </c>
      <c r="S101" s="168">
        <v>16</v>
      </c>
      <c r="T101" s="168">
        <v>12</v>
      </c>
      <c r="U101" s="168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(_xlpm.x="M4")*1, (_xlpm.x="M5")*1, (_xlpm.x="A")*1, (_xlpm.x="K")*1,
(_xlpm.x="G4")*1, (_xlpm.x="G5")*1, (_xlpm.x="GA")*1, (_xlpm.x="GK")*1  )&gt;0, 1, 3))</f>
        <v>1</v>
      </c>
      <c r="AA101" s="23" cm="1">
        <f t="array" ref="AA101">_xlfn.LET(_xlpm.x, O101:O103, IF(SUM(
(_xlpm.x="M4")*1, (_xlpm.x="M5")*1, (_xlpm.x="A")*1, (_xlpm.x="K")*1,
(_xlpm.x="G4")*1, (_xlpm.x="G5")*1, (_xlpm.x="GA")*1, (_xlpm.x="GK")*1  )&gt;0, 1, 3))</f>
        <v>1</v>
      </c>
      <c r="AH101" s="5"/>
      <c r="AI101" s="5"/>
      <c r="AO101" s="5"/>
    </row>
    <row r="102" spans="10:41">
      <c r="J102" s="23">
        <v>98</v>
      </c>
      <c r="K102" s="169" t="s">
        <v>15</v>
      </c>
      <c r="L102" s="169" t="s">
        <v>31</v>
      </c>
      <c r="M102" s="169" t="s">
        <v>81</v>
      </c>
      <c r="N102" s="169" t="s">
        <v>28</v>
      </c>
      <c r="O102" s="169" t="s">
        <v>15</v>
      </c>
      <c r="Q102" s="168">
        <v>2</v>
      </c>
      <c r="R102" s="168">
        <v>7</v>
      </c>
      <c r="S102" s="168">
        <v>14</v>
      </c>
      <c r="T102" s="168">
        <v>9</v>
      </c>
      <c r="U102" s="168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(_xlpm.x="M4")*1, (_xlpm.x="M5")*1, (_xlpm.x="A")*1, (_xlpm.x="K")*1,
(_xlpm.x="G4")*1, (_xlpm.x="G5")*1, (_xlpm.x="GA")*1, (_xlpm.x="GK")*1  )&gt;0, 1, 3))</f>
        <v>1</v>
      </c>
      <c r="AA102" s="23" cm="1">
        <f t="array" ref="AA102">_xlfn.LET(_xlpm.x, O102:O104, IF(SUM(
(_xlpm.x="M4")*1, (_xlpm.x="M5")*1, (_xlpm.x="A")*1, (_xlpm.x="K")*1,
(_xlpm.x="G4")*1, (_xlpm.x="G5")*1, (_xlpm.x="GA")*1, (_xlpm.x="GK")*1  )&gt;0, 1, 3))</f>
        <v>1</v>
      </c>
      <c r="AH102" s="5"/>
      <c r="AI102" s="5"/>
      <c r="AO102" s="5"/>
    </row>
    <row r="103" spans="10:41">
      <c r="J103" s="168">
        <v>99</v>
      </c>
      <c r="K103" s="169" t="s">
        <v>31</v>
      </c>
      <c r="L103" s="169" t="s">
        <v>80</v>
      </c>
      <c r="M103" s="169" t="s">
        <v>79</v>
      </c>
      <c r="N103" s="169" t="s">
        <v>31</v>
      </c>
      <c r="O103" s="169" t="s">
        <v>29</v>
      </c>
      <c r="Q103" s="168">
        <v>7</v>
      </c>
      <c r="R103" s="168">
        <v>13</v>
      </c>
      <c r="S103" s="168">
        <v>12</v>
      </c>
      <c r="T103" s="168">
        <v>7</v>
      </c>
      <c r="U103" s="168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(_xlpm.x="M4")*1, (_xlpm.x="M5")*1, (_xlpm.x="A")*1, (_xlpm.x="K")*1,
(_xlpm.x="G4")*1, (_xlpm.x="G5")*1, (_xlpm.x="GA")*1, (_xlpm.x="GK")*1  )&gt;0, 1, 3))</f>
        <v>1</v>
      </c>
      <c r="AA103" s="23" cm="1">
        <f t="array" ref="AA103">_xlfn.LET(_xlpm.x, O103:O105, IF(SUM(
(_xlpm.x="M4")*1, (_xlpm.x="M5")*1, (_xlpm.x="A")*1, (_xlpm.x="K")*1,
(_xlpm.x="G4")*1, (_xlpm.x="G5")*1, (_xlpm.x="GA")*1, (_xlpm.x="GK")*1  )&gt;0, 1, 3))</f>
        <v>1</v>
      </c>
      <c r="AH103" s="5"/>
      <c r="AI103" s="5"/>
      <c r="AO103" s="5"/>
    </row>
    <row r="104" spans="10:41">
      <c r="J104" s="23">
        <v>100</v>
      </c>
      <c r="K104" s="169" t="s">
        <v>13</v>
      </c>
      <c r="L104" s="169" t="s">
        <v>82</v>
      </c>
      <c r="M104" s="169" t="s">
        <v>82</v>
      </c>
      <c r="N104" s="169" t="s">
        <v>79</v>
      </c>
      <c r="O104" s="169" t="s">
        <v>28</v>
      </c>
      <c r="Q104" s="168">
        <v>5</v>
      </c>
      <c r="R104" s="168">
        <v>16</v>
      </c>
      <c r="S104" s="168">
        <v>16</v>
      </c>
      <c r="T104" s="168">
        <v>12</v>
      </c>
      <c r="U104" s="168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3</v>
      </c>
      <c r="Z104" s="23" cm="1">
        <f t="array" ref="Z104">_xlfn.LET(_xlpm.x, N104:N106, IF(SUM(
(_xlpm.x="M4")*1, (_xlpm.x="M5")*1, (_xlpm.x="A")*1, (_xlpm.x="K")*1,
(_xlpm.x="G4")*1, (_xlpm.x="G5")*1, (_xlpm.x="GA")*1, (_xlpm.x="GK")*1  )&gt;0, 1, 3))</f>
        <v>3</v>
      </c>
      <c r="AA104" s="23" cm="1">
        <f t="array" ref="AA104">_xlfn.LET(_xlpm.x, O104:O106, IF(SUM(
(_xlpm.x="M4")*1, (_xlpm.x="M5")*1, (_xlpm.x="A")*1, (_xlpm.x="K")*1,
(_xlpm.x="G4")*1, (_xlpm.x="G5")*1, (_xlpm.x="GA")*1, (_xlpm.x="GK")*1  )&gt;0, 1, 3))</f>
        <v>1</v>
      </c>
      <c r="AH104" s="5"/>
      <c r="AI104" s="5"/>
      <c r="AO104" s="5"/>
    </row>
    <row r="105" spans="10:41">
      <c r="J105" s="23">
        <v>101</v>
      </c>
      <c r="K105" s="169" t="s">
        <v>25</v>
      </c>
      <c r="L105" s="169" t="s">
        <v>30</v>
      </c>
      <c r="M105" s="169" t="s">
        <v>94</v>
      </c>
      <c r="N105" s="169" t="s">
        <v>85</v>
      </c>
      <c r="O105" s="169" t="s">
        <v>29</v>
      </c>
      <c r="Q105" s="168">
        <v>8</v>
      </c>
      <c r="R105" s="168">
        <v>10</v>
      </c>
      <c r="S105" s="168">
        <v>17</v>
      </c>
      <c r="T105" s="168">
        <v>18</v>
      </c>
      <c r="U105" s="168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(_xlpm.x="M4")*1, (_xlpm.x="M5")*1, (_xlpm.x="A")*1, (_xlpm.x="K")*1,
(_xlpm.x="G4")*1, (_xlpm.x="G5")*1, (_xlpm.x="GA")*1, (_xlpm.x="GK")*1  )&gt;0, 1, 3))</f>
        <v>3</v>
      </c>
      <c r="AA105" s="23" cm="1">
        <f t="array" ref="AA105">_xlfn.LET(_xlpm.x, O105:O107, IF(SUM(
(_xlpm.x="M4")*1, (_xlpm.x="M5")*1, (_xlpm.x="A")*1, (_xlpm.x="K")*1,
(_xlpm.x="G4")*1, (_xlpm.x="G5")*1, (_xlpm.x="GA")*1, (_xlpm.x="GK")*1  )&gt;0, 1, 3))</f>
        <v>1</v>
      </c>
      <c r="AH105" s="5"/>
      <c r="AI105" s="5"/>
      <c r="AO105" s="5"/>
    </row>
    <row r="106" spans="10:41">
      <c r="J106" s="168">
        <v>102</v>
      </c>
      <c r="K106" s="169" t="s">
        <v>25</v>
      </c>
      <c r="L106" s="169" t="s">
        <v>31</v>
      </c>
      <c r="M106" s="169" t="s">
        <v>96</v>
      </c>
      <c r="N106" s="169" t="s">
        <v>12</v>
      </c>
      <c r="O106" s="169" t="s">
        <v>15</v>
      </c>
      <c r="Q106" s="168">
        <v>8</v>
      </c>
      <c r="R106" s="168">
        <v>7</v>
      </c>
      <c r="S106" s="168">
        <v>15</v>
      </c>
      <c r="T106" s="168">
        <v>4</v>
      </c>
      <c r="U106" s="168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(_xlpm.x="M4")*1, (_xlpm.x="M5")*1, (_xlpm.x="A")*1, (_xlpm.x="K")*1,
(_xlpm.x="G4")*1, (_xlpm.x="G5")*1, (_xlpm.x="GA")*1, (_xlpm.x="GK")*1  )&gt;0, 1, 3))</f>
        <v>3</v>
      </c>
      <c r="AA106" s="23" cm="1">
        <f t="array" ref="AA106">_xlfn.LET(_xlpm.x, O106:O108, IF(SUM(
(_xlpm.x="M4")*1, (_xlpm.x="M5")*1, (_xlpm.x="A")*1, (_xlpm.x="K")*1,
(_xlpm.x="G4")*1, (_xlpm.x="G5")*1, (_xlpm.x="GA")*1, (_xlpm.x="GK")*1  )&gt;0, 1, 3))</f>
        <v>3</v>
      </c>
      <c r="AH106" s="5"/>
      <c r="AI106" s="5"/>
      <c r="AO106" s="5"/>
    </row>
    <row r="107" spans="10:41">
      <c r="J107" s="23">
        <v>103</v>
      </c>
      <c r="K107" s="169" t="s">
        <v>31</v>
      </c>
      <c r="L107" s="169" t="s">
        <v>82</v>
      </c>
      <c r="M107" s="169" t="s">
        <v>81</v>
      </c>
      <c r="N107" s="169" t="s">
        <v>85</v>
      </c>
      <c r="O107" s="169" t="s">
        <v>28</v>
      </c>
      <c r="Q107" s="168">
        <v>7</v>
      </c>
      <c r="R107" s="168">
        <v>16</v>
      </c>
      <c r="S107" s="168">
        <v>14</v>
      </c>
      <c r="T107" s="168">
        <v>18</v>
      </c>
      <c r="U107" s="168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(_xlpm.x="M4")*1, (_xlpm.x="M5")*1, (_xlpm.x="A")*1, (_xlpm.x="K")*1,
(_xlpm.x="G4")*1, (_xlpm.x="G5")*1, (_xlpm.x="GA")*1, (_xlpm.x="GK")*1  )&gt;0, 1, 3))</f>
        <v>1</v>
      </c>
      <c r="AA107" s="23" cm="1">
        <f t="array" ref="AA107">_xlfn.LET(_xlpm.x, O107:O109, IF(SUM(
(_xlpm.x="M4")*1, (_xlpm.x="M5")*1, (_xlpm.x="A")*1, (_xlpm.x="K")*1,
(_xlpm.x="G4")*1, (_xlpm.x="G5")*1, (_xlpm.x="GA")*1, (_xlpm.x="GK")*1  )&gt;0, 1, 3))</f>
        <v>3</v>
      </c>
      <c r="AH107" s="5"/>
      <c r="AI107" s="5"/>
      <c r="AO107" s="5"/>
    </row>
    <row r="108" spans="10:41">
      <c r="J108" s="168">
        <v>104</v>
      </c>
      <c r="K108" s="169" t="s">
        <v>95</v>
      </c>
      <c r="L108" s="169" t="s">
        <v>31</v>
      </c>
      <c r="M108" s="169" t="s">
        <v>82</v>
      </c>
      <c r="N108" s="169" t="s">
        <v>15</v>
      </c>
      <c r="O108" s="169" t="s">
        <v>30</v>
      </c>
      <c r="Q108" s="168">
        <v>6</v>
      </c>
      <c r="R108" s="168">
        <v>7</v>
      </c>
      <c r="S108" s="168">
        <v>16</v>
      </c>
      <c r="T108" s="168">
        <v>2</v>
      </c>
      <c r="U108" s="168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(_xlpm.x="M4")*1, (_xlpm.x="M5")*1, (_xlpm.x="A")*1, (_xlpm.x="K")*1,
(_xlpm.x="G4")*1, (_xlpm.x="G5")*1, (_xlpm.x="GA")*1, (_xlpm.x="GK")*1  )&gt;0, 1, 3))</f>
        <v>1</v>
      </c>
      <c r="AA108" s="23" cm="1">
        <f t="array" ref="AA108">_xlfn.LET(_xlpm.x, O108:O110, IF(SUM(
(_xlpm.x="M4")*1, (_xlpm.x="M5")*1, (_xlpm.x="A")*1, (_xlpm.x="K")*1,
(_xlpm.x="G4")*1, (_xlpm.x="G5")*1, (_xlpm.x="GA")*1, (_xlpm.x="GK")*1  )&gt;0, 1, 3))</f>
        <v>1</v>
      </c>
      <c r="AH108" s="5"/>
      <c r="AI108" s="5"/>
      <c r="AO108" s="5"/>
    </row>
    <row r="109" spans="10:41">
      <c r="J109" s="23">
        <v>105</v>
      </c>
      <c r="K109" s="169" t="s">
        <v>31</v>
      </c>
      <c r="L109" s="169" t="s">
        <v>82</v>
      </c>
      <c r="M109" s="169" t="s">
        <v>81</v>
      </c>
      <c r="N109" s="169" t="s">
        <v>29</v>
      </c>
      <c r="O109" s="169" t="s">
        <v>16</v>
      </c>
      <c r="Q109" s="168">
        <v>7</v>
      </c>
      <c r="R109" s="168">
        <v>16</v>
      </c>
      <c r="S109" s="168">
        <v>14</v>
      </c>
      <c r="T109" s="168">
        <v>8</v>
      </c>
      <c r="U109" s="168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(_xlpm.x="M4")*1, (_xlpm.x="M5")*1, (_xlpm.x="A")*1, (_xlpm.x="K")*1,
(_xlpm.x="G4")*1, (_xlpm.x="G5")*1, (_xlpm.x="GA")*1, (_xlpm.x="GK")*1  )&gt;0, 1, 3))</f>
        <v>1</v>
      </c>
      <c r="AA109" s="23" cm="1">
        <f t="array" ref="AA109">_xlfn.LET(_xlpm.x, O109:O111, IF(SUM(
(_xlpm.x="M4")*1, (_xlpm.x="M5")*1, (_xlpm.x="A")*1, (_xlpm.x="K")*1,
(_xlpm.x="G4")*1, (_xlpm.x="G5")*1, (_xlpm.x="GA")*1, (_xlpm.x="GK")*1  )&gt;0, 1, 3))</f>
        <v>1</v>
      </c>
      <c r="AH109" s="5"/>
      <c r="AI109" s="5"/>
      <c r="AO109" s="5"/>
    </row>
    <row r="110" spans="10:41">
      <c r="J110" s="168">
        <v>106</v>
      </c>
      <c r="K110" s="169" t="s">
        <v>13</v>
      </c>
      <c r="L110" s="169" t="s">
        <v>87</v>
      </c>
      <c r="M110" s="169" t="s">
        <v>94</v>
      </c>
      <c r="N110" s="169" t="s">
        <v>12</v>
      </c>
      <c r="O110" s="169" t="s">
        <v>29</v>
      </c>
      <c r="Q110" s="168">
        <v>5</v>
      </c>
      <c r="R110" s="168">
        <v>19</v>
      </c>
      <c r="S110" s="168">
        <v>17</v>
      </c>
      <c r="T110" s="168">
        <v>4</v>
      </c>
      <c r="U110" s="168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(_xlpm.x="M4")*1, (_xlpm.x="M5")*1, (_xlpm.x="A")*1, (_xlpm.x="K")*1,
(_xlpm.x="G4")*1, (_xlpm.x="G5")*1, (_xlpm.x="GA")*1, (_xlpm.x="GK")*1  )&gt;0, 1, 3))</f>
        <v>3</v>
      </c>
      <c r="AA110" s="23" cm="1">
        <f t="array" ref="AA110">_xlfn.LET(_xlpm.x, O110:O112, IF(SUM(
(_xlpm.x="M4")*1, (_xlpm.x="M5")*1, (_xlpm.x="A")*1, (_xlpm.x="K")*1,
(_xlpm.x="G4")*1, (_xlpm.x="G5")*1, (_xlpm.x="GA")*1, (_xlpm.x="GK")*1  )&gt;0, 1, 3))</f>
        <v>1</v>
      </c>
      <c r="AH110" s="5"/>
      <c r="AI110" s="5"/>
      <c r="AO110" s="5"/>
    </row>
    <row r="111" spans="10:41">
      <c r="J111" s="23">
        <v>107</v>
      </c>
      <c r="K111" s="169" t="s">
        <v>31</v>
      </c>
      <c r="L111" s="169" t="s">
        <v>16</v>
      </c>
      <c r="M111" s="169" t="s">
        <v>81</v>
      </c>
      <c r="N111" s="169" t="s">
        <v>78</v>
      </c>
      <c r="O111" s="169" t="s">
        <v>95</v>
      </c>
      <c r="Q111" s="168">
        <v>7</v>
      </c>
      <c r="R111" s="168">
        <v>3</v>
      </c>
      <c r="S111" s="168">
        <v>14</v>
      </c>
      <c r="T111" s="168">
        <v>11</v>
      </c>
      <c r="U111" s="168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(_xlpm.x="M4")*1, (_xlpm.x="M5")*1, (_xlpm.x="A")*1, (_xlpm.x="K")*1,
(_xlpm.x="G4")*1, (_xlpm.x="G5")*1, (_xlpm.x="GA")*1, (_xlpm.x="GK")*1  )&gt;0, 1, 3))</f>
        <v>3</v>
      </c>
      <c r="AA111" s="23" cm="1">
        <f t="array" ref="AA111">_xlfn.LET(_xlpm.x, O111:O113, IF(SUM(
(_xlpm.x="M4")*1, (_xlpm.x="M5")*1, (_xlpm.x="A")*1, (_xlpm.x="K")*1,
(_xlpm.x="G4")*1, (_xlpm.x="G5")*1, (_xlpm.x="GA")*1, (_xlpm.x="GK")*1  )&gt;0, 1, 3))</f>
        <v>1</v>
      </c>
      <c r="AH111" s="5"/>
      <c r="AI111" s="5"/>
      <c r="AO111" s="5"/>
    </row>
    <row r="112" spans="10:41">
      <c r="J112" s="168">
        <v>108</v>
      </c>
      <c r="K112" s="169" t="s">
        <v>13</v>
      </c>
      <c r="L112" s="169" t="s">
        <v>78</v>
      </c>
      <c r="M112" s="169" t="s">
        <v>94</v>
      </c>
      <c r="N112" s="169" t="s">
        <v>16</v>
      </c>
      <c r="O112" s="169" t="s">
        <v>31</v>
      </c>
      <c r="Q112" s="168">
        <v>5</v>
      </c>
      <c r="R112" s="168">
        <v>11</v>
      </c>
      <c r="S112" s="168">
        <v>17</v>
      </c>
      <c r="T112" s="168">
        <v>3</v>
      </c>
      <c r="U112" s="168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(_xlpm.x="M4")*1, (_xlpm.x="M5")*1, (_xlpm.x="A")*1, (_xlpm.x="K")*1,
(_xlpm.x="G4")*1, (_xlpm.x="G5")*1, (_xlpm.x="GA")*1, (_xlpm.x="GK")*1  )&gt;0, 1, 3))</f>
        <v>1</v>
      </c>
      <c r="AA112" s="23" cm="1">
        <f t="array" ref="AA112">_xlfn.LET(_xlpm.x, O112:O114, IF(SUM(
(_xlpm.x="M4")*1, (_xlpm.x="M5")*1, (_xlpm.x="A")*1, (_xlpm.x="K")*1,
(_xlpm.x="G4")*1, (_xlpm.x="G5")*1, (_xlpm.x="GA")*1, (_xlpm.x="GK")*1  )&gt;0, 1, 3))</f>
        <v>1</v>
      </c>
      <c r="AH112" s="5"/>
      <c r="AI112" s="5"/>
      <c r="AO112" s="5"/>
    </row>
    <row r="113" spans="10:41">
      <c r="J113" s="23">
        <v>109</v>
      </c>
      <c r="K113" s="169" t="s">
        <v>25</v>
      </c>
      <c r="L113" s="169" t="s">
        <v>12</v>
      </c>
      <c r="M113" s="169" t="s">
        <v>81</v>
      </c>
      <c r="N113" s="169" t="s">
        <v>16</v>
      </c>
      <c r="O113" s="169" t="s">
        <v>16</v>
      </c>
      <c r="Q113" s="168">
        <v>8</v>
      </c>
      <c r="R113" s="168">
        <v>4</v>
      </c>
      <c r="S113" s="168">
        <v>14</v>
      </c>
      <c r="T113" s="168">
        <v>3</v>
      </c>
      <c r="U113" s="168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(_xlpm.x="M4")*1, (_xlpm.x="M5")*1, (_xlpm.x="A")*1, (_xlpm.x="K")*1,
(_xlpm.x="G4")*1, (_xlpm.x="G5")*1, (_xlpm.x="GA")*1, (_xlpm.x="GK")*1  )&gt;0, 1, 3))</f>
        <v>1</v>
      </c>
      <c r="AA113" s="23" cm="1">
        <f t="array" ref="AA113">_xlfn.LET(_xlpm.x, O113:O115, IF(SUM(
(_xlpm.x="M4")*1, (_xlpm.x="M5")*1, (_xlpm.x="A")*1, (_xlpm.x="K")*1,
(_xlpm.x="G4")*1, (_xlpm.x="G5")*1, (_xlpm.x="GA")*1, (_xlpm.x="GK")*1  )&gt;0, 1, 3))</f>
        <v>1</v>
      </c>
      <c r="AH113" s="5"/>
      <c r="AI113" s="5"/>
      <c r="AO113" s="5"/>
    </row>
    <row r="114" spans="10:41">
      <c r="J114" s="168">
        <v>110</v>
      </c>
      <c r="K114" s="169" t="s">
        <v>25</v>
      </c>
      <c r="L114" s="169" t="s">
        <v>31</v>
      </c>
      <c r="M114" s="169" t="s">
        <v>94</v>
      </c>
      <c r="N114" s="169" t="s">
        <v>13</v>
      </c>
      <c r="O114" s="169" t="s">
        <v>29</v>
      </c>
      <c r="Q114" s="168">
        <v>8</v>
      </c>
      <c r="R114" s="168">
        <v>7</v>
      </c>
      <c r="S114" s="168">
        <v>17</v>
      </c>
      <c r="T114" s="168">
        <v>5</v>
      </c>
      <c r="U114" s="168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(_xlpm.x="M4")*1, (_xlpm.x="M5")*1, (_xlpm.x="A")*1, (_xlpm.x="K")*1,
(_xlpm.x="G4")*1, (_xlpm.x="G5")*1, (_xlpm.x="GA")*1, (_xlpm.x="GK")*1  )&gt;0, 1, 3))</f>
        <v>1</v>
      </c>
      <c r="AA114" s="23" cm="1">
        <f t="array" ref="AA114">_xlfn.LET(_xlpm.x, O114:O116, IF(SUM(
(_xlpm.x="M4")*1, (_xlpm.x="M5")*1, (_xlpm.x="A")*1, (_xlpm.x="K")*1,
(_xlpm.x="G4")*1, (_xlpm.x="G5")*1, (_xlpm.x="GA")*1, (_xlpm.x="GK")*1  )&gt;0, 1, 3))</f>
        <v>1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12</v>
      </c>
      <c r="M115" s="169" t="s">
        <v>82</v>
      </c>
      <c r="N115" s="169" t="s">
        <v>15</v>
      </c>
      <c r="O115" s="169" t="s">
        <v>15</v>
      </c>
      <c r="Q115" s="168">
        <v>5</v>
      </c>
      <c r="R115" s="168">
        <v>4</v>
      </c>
      <c r="S115" s="168">
        <v>16</v>
      </c>
      <c r="T115" s="168">
        <v>2</v>
      </c>
      <c r="U115" s="168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3</v>
      </c>
      <c r="Z115" s="23" cm="1">
        <f t="array" ref="Z115">_xlfn.LET(_xlpm.x, N115:N117, IF(SUM(
(_xlpm.x="M4")*1, (_xlpm.x="M5")*1, (_xlpm.x="A")*1, (_xlpm.x="K")*1,
(_xlpm.x="G4")*1, (_xlpm.x="G5")*1, (_xlpm.x="GA")*1, (_xlpm.x="GK")*1  )&gt;0, 1, 3))</f>
        <v>1</v>
      </c>
      <c r="AA115" s="23" cm="1">
        <f t="array" ref="AA115">_xlfn.LET(_xlpm.x, O115:O117, IF(SUM(
(_xlpm.x="M4")*1, (_xlpm.x="M5")*1, (_xlpm.x="A")*1, (_xlpm.x="K")*1,
(_xlpm.x="G4")*1, (_xlpm.x="G5")*1, (_xlpm.x="GA")*1, (_xlpm.x="GK")*1  )&gt;0, 1, 3))</f>
        <v>3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82</v>
      </c>
      <c r="M116" s="169" t="s">
        <v>81</v>
      </c>
      <c r="N116" s="169" t="s">
        <v>28</v>
      </c>
      <c r="O116" s="169" t="s">
        <v>28</v>
      </c>
      <c r="Q116" s="168">
        <v>7</v>
      </c>
      <c r="R116" s="168">
        <v>16</v>
      </c>
      <c r="S116" s="168">
        <v>14</v>
      </c>
      <c r="T116" s="168">
        <v>9</v>
      </c>
      <c r="U116" s="168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(_xlpm.x="M4")*1, (_xlpm.x="M5")*1, (_xlpm.x="A")*1, (_xlpm.x="K")*1,
(_xlpm.x="G4")*1, (_xlpm.x="G5")*1, (_xlpm.x="GA")*1, (_xlpm.x="GK")*1  )&gt;0, 1, 3))</f>
        <v>1</v>
      </c>
      <c r="AA116" s="23" cm="1">
        <f t="array" ref="AA116">_xlfn.LET(_xlpm.x, O116:O118, IF(SUM(
(_xlpm.x="M4")*1, (_xlpm.x="M5")*1, (_xlpm.x="A")*1, (_xlpm.x="K")*1,
(_xlpm.x="G4")*1, (_xlpm.x="G5")*1, (_xlpm.x="GA")*1, (_xlpm.x="GK")*1  )&gt;0, 1, 3))</f>
        <v>3</v>
      </c>
      <c r="AH116" s="5"/>
      <c r="AI116" s="5"/>
      <c r="AO116" s="5"/>
    </row>
    <row r="117" spans="10:41">
      <c r="J117" s="23">
        <v>113</v>
      </c>
      <c r="K117" s="169" t="s">
        <v>25</v>
      </c>
      <c r="L117" s="169" t="s">
        <v>16</v>
      </c>
      <c r="M117" s="169" t="s">
        <v>94</v>
      </c>
      <c r="N117" s="169" t="s">
        <v>95</v>
      </c>
      <c r="O117" s="169" t="s">
        <v>14</v>
      </c>
      <c r="Q117" s="168">
        <v>8</v>
      </c>
      <c r="R117" s="168">
        <v>3</v>
      </c>
      <c r="S117" s="168">
        <v>17</v>
      </c>
      <c r="T117" s="168">
        <v>6</v>
      </c>
      <c r="U117" s="168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(_xlpm.x="M4")*1, (_xlpm.x="M5")*1, (_xlpm.x="A")*1, (_xlpm.x="K")*1,
(_xlpm.x="G4")*1, (_xlpm.x="G5")*1, (_xlpm.x="GA")*1, (_xlpm.x="GK")*1  )&gt;0, 1, 3))</f>
        <v>1</v>
      </c>
      <c r="AA117" s="23" cm="1">
        <f t="array" ref="AA117">_xlfn.LET(_xlpm.x, O117:O119, IF(SUM(
(_xlpm.x="M4")*1, (_xlpm.x="M5")*1, (_xlpm.x="A")*1, (_xlpm.x="K")*1,
(_xlpm.x="G4")*1, (_xlpm.x="G5")*1, (_xlpm.x="GA")*1, (_xlpm.x="GK")*1  )&gt;0, 1, 3))</f>
        <v>3</v>
      </c>
      <c r="AH117" s="5"/>
      <c r="AI117" s="5"/>
      <c r="AO117" s="5"/>
    </row>
    <row r="118" spans="10:41">
      <c r="J118" s="168">
        <v>114</v>
      </c>
      <c r="K118" s="169" t="s">
        <v>31</v>
      </c>
      <c r="L118" s="169" t="s">
        <v>17</v>
      </c>
      <c r="M118" s="169" t="s">
        <v>81</v>
      </c>
      <c r="N118" s="169" t="s">
        <v>13</v>
      </c>
      <c r="O118" s="169" t="s">
        <v>16</v>
      </c>
      <c r="Q118" s="168">
        <v>7</v>
      </c>
      <c r="R118" s="168">
        <v>7</v>
      </c>
      <c r="S118" s="168">
        <v>14</v>
      </c>
      <c r="T118" s="168">
        <v>5</v>
      </c>
      <c r="U118" s="168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(_xlpm.x="M4")*1, (_xlpm.x="M5")*1, (_xlpm.x="A")*1, (_xlpm.x="K")*1,
(_xlpm.x="G4")*1, (_xlpm.x="G5")*1, (_xlpm.x="GA")*1, (_xlpm.x="GK")*1  )&gt;0, 1, 3))</f>
        <v>1</v>
      </c>
      <c r="AA118" s="23" cm="1">
        <f t="array" ref="AA118">_xlfn.LET(_xlpm.x, O118:O120, IF(SUM(
(_xlpm.x="M4")*1, (_xlpm.x="M5")*1, (_xlpm.x="A")*1, (_xlpm.x="K")*1,
(_xlpm.x="G4")*1, (_xlpm.x="G5")*1, (_xlpm.x="GA")*1, (_xlpm.x="GK")*1  )&gt;0, 1, 3))</f>
        <v>3</v>
      </c>
      <c r="AH118" s="5"/>
      <c r="AI118" s="5"/>
      <c r="AO118" s="5"/>
    </row>
    <row r="119" spans="10:41">
      <c r="J119" s="23">
        <v>115</v>
      </c>
      <c r="K119" s="169" t="s">
        <v>13</v>
      </c>
      <c r="L119" s="169" t="s">
        <v>16</v>
      </c>
      <c r="M119" s="169" t="s">
        <v>96</v>
      </c>
      <c r="N119" s="169" t="s">
        <v>28</v>
      </c>
      <c r="O119" s="169" t="s">
        <v>26</v>
      </c>
      <c r="Q119" s="168">
        <v>5</v>
      </c>
      <c r="R119" s="168">
        <v>3</v>
      </c>
      <c r="S119" s="168">
        <v>15</v>
      </c>
      <c r="T119" s="168">
        <v>9</v>
      </c>
      <c r="U119" s="168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(_xlpm.x="M4")*1, (_xlpm.x="M5")*1, (_xlpm.x="A")*1, (_xlpm.x="K")*1,
(_xlpm.x="G4")*1, (_xlpm.x="G5")*1, (_xlpm.x="GA")*1, (_xlpm.x="GK")*1  )&gt;0, 1, 3))</f>
        <v>1</v>
      </c>
      <c r="AA119" s="23" cm="1">
        <f t="array" ref="AA119">_xlfn.LET(_xlpm.x, O119:O121, IF(SUM(
(_xlpm.x="M4")*1, (_xlpm.x="M5")*1, (_xlpm.x="A")*1, (_xlpm.x="K")*1,
(_xlpm.x="G4")*1, (_xlpm.x="G5")*1, (_xlpm.x="GA")*1, (_xlpm.x="GK")*1  )&gt;0, 1, 3))</f>
        <v>3</v>
      </c>
      <c r="AH119" s="5"/>
      <c r="AI119" s="5"/>
      <c r="AO119" s="5"/>
    </row>
    <row r="120" spans="10:41">
      <c r="J120" s="168">
        <v>116</v>
      </c>
      <c r="K120" s="169" t="s">
        <v>31</v>
      </c>
      <c r="L120" s="169" t="s">
        <v>17</v>
      </c>
      <c r="M120" s="169" t="s">
        <v>94</v>
      </c>
      <c r="N120" s="169" t="s">
        <v>29</v>
      </c>
      <c r="O120" s="169" t="s">
        <v>15</v>
      </c>
      <c r="Q120" s="168">
        <v>7</v>
      </c>
      <c r="R120" s="168">
        <v>7</v>
      </c>
      <c r="S120" s="168">
        <v>17</v>
      </c>
      <c r="T120" s="168">
        <v>8</v>
      </c>
      <c r="U120" s="168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(_xlpm.x="M4")*1, (_xlpm.x="M5")*1, (_xlpm.x="A")*1, (_xlpm.x="K")*1,
(_xlpm.x="G4")*1, (_xlpm.x="G5")*1, (_xlpm.x="GA")*1, (_xlpm.x="GK")*1  )&gt;0, 1, 3))</f>
        <v>1</v>
      </c>
      <c r="AA120" s="23" cm="1">
        <f t="array" ref="AA120">_xlfn.LET(_xlpm.x, O120:O122, IF(SUM(
(_xlpm.x="M4")*1, (_xlpm.x="M5")*1, (_xlpm.x="A")*1, (_xlpm.x="K")*1,
(_xlpm.x="G4")*1, (_xlpm.x="G5")*1, (_xlpm.x="GA")*1, (_xlpm.x="GK")*1  )&gt;0, 1, 3))</f>
        <v>1</v>
      </c>
      <c r="AH120" s="5"/>
      <c r="AI120" s="5"/>
      <c r="AO120" s="5"/>
    </row>
    <row r="121" spans="10:41">
      <c r="J121" s="23">
        <v>117</v>
      </c>
      <c r="K121" s="169" t="s">
        <v>29</v>
      </c>
      <c r="L121" s="169" t="s">
        <v>12</v>
      </c>
      <c r="M121" s="169" t="s">
        <v>85</v>
      </c>
      <c r="N121" s="169" t="s">
        <v>31</v>
      </c>
      <c r="O121" s="169" t="s">
        <v>12</v>
      </c>
      <c r="Q121" s="168">
        <v>8</v>
      </c>
      <c r="R121" s="168">
        <v>4</v>
      </c>
      <c r="S121" s="168">
        <v>18</v>
      </c>
      <c r="T121" s="168">
        <v>7</v>
      </c>
      <c r="U121" s="168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1</v>
      </c>
      <c r="Z121" s="23" cm="1">
        <f t="array" ref="Z121">_xlfn.LET(_xlpm.x, N121:N123, IF(SUM(
(_xlpm.x="M4")*1, (_xlpm.x="M5")*1, (_xlpm.x="A")*1, (_xlpm.x="K")*1,
(_xlpm.x="G4")*1, (_xlpm.x="G5")*1, (_xlpm.x="GA")*1, (_xlpm.x="GK")*1  )&gt;0, 1, 3))</f>
        <v>1</v>
      </c>
      <c r="AA121" s="23" cm="1">
        <f t="array" ref="AA121">_xlfn.LET(_xlpm.x, O121:O123, IF(SUM(
(_xlpm.x="M4")*1, (_xlpm.x="M5")*1, (_xlpm.x="A")*1, (_xlpm.x="K")*1,
(_xlpm.x="G4")*1, (_xlpm.x="G5")*1, (_xlpm.x="GA")*1, (_xlpm.x="GK")*1  )&gt;0, 1, 3))</f>
        <v>1</v>
      </c>
      <c r="AH121" s="5"/>
      <c r="AI121" s="5"/>
      <c r="AO121" s="5"/>
    </row>
    <row r="122" spans="10:41">
      <c r="J122" s="168">
        <v>118</v>
      </c>
      <c r="K122" s="169" t="s">
        <v>95</v>
      </c>
      <c r="L122" s="169" t="s">
        <v>96</v>
      </c>
      <c r="M122" s="169" t="s">
        <v>80</v>
      </c>
      <c r="N122" s="169" t="s">
        <v>13</v>
      </c>
      <c r="O122" s="169" t="s">
        <v>31</v>
      </c>
      <c r="Q122" s="168">
        <v>6</v>
      </c>
      <c r="R122" s="168">
        <v>15</v>
      </c>
      <c r="S122" s="168">
        <v>13</v>
      </c>
      <c r="T122" s="168">
        <v>5</v>
      </c>
      <c r="U122" s="168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(_xlpm.x="M4")*1, (_xlpm.x="M5")*1, (_xlpm.x="A")*1, (_xlpm.x="K")*1,
(_xlpm.x="G4")*1, (_xlpm.x="G5")*1, (_xlpm.x="GA")*1, (_xlpm.x="GK")*1  )&gt;0, 1, 3))</f>
        <v>1</v>
      </c>
      <c r="AA122" s="23" cm="1">
        <f t="array" ref="AA122">_xlfn.LET(_xlpm.x, O122:O124, IF(SUM(
(_xlpm.x="M4")*1, (_xlpm.x="M5")*1, (_xlpm.x="A")*1, (_xlpm.x="K")*1,
(_xlpm.x="G4")*1, (_xlpm.x="G5")*1, (_xlpm.x="GA")*1, (_xlpm.x="GK")*1  )&gt;0, 1, 3))</f>
        <v>1</v>
      </c>
      <c r="AH122" s="5"/>
      <c r="AI122" s="5"/>
      <c r="AO122" s="5"/>
    </row>
    <row r="123" spans="10:41">
      <c r="J123" s="23">
        <v>119</v>
      </c>
      <c r="K123" s="169" t="s">
        <v>31</v>
      </c>
      <c r="L123" s="169" t="s">
        <v>95</v>
      </c>
      <c r="M123" s="169" t="s">
        <v>96</v>
      </c>
      <c r="N123" s="169" t="s">
        <v>31</v>
      </c>
      <c r="O123" s="169" t="s">
        <v>29</v>
      </c>
      <c r="Q123" s="168">
        <v>7</v>
      </c>
      <c r="R123" s="168">
        <v>6</v>
      </c>
      <c r="S123" s="168">
        <v>15</v>
      </c>
      <c r="T123" s="168">
        <v>7</v>
      </c>
      <c r="U123" s="168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(_xlpm.x="M4")*1, (_xlpm.x="M5")*1, (_xlpm.x="A")*1, (_xlpm.x="K")*1,
(_xlpm.x="G4")*1, (_xlpm.x="G5")*1, (_xlpm.x="GA")*1, (_xlpm.x="GK")*1  )&gt;0, 1, 3))</f>
        <v>1</v>
      </c>
      <c r="AA123" s="23" cm="1">
        <f t="array" ref="AA123">_xlfn.LET(_xlpm.x, O123:O125, IF(SUM(
(_xlpm.x="M4")*1, (_xlpm.x="M5")*1, (_xlpm.x="A")*1, (_xlpm.x="K")*1,
(_xlpm.x="G4")*1, (_xlpm.x="G5")*1, (_xlpm.x="GA")*1, (_xlpm.x="GK")*1  )&gt;0, 1, 3))</f>
        <v>1</v>
      </c>
      <c r="AH123" s="5"/>
      <c r="AI123" s="5"/>
      <c r="AO123" s="5"/>
    </row>
    <row r="124" spans="10:41">
      <c r="J124" s="168">
        <v>120</v>
      </c>
      <c r="K124" s="169" t="s">
        <v>29</v>
      </c>
      <c r="L124" s="169" t="s">
        <v>25</v>
      </c>
      <c r="M124" s="169" t="s">
        <v>82</v>
      </c>
      <c r="N124" s="169" t="s">
        <v>87</v>
      </c>
      <c r="O124" s="169" t="s">
        <v>12</v>
      </c>
      <c r="Q124" s="168">
        <v>8</v>
      </c>
      <c r="R124" s="168">
        <v>8</v>
      </c>
      <c r="S124" s="168">
        <v>16</v>
      </c>
      <c r="T124" s="168">
        <v>19</v>
      </c>
      <c r="U124" s="168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(_xlpm.x="M4")*1, (_xlpm.x="M5")*1, (_xlpm.x="A")*1, (_xlpm.x="K")*1,
(_xlpm.x="G4")*1, (_xlpm.x="G5")*1, (_xlpm.x="GA")*1, (_xlpm.x="GK")*1  )&gt;0, 1, 3))</f>
        <v>1</v>
      </c>
      <c r="AA124" s="23" cm="1">
        <f t="array" ref="AA124">_xlfn.LET(_xlpm.x, O124:O126, IF(SUM(
(_xlpm.x="M4")*1, (_xlpm.x="M5")*1, (_xlpm.x="A")*1, (_xlpm.x="K")*1,
(_xlpm.x="G4")*1, (_xlpm.x="G5")*1, (_xlpm.x="GA")*1, (_xlpm.x="GK")*1  )&gt;0, 1, 3))</f>
        <v>1</v>
      </c>
      <c r="AH124" s="5"/>
      <c r="AI124" s="5"/>
      <c r="AO124" s="5"/>
    </row>
    <row r="125" spans="10:41">
      <c r="J125" s="23">
        <v>121</v>
      </c>
      <c r="K125" s="169" t="s">
        <v>13</v>
      </c>
      <c r="L125" s="169" t="s">
        <v>30</v>
      </c>
      <c r="M125" s="169" t="s">
        <v>96</v>
      </c>
      <c r="N125" s="169" t="s">
        <v>95</v>
      </c>
      <c r="O125" s="169" t="s">
        <v>14</v>
      </c>
      <c r="Q125" s="168">
        <v>5</v>
      </c>
      <c r="R125" s="168">
        <v>10</v>
      </c>
      <c r="S125" s="168">
        <v>15</v>
      </c>
      <c r="T125" s="168">
        <v>6</v>
      </c>
      <c r="U125" s="168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1</v>
      </c>
      <c r="Z125" s="23" cm="1">
        <f t="array" ref="Z125">_xlfn.LET(_xlpm.x, N125:N127, IF(SUM(
(_xlpm.x="M4")*1, (_xlpm.x="M5")*1, (_xlpm.x="A")*1, (_xlpm.x="K")*1,
(_xlpm.x="G4")*1, (_xlpm.x="G5")*1, (_xlpm.x="GA")*1, (_xlpm.x="GK")*1  )&gt;0, 1, 3))</f>
        <v>1</v>
      </c>
      <c r="AA125" s="23" cm="1">
        <f t="array" ref="AA125">_xlfn.LET(_xlpm.x, O125:O127, IF(SUM(
(_xlpm.x="M4")*1, (_xlpm.x="M5")*1, (_xlpm.x="A")*1, (_xlpm.x="K")*1,
(_xlpm.x="G4")*1, (_xlpm.x="G5")*1, (_xlpm.x="GA")*1, (_xlpm.x="GK")*1  )&gt;0, 1, 3))</f>
        <v>1</v>
      </c>
      <c r="AH125" s="5"/>
      <c r="AI125" s="5"/>
      <c r="AO125" s="5"/>
    </row>
    <row r="126" spans="10:41">
      <c r="J126" s="168">
        <v>122</v>
      </c>
      <c r="K126" s="169" t="s">
        <v>31</v>
      </c>
      <c r="L126" s="169" t="s">
        <v>29</v>
      </c>
      <c r="M126" s="169" t="s">
        <v>81</v>
      </c>
      <c r="N126" s="169" t="s">
        <v>29</v>
      </c>
      <c r="O126" s="169" t="s">
        <v>29</v>
      </c>
      <c r="Q126" s="168">
        <v>7</v>
      </c>
      <c r="R126" s="168">
        <v>8</v>
      </c>
      <c r="S126" s="168">
        <v>14</v>
      </c>
      <c r="T126" s="168">
        <v>8</v>
      </c>
      <c r="U126" s="168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(_xlpm.x="M4")*1, (_xlpm.x="M5")*1, (_xlpm.x="A")*1, (_xlpm.x="K")*1,
(_xlpm.x="G4")*1, (_xlpm.x="G5")*1, (_xlpm.x="GA")*1, (_xlpm.x="GK")*1  )&gt;0, 1, 3))</f>
        <v>1</v>
      </c>
      <c r="AA126" s="23" cm="1">
        <f t="array" ref="AA126">_xlfn.LET(_xlpm.x, O126:O128, IF(SUM(
(_xlpm.x="M4")*1, (_xlpm.x="M5")*1, (_xlpm.x="A")*1, (_xlpm.x="K")*1,
(_xlpm.x="G4")*1, (_xlpm.x="G5")*1, (_xlpm.x="GA")*1, (_xlpm.x="GK")*1  )&gt;0, 1, 3))</f>
        <v>1</v>
      </c>
      <c r="AH126" s="5"/>
      <c r="AI126" s="5"/>
      <c r="AO126" s="5"/>
    </row>
    <row r="127" spans="10:41">
      <c r="J127" s="23">
        <v>123</v>
      </c>
      <c r="K127" s="169" t="s">
        <v>95</v>
      </c>
      <c r="L127" s="169" t="s">
        <v>81</v>
      </c>
      <c r="M127" s="169" t="s">
        <v>96</v>
      </c>
      <c r="N127" s="169" t="s">
        <v>95</v>
      </c>
      <c r="O127" s="169" t="s">
        <v>31</v>
      </c>
      <c r="Q127" s="168">
        <v>6</v>
      </c>
      <c r="R127" s="168">
        <v>14</v>
      </c>
      <c r="S127" s="168">
        <v>15</v>
      </c>
      <c r="T127" s="168">
        <v>6</v>
      </c>
      <c r="U127" s="168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(_xlpm.x="M4")*1, (_xlpm.x="M5")*1, (_xlpm.x="A")*1, (_xlpm.x="K")*1,
(_xlpm.x="G4")*1, (_xlpm.x="G5")*1, (_xlpm.x="GA")*1, (_xlpm.x="GK")*1  )&gt;0, 1, 3))</f>
        <v>1</v>
      </c>
      <c r="AA127" s="23" cm="1">
        <f t="array" ref="AA127">_xlfn.LET(_xlpm.x, O127:O129, IF(SUM(
(_xlpm.x="M4")*1, (_xlpm.x="M5")*1, (_xlpm.x="A")*1, (_xlpm.x="K")*1,
(_xlpm.x="G4")*1, (_xlpm.x="G5")*1, (_xlpm.x="GA")*1, (_xlpm.x="GK")*1  )&gt;0, 1, 3))</f>
        <v>1</v>
      </c>
      <c r="AH127" s="5"/>
      <c r="AI127" s="5"/>
      <c r="AO127" s="5"/>
    </row>
    <row r="128" spans="10:41">
      <c r="J128" s="168">
        <v>124</v>
      </c>
      <c r="K128" s="169" t="s">
        <v>12</v>
      </c>
      <c r="L128" s="169" t="s">
        <v>82</v>
      </c>
      <c r="M128" s="169" t="s">
        <v>94</v>
      </c>
      <c r="N128" s="169" t="s">
        <v>16</v>
      </c>
      <c r="O128" s="169" t="s">
        <v>30</v>
      </c>
      <c r="Q128" s="168">
        <v>4</v>
      </c>
      <c r="R128" s="168">
        <v>16</v>
      </c>
      <c r="S128" s="168">
        <v>17</v>
      </c>
      <c r="T128" s="168">
        <v>3</v>
      </c>
      <c r="U128" s="168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(_xlpm.x="M4")*1, (_xlpm.x="M5")*1, (_xlpm.x="A")*1, (_xlpm.x="K")*1,
(_xlpm.x="G4")*1, (_xlpm.x="G5")*1, (_xlpm.x="GA")*1, (_xlpm.x="GK")*1  )&gt;0, 1, 3))</f>
        <v>1</v>
      </c>
      <c r="AA128" s="23" cm="1">
        <f t="array" ref="AA128">_xlfn.LET(_xlpm.x, O128:O130, IF(SUM(
(_xlpm.x="M4")*1, (_xlpm.x="M5")*1, (_xlpm.x="A")*1, (_xlpm.x="K")*1,
(_xlpm.x="G4")*1, (_xlpm.x="G5")*1, (_xlpm.x="GA")*1, (_xlpm.x="GK")*1  )&gt;0, 1, 3))</f>
        <v>1</v>
      </c>
      <c r="AH128" s="5"/>
      <c r="AI128" s="5"/>
      <c r="AO128" s="5"/>
    </row>
    <row r="129" spans="10:41">
      <c r="J129" s="23">
        <v>125</v>
      </c>
      <c r="K129" s="169" t="s">
        <v>13</v>
      </c>
      <c r="L129" s="169" t="s">
        <v>29</v>
      </c>
      <c r="M129" s="169" t="s">
        <v>79</v>
      </c>
      <c r="N129" s="169" t="s">
        <v>29</v>
      </c>
      <c r="O129" s="169" t="s">
        <v>12</v>
      </c>
      <c r="Q129" s="168">
        <v>5</v>
      </c>
      <c r="R129" s="168">
        <v>8</v>
      </c>
      <c r="S129" s="168">
        <v>12</v>
      </c>
      <c r="T129" s="168">
        <v>8</v>
      </c>
      <c r="U129" s="168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(_xlpm.x="M4")*1, (_xlpm.x="M5")*1, (_xlpm.x="A")*1, (_xlpm.x="K")*1,
(_xlpm.x="G4")*1, (_xlpm.x="G5")*1, (_xlpm.x="GA")*1, (_xlpm.x="GK")*1  )&gt;0, 1, 3))</f>
        <v>1</v>
      </c>
      <c r="AA129" s="23" cm="1">
        <f t="array" ref="AA129">_xlfn.LET(_xlpm.x, O129:O131, IF(SUM(
(_xlpm.x="M4")*1, (_xlpm.x="M5")*1, (_xlpm.x="A")*1, (_xlpm.x="K")*1,
(_xlpm.x="G4")*1, (_xlpm.x="G5")*1, (_xlpm.x="GA")*1, (_xlpm.x="GK")*1  )&gt;0, 1, 3))</f>
        <v>1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81</v>
      </c>
      <c r="M130" s="169" t="s">
        <v>87</v>
      </c>
      <c r="N130" s="169" t="s">
        <v>31</v>
      </c>
      <c r="O130" s="169" t="s">
        <v>13</v>
      </c>
      <c r="Q130" s="168">
        <v>8</v>
      </c>
      <c r="R130" s="168">
        <v>14</v>
      </c>
      <c r="S130" s="168">
        <v>19</v>
      </c>
      <c r="T130" s="168">
        <v>7</v>
      </c>
      <c r="U130" s="168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3</v>
      </c>
      <c r="Z130" s="23" cm="1">
        <f t="array" ref="Z130">_xlfn.LET(_xlpm.x, N130:N132, IF(SUM(
(_xlpm.x="M4")*1, (_xlpm.x="M5")*1, (_xlpm.x="A")*1, (_xlpm.x="K")*1,
(_xlpm.x="G4")*1, (_xlpm.x="G5")*1, (_xlpm.x="GA")*1, (_xlpm.x="GK")*1  )&gt;0, 1, 3))</f>
        <v>1</v>
      </c>
      <c r="AA130" s="23" cm="1">
        <f t="array" ref="AA130">_xlfn.LET(_xlpm.x, O130:O132, IF(SUM(
(_xlpm.x="M4")*1, (_xlpm.x="M5")*1, (_xlpm.x="A")*1, (_xlpm.x="K")*1,
(_xlpm.x="G4")*1, (_xlpm.x="G5")*1, (_xlpm.x="GA")*1, (_xlpm.x="GK")*1  )&gt;0, 1, 3))</f>
        <v>1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29</v>
      </c>
      <c r="M131" s="169" t="s">
        <v>82</v>
      </c>
      <c r="N131" s="169" t="s">
        <v>13</v>
      </c>
      <c r="O131" s="169" t="s">
        <v>16</v>
      </c>
      <c r="Q131" s="168">
        <v>6</v>
      </c>
      <c r="R131" s="168">
        <v>8</v>
      </c>
      <c r="S131" s="168">
        <v>16</v>
      </c>
      <c r="T131" s="168">
        <v>5</v>
      </c>
      <c r="U131" s="168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(_xlpm.x="M4")*1, (_xlpm.x="M5")*1, (_xlpm.x="A")*1, (_xlpm.x="K")*1,
(_xlpm.x="G4")*1, (_xlpm.x="G5")*1, (_xlpm.x="GA")*1, (_xlpm.x="GK")*1  )&gt;0, 1, 3))</f>
        <v>1</v>
      </c>
      <c r="AA131" s="23" cm="1">
        <f t="array" ref="AA131">_xlfn.LET(_xlpm.x, O131:O133, IF(SUM(
(_xlpm.x="M4")*1, (_xlpm.x="M5")*1, (_xlpm.x="A")*1, (_xlpm.x="K")*1,
(_xlpm.x="G4")*1, (_xlpm.x="G5")*1, (_xlpm.x="GA")*1, (_xlpm.x="GK")*1  )&gt;0, 1, 3))</f>
        <v>3</v>
      </c>
      <c r="AH131" s="5"/>
      <c r="AI131" s="5"/>
      <c r="AO131" s="5"/>
    </row>
    <row r="132" spans="10:41">
      <c r="J132" s="168">
        <v>128</v>
      </c>
      <c r="K132" s="169" t="s">
        <v>29</v>
      </c>
      <c r="L132" s="169" t="s">
        <v>95</v>
      </c>
      <c r="M132" s="169" t="s">
        <v>94</v>
      </c>
      <c r="N132" s="169" t="s">
        <v>31</v>
      </c>
      <c r="O132" s="169" t="s">
        <v>26</v>
      </c>
      <c r="Q132" s="168">
        <v>8</v>
      </c>
      <c r="R132" s="168">
        <v>6</v>
      </c>
      <c r="S132" s="168">
        <v>17</v>
      </c>
      <c r="T132" s="168">
        <v>7</v>
      </c>
      <c r="U132" s="168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(_xlpm.x="M4")*1, (_xlpm.x="M5")*1, (_xlpm.x="A")*1, (_xlpm.x="K")*1,
(_xlpm.x="G4")*1, (_xlpm.x="G5")*1, (_xlpm.x="GA")*1, (_xlpm.x="GK")*1  )&gt;0, 1, 3))</f>
        <v>1</v>
      </c>
      <c r="AA132" s="23" cm="1">
        <f t="array" ref="AA132">_xlfn.LET(_xlpm.x, O132:O134, IF(SUM(
(_xlpm.x="M4")*1, (_xlpm.x="M5")*1, (_xlpm.x="A")*1, (_xlpm.x="K")*1,
(_xlpm.x="G4")*1, (_xlpm.x="G5")*1, (_xlpm.x="GA")*1, (_xlpm.x="GK")*1  )&gt;0, 1, 3))</f>
        <v>3</v>
      </c>
      <c r="AH132" s="5"/>
      <c r="AI132" s="5"/>
      <c r="AO132" s="5"/>
    </row>
    <row r="133" spans="10:41">
      <c r="J133" s="23">
        <v>129</v>
      </c>
      <c r="K133" s="169" t="s">
        <v>31</v>
      </c>
      <c r="L133" s="169" t="s">
        <v>13</v>
      </c>
      <c r="M133" s="169" t="s">
        <v>96</v>
      </c>
      <c r="N133" s="169" t="s">
        <v>29</v>
      </c>
      <c r="O133" s="169" t="s">
        <v>27</v>
      </c>
      <c r="Q133" s="168">
        <v>7</v>
      </c>
      <c r="R133" s="168">
        <v>5</v>
      </c>
      <c r="S133" s="168">
        <v>15</v>
      </c>
      <c r="T133" s="168">
        <v>8</v>
      </c>
      <c r="U133" s="168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(_xlpm.x="M4")*1, (_xlpm.x="M5")*1, (_xlpm.x="A")*1, (_xlpm.x="K")*1,
(_xlpm.x="G4")*1, (_xlpm.x="G5")*1, (_xlpm.x="GA")*1, (_xlpm.x="GK")*1  )&gt;0, 1, 3))</f>
        <v>1</v>
      </c>
      <c r="AA133" s="23" cm="1">
        <f t="array" ref="AA133">_xlfn.LET(_xlpm.x, O133:O135, IF(SUM(
(_xlpm.x="M4")*1, (_xlpm.x="M5")*1, (_xlpm.x="A")*1, (_xlpm.x="K")*1,
(_xlpm.x="G4")*1, (_xlpm.x="G5")*1, (_xlpm.x="GA")*1, (_xlpm.x="GK")*1  )&gt;0, 1, 3))</f>
        <v>1</v>
      </c>
      <c r="AH133" s="5"/>
      <c r="AI133" s="5"/>
      <c r="AO133" s="5"/>
    </row>
    <row r="134" spans="10:41">
      <c r="J134" s="168">
        <v>130</v>
      </c>
      <c r="K134" s="169" t="s">
        <v>16</v>
      </c>
      <c r="L134" s="169" t="s">
        <v>29</v>
      </c>
      <c r="M134" s="169" t="s">
        <v>81</v>
      </c>
      <c r="N134" s="169" t="s">
        <v>31</v>
      </c>
      <c r="O134" s="169" t="s">
        <v>16</v>
      </c>
      <c r="Q134" s="168">
        <v>3</v>
      </c>
      <c r="R134" s="168">
        <v>8</v>
      </c>
      <c r="S134" s="168">
        <v>14</v>
      </c>
      <c r="T134" s="168">
        <v>7</v>
      </c>
      <c r="U134" s="168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(_xlpm.x="M4")*1, (_xlpm.x="M5")*1, (_xlpm.x="A")*1, (_xlpm.x="K")*1,
(_xlpm.x="G4")*1, (_xlpm.x="G5")*1, (_xlpm.x="GA")*1, (_xlpm.x="GK")*1  )&gt;0, 1, 3))</f>
        <v>1</v>
      </c>
      <c r="AA134" s="23" cm="1">
        <f t="array" ref="AA134">_xlfn.LET(_xlpm.x, O134:O136, IF(SUM(
(_xlpm.x="M4")*1, (_xlpm.x="M5")*1, (_xlpm.x="A")*1, (_xlpm.x="K")*1,
(_xlpm.x="G4")*1, (_xlpm.x="G5")*1, (_xlpm.x="GA")*1, (_xlpm.x="GK")*1  )&gt;0, 1, 3))</f>
        <v>1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94</v>
      </c>
      <c r="N135" s="169" t="s">
        <v>30</v>
      </c>
      <c r="O135" s="169" t="s">
        <v>95</v>
      </c>
      <c r="Q135" s="168">
        <v>8</v>
      </c>
      <c r="R135" s="168">
        <v>13</v>
      </c>
      <c r="S135" s="168">
        <v>17</v>
      </c>
      <c r="T135" s="168">
        <v>10</v>
      </c>
      <c r="U135" s="168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(_xlpm.x="M4")*1, (_xlpm.x="M5")*1, (_xlpm.x="A")*1, (_xlpm.x="K")*1,
(_xlpm.x="G4")*1, (_xlpm.x="G5")*1, (_xlpm.x="GA")*1, (_xlpm.x="GK")*1  )&gt;0, 1, 3))</f>
        <v>1</v>
      </c>
      <c r="AA135" s="23" cm="1">
        <f t="array" ref="AA135">_xlfn.LET(_xlpm.x, O135:O137, IF(SUM(
(_xlpm.x="M4")*1, (_xlpm.x="M5")*1, (_xlpm.x="A")*1, (_xlpm.x="K")*1,
(_xlpm.x="G4")*1, (_xlpm.x="G5")*1, (_xlpm.x="GA")*1, (_xlpm.x="GK")*1  )&gt;0, 1, 3))</f>
        <v>1</v>
      </c>
      <c r="AH135" s="5"/>
      <c r="AI135" s="5"/>
      <c r="AO135" s="5"/>
    </row>
    <row r="136" spans="10:41">
      <c r="J136" s="168">
        <v>132</v>
      </c>
      <c r="K136" s="169" t="s">
        <v>17</v>
      </c>
      <c r="L136" s="169" t="s">
        <v>94</v>
      </c>
      <c r="M136" s="169" t="s">
        <v>82</v>
      </c>
      <c r="N136" s="169" t="s">
        <v>13</v>
      </c>
      <c r="O136" s="169" t="s">
        <v>12</v>
      </c>
      <c r="Q136" s="168">
        <v>7</v>
      </c>
      <c r="R136" s="168">
        <v>17</v>
      </c>
      <c r="S136" s="168">
        <v>16</v>
      </c>
      <c r="T136" s="168">
        <v>5</v>
      </c>
      <c r="U136" s="168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(_xlpm.x="M4")*1, (_xlpm.x="M5")*1, (_xlpm.x="A")*1, (_xlpm.x="K")*1,
(_xlpm.x="G4")*1, (_xlpm.x="G5")*1, (_xlpm.x="GA")*1, (_xlpm.x="GK")*1  )&gt;0, 1, 3))</f>
        <v>1</v>
      </c>
      <c r="AA136" s="23" cm="1">
        <f t="array" ref="AA136">_xlfn.LET(_xlpm.x, O136:O138, IF(SUM(
(_xlpm.x="M4")*1, (_xlpm.x="M5")*1, (_xlpm.x="A")*1, (_xlpm.x="K")*1,
(_xlpm.x="G4")*1, (_xlpm.x="G5")*1, (_xlpm.x="GA")*1, (_xlpm.x="GK")*1  )&gt;0, 1, 3))</f>
        <v>1</v>
      </c>
      <c r="AH136" s="5"/>
      <c r="AI136" s="5"/>
      <c r="AO136" s="5"/>
    </row>
    <row r="137" spans="10:41">
      <c r="J137" s="23">
        <v>133</v>
      </c>
      <c r="K137" s="169" t="s">
        <v>13</v>
      </c>
      <c r="L137" s="169" t="s">
        <v>30</v>
      </c>
      <c r="M137" s="169" t="s">
        <v>94</v>
      </c>
      <c r="N137" s="169" t="s">
        <v>29</v>
      </c>
      <c r="O137" s="169" t="s">
        <v>31</v>
      </c>
      <c r="Q137" s="168">
        <v>5</v>
      </c>
      <c r="R137" s="168">
        <v>10</v>
      </c>
      <c r="S137" s="168">
        <v>17</v>
      </c>
      <c r="T137" s="168">
        <v>8</v>
      </c>
      <c r="U137" s="168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3</v>
      </c>
      <c r="Z137" s="23" cm="1">
        <f t="array" ref="Z137">_xlfn.LET(_xlpm.x, N137:N139, IF(SUM(
(_xlpm.x="M4")*1, (_xlpm.x="M5")*1, (_xlpm.x="A")*1, (_xlpm.x="K")*1,
(_xlpm.x="G4")*1, (_xlpm.x="G5")*1, (_xlpm.x="GA")*1, (_xlpm.x="GK")*1  )&gt;0, 1, 3))</f>
        <v>1</v>
      </c>
      <c r="AA137" s="23" cm="1">
        <f t="array" ref="AA137">_xlfn.LET(_xlpm.x, O137:O139, IF(SUM(
(_xlpm.x="M4")*1, (_xlpm.x="M5")*1, (_xlpm.x="A")*1, (_xlpm.x="K")*1,
(_xlpm.x="G4")*1, (_xlpm.x="G5")*1, (_xlpm.x="GA")*1, (_xlpm.x="GK")*1  )&gt;0, 1, 3))</f>
        <v>1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29</v>
      </c>
      <c r="M138" s="169" t="s">
        <v>81</v>
      </c>
      <c r="N138" s="169" t="s">
        <v>31</v>
      </c>
      <c r="O138" s="169" t="s">
        <v>12</v>
      </c>
      <c r="Q138" s="168">
        <v>8</v>
      </c>
      <c r="R138" s="168">
        <v>8</v>
      </c>
      <c r="S138" s="168">
        <v>14</v>
      </c>
      <c r="T138" s="168">
        <v>7</v>
      </c>
      <c r="U138" s="168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(_xlpm.x="M4")*1, (_xlpm.x="M5")*1, (_xlpm.x="A")*1, (_xlpm.x="K")*1,
(_xlpm.x="G4")*1, (_xlpm.x="G5")*1, (_xlpm.x="GA")*1, (_xlpm.x="GK")*1  )&gt;0, 1, 3))</f>
        <v>1</v>
      </c>
      <c r="AA138" s="23" cm="1">
        <f t="array" ref="AA138">_xlfn.LET(_xlpm.x, O138:O140, IF(SUM(
(_xlpm.x="M4")*1, (_xlpm.x="M5")*1, (_xlpm.x="A")*1, (_xlpm.x="K")*1,
(_xlpm.x="G4")*1, (_xlpm.x="G5")*1, (_xlpm.x="GA")*1, (_xlpm.x="GK")*1  )&gt;0, 1, 3))</f>
        <v>3</v>
      </c>
      <c r="AH138" s="5"/>
      <c r="AI138" s="5"/>
      <c r="AO138" s="5"/>
    </row>
    <row r="139" spans="10:41">
      <c r="J139" s="23">
        <v>135</v>
      </c>
      <c r="K139" s="169" t="s">
        <v>95</v>
      </c>
      <c r="L139" s="169" t="s">
        <v>28</v>
      </c>
      <c r="M139" s="169" t="s">
        <v>82</v>
      </c>
      <c r="N139" s="169" t="s">
        <v>95</v>
      </c>
      <c r="O139" s="169" t="s">
        <v>12</v>
      </c>
      <c r="Q139" s="168">
        <v>6</v>
      </c>
      <c r="R139" s="168">
        <v>9</v>
      </c>
      <c r="S139" s="168">
        <v>16</v>
      </c>
      <c r="T139" s="168">
        <v>6</v>
      </c>
      <c r="U139" s="168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(_xlpm.x="M4")*1, (_xlpm.x="M5")*1, (_xlpm.x="A")*1, (_xlpm.x="K")*1,
(_xlpm.x="G4")*1, (_xlpm.x="G5")*1, (_xlpm.x="GA")*1, (_xlpm.x="GK")*1  )&gt;0, 1, 3))</f>
        <v>1</v>
      </c>
      <c r="AA139" s="23" cm="1">
        <f t="array" ref="AA139">_xlfn.LET(_xlpm.x, O139:O141, IF(SUM(
(_xlpm.x="M4")*1, (_xlpm.x="M5")*1, (_xlpm.x="A")*1, (_xlpm.x="K")*1,
(_xlpm.x="G4")*1, (_xlpm.x="G5")*1, (_xlpm.x="GA")*1, (_xlpm.x="GK")*1  )&gt;0, 1, 3))</f>
        <v>3</v>
      </c>
      <c r="AH139" s="5"/>
      <c r="AI139" s="5"/>
      <c r="AO139" s="5"/>
    </row>
    <row r="140" spans="10:41">
      <c r="J140" s="168">
        <v>136</v>
      </c>
      <c r="K140" s="169" t="s">
        <v>29</v>
      </c>
      <c r="L140" s="169" t="s">
        <v>16</v>
      </c>
      <c r="M140" s="169" t="s">
        <v>79</v>
      </c>
      <c r="N140" s="169" t="s">
        <v>13</v>
      </c>
      <c r="O140" s="169" t="s">
        <v>30</v>
      </c>
      <c r="Q140" s="168">
        <v>8</v>
      </c>
      <c r="R140" s="168">
        <v>3</v>
      </c>
      <c r="S140" s="168">
        <v>12</v>
      </c>
      <c r="T140" s="168">
        <v>5</v>
      </c>
      <c r="U140" s="168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(_xlpm.x="M4")*1, (_xlpm.x="M5")*1, (_xlpm.x="A")*1, (_xlpm.x="K")*1,
(_xlpm.x="G4")*1, (_xlpm.x="G5")*1, (_xlpm.x="GA")*1, (_xlpm.x="GK")*1  )&gt;0, 1, 3))</f>
        <v>1</v>
      </c>
      <c r="AA140" s="23" cm="1">
        <f t="array" ref="AA140">_xlfn.LET(_xlpm.x, O140:O142, IF(SUM(
(_xlpm.x="M4")*1, (_xlpm.x="M5")*1, (_xlpm.x="A")*1, (_xlpm.x="K")*1,
(_xlpm.x="G4")*1, (_xlpm.x="G5")*1, (_xlpm.x="GA")*1, (_xlpm.x="GK")*1  )&gt;0, 1, 3))</f>
        <v>3</v>
      </c>
      <c r="AH140" s="5"/>
      <c r="AI140" s="5"/>
      <c r="AO140" s="5"/>
    </row>
    <row r="141" spans="10:41">
      <c r="J141" s="23">
        <v>137</v>
      </c>
      <c r="K141" s="169" t="s">
        <v>95</v>
      </c>
      <c r="L141" s="169" t="s">
        <v>23</v>
      </c>
      <c r="M141" s="169" t="s">
        <v>96</v>
      </c>
      <c r="N141" s="169" t="s">
        <v>87</v>
      </c>
      <c r="O141" s="169" t="s">
        <v>28</v>
      </c>
      <c r="Q141" s="168">
        <v>6</v>
      </c>
      <c r="R141" s="168">
        <v>5</v>
      </c>
      <c r="S141" s="168">
        <v>15</v>
      </c>
      <c r="T141" s="168">
        <v>19</v>
      </c>
      <c r="U141" s="168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(_xlpm.x="M4")*1, (_xlpm.x="M5")*1, (_xlpm.x="A")*1, (_xlpm.x="K")*1,
(_xlpm.x="G4")*1, (_xlpm.x="G5")*1, (_xlpm.x="GA")*1, (_xlpm.x="GK")*1  )&gt;0, 1, 3))</f>
        <v>1</v>
      </c>
      <c r="AA141" s="23" cm="1">
        <f t="array" ref="AA141">_xlfn.LET(_xlpm.x, O141:O143, IF(SUM(
(_xlpm.x="M4")*1, (_xlpm.x="M5")*1, (_xlpm.x="A")*1, (_xlpm.x="K")*1,
(_xlpm.x="G4")*1, (_xlpm.x="G5")*1, (_xlpm.x="GA")*1, (_xlpm.x="GK")*1  )&gt;0, 1, 3))</f>
        <v>1</v>
      </c>
      <c r="AH141" s="5"/>
      <c r="AI141" s="5"/>
      <c r="AO141" s="5"/>
    </row>
    <row r="142" spans="10:41">
      <c r="J142" s="168">
        <v>138</v>
      </c>
      <c r="K142" s="169" t="s">
        <v>29</v>
      </c>
      <c r="L142" s="169" t="s">
        <v>94</v>
      </c>
      <c r="M142" s="169" t="s">
        <v>82</v>
      </c>
      <c r="N142" s="169" t="s">
        <v>31</v>
      </c>
      <c r="O142" s="169" t="s">
        <v>28</v>
      </c>
      <c r="Q142" s="168">
        <v>8</v>
      </c>
      <c r="R142" s="168">
        <v>17</v>
      </c>
      <c r="S142" s="168">
        <v>16</v>
      </c>
      <c r="T142" s="168">
        <v>7</v>
      </c>
      <c r="U142" s="168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(_xlpm.x="M4")*1, (_xlpm.x="M5")*1, (_xlpm.x="A")*1, (_xlpm.x="K")*1,
(_xlpm.x="G4")*1, (_xlpm.x="G5")*1, (_xlpm.x="GA")*1, (_xlpm.x="GK")*1  )&gt;0, 1, 3))</f>
        <v>1</v>
      </c>
      <c r="AA142" s="23" cm="1">
        <f t="array" ref="AA142">_xlfn.LET(_xlpm.x, O142:O144, IF(SUM(
(_xlpm.x="M4")*1, (_xlpm.x="M5")*1, (_xlpm.x="A")*1, (_xlpm.x="K")*1,
(_xlpm.x="G4")*1, (_xlpm.x="G5")*1, (_xlpm.x="GA")*1, (_xlpm.x="GK")*1  )&gt;0, 1, 3))</f>
        <v>1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31</v>
      </c>
      <c r="M143" s="169" t="s">
        <v>78</v>
      </c>
      <c r="N143" s="169" t="s">
        <v>12</v>
      </c>
      <c r="O143" s="169" t="s">
        <v>31</v>
      </c>
      <c r="Q143" s="168">
        <v>5</v>
      </c>
      <c r="R143" s="168">
        <v>7</v>
      </c>
      <c r="S143" s="168">
        <v>11</v>
      </c>
      <c r="T143" s="168">
        <v>4</v>
      </c>
      <c r="U143" s="168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(_xlpm.x="M4")*1, (_xlpm.x="M5")*1, (_xlpm.x="A")*1, (_xlpm.x="K")*1,
(_xlpm.x="G4")*1, (_xlpm.x="G5")*1, (_xlpm.x="GA")*1, (_xlpm.x="GK")*1  )&gt;0, 1, 3))</f>
        <v>3</v>
      </c>
      <c r="AA143" s="23" cm="1">
        <f t="array" ref="AA143">_xlfn.LET(_xlpm.x, O143:O145, IF(SUM(
(_xlpm.x="M4")*1, (_xlpm.x="M5")*1, (_xlpm.x="A")*1, (_xlpm.x="K")*1,
(_xlpm.x="G4")*1, (_xlpm.x="G5")*1, (_xlpm.x="GA")*1, (_xlpm.x="GK")*1  )&gt;0, 1, 3))</f>
        <v>1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28</v>
      </c>
      <c r="M144" s="169" t="s">
        <v>96</v>
      </c>
      <c r="N144" s="169" t="s">
        <v>78</v>
      </c>
      <c r="O144" s="169" t="s">
        <v>95</v>
      </c>
      <c r="Q144" s="168">
        <v>6</v>
      </c>
      <c r="R144" s="168">
        <v>9</v>
      </c>
      <c r="S144" s="168">
        <v>15</v>
      </c>
      <c r="T144" s="168">
        <v>11</v>
      </c>
      <c r="U144" s="168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(_xlpm.x="M4")*1, (_xlpm.x="M5")*1, (_xlpm.x="A")*1, (_xlpm.x="K")*1,
(_xlpm.x="G4")*1, (_xlpm.x="G5")*1, (_xlpm.x="GA")*1, (_xlpm.x="GK")*1  )&gt;0, 1, 3))</f>
        <v>3</v>
      </c>
      <c r="AA144" s="23" cm="1">
        <f t="array" ref="AA144">_xlfn.LET(_xlpm.x, O144:O146, IF(SUM(
(_xlpm.x="M4")*1, (_xlpm.x="M5")*1, (_xlpm.x="A")*1, (_xlpm.x="K")*1,
(_xlpm.x="G4")*1, (_xlpm.x="G5")*1, (_xlpm.x="GA")*1, (_xlpm.x="GK")*1  )&gt;0, 1, 3))</f>
        <v>1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14</v>
      </c>
      <c r="M145" s="169" t="s">
        <v>82</v>
      </c>
      <c r="N145" s="169" t="s">
        <v>16</v>
      </c>
      <c r="O145" s="169" t="s">
        <v>12</v>
      </c>
      <c r="Q145" s="168">
        <v>7</v>
      </c>
      <c r="R145" s="168">
        <v>1</v>
      </c>
      <c r="S145" s="168">
        <v>16</v>
      </c>
      <c r="T145" s="168">
        <v>3</v>
      </c>
      <c r="U145" s="168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(_xlpm.x="M4")*1, (_xlpm.x="M5")*1, (_xlpm.x="A")*1, (_xlpm.x="K")*1,
(_xlpm.x="G4")*1, (_xlpm.x="G5")*1, (_xlpm.x="GA")*1, (_xlpm.x="GK")*1  )&gt;0, 1, 3))</f>
        <v>3</v>
      </c>
      <c r="AA145" s="23" cm="1">
        <f t="array" ref="AA145">_xlfn.LET(_xlpm.x, O145:O147, IF(SUM(
(_xlpm.x="M4")*1, (_xlpm.x="M5")*1, (_xlpm.x="A")*1, (_xlpm.x="K")*1,
(_xlpm.x="G4")*1, (_xlpm.x="G5")*1, (_xlpm.x="GA")*1, (_xlpm.x="GK")*1  )&gt;0, 1, 3))</f>
        <v>1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16</v>
      </c>
      <c r="M146" s="169" t="s">
        <v>94</v>
      </c>
      <c r="N146" s="169" t="s">
        <v>28</v>
      </c>
      <c r="O146" s="169" t="s">
        <v>95</v>
      </c>
      <c r="Q146" s="168">
        <v>6</v>
      </c>
      <c r="R146" s="168">
        <v>3</v>
      </c>
      <c r="S146" s="168">
        <v>17</v>
      </c>
      <c r="T146" s="168">
        <v>9</v>
      </c>
      <c r="U146" s="168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3</v>
      </c>
      <c r="Z146" s="23" cm="1">
        <f t="array" ref="Z146">_xlfn.LET(_xlpm.x, N146:N148, IF(SUM(
(_xlpm.x="M4")*1, (_xlpm.x="M5")*1, (_xlpm.x="A")*1, (_xlpm.x="K")*1,
(_xlpm.x="G4")*1, (_xlpm.x="G5")*1, (_xlpm.x="GA")*1, (_xlpm.x="GK")*1  )&gt;0, 1, 3))</f>
        <v>1</v>
      </c>
      <c r="AA146" s="23" cm="1">
        <f t="array" ref="AA146">_xlfn.LET(_xlpm.x, O146:O148, IF(SUM(
(_xlpm.x="M4")*1, (_xlpm.x="M5")*1, (_xlpm.x="A")*1, (_xlpm.x="K")*1,
(_xlpm.x="G4")*1, (_xlpm.x="G5")*1, (_xlpm.x="GA")*1, (_xlpm.x="GK")*1  )&gt;0, 1, 3))</f>
        <v>1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13</v>
      </c>
      <c r="M147" s="169" t="s">
        <v>82</v>
      </c>
      <c r="N147" s="169" t="s">
        <v>28</v>
      </c>
      <c r="O147" s="169" t="s">
        <v>13</v>
      </c>
      <c r="Q147" s="168">
        <v>5</v>
      </c>
      <c r="R147" s="168">
        <v>5</v>
      </c>
      <c r="S147" s="168">
        <v>16</v>
      </c>
      <c r="T147" s="168">
        <v>9</v>
      </c>
      <c r="U147" s="168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(_xlpm.x="M4")*1, (_xlpm.x="M5")*1, (_xlpm.x="A")*1, (_xlpm.x="K")*1,
(_xlpm.x="G4")*1, (_xlpm.x="G5")*1, (_xlpm.x="GA")*1, (_xlpm.x="GK")*1  )&gt;0, 1, 3))</f>
        <v>1</v>
      </c>
      <c r="AA147" s="23" cm="1">
        <f t="array" ref="AA147">_xlfn.LET(_xlpm.x, O147:O149, IF(SUM(
(_xlpm.x="M4")*1, (_xlpm.x="M5")*1, (_xlpm.x="A")*1, (_xlpm.x="K")*1,
(_xlpm.x="G4")*1, (_xlpm.x="G5")*1, (_xlpm.x="GA")*1, (_xlpm.x="GK")*1  )&gt;0, 1, 3))</f>
        <v>1</v>
      </c>
      <c r="AH147" s="5"/>
      <c r="AI147" s="5"/>
      <c r="AO147" s="5"/>
    </row>
    <row r="148" spans="10:41">
      <c r="J148" s="168">
        <v>144</v>
      </c>
      <c r="K148" s="169" t="s">
        <v>95</v>
      </c>
      <c r="L148" s="169" t="s">
        <v>28</v>
      </c>
      <c r="M148" s="169" t="s">
        <v>94</v>
      </c>
      <c r="N148" s="169" t="s">
        <v>13</v>
      </c>
      <c r="O148" s="169" t="s">
        <v>28</v>
      </c>
      <c r="Q148" s="168">
        <v>6</v>
      </c>
      <c r="R148" s="168">
        <v>9</v>
      </c>
      <c r="S148" s="168">
        <v>17</v>
      </c>
      <c r="T148" s="168">
        <v>5</v>
      </c>
      <c r="U148" s="168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(_xlpm.x="M4")*1, (_xlpm.x="M5")*1, (_xlpm.x="A")*1, (_xlpm.x="K")*1,
(_xlpm.x="G4")*1, (_xlpm.x="G5")*1, (_xlpm.x="GA")*1, (_xlpm.x="GK")*1  )&gt;0, 1, 3))</f>
        <v>1</v>
      </c>
      <c r="AA148" s="23" cm="1">
        <f t="array" ref="AA148">_xlfn.LET(_xlpm.x, O148:O150, IF(SUM(
(_xlpm.x="M4")*1, (_xlpm.x="M5")*1, (_xlpm.x="A")*1, (_xlpm.x="K")*1,
(_xlpm.x="G4")*1, (_xlpm.x="G5")*1, (_xlpm.x="GA")*1, (_xlpm.x="GK")*1  )&gt;0, 1, 3))</f>
        <v>1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23</v>
      </c>
      <c r="M149" s="169" t="s">
        <v>82</v>
      </c>
      <c r="N149" s="169" t="s">
        <v>31</v>
      </c>
      <c r="O149" s="169" t="s">
        <v>13</v>
      </c>
      <c r="Q149" s="168">
        <v>8</v>
      </c>
      <c r="R149" s="168">
        <v>5</v>
      </c>
      <c r="S149" s="168">
        <v>16</v>
      </c>
      <c r="T149" s="168">
        <v>7</v>
      </c>
      <c r="U149" s="168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(_xlpm.x="M4")*1, (_xlpm.x="M5")*1, (_xlpm.x="A")*1, (_xlpm.x="K")*1,
(_xlpm.x="G4")*1, (_xlpm.x="G5")*1, (_xlpm.x="GA")*1, (_xlpm.x="GK")*1  )&gt;0, 1, 3))</f>
        <v>1</v>
      </c>
      <c r="AA149" s="23" cm="1">
        <f t="array" ref="AA149">_xlfn.LET(_xlpm.x, O149:O151, IF(SUM(
(_xlpm.x="M4")*1, (_xlpm.x="M5")*1, (_xlpm.x="A")*1, (_xlpm.x="K")*1,
(_xlpm.x="G4")*1, (_xlpm.x="G5")*1, (_xlpm.x="GA")*1, (_xlpm.x="GK")*1  )&gt;0, 1, 3))</f>
        <v>1</v>
      </c>
      <c r="AH149" s="5"/>
      <c r="AI149" s="5"/>
      <c r="AO149" s="5"/>
    </row>
    <row r="150" spans="10:41">
      <c r="J150" s="168">
        <v>146</v>
      </c>
      <c r="K150" s="169" t="s">
        <v>95</v>
      </c>
      <c r="L150" s="169" t="s">
        <v>81</v>
      </c>
      <c r="M150" s="169" t="s">
        <v>81</v>
      </c>
      <c r="N150" s="169" t="s">
        <v>95</v>
      </c>
      <c r="O150" s="169" t="s">
        <v>28</v>
      </c>
      <c r="Q150" s="168">
        <v>6</v>
      </c>
      <c r="R150" s="168">
        <v>14</v>
      </c>
      <c r="S150" s="168">
        <v>14</v>
      </c>
      <c r="T150" s="168">
        <v>6</v>
      </c>
      <c r="U150" s="168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(_xlpm.x="M4")*1, (_xlpm.x="M5")*1, (_xlpm.x="A")*1, (_xlpm.x="K")*1,
(_xlpm.x="G4")*1, (_xlpm.x="G5")*1, (_xlpm.x="GA")*1, (_xlpm.x="GK")*1  )&gt;0, 1, 3))</f>
        <v>1</v>
      </c>
      <c r="AA150" s="23" cm="1">
        <f t="array" ref="AA150">_xlfn.LET(_xlpm.x, O150:O152, IF(SUM(
(_xlpm.x="M4")*1, (_xlpm.x="M5")*1, (_xlpm.x="A")*1, (_xlpm.x="K")*1,
(_xlpm.x="G4")*1, (_xlpm.x="G5")*1, (_xlpm.x="GA")*1, (_xlpm.x="GK")*1  )&gt;0, 1, 3))</f>
        <v>1</v>
      </c>
      <c r="AH150" s="5"/>
      <c r="AI150" s="5"/>
      <c r="AO150" s="5"/>
    </row>
    <row r="151" spans="10:41">
      <c r="J151" s="23">
        <v>147</v>
      </c>
      <c r="K151" s="169" t="s">
        <v>31</v>
      </c>
      <c r="L151" s="169" t="s">
        <v>15</v>
      </c>
      <c r="M151" s="169" t="s">
        <v>82</v>
      </c>
      <c r="N151" s="169" t="s">
        <v>31</v>
      </c>
      <c r="O151" s="169" t="s">
        <v>31</v>
      </c>
      <c r="Q151" s="168">
        <v>7</v>
      </c>
      <c r="R151" s="168">
        <v>2</v>
      </c>
      <c r="S151" s="168">
        <v>16</v>
      </c>
      <c r="T151" s="168">
        <v>7</v>
      </c>
      <c r="U151" s="168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3</v>
      </c>
      <c r="Z151" s="23" cm="1">
        <f t="array" ref="Z151">_xlfn.LET(_xlpm.x, N151:N153, IF(SUM(
(_xlpm.x="M4")*1, (_xlpm.x="M5")*1, (_xlpm.x="A")*1, (_xlpm.x="K")*1,
(_xlpm.x="G4")*1, (_xlpm.x="G5")*1, (_xlpm.x="GA")*1, (_xlpm.x="GK")*1  )&gt;0, 1, 3))</f>
        <v>1</v>
      </c>
      <c r="AA151" s="23" cm="1">
        <f t="array" ref="AA151">_xlfn.LET(_xlpm.x, O151:O153, IF(SUM(
(_xlpm.x="M4")*1, (_xlpm.x="M5")*1, (_xlpm.x="A")*1, (_xlpm.x="K")*1,
(_xlpm.x="G4")*1, (_xlpm.x="G5")*1, (_xlpm.x="GA")*1, (_xlpm.x="GK")*1  )&gt;0, 1, 3))</f>
        <v>1</v>
      </c>
      <c r="AH151" s="5"/>
      <c r="AI151" s="5"/>
      <c r="AO151" s="5"/>
    </row>
    <row r="152" spans="10:41">
      <c r="J152" s="168">
        <v>148</v>
      </c>
      <c r="K152" s="169" t="s">
        <v>13</v>
      </c>
      <c r="L152" s="169" t="s">
        <v>31</v>
      </c>
      <c r="M152" s="169" t="s">
        <v>87</v>
      </c>
      <c r="N152" s="169" t="s">
        <v>30</v>
      </c>
      <c r="O152" s="169" t="s">
        <v>95</v>
      </c>
      <c r="Q152" s="168">
        <v>5</v>
      </c>
      <c r="R152" s="168">
        <v>7</v>
      </c>
      <c r="S152" s="168">
        <v>19</v>
      </c>
      <c r="T152" s="168">
        <v>10</v>
      </c>
      <c r="U152" s="168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1</v>
      </c>
      <c r="Z152" s="23" cm="1">
        <f t="array" ref="Z152">_xlfn.LET(_xlpm.x, N152:N154, IF(SUM(
(_xlpm.x="M4")*1, (_xlpm.x="M5")*1, (_xlpm.x="A")*1, (_xlpm.x="K")*1,
(_xlpm.x="G4")*1, (_xlpm.x="G5")*1, (_xlpm.x="GA")*1, (_xlpm.x="GK")*1  )&gt;0, 1, 3))</f>
        <v>1</v>
      </c>
      <c r="AA152" s="23" cm="1">
        <f t="array" ref="AA152">_xlfn.LET(_xlpm.x, O152:O154, IF(SUM(
(_xlpm.x="M4")*1, (_xlpm.x="M5")*1, (_xlpm.x="A")*1, (_xlpm.x="K")*1,
(_xlpm.x="G4")*1, (_xlpm.x="G5")*1, (_xlpm.x="GA")*1, (_xlpm.x="GK")*1  )&gt;0, 1, 3))</f>
        <v>1</v>
      </c>
      <c r="AH152" s="5"/>
      <c r="AI152" s="5"/>
      <c r="AO152" s="5"/>
    </row>
    <row r="153" spans="10:41">
      <c r="J153" s="23">
        <v>149</v>
      </c>
      <c r="K153" s="169" t="s">
        <v>95</v>
      </c>
      <c r="L153" s="169" t="s">
        <v>29</v>
      </c>
      <c r="M153" s="169" t="s">
        <v>96</v>
      </c>
      <c r="N153" s="169" t="s">
        <v>95</v>
      </c>
      <c r="O153" s="169" t="s">
        <v>28</v>
      </c>
      <c r="Q153" s="168">
        <v>6</v>
      </c>
      <c r="R153" s="168">
        <v>8</v>
      </c>
      <c r="S153" s="168">
        <v>15</v>
      </c>
      <c r="T153" s="168">
        <v>6</v>
      </c>
      <c r="U153" s="168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3</v>
      </c>
      <c r="Z153" s="23" cm="1">
        <f t="array" ref="Z153">_xlfn.LET(_xlpm.x, N153:N155, IF(SUM(
(_xlpm.x="M4")*1, (_xlpm.x="M5")*1, (_xlpm.x="A")*1, (_xlpm.x="K")*1,
(_xlpm.x="G4")*1, (_xlpm.x="G5")*1, (_xlpm.x="GA")*1, (_xlpm.x="GK")*1  )&gt;0, 1, 3))</f>
        <v>1</v>
      </c>
      <c r="AA153" s="23" cm="1">
        <f t="array" ref="AA153">_xlfn.LET(_xlpm.x, O153:O155, IF(SUM(
(_xlpm.x="M4")*1, (_xlpm.x="M5")*1, (_xlpm.x="A")*1, (_xlpm.x="K")*1,
(_xlpm.x="G4")*1, (_xlpm.x="G5")*1, (_xlpm.x="GA")*1, (_xlpm.x="GK")*1  )&gt;0, 1, 3))</f>
        <v>1</v>
      </c>
      <c r="AH153" s="5"/>
      <c r="AI153" s="5"/>
      <c r="AO153" s="5"/>
    </row>
    <row r="154" spans="10:41">
      <c r="J154" s="168">
        <v>150</v>
      </c>
      <c r="K154" s="169" t="s">
        <v>13</v>
      </c>
      <c r="L154" s="169" t="s">
        <v>31</v>
      </c>
      <c r="M154" s="169" t="s">
        <v>87</v>
      </c>
      <c r="N154" s="169" t="s">
        <v>31</v>
      </c>
      <c r="O154" s="169" t="s">
        <v>29</v>
      </c>
      <c r="Q154" s="168">
        <v>5</v>
      </c>
      <c r="R154" s="168">
        <v>7</v>
      </c>
      <c r="S154" s="168">
        <v>19</v>
      </c>
      <c r="T154" s="168">
        <v>7</v>
      </c>
      <c r="U154" s="168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(_xlpm.x="M4")*1, (_xlpm.x="M5")*1, (_xlpm.x="A")*1, (_xlpm.x="K")*1,
(_xlpm.x="G4")*1, (_xlpm.x="G5")*1, (_xlpm.x="GA")*1, (_xlpm.x="GK")*1  )&gt;0, 1, 3))</f>
        <v>1</v>
      </c>
      <c r="AA154" s="23" cm="1">
        <f t="array" ref="AA154">_xlfn.LET(_xlpm.x, O154:O156, IF(SUM(
(_xlpm.x="M4")*1, (_xlpm.x="M5")*1, (_xlpm.x="A")*1, (_xlpm.x="K")*1,
(_xlpm.x="G4")*1, (_xlpm.x="G5")*1, (_xlpm.x="GA")*1, (_xlpm.x="GK")*1  )&gt;0, 1, 3))</f>
        <v>1</v>
      </c>
      <c r="AH154" s="5"/>
      <c r="AI154" s="5"/>
      <c r="AO154" s="5"/>
    </row>
    <row r="155" spans="10:41">
      <c r="J155" s="23">
        <v>151</v>
      </c>
      <c r="K155" s="169" t="s">
        <v>15</v>
      </c>
      <c r="L155" s="169" t="s">
        <v>13</v>
      </c>
      <c r="M155" s="169" t="s">
        <v>82</v>
      </c>
      <c r="N155" s="169" t="s">
        <v>30</v>
      </c>
      <c r="O155" s="169" t="s">
        <v>15</v>
      </c>
      <c r="Q155" s="168">
        <v>2</v>
      </c>
      <c r="R155" s="168">
        <v>5</v>
      </c>
      <c r="S155" s="168">
        <v>16</v>
      </c>
      <c r="T155" s="168">
        <v>10</v>
      </c>
      <c r="U155" s="168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3</v>
      </c>
      <c r="Z155" s="23" cm="1">
        <f t="array" ref="Z155">_xlfn.LET(_xlpm.x, N155:N157, IF(SUM(
(_xlpm.x="M4")*1, (_xlpm.x="M5")*1, (_xlpm.x="A")*1, (_xlpm.x="K")*1,
(_xlpm.x="G4")*1, (_xlpm.x="G5")*1, (_xlpm.x="GA")*1, (_xlpm.x="GK")*1  )&gt;0, 1, 3))</f>
        <v>3</v>
      </c>
      <c r="AA155" s="23" cm="1">
        <f t="array" ref="AA155">_xlfn.LET(_xlpm.x, O155:O157, IF(SUM(
(_xlpm.x="M4")*1, (_xlpm.x="M5")*1, (_xlpm.x="A")*1, (_xlpm.x="K")*1,
(_xlpm.x="G4")*1, (_xlpm.x="G5")*1, (_xlpm.x="GA")*1, (_xlpm.x="GK")*1  )&gt;0, 1, 3))</f>
        <v>1</v>
      </c>
      <c r="AH155" s="5"/>
      <c r="AI155" s="5"/>
      <c r="AO155" s="5"/>
    </row>
    <row r="156" spans="10:41">
      <c r="J156" s="168">
        <v>152</v>
      </c>
      <c r="K156" s="169" t="s">
        <v>29</v>
      </c>
      <c r="L156" s="169" t="s">
        <v>29</v>
      </c>
      <c r="M156" s="169" t="s">
        <v>96</v>
      </c>
      <c r="N156" s="169" t="s">
        <v>80</v>
      </c>
      <c r="O156" s="169" t="s">
        <v>31</v>
      </c>
      <c r="Q156" s="168">
        <v>8</v>
      </c>
      <c r="R156" s="168">
        <v>8</v>
      </c>
      <c r="S156" s="168">
        <v>15</v>
      </c>
      <c r="T156" s="168">
        <v>13</v>
      </c>
      <c r="U156" s="168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3</v>
      </c>
      <c r="Z156" s="23" cm="1">
        <f t="array" ref="Z156">_xlfn.LET(_xlpm.x, N156:N158, IF(SUM(
(_xlpm.x="M4")*1, (_xlpm.x="M5")*1, (_xlpm.x="A")*1, (_xlpm.x="K")*1,
(_xlpm.x="G4")*1, (_xlpm.x="G5")*1, (_xlpm.x="GA")*1, (_xlpm.x="GK")*1  )&gt;0, 1, 3))</f>
        <v>3</v>
      </c>
      <c r="AA156" s="23" cm="1">
        <f t="array" ref="AA156">_xlfn.LET(_xlpm.x, O156:O158, IF(SUM(
(_xlpm.x="M4")*1, (_xlpm.x="M5")*1, (_xlpm.x="A")*1, (_xlpm.x="K")*1,
(_xlpm.x="G4")*1, (_xlpm.x="G5")*1, (_xlpm.x="GA")*1, (_xlpm.x="GK")*1  )&gt;0, 1, 3))</f>
        <v>1</v>
      </c>
      <c r="AH156" s="5"/>
      <c r="AI156" s="5"/>
      <c r="AO156" s="5"/>
    </row>
    <row r="157" spans="10:41">
      <c r="J157" s="23">
        <v>153</v>
      </c>
      <c r="K157" s="169" t="s">
        <v>31</v>
      </c>
      <c r="L157" s="169" t="s">
        <v>79</v>
      </c>
      <c r="M157" s="169" t="s">
        <v>80</v>
      </c>
      <c r="N157" s="169" t="s">
        <v>16</v>
      </c>
      <c r="O157" s="169" t="s">
        <v>12</v>
      </c>
      <c r="Q157" s="168">
        <v>7</v>
      </c>
      <c r="R157" s="168">
        <v>12</v>
      </c>
      <c r="S157" s="168">
        <v>13</v>
      </c>
      <c r="T157" s="168">
        <v>3</v>
      </c>
      <c r="U157" s="168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(_xlpm.x="M4")*1, (_xlpm.x="M5")*1, (_xlpm.x="A")*1, (_xlpm.x="K")*1,
(_xlpm.x="G4")*1, (_xlpm.x="G5")*1, (_xlpm.x="GA")*1, (_xlpm.x="GK")*1  )&gt;0, 1, 3))</f>
        <v>3</v>
      </c>
      <c r="AA157" s="23" cm="1">
        <f t="array" ref="AA157">_xlfn.LET(_xlpm.x, O157:O159, IF(SUM(
(_xlpm.x="M4")*1, (_xlpm.x="M5")*1, (_xlpm.x="A")*1, (_xlpm.x="K")*1,
(_xlpm.x="G4")*1, (_xlpm.x="G5")*1, (_xlpm.x="GA")*1, (_xlpm.x="GK")*1  )&gt;0, 1, 3))</f>
        <v>1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30</v>
      </c>
      <c r="M158" s="169" t="s">
        <v>82</v>
      </c>
      <c r="N158" s="169" t="s">
        <v>12</v>
      </c>
      <c r="O158" s="169" t="s">
        <v>13</v>
      </c>
      <c r="Q158" s="168">
        <v>8</v>
      </c>
      <c r="R158" s="168">
        <v>10</v>
      </c>
      <c r="S158" s="168">
        <v>16</v>
      </c>
      <c r="T158" s="168">
        <v>4</v>
      </c>
      <c r="U158" s="168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(_xlpm.x="M4")*1, (_xlpm.x="M5")*1, (_xlpm.x="A")*1, (_xlpm.x="K")*1,
(_xlpm.x="G4")*1, (_xlpm.x="G5")*1, (_xlpm.x="GA")*1, (_xlpm.x="GK")*1  )&gt;0, 1, 3))</f>
        <v>3</v>
      </c>
      <c r="AA158" s="23" cm="1">
        <f t="array" ref="AA158">_xlfn.LET(_xlpm.x, O158:O160, IF(SUM(
(_xlpm.x="M4")*1, (_xlpm.x="M5")*1, (_xlpm.x="A")*1, (_xlpm.x="K")*1,
(_xlpm.x="G4")*1, (_xlpm.x="G5")*1, (_xlpm.x="GA")*1, (_xlpm.x="GK")*1  )&gt;0, 1, 3))</f>
        <v>1</v>
      </c>
      <c r="AH158" s="5"/>
      <c r="AI158" s="5"/>
      <c r="AO158" s="5"/>
    </row>
    <row r="159" spans="10:41">
      <c r="J159" s="23">
        <v>155</v>
      </c>
      <c r="K159" s="169" t="s">
        <v>13</v>
      </c>
      <c r="L159" s="169" t="s">
        <v>95</v>
      </c>
      <c r="M159" s="169" t="s">
        <v>81</v>
      </c>
      <c r="N159" s="169" t="s">
        <v>85</v>
      </c>
      <c r="O159" s="169" t="s">
        <v>31</v>
      </c>
      <c r="Q159" s="168">
        <v>5</v>
      </c>
      <c r="R159" s="168">
        <v>6</v>
      </c>
      <c r="S159" s="168">
        <v>14</v>
      </c>
      <c r="T159" s="168">
        <v>18</v>
      </c>
      <c r="U159" s="168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(_xlpm.x="M4")*1, (_xlpm.x="M5")*1, (_xlpm.x="A")*1, (_xlpm.x="K")*1,
(_xlpm.x="G4")*1, (_xlpm.x="G5")*1, (_xlpm.x="GA")*1, (_xlpm.x="GK")*1  )&gt;0, 1, 3))</f>
        <v>3</v>
      </c>
      <c r="AA159" s="23" cm="1">
        <f t="array" ref="AA159">_xlfn.LET(_xlpm.x, O159:O161, IF(SUM(
(_xlpm.x="M4")*1, (_xlpm.x="M5")*1, (_xlpm.x="A")*1, (_xlpm.x="K")*1,
(_xlpm.x="G4")*1, (_xlpm.x="G5")*1, (_xlpm.x="GA")*1, (_xlpm.x="GK")*1  )&gt;0, 1, 3))</f>
        <v>1</v>
      </c>
      <c r="AH159" s="5"/>
      <c r="AI159" s="5"/>
      <c r="AO159" s="5"/>
    </row>
    <row r="160" spans="10:41">
      <c r="J160" s="168">
        <v>156</v>
      </c>
      <c r="K160" s="169" t="s">
        <v>31</v>
      </c>
      <c r="L160" s="169" t="s">
        <v>13</v>
      </c>
      <c r="M160" s="169" t="s">
        <v>96</v>
      </c>
      <c r="N160" s="169" t="s">
        <v>87</v>
      </c>
      <c r="O160" s="169" t="s">
        <v>29</v>
      </c>
      <c r="Q160" s="168">
        <v>7</v>
      </c>
      <c r="R160" s="168">
        <v>5</v>
      </c>
      <c r="S160" s="168">
        <v>15</v>
      </c>
      <c r="T160" s="168">
        <v>19</v>
      </c>
      <c r="U160" s="168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3</v>
      </c>
      <c r="Z160" s="23" cm="1">
        <f t="array" ref="Z160">_xlfn.LET(_xlpm.x, N160:N162, IF(SUM(
(_xlpm.x="M4")*1, (_xlpm.x="M5")*1, (_xlpm.x="A")*1, (_xlpm.x="K")*1,
(_xlpm.x="G4")*1, (_xlpm.x="G5")*1, (_xlpm.x="GA")*1, (_xlpm.x="GK")*1  )&gt;0, 1, 3))</f>
        <v>1</v>
      </c>
      <c r="AA160" s="23" cm="1">
        <f t="array" ref="AA160">_xlfn.LET(_xlpm.x, O160:O162, IF(SUM(
(_xlpm.x="M4")*1, (_xlpm.x="M5")*1, (_xlpm.x="A")*1, (_xlpm.x="K")*1,
(_xlpm.x="G4")*1, (_xlpm.x="G5")*1, (_xlpm.x="GA")*1, (_xlpm.x="GK")*1  )&gt;0, 1, 3))</f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31</v>
      </c>
      <c r="M161" s="169" t="s">
        <v>94</v>
      </c>
      <c r="N161" s="169" t="s">
        <v>79</v>
      </c>
      <c r="O161" s="169" t="s">
        <v>95</v>
      </c>
      <c r="Q161" s="168">
        <v>8</v>
      </c>
      <c r="R161" s="168">
        <v>7</v>
      </c>
      <c r="S161" s="168">
        <v>17</v>
      </c>
      <c r="T161" s="168">
        <v>12</v>
      </c>
      <c r="U161" s="168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(_xlpm.x="M4")*1, (_xlpm.x="M5")*1, (_xlpm.x="A")*1, (_xlpm.x="K")*1,
(_xlpm.x="G4")*1, (_xlpm.x="G5")*1, (_xlpm.x="GA")*1, (_xlpm.x="GK")*1  )&gt;0, 1, 3))</f>
        <v>1</v>
      </c>
      <c r="AA161" s="23" cm="1">
        <f t="array" ref="AA161">_xlfn.LET(_xlpm.x, O161:O163, IF(SUM(
(_xlpm.x="M4")*1, (_xlpm.x="M5")*1, (_xlpm.x="A")*1, (_xlpm.x="K")*1,
(_xlpm.x="G4")*1, (_xlpm.x="G5")*1, (_xlpm.x="GA")*1, (_xlpm.x="GK")*1  )&gt;0, 1, 3))</f>
        <v>1</v>
      </c>
      <c r="AH161" s="5"/>
      <c r="AI161" s="5"/>
      <c r="AO161" s="5"/>
    </row>
    <row r="162" spans="10:41">
      <c r="J162" s="168">
        <v>158</v>
      </c>
      <c r="K162" s="169" t="s">
        <v>13</v>
      </c>
      <c r="L162" s="169" t="s">
        <v>293</v>
      </c>
      <c r="M162" s="169" t="s">
        <v>96</v>
      </c>
      <c r="N162" s="169" t="s">
        <v>293</v>
      </c>
      <c r="O162" s="169" t="s">
        <v>29</v>
      </c>
      <c r="Q162" s="168">
        <v>5</v>
      </c>
      <c r="R162" s="168">
        <v>6</v>
      </c>
      <c r="S162" s="168">
        <v>15</v>
      </c>
      <c r="T162" s="168">
        <v>6</v>
      </c>
      <c r="U162" s="168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3</v>
      </c>
      <c r="Z162" s="23" cm="1">
        <f t="array" ref="Z162">_xlfn.LET(_xlpm.x, N162:N164, IF(SUM(
(_xlpm.x="M4")*1, (_xlpm.x="M5")*1, (_xlpm.x="A")*1, (_xlpm.x="K")*1,
(_xlpm.x="G4")*1, (_xlpm.x="G5")*1, (_xlpm.x="GA")*1, (_xlpm.x="GK")*1  )&gt;0, 1, 3))</f>
        <v>1</v>
      </c>
      <c r="AA162" s="23" cm="1">
        <f t="array" ref="AA162">_xlfn.LET(_xlpm.x, O162:O164, IF(SUM(
(_xlpm.x="M4")*1, (_xlpm.x="M5")*1, (_xlpm.x="A")*1, (_xlpm.x="K")*1,
(_xlpm.x="G4")*1, (_xlpm.x="G5")*1, (_xlpm.x="GA")*1, (_xlpm.x="GK")*1  )&gt;0, 1, 3))</f>
        <v>1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13</v>
      </c>
      <c r="M163" s="169" t="s">
        <v>82</v>
      </c>
      <c r="N163" s="169" t="s">
        <v>87</v>
      </c>
      <c r="O163" s="169" t="s">
        <v>31</v>
      </c>
      <c r="Q163" s="168">
        <v>8</v>
      </c>
      <c r="R163" s="168">
        <v>5</v>
      </c>
      <c r="S163" s="168">
        <v>16</v>
      </c>
      <c r="T163" s="168">
        <v>19</v>
      </c>
      <c r="U163" s="168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3</v>
      </c>
      <c r="Z163" s="23" cm="1">
        <f t="array" ref="Z163">_xlfn.LET(_xlpm.x, N163:N165, IF(SUM(
(_xlpm.x="M4")*1, (_xlpm.x="M5")*1, (_xlpm.x="A")*1, (_xlpm.x="K")*1,
(_xlpm.x="G4")*1, (_xlpm.x="G5")*1, (_xlpm.x="GA")*1, (_xlpm.x="GK")*1  )&gt;0, 1, 3))</f>
        <v>1</v>
      </c>
      <c r="AA163" s="23" cm="1">
        <f t="array" ref="AA163">_xlfn.LET(_xlpm.x, O163:O165, IF(SUM(
(_xlpm.x="M4")*1, (_xlpm.x="M5")*1, (_xlpm.x="A")*1, (_xlpm.x="K")*1,
(_xlpm.x="G4")*1, (_xlpm.x="G5")*1, (_xlpm.x="GA")*1, (_xlpm.x="GK")*1  )&gt;0, 1, 3))</f>
        <v>1</v>
      </c>
      <c r="AH163" s="5"/>
      <c r="AI163" s="5"/>
      <c r="AO163" s="5"/>
    </row>
    <row r="164" spans="10:41">
      <c r="J164" s="168">
        <v>160</v>
      </c>
      <c r="K164" s="169" t="s">
        <v>28</v>
      </c>
      <c r="L164" s="169" t="s">
        <v>80</v>
      </c>
      <c r="M164" s="169" t="s">
        <v>96</v>
      </c>
      <c r="N164" s="169" t="s">
        <v>31</v>
      </c>
      <c r="O164" s="169" t="s">
        <v>12</v>
      </c>
      <c r="Q164" s="168">
        <v>9</v>
      </c>
      <c r="R164" s="168">
        <v>13</v>
      </c>
      <c r="S164" s="168">
        <v>15</v>
      </c>
      <c r="T164" s="168">
        <v>7</v>
      </c>
      <c r="U164" s="168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3</v>
      </c>
      <c r="Z164" s="23" cm="1">
        <f t="array" ref="Z164">_xlfn.LET(_xlpm.x, N164:N166, IF(SUM(
(_xlpm.x="M4")*1, (_xlpm.x="M5")*1, (_xlpm.x="A")*1, (_xlpm.x="K")*1,
(_xlpm.x="G4")*1, (_xlpm.x="G5")*1, (_xlpm.x="GA")*1, (_xlpm.x="GK")*1  )&gt;0, 1, 3))</f>
        <v>1</v>
      </c>
      <c r="AA164" s="23" cm="1">
        <f t="array" ref="AA164">_xlfn.LET(_xlpm.x, O164:O166, IF(SUM(
(_xlpm.x="M4")*1, (_xlpm.x="M5")*1, (_xlpm.x="A")*1, (_xlpm.x="K")*1,
(_xlpm.x="G4")*1, (_xlpm.x="G5")*1, (_xlpm.x="GA")*1, (_xlpm.x="GK")*1  )&gt;0, 1, 3))</f>
        <v>1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29</v>
      </c>
      <c r="M165" s="169" t="s">
        <v>81</v>
      </c>
      <c r="N165" s="169" t="s">
        <v>96</v>
      </c>
      <c r="O165" s="169" t="s">
        <v>95</v>
      </c>
      <c r="Q165" s="168">
        <v>5</v>
      </c>
      <c r="R165" s="168">
        <v>8</v>
      </c>
      <c r="S165" s="168">
        <v>14</v>
      </c>
      <c r="T165" s="168">
        <v>15</v>
      </c>
      <c r="U165" s="168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(_xlpm.x="M4")*1, (_xlpm.x="M5")*1, (_xlpm.x="A")*1, (_xlpm.x="K")*1,
(_xlpm.x="G4")*1, (_xlpm.x="G5")*1, (_xlpm.x="GA")*1, (_xlpm.x="GK")*1  )&gt;0, 1, 3))</f>
        <v>1</v>
      </c>
      <c r="AA165" s="23" cm="1">
        <f t="array" ref="AA165">_xlfn.LET(_xlpm.x, O165:O167, IF(SUM(
(_xlpm.x="M4")*1, (_xlpm.x="M5")*1, (_xlpm.x="A")*1, (_xlpm.x="K")*1,
(_xlpm.x="G4")*1, (_xlpm.x="G5")*1, (_xlpm.x="GA")*1, (_xlpm.x="GK")*1  )&gt;0, 1, 3))</f>
        <v>1</v>
      </c>
      <c r="AH165" s="5"/>
      <c r="AI165" s="5"/>
      <c r="AO165" s="5"/>
    </row>
    <row r="166" spans="10:41">
      <c r="J166" s="168">
        <v>162</v>
      </c>
      <c r="K166" s="169" t="s">
        <v>28</v>
      </c>
      <c r="L166" s="169" t="s">
        <v>96</v>
      </c>
      <c r="M166" s="169" t="s">
        <v>82</v>
      </c>
      <c r="N166" s="169" t="s">
        <v>95</v>
      </c>
      <c r="O166" s="169" t="s">
        <v>28</v>
      </c>
      <c r="Q166" s="168">
        <v>9</v>
      </c>
      <c r="R166" s="168">
        <v>15</v>
      </c>
      <c r="S166" s="168">
        <v>16</v>
      </c>
      <c r="T166" s="168">
        <v>6</v>
      </c>
      <c r="U166" s="168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(_xlpm.x="M4")*1, (_xlpm.x="M5")*1, (_xlpm.x="A")*1, (_xlpm.x="K")*1,
(_xlpm.x="G4")*1, (_xlpm.x="G5")*1, (_xlpm.x="GA")*1, (_xlpm.x="GK")*1  )&gt;0, 1, 3))</f>
        <v>1</v>
      </c>
      <c r="AA166" s="23" cm="1">
        <f t="array" ref="AA166">_xlfn.LET(_xlpm.x, O166:O168, IF(SUM(
(_xlpm.x="M4")*1, (_xlpm.x="M5")*1, (_xlpm.x="A")*1, (_xlpm.x="K")*1,
(_xlpm.x="G4")*1, (_xlpm.x="G5")*1, (_xlpm.x="GA")*1, (_xlpm.x="GK")*1  )&gt;0, 1, 3))</f>
        <v>1</v>
      </c>
      <c r="AH166" s="5"/>
      <c r="AI166" s="5"/>
      <c r="AO166" s="5"/>
    </row>
    <row r="167" spans="10:41">
      <c r="J167" s="23">
        <v>163</v>
      </c>
      <c r="K167" s="169" t="s">
        <v>95</v>
      </c>
      <c r="L167" s="169" t="s">
        <v>31</v>
      </c>
      <c r="M167" s="169" t="s">
        <v>96</v>
      </c>
      <c r="N167" s="169" t="s">
        <v>13</v>
      </c>
      <c r="O167" s="169" t="s">
        <v>30</v>
      </c>
      <c r="Q167" s="168">
        <v>6</v>
      </c>
      <c r="R167" s="168">
        <v>7</v>
      </c>
      <c r="S167" s="168">
        <v>15</v>
      </c>
      <c r="T167" s="168">
        <v>5</v>
      </c>
      <c r="U167" s="168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(_xlpm.x="M4")*1, (_xlpm.x="M5")*1, (_xlpm.x="A")*1, (_xlpm.x="K")*1,
(_xlpm.x="G4")*1, (_xlpm.x="G5")*1, (_xlpm.x="GA")*1, (_xlpm.x="GK")*1  )&gt;0, 1, 3))</f>
        <v>1</v>
      </c>
      <c r="AA167" s="23" cm="1">
        <f t="array" ref="AA167">_xlfn.LET(_xlpm.x, O167:O169, IF(SUM(
(_xlpm.x="M4")*1, (_xlpm.x="M5")*1, (_xlpm.x="A")*1, (_xlpm.x="K")*1,
(_xlpm.x="G4")*1, (_xlpm.x="G5")*1, (_xlpm.x="GA")*1, (_xlpm.x="GK")*1  )&gt;0, 1, 3))</f>
        <v>1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29</v>
      </c>
      <c r="M168" s="169" t="s">
        <v>85</v>
      </c>
      <c r="N168" s="169" t="s">
        <v>31</v>
      </c>
      <c r="O168" s="169" t="s">
        <v>13</v>
      </c>
      <c r="Q168" s="168">
        <v>5</v>
      </c>
      <c r="R168" s="168">
        <v>8</v>
      </c>
      <c r="S168" s="168">
        <v>18</v>
      </c>
      <c r="T168" s="168">
        <v>7</v>
      </c>
      <c r="U168" s="168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(_xlpm.x="M4")*1, (_xlpm.x="M5")*1, (_xlpm.x="A")*1, (_xlpm.x="K")*1,
(_xlpm.x="G4")*1, (_xlpm.x="G5")*1, (_xlpm.x="GA")*1, (_xlpm.x="GK")*1  )&gt;0, 1, 3))</f>
        <v>1</v>
      </c>
      <c r="AA168" s="23" cm="1">
        <f t="array" ref="AA168">_xlfn.LET(_xlpm.x, O168:O170, IF(SUM(
(_xlpm.x="M4")*1, (_xlpm.x="M5")*1, (_xlpm.x="A")*1, (_xlpm.x="K")*1,
(_xlpm.x="G4")*1, (_xlpm.x="G5")*1, (_xlpm.x="GA")*1, (_xlpm.x="GK")*1  )&gt;0, 1, 3))</f>
        <v>1</v>
      </c>
      <c r="AH168" s="5"/>
      <c r="AI168" s="5"/>
      <c r="AO168" s="5"/>
    </row>
    <row r="169" spans="10:41">
      <c r="J169" s="23">
        <v>165</v>
      </c>
      <c r="K169" s="169" t="s">
        <v>29</v>
      </c>
      <c r="L169" s="169" t="s">
        <v>31</v>
      </c>
      <c r="M169" s="169" t="s">
        <v>94</v>
      </c>
      <c r="N169" s="169" t="s">
        <v>29</v>
      </c>
      <c r="O169" s="169" t="s">
        <v>30</v>
      </c>
      <c r="Q169" s="168">
        <v>8</v>
      </c>
      <c r="R169" s="168">
        <v>7</v>
      </c>
      <c r="S169" s="168">
        <v>17</v>
      </c>
      <c r="T169" s="168">
        <v>8</v>
      </c>
      <c r="U169" s="168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3</v>
      </c>
      <c r="Z169" s="23" cm="1">
        <f t="array" ref="Z169">_xlfn.LET(_xlpm.x, N169:N171, IF(SUM(
(_xlpm.x="M4")*1, (_xlpm.x="M5")*1, (_xlpm.x="A")*1, (_xlpm.x="K")*1,
(_xlpm.x="G4")*1, (_xlpm.x="G5")*1, (_xlpm.x="GA")*1, (_xlpm.x="GK")*1  )&gt;0, 1, 3))</f>
        <v>1</v>
      </c>
      <c r="AA169" s="23" cm="1">
        <f t="array" ref="AA169">_xlfn.LET(_xlpm.x, O169:O171, IF(SUM(
(_xlpm.x="M4")*1, (_xlpm.x="M5")*1, (_xlpm.x="A")*1, (_xlpm.x="K")*1,
(_xlpm.x="G4")*1, (_xlpm.x="G5")*1, (_xlpm.x="GA")*1, (_xlpm.x="GK")*1  )&gt;0, 1, 3))</f>
        <v>1</v>
      </c>
      <c r="AH169" s="5"/>
      <c r="AI169" s="5"/>
      <c r="AO169" s="5"/>
    </row>
    <row r="170" spans="10:41">
      <c r="J170" s="168">
        <v>166</v>
      </c>
      <c r="K170" s="169" t="s">
        <v>17</v>
      </c>
      <c r="L170" s="169" t="s">
        <v>12</v>
      </c>
      <c r="M170" s="169" t="s">
        <v>82</v>
      </c>
      <c r="N170" s="169" t="s">
        <v>31</v>
      </c>
      <c r="O170" s="169" t="s">
        <v>31</v>
      </c>
      <c r="Q170" s="168">
        <v>7</v>
      </c>
      <c r="R170" s="168">
        <v>4</v>
      </c>
      <c r="S170" s="168">
        <v>16</v>
      </c>
      <c r="T170" s="168">
        <v>7</v>
      </c>
      <c r="U170" s="168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3</v>
      </c>
      <c r="Z170" s="23" cm="1">
        <f t="array" ref="Z170">_xlfn.LET(_xlpm.x, N170:N172, IF(SUM(
(_xlpm.x="M4")*1, (_xlpm.x="M5")*1, (_xlpm.x="A")*1, (_xlpm.x="K")*1,
(_xlpm.x="G4")*1, (_xlpm.x="G5")*1, (_xlpm.x="GA")*1, (_xlpm.x="GK")*1  )&gt;0, 1, 3))</f>
        <v>1</v>
      </c>
      <c r="AA170" s="23" cm="1">
        <f t="array" ref="AA170">_xlfn.LET(_xlpm.x, O170:O172, IF(SUM(
(_xlpm.x="M4")*1, (_xlpm.x="M5")*1, (_xlpm.x="A")*1, (_xlpm.x="K")*1,
(_xlpm.x="G4")*1, (_xlpm.x="G5")*1, (_xlpm.x="GA")*1, (_xlpm.x="GK")*1  )&gt;0, 1, 3))</f>
        <v>1</v>
      </c>
      <c r="AH170" s="5"/>
      <c r="AI170" s="5"/>
      <c r="AO170" s="5"/>
    </row>
    <row r="171" spans="10:41">
      <c r="J171" s="23">
        <v>167</v>
      </c>
      <c r="K171" s="169" t="s">
        <v>95</v>
      </c>
      <c r="L171" s="169" t="s">
        <v>31</v>
      </c>
      <c r="M171" s="169" t="s">
        <v>87</v>
      </c>
      <c r="N171" s="169" t="s">
        <v>80</v>
      </c>
      <c r="O171" s="169" t="s">
        <v>28</v>
      </c>
      <c r="Q171" s="168">
        <v>6</v>
      </c>
      <c r="R171" s="168">
        <v>7</v>
      </c>
      <c r="S171" s="168">
        <v>19</v>
      </c>
      <c r="T171" s="168">
        <v>13</v>
      </c>
      <c r="U171" s="168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(_xlpm.x="M4")*1, (_xlpm.x="M5")*1, (_xlpm.x="A")*1, (_xlpm.x="K")*1,
(_xlpm.x="G4")*1, (_xlpm.x="G5")*1, (_xlpm.x="GA")*1, (_xlpm.x="GK")*1  )&gt;0, 1, 3))</f>
        <v>3</v>
      </c>
      <c r="AA171" s="23" cm="1">
        <f t="array" ref="AA171">_xlfn.LET(_xlpm.x, O171:O173, IF(SUM(
(_xlpm.x="M4")*1, (_xlpm.x="M5")*1, (_xlpm.x="A")*1, (_xlpm.x="K")*1,
(_xlpm.x="G4")*1, (_xlpm.x="G5")*1, (_xlpm.x="GA")*1, (_xlpm.x="GK")*1  )&gt;0, 1, 3))</f>
        <v>3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13</v>
      </c>
      <c r="M172" s="169" t="s">
        <v>82</v>
      </c>
      <c r="N172" s="169" t="s">
        <v>14</v>
      </c>
      <c r="O172" s="169" t="s">
        <v>28</v>
      </c>
      <c r="Q172" s="168">
        <v>7</v>
      </c>
      <c r="R172" s="168">
        <v>5</v>
      </c>
      <c r="S172" s="168">
        <v>16</v>
      </c>
      <c r="T172" s="168">
        <v>1</v>
      </c>
      <c r="U172" s="168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(_xlpm.x="M4")*1, (_xlpm.x="M5")*1, (_xlpm.x="A")*1, (_xlpm.x="K")*1,
(_xlpm.x="G4")*1, (_xlpm.x="G5")*1, (_xlpm.x="GA")*1, (_xlpm.x="GK")*1  )&gt;0, 1, 3))</f>
        <v>3</v>
      </c>
      <c r="AA172" s="23" cm="1">
        <f t="array" ref="AA172">_xlfn.LET(_xlpm.x, O172:O174, IF(SUM(
(_xlpm.x="M4")*1, (_xlpm.x="M5")*1, (_xlpm.x="A")*1, (_xlpm.x="K")*1,
(_xlpm.x="G4")*1, (_xlpm.x="G5")*1, (_xlpm.x="GA")*1, (_xlpm.x="GK")*1  )&gt;0, 1, 3))</f>
        <v>3</v>
      </c>
      <c r="AH172" s="5"/>
      <c r="AI172" s="5"/>
      <c r="AO172" s="5"/>
    </row>
    <row r="173" spans="10:41">
      <c r="J173" s="23">
        <v>169</v>
      </c>
      <c r="K173" s="169" t="s">
        <v>29</v>
      </c>
      <c r="L173" s="169" t="s">
        <v>31</v>
      </c>
      <c r="M173" s="169" t="s">
        <v>96</v>
      </c>
      <c r="N173" s="169" t="s">
        <v>78</v>
      </c>
      <c r="O173" s="169" t="s">
        <v>15</v>
      </c>
      <c r="Q173" s="168">
        <v>8</v>
      </c>
      <c r="R173" s="168">
        <v>7</v>
      </c>
      <c r="S173" s="168">
        <v>15</v>
      </c>
      <c r="T173" s="168">
        <v>11</v>
      </c>
      <c r="U173" s="168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(_xlpm.x="M4")*1, (_xlpm.x="M5")*1, (_xlpm.x="A")*1, (_xlpm.x="K")*1,
(_xlpm.x="G4")*1, (_xlpm.x="G5")*1, (_xlpm.x="GA")*1, (_xlpm.x="GK")*1  )&gt;0, 1, 3))</f>
        <v>3</v>
      </c>
      <c r="AA173" s="23" cm="1">
        <f t="array" ref="AA173">_xlfn.LET(_xlpm.x, O173:O175, IF(SUM(
(_xlpm.x="M4")*1, (_xlpm.x="M5")*1, (_xlpm.x="A")*1, (_xlpm.x="K")*1,
(_xlpm.x="G4")*1, (_xlpm.x="G5")*1, (_xlpm.x="GA")*1, (_xlpm.x="GK")*1  )&gt;0, 1, 3))</f>
        <v>3</v>
      </c>
      <c r="AH173" s="5"/>
      <c r="AI173" s="5"/>
      <c r="AO173" s="5"/>
    </row>
    <row r="174" spans="10:41">
      <c r="J174" s="168">
        <v>170</v>
      </c>
      <c r="K174" s="169" t="s">
        <v>31</v>
      </c>
      <c r="L174" s="169" t="s">
        <v>95</v>
      </c>
      <c r="M174" s="169" t="s">
        <v>94</v>
      </c>
      <c r="N174" s="169" t="s">
        <v>28</v>
      </c>
      <c r="O174" s="169" t="s">
        <v>30</v>
      </c>
      <c r="Q174" s="168">
        <v>7</v>
      </c>
      <c r="R174" s="168">
        <v>6</v>
      </c>
      <c r="S174" s="168">
        <v>17</v>
      </c>
      <c r="T174" s="168">
        <v>9</v>
      </c>
      <c r="U174" s="168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3</v>
      </c>
      <c r="Z174" s="23" cm="1">
        <f t="array" ref="Z174">_xlfn.LET(_xlpm.x, N174:N176, IF(SUM(
(_xlpm.x="M4")*1, (_xlpm.x="M5")*1, (_xlpm.x="A")*1, (_xlpm.x="K")*1,
(_xlpm.x="G4")*1, (_xlpm.x="G5")*1, (_xlpm.x="GA")*1, (_xlpm.x="GK")*1  )&gt;0, 1, 3))</f>
        <v>3</v>
      </c>
      <c r="AA174" s="23" cm="1">
        <f t="array" ref="AA174">_xlfn.LET(_xlpm.x, O174:O176, IF(SUM(
(_xlpm.x="M4")*1, (_xlpm.x="M5")*1, (_xlpm.x="A")*1, (_xlpm.x="K")*1,
(_xlpm.x="G4")*1, (_xlpm.x="G5")*1, (_xlpm.x="GA")*1, (_xlpm.x="GK")*1  )&gt;0, 1, 3))</f>
        <v>3</v>
      </c>
      <c r="AH174" s="5"/>
      <c r="AI174" s="5"/>
      <c r="AO174" s="5"/>
    </row>
    <row r="175" spans="10:41">
      <c r="J175" s="23">
        <v>171</v>
      </c>
      <c r="K175" s="169" t="s">
        <v>29</v>
      </c>
      <c r="L175" s="169" t="s">
        <v>28</v>
      </c>
      <c r="M175" s="169" t="s">
        <v>81</v>
      </c>
      <c r="N175" s="169" t="s">
        <v>80</v>
      </c>
      <c r="O175" s="169" t="s">
        <v>16</v>
      </c>
      <c r="Q175" s="168">
        <v>8</v>
      </c>
      <c r="R175" s="168">
        <v>9</v>
      </c>
      <c r="S175" s="168">
        <v>14</v>
      </c>
      <c r="T175" s="168">
        <v>13</v>
      </c>
      <c r="U175" s="168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(_xlpm.x="M4")*1, (_xlpm.x="M5")*1, (_xlpm.x="A")*1, (_xlpm.x="K")*1,
(_xlpm.x="G4")*1, (_xlpm.x="G5")*1, (_xlpm.x="GA")*1, (_xlpm.x="GK")*1  )&gt;0, 1, 3))</f>
        <v>3</v>
      </c>
      <c r="AA175" s="23" cm="1">
        <f t="array" ref="AA175">_xlfn.LET(_xlpm.x, O175:O177, IF(SUM(
(_xlpm.x="M4")*1, (_xlpm.x="M5")*1, (_xlpm.x="A")*1, (_xlpm.x="K")*1,
(_xlpm.x="G4")*1, (_xlpm.x="G5")*1, (_xlpm.x="GA")*1, (_xlpm.x="GK")*1  )&gt;0, 1, 3))</f>
        <v>1</v>
      </c>
      <c r="AH175" s="5"/>
      <c r="AI175" s="5"/>
      <c r="AO175" s="5"/>
    </row>
    <row r="176" spans="10:41">
      <c r="J176" s="168">
        <v>172</v>
      </c>
      <c r="K176" s="169" t="s">
        <v>12</v>
      </c>
      <c r="L176" s="169" t="s">
        <v>29</v>
      </c>
      <c r="M176" s="169" t="s">
        <v>82</v>
      </c>
      <c r="N176" s="169" t="s">
        <v>85</v>
      </c>
      <c r="O176" s="169" t="s">
        <v>16</v>
      </c>
      <c r="Q176" s="168">
        <v>4</v>
      </c>
      <c r="R176" s="168">
        <v>8</v>
      </c>
      <c r="S176" s="168">
        <v>16</v>
      </c>
      <c r="T176" s="168">
        <v>18</v>
      </c>
      <c r="U176" s="168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3</v>
      </c>
      <c r="Z176" s="23" cm="1">
        <f t="array" ref="Z176">_xlfn.LET(_xlpm.x, N176:N178, IF(SUM(
(_xlpm.x="M4")*1, (_xlpm.x="M5")*1, (_xlpm.x="A")*1, (_xlpm.x="K")*1,
(_xlpm.x="G4")*1, (_xlpm.x="G5")*1, (_xlpm.x="GA")*1, (_xlpm.x="GK")*1  )&gt;0, 1, 3))</f>
        <v>1</v>
      </c>
      <c r="AA176" s="23" cm="1">
        <f t="array" ref="AA176">_xlfn.LET(_xlpm.x, O176:O178, IF(SUM(
(_xlpm.x="M4")*1, (_xlpm.x="M5")*1, (_xlpm.x="A")*1, (_xlpm.x="K")*1,
(_xlpm.x="G4")*1, (_xlpm.x="G5")*1, (_xlpm.x="GA")*1, (_xlpm.x="GK")*1  )&gt;0, 1, 3))</f>
        <v>1</v>
      </c>
      <c r="AH176" s="5"/>
      <c r="AI176" s="5"/>
      <c r="AO176" s="5"/>
    </row>
    <row r="177" spans="10:41">
      <c r="J177" s="23">
        <v>173</v>
      </c>
      <c r="K177" s="169" t="s">
        <v>13</v>
      </c>
      <c r="L177" s="169" t="s">
        <v>23</v>
      </c>
      <c r="M177" s="169" t="s">
        <v>96</v>
      </c>
      <c r="N177" s="169" t="s">
        <v>30</v>
      </c>
      <c r="O177" s="169" t="s">
        <v>95</v>
      </c>
      <c r="Q177" s="168">
        <v>5</v>
      </c>
      <c r="R177" s="168">
        <v>5</v>
      </c>
      <c r="S177" s="168">
        <v>15</v>
      </c>
      <c r="T177" s="168">
        <v>10</v>
      </c>
      <c r="U177" s="168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(_xlpm.x="M4")*1, (_xlpm.x="M5")*1, (_xlpm.x="A")*1, (_xlpm.x="K")*1,
(_xlpm.x="G4")*1, (_xlpm.x="G5")*1, (_xlpm.x="GA")*1, (_xlpm.x="GK")*1  )&gt;0, 1, 3))</f>
        <v>1</v>
      </c>
      <c r="AA177" s="23" cm="1">
        <f t="array" ref="AA177">_xlfn.LET(_xlpm.x, O177:O179, IF(SUM(
(_xlpm.x="M4")*1, (_xlpm.x="M5")*1, (_xlpm.x="A")*1, (_xlpm.x="K")*1,
(_xlpm.x="G4")*1, (_xlpm.x="G5")*1, (_xlpm.x="GA")*1, (_xlpm.x="GK")*1  )&gt;0, 1, 3))</f>
        <v>1</v>
      </c>
      <c r="AH177" s="5"/>
      <c r="AI177" s="5"/>
      <c r="AO177" s="5"/>
    </row>
    <row r="178" spans="10:41">
      <c r="J178" s="168">
        <v>174</v>
      </c>
      <c r="K178" s="169" t="s">
        <v>29</v>
      </c>
      <c r="L178" s="169" t="s">
        <v>13</v>
      </c>
      <c r="M178" s="169" t="s">
        <v>94</v>
      </c>
      <c r="N178" s="169" t="s">
        <v>25</v>
      </c>
      <c r="O178" s="169" t="s">
        <v>16</v>
      </c>
      <c r="Q178" s="168">
        <v>8</v>
      </c>
      <c r="R178" s="168">
        <v>5</v>
      </c>
      <c r="S178" s="168">
        <v>17</v>
      </c>
      <c r="T178" s="168">
        <v>8</v>
      </c>
      <c r="U178" s="168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(_xlpm.x="M4")*1, (_xlpm.x="M5")*1, (_xlpm.x="A")*1, (_xlpm.x="K")*1,
(_xlpm.x="G4")*1, (_xlpm.x="G5")*1, (_xlpm.x="GA")*1, (_xlpm.x="GK")*1  )&gt;0, 1, 3))</f>
        <v>1</v>
      </c>
      <c r="AA178" s="23" cm="1">
        <f t="array" ref="AA178">_xlfn.LET(_xlpm.x, O178:O180, IF(SUM(
(_xlpm.x="M4")*1, (_xlpm.x="M5")*1, (_xlpm.x="A")*1, (_xlpm.x="K")*1,
(_xlpm.x="G4")*1, (_xlpm.x="G5")*1, (_xlpm.x="GA")*1, (_xlpm.x="GK")*1  )&gt;0, 1, 3))</f>
        <v>1</v>
      </c>
      <c r="AH178" s="5"/>
      <c r="AI178" s="5"/>
      <c r="AO178" s="5"/>
    </row>
    <row r="179" spans="10:41">
      <c r="J179" s="23">
        <v>175</v>
      </c>
      <c r="K179" s="169" t="s">
        <v>31</v>
      </c>
      <c r="L179" s="169" t="s">
        <v>29</v>
      </c>
      <c r="M179" s="169" t="s">
        <v>82</v>
      </c>
      <c r="N179" s="169" t="s">
        <v>12</v>
      </c>
      <c r="O179" s="169" t="s">
        <v>13</v>
      </c>
      <c r="Q179" s="168">
        <v>7</v>
      </c>
      <c r="R179" s="168">
        <v>8</v>
      </c>
      <c r="S179" s="168">
        <v>16</v>
      </c>
      <c r="T179" s="168">
        <v>4</v>
      </c>
      <c r="U179" s="168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(_xlpm.x="M4")*1, (_xlpm.x="M5")*1, (_xlpm.x="A")*1, (_xlpm.x="K")*1,
(_xlpm.x="G4")*1, (_xlpm.x="G5")*1, (_xlpm.x="GA")*1, (_xlpm.x="GK")*1  )&gt;0, 1, 3))</f>
        <v>1</v>
      </c>
      <c r="AA179" s="23" cm="1">
        <f t="array" ref="AA179">_xlfn.LET(_xlpm.x, O179:O181, IF(SUM(
(_xlpm.x="M4")*1, (_xlpm.x="M5")*1, (_xlpm.x="A")*1, (_xlpm.x="K")*1,
(_xlpm.x="G4")*1, (_xlpm.x="G5")*1, (_xlpm.x="GA")*1, (_xlpm.x="GK")*1  )&gt;0, 1, 3))</f>
        <v>1</v>
      </c>
      <c r="AH179" s="5"/>
      <c r="AI179" s="5"/>
      <c r="AO179" s="5"/>
    </row>
    <row r="180" spans="10:41">
      <c r="J180" s="168">
        <v>176</v>
      </c>
      <c r="K180" s="169" t="s">
        <v>95</v>
      </c>
      <c r="L180" s="169" t="s">
        <v>15</v>
      </c>
      <c r="M180" s="169" t="s">
        <v>96</v>
      </c>
      <c r="N180" s="169" t="s">
        <v>13</v>
      </c>
      <c r="O180" s="169" t="s">
        <v>31</v>
      </c>
      <c r="Q180" s="168">
        <v>6</v>
      </c>
      <c r="R180" s="168">
        <v>2</v>
      </c>
      <c r="S180" s="168">
        <v>15</v>
      </c>
      <c r="T180" s="168">
        <v>5</v>
      </c>
      <c r="U180" s="168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3</v>
      </c>
      <c r="Z180" s="23" cm="1">
        <f t="array" ref="Z180">_xlfn.LET(_xlpm.x, N180:N182, IF(SUM(
(_xlpm.x="M4")*1, (_xlpm.x="M5")*1, (_xlpm.x="A")*1, (_xlpm.x="K")*1,
(_xlpm.x="G4")*1, (_xlpm.x="G5")*1, (_xlpm.x="GA")*1, (_xlpm.x="GK")*1  )&gt;0, 1, 3))</f>
        <v>1</v>
      </c>
      <c r="AA180" s="23" cm="1">
        <f t="array" ref="AA180">_xlfn.LET(_xlpm.x, O180:O182, IF(SUM(
(_xlpm.x="M4")*1, (_xlpm.x="M5")*1, (_xlpm.x="A")*1, (_xlpm.x="K")*1,
(_xlpm.x="G4")*1, (_xlpm.x="G5")*1, (_xlpm.x="GA")*1, (_xlpm.x="GK")*1  )&gt;0, 1, 3))</f>
        <v>1</v>
      </c>
      <c r="AH180" s="5"/>
      <c r="AI180" s="5"/>
      <c r="AO180" s="5"/>
    </row>
    <row r="181" spans="10:41">
      <c r="J181" s="23">
        <v>177</v>
      </c>
      <c r="K181" s="169" t="s">
        <v>13</v>
      </c>
      <c r="L181" s="169" t="s">
        <v>13</v>
      </c>
      <c r="M181" s="169" t="s">
        <v>94</v>
      </c>
      <c r="N181" s="169" t="s">
        <v>95</v>
      </c>
      <c r="O181" s="169" t="s">
        <v>13</v>
      </c>
      <c r="Q181" s="168">
        <v>5</v>
      </c>
      <c r="R181" s="168">
        <v>5</v>
      </c>
      <c r="S181" s="168">
        <v>17</v>
      </c>
      <c r="T181" s="168">
        <v>6</v>
      </c>
      <c r="U181" s="168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3</v>
      </c>
      <c r="Z181" s="23" cm="1">
        <f t="array" ref="Z181">_xlfn.LET(_xlpm.x, N181:N183, IF(SUM(
(_xlpm.x="M4")*1, (_xlpm.x="M5")*1, (_xlpm.x="A")*1, (_xlpm.x="K")*1,
(_xlpm.x="G4")*1, (_xlpm.x="G5")*1, (_xlpm.x="GA")*1, (_xlpm.x="GK")*1  )&gt;0, 1, 3))</f>
        <v>1</v>
      </c>
      <c r="AA181" s="23" cm="1">
        <f t="array" ref="AA181">_xlfn.LET(_xlpm.x, O181:O183, IF(SUM(
(_xlpm.x="M4")*1, (_xlpm.x="M5")*1, (_xlpm.x="A")*1, (_xlpm.x="K")*1,
(_xlpm.x="G4")*1, (_xlpm.x="G5")*1, (_xlpm.x="GA")*1, (_xlpm.x="GK")*1  )&gt;0, 1, 3))</f>
        <v>1</v>
      </c>
      <c r="AH181" s="5"/>
      <c r="AI181" s="5"/>
      <c r="AO181" s="5"/>
    </row>
    <row r="182" spans="10:41">
      <c r="J182" s="168">
        <v>178</v>
      </c>
      <c r="K182" s="169" t="s">
        <v>29</v>
      </c>
      <c r="L182" s="169" t="s">
        <v>94</v>
      </c>
      <c r="M182" s="169" t="s">
        <v>96</v>
      </c>
      <c r="N182" s="169" t="s">
        <v>78</v>
      </c>
      <c r="O182" s="169" t="s">
        <v>29</v>
      </c>
      <c r="Q182" s="168">
        <v>8</v>
      </c>
      <c r="R182" s="168">
        <v>17</v>
      </c>
      <c r="S182" s="168">
        <v>15</v>
      </c>
      <c r="T182" s="168">
        <v>11</v>
      </c>
      <c r="U182" s="168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3</v>
      </c>
      <c r="Z182" s="23" cm="1">
        <f t="array" ref="Z182">_xlfn.LET(_xlpm.x, N182:N184, IF(SUM(
(_xlpm.x="M4")*1, (_xlpm.x="M5")*1, (_xlpm.x="A")*1, (_xlpm.x="K")*1,
(_xlpm.x="G4")*1, (_xlpm.x="G5")*1, (_xlpm.x="GA")*1, (_xlpm.x="GK")*1  )&gt;0, 1, 3))</f>
        <v>1</v>
      </c>
      <c r="AA182" s="23" cm="1">
        <f t="array" ref="AA182">_xlfn.LET(_xlpm.x, O182:O184, IF(SUM(
(_xlpm.x="M4")*1, (_xlpm.x="M5")*1, (_xlpm.x="A")*1, (_xlpm.x="K")*1,
(_xlpm.x="G4")*1, (_xlpm.x="G5")*1, (_xlpm.x="GA")*1, (_xlpm.x="GK")*1  )&gt;0, 1, 3))</f>
        <v>1</v>
      </c>
      <c r="AH182" s="5"/>
      <c r="AI182" s="5"/>
      <c r="AO182" s="5"/>
    </row>
    <row r="183" spans="10:41">
      <c r="J183" s="23">
        <v>179</v>
      </c>
      <c r="K183" s="169" t="s">
        <v>95</v>
      </c>
      <c r="L183" s="169" t="s">
        <v>95</v>
      </c>
      <c r="M183" s="169" t="s">
        <v>94</v>
      </c>
      <c r="N183" s="169" t="s">
        <v>95</v>
      </c>
      <c r="O183" s="169" t="s">
        <v>95</v>
      </c>
      <c r="Q183" s="168">
        <v>6</v>
      </c>
      <c r="R183" s="168">
        <v>6</v>
      </c>
      <c r="S183" s="168">
        <v>17</v>
      </c>
      <c r="T183" s="168">
        <v>6</v>
      </c>
      <c r="U183" s="168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(_xlpm.x="M4")*1, (_xlpm.x="M5")*1, (_xlpm.x="A")*1, (_xlpm.x="K")*1,
(_xlpm.x="G4")*1, (_xlpm.x="G5")*1, (_xlpm.x="GA")*1, (_xlpm.x="GK")*1  )&gt;0, 1, 3))</f>
        <v>1</v>
      </c>
      <c r="AA183" s="23" cm="1">
        <f t="array" ref="AA183">_xlfn.LET(_xlpm.x, O183:O185, IF(SUM(
(_xlpm.x="M4")*1, (_xlpm.x="M5")*1, (_xlpm.x="A")*1, (_xlpm.x="K")*1,
(_xlpm.x="G4")*1, (_xlpm.x="G5")*1, (_xlpm.x="GA")*1, (_xlpm.x="GK")*1  )&gt;0, 1, 3))</f>
        <v>1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31</v>
      </c>
      <c r="M184" s="169" t="s">
        <v>87</v>
      </c>
      <c r="N184" s="169" t="s">
        <v>29</v>
      </c>
      <c r="O184" s="169" t="s">
        <v>30</v>
      </c>
      <c r="Q184" s="168">
        <v>5</v>
      </c>
      <c r="R184" s="168">
        <v>7</v>
      </c>
      <c r="S184" s="168">
        <v>19</v>
      </c>
      <c r="T184" s="168">
        <v>8</v>
      </c>
      <c r="U184" s="168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1</v>
      </c>
      <c r="Z184" s="23" cm="1">
        <f t="array" ref="Z184">_xlfn.LET(_xlpm.x, N184:N186, IF(SUM(
(_xlpm.x="M4")*1, (_xlpm.x="M5")*1, (_xlpm.x="A")*1, (_xlpm.x="K")*1,
(_xlpm.x="G4")*1, (_xlpm.x="G5")*1, (_xlpm.x="GA")*1, (_xlpm.x="GK")*1  )&gt;0, 1, 3))</f>
        <v>1</v>
      </c>
      <c r="AA184" s="23" cm="1">
        <f t="array" ref="AA184">_xlfn.LET(_xlpm.x, O184:O186, IF(SUM(
(_xlpm.x="M4")*1, (_xlpm.x="M5")*1, (_xlpm.x="A")*1, (_xlpm.x="K")*1,
(_xlpm.x="G4")*1, (_xlpm.x="G5")*1, (_xlpm.x="GA")*1, (_xlpm.x="GK")*1  )&gt;0, 1, 3))</f>
        <v>1</v>
      </c>
      <c r="AH184" s="5"/>
      <c r="AI184" s="5"/>
      <c r="AO184" s="5"/>
    </row>
    <row r="185" spans="10:41">
      <c r="J185" s="23">
        <v>181</v>
      </c>
      <c r="K185" s="169" t="s">
        <v>31</v>
      </c>
      <c r="L185" s="169" t="s">
        <v>13</v>
      </c>
      <c r="M185" s="169" t="s">
        <v>96</v>
      </c>
      <c r="N185" s="169" t="s">
        <v>78</v>
      </c>
      <c r="O185" s="169" t="s">
        <v>13</v>
      </c>
      <c r="Q185" s="168">
        <v>7</v>
      </c>
      <c r="R185" s="168">
        <v>5</v>
      </c>
      <c r="S185" s="168">
        <v>15</v>
      </c>
      <c r="T185" s="168">
        <v>11</v>
      </c>
      <c r="U185" s="168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(_xlpm.x="M4")*1, (_xlpm.x="M5")*1, (_xlpm.x="A")*1, (_xlpm.x="K")*1,
(_xlpm.x="G4")*1, (_xlpm.x="G5")*1, (_xlpm.x="GA")*1, (_xlpm.x="GK")*1  )&gt;0, 1, 3))</f>
        <v>1</v>
      </c>
      <c r="AA185" s="23" cm="1">
        <f t="array" ref="AA185">_xlfn.LET(_xlpm.x, O185:O187, IF(SUM(
(_xlpm.x="M4")*1, (_xlpm.x="M5")*1, (_xlpm.x="A")*1, (_xlpm.x="K")*1,
(_xlpm.x="G4")*1, (_xlpm.x="G5")*1, (_xlpm.x="GA")*1, (_xlpm.x="GK")*1  )&gt;0, 1, 3))</f>
        <v>1</v>
      </c>
      <c r="AH185" s="5"/>
      <c r="AI185" s="5"/>
      <c r="AO185" s="5"/>
    </row>
    <row r="186" spans="10:41">
      <c r="J186" s="168">
        <v>182</v>
      </c>
      <c r="K186" s="169" t="s">
        <v>95</v>
      </c>
      <c r="L186" s="169" t="s">
        <v>15</v>
      </c>
      <c r="M186" s="169" t="s">
        <v>81</v>
      </c>
      <c r="N186" s="169" t="s">
        <v>13</v>
      </c>
      <c r="O186" s="169" t="s">
        <v>29</v>
      </c>
      <c r="Q186" s="168">
        <v>6</v>
      </c>
      <c r="R186" s="168">
        <v>2</v>
      </c>
      <c r="S186" s="168">
        <v>14</v>
      </c>
      <c r="T186" s="168">
        <v>5</v>
      </c>
      <c r="U186" s="168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3</v>
      </c>
      <c r="Z186" s="23" cm="1">
        <f t="array" ref="Z186">_xlfn.LET(_xlpm.x, N186:N188, IF(SUM(
(_xlpm.x="M4")*1, (_xlpm.x="M5")*1, (_xlpm.x="A")*1, (_xlpm.x="K")*1,
(_xlpm.x="G4")*1, (_xlpm.x="G5")*1, (_xlpm.x="GA")*1, (_xlpm.x="GK")*1  )&gt;0, 1, 3))</f>
        <v>1</v>
      </c>
      <c r="AA186" s="23" cm="1">
        <f t="array" ref="AA186">_xlfn.LET(_xlpm.x, O186:O188, IF(SUM(
(_xlpm.x="M4")*1, (_xlpm.x="M5")*1, (_xlpm.x="A")*1, (_xlpm.x="K")*1,
(_xlpm.x="G4")*1, (_xlpm.x="G5")*1, (_xlpm.x="GA")*1, (_xlpm.x="GK")*1  )&gt;0, 1, 3))</f>
        <v>1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31</v>
      </c>
      <c r="M187" s="169" t="s">
        <v>94</v>
      </c>
      <c r="N187" s="169" t="s">
        <v>30</v>
      </c>
      <c r="O187" s="169" t="s">
        <v>31</v>
      </c>
      <c r="Q187" s="168">
        <v>8</v>
      </c>
      <c r="R187" s="168">
        <v>7</v>
      </c>
      <c r="S187" s="168">
        <v>17</v>
      </c>
      <c r="T187" s="168">
        <v>10</v>
      </c>
      <c r="U187" s="168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3</v>
      </c>
      <c r="Z187" s="23" cm="1">
        <f t="array" ref="Z187">_xlfn.LET(_xlpm.x, N187:N189, IF(SUM(
(_xlpm.x="M4")*1, (_xlpm.x="M5")*1, (_xlpm.x="A")*1, (_xlpm.x="K")*1,
(_xlpm.x="G4")*1, (_xlpm.x="G5")*1, (_xlpm.x="GA")*1, (_xlpm.x="GK")*1  )&gt;0, 1, 3))</f>
        <v>1</v>
      </c>
      <c r="AA187" s="23" cm="1">
        <f t="array" ref="AA187">_xlfn.LET(_xlpm.x, O187:O189, IF(SUM(
(_xlpm.x="M4")*1, (_xlpm.x="M5")*1, (_xlpm.x="A")*1, (_xlpm.x="K")*1,
(_xlpm.x="G4")*1, (_xlpm.x="G5")*1, (_xlpm.x="GA")*1, (_xlpm.x="GK")*1  )&gt;0, 1, 3))</f>
        <v>1</v>
      </c>
      <c r="AH187" s="5"/>
      <c r="AI187" s="5"/>
      <c r="AO187" s="5"/>
    </row>
    <row r="188" spans="10:41">
      <c r="J188" s="168">
        <v>184</v>
      </c>
      <c r="K188" s="169" t="s">
        <v>13</v>
      </c>
      <c r="L188" s="169" t="s">
        <v>95</v>
      </c>
      <c r="M188" s="169" t="s">
        <v>81</v>
      </c>
      <c r="N188" s="169" t="s">
        <v>95</v>
      </c>
      <c r="O188" s="169" t="s">
        <v>16</v>
      </c>
      <c r="Q188" s="168">
        <v>5</v>
      </c>
      <c r="R188" s="168">
        <v>6</v>
      </c>
      <c r="S188" s="168">
        <v>14</v>
      </c>
      <c r="T188" s="168">
        <v>6</v>
      </c>
      <c r="U188" s="168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(_xlpm.x="M4")*1, (_xlpm.x="M5")*1, (_xlpm.x="A")*1, (_xlpm.x="K")*1,
(_xlpm.x="G4")*1, (_xlpm.x="G5")*1, (_xlpm.x="GA")*1, (_xlpm.x="GK")*1  )&gt;0, 1, 3))</f>
        <v>1</v>
      </c>
      <c r="AA188" s="23" cm="1">
        <f t="array" ref="AA188">_xlfn.LET(_xlpm.x, O188:O190, IF(SUM(
(_xlpm.x="M4")*1, (_xlpm.x="M5")*1, (_xlpm.x="A")*1, (_xlpm.x="K")*1,
(_xlpm.x="G4")*1, (_xlpm.x="G5")*1, (_xlpm.x="GA")*1, (_xlpm.x="GK")*1  )&gt;0, 1, 3))</f>
        <v>1</v>
      </c>
      <c r="AH188" s="5"/>
      <c r="AI188" s="5"/>
      <c r="AO188" s="5"/>
    </row>
    <row r="189" spans="10:41">
      <c r="J189" s="23">
        <v>185</v>
      </c>
      <c r="K189" s="169" t="s">
        <v>12</v>
      </c>
      <c r="L189" s="169" t="s">
        <v>13</v>
      </c>
      <c r="M189" s="169" t="s">
        <v>94</v>
      </c>
      <c r="N189" s="169" t="s">
        <v>13</v>
      </c>
      <c r="O189" s="169" t="s">
        <v>20</v>
      </c>
      <c r="Q189" s="168">
        <v>4</v>
      </c>
      <c r="R189" s="168">
        <v>5</v>
      </c>
      <c r="S189" s="168">
        <v>17</v>
      </c>
      <c r="T189" s="168">
        <v>5</v>
      </c>
      <c r="U189" s="168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(_xlpm.x="M4")*1, (_xlpm.x="M5")*1, (_xlpm.x="A")*1, (_xlpm.x="K")*1,
(_xlpm.x="G4")*1, (_xlpm.x="G5")*1, (_xlpm.x="GA")*1, (_xlpm.x="GK")*1  )&gt;0, 1, 3))</f>
        <v>1</v>
      </c>
      <c r="AA189" s="23" cm="1">
        <f t="array" ref="AA189">_xlfn.LET(_xlpm.x, O189:O191, IF(SUM(
(_xlpm.x="M4")*1, (_xlpm.x="M5")*1, (_xlpm.x="A")*1, (_xlpm.x="K")*1,
(_xlpm.x="G4")*1, (_xlpm.x="G5")*1, (_xlpm.x="GA")*1, (_xlpm.x="GK")*1  )&gt;0, 1, 3))</f>
        <v>1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94</v>
      </c>
      <c r="M190" s="169" t="s">
        <v>96</v>
      </c>
      <c r="N190" s="169" t="s">
        <v>31</v>
      </c>
      <c r="O190" s="169" t="s">
        <v>13</v>
      </c>
      <c r="Q190" s="168">
        <v>5</v>
      </c>
      <c r="R190" s="168">
        <v>17</v>
      </c>
      <c r="S190" s="168">
        <v>15</v>
      </c>
      <c r="T190" s="168">
        <v>7</v>
      </c>
      <c r="U190" s="168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(_xlpm.x="M4")*1, (_xlpm.x="M5")*1, (_xlpm.x="A")*1, (_xlpm.x="K")*1,
(_xlpm.x="G4")*1, (_xlpm.x="G5")*1, (_xlpm.x="GA")*1, (_xlpm.x="GK")*1  )&gt;0, 1, 3))</f>
        <v>1</v>
      </c>
      <c r="AA190" s="23" cm="1">
        <f t="array" ref="AA190">_xlfn.LET(_xlpm.x, O190:O192, IF(SUM(
(_xlpm.x="M4")*1, (_xlpm.x="M5")*1, (_xlpm.x="A")*1, (_xlpm.x="K")*1,
(_xlpm.x="G4")*1, (_xlpm.x="G5")*1, (_xlpm.x="GA")*1, (_xlpm.x="GK")*1  )&gt;0, 1, 3))</f>
        <v>1</v>
      </c>
      <c r="AH190" s="5"/>
      <c r="AI190" s="5"/>
      <c r="AO190" s="5"/>
    </row>
    <row r="191" spans="10:41">
      <c r="J191" s="23">
        <v>187</v>
      </c>
      <c r="K191" s="169" t="s">
        <v>95</v>
      </c>
      <c r="L191" s="169" t="s">
        <v>31</v>
      </c>
      <c r="M191" s="169" t="s">
        <v>81</v>
      </c>
      <c r="N191" s="169" t="s">
        <v>81</v>
      </c>
      <c r="O191" s="169" t="s">
        <v>28</v>
      </c>
      <c r="Q191" s="168">
        <v>6</v>
      </c>
      <c r="R191" s="168">
        <v>7</v>
      </c>
      <c r="S191" s="168">
        <v>14</v>
      </c>
      <c r="T191" s="168">
        <v>14</v>
      </c>
      <c r="U191" s="168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(_xlpm.x="M4")*1, (_xlpm.x="M5")*1, (_xlpm.x="A")*1, (_xlpm.x="K")*1,
(_xlpm.x="G4")*1, (_xlpm.x="G5")*1, (_xlpm.x="GA")*1, (_xlpm.x="GK")*1  )&gt;0, 1, 3))</f>
        <v>1</v>
      </c>
      <c r="AA191" s="23" cm="1">
        <f t="array" ref="AA191">_xlfn.LET(_xlpm.x, O191:O193, IF(SUM(
(_xlpm.x="M4")*1, (_xlpm.x="M5")*1, (_xlpm.x="A")*1, (_xlpm.x="K")*1,
(_xlpm.x="G4")*1, (_xlpm.x="G5")*1, (_xlpm.x="GA")*1, (_xlpm.x="GK")*1  )&gt;0, 1, 3))</f>
        <v>1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29</v>
      </c>
      <c r="M192" s="169" t="s">
        <v>82</v>
      </c>
      <c r="N192" s="169" t="s">
        <v>95</v>
      </c>
      <c r="O192" s="169" t="s">
        <v>13</v>
      </c>
      <c r="Q192" s="168">
        <v>5</v>
      </c>
      <c r="R192" s="168">
        <v>8</v>
      </c>
      <c r="S192" s="168">
        <v>16</v>
      </c>
      <c r="T192" s="168">
        <v>6</v>
      </c>
      <c r="U192" s="168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(_xlpm.x="M4")*1, (_xlpm.x="M5")*1, (_xlpm.x="A")*1, (_xlpm.x="K")*1,
(_xlpm.x="G4")*1, (_xlpm.x="G5")*1, (_xlpm.x="GA")*1, (_xlpm.x="GK")*1  )&gt;0, 1, 3))</f>
        <v>1</v>
      </c>
      <c r="AA192" s="23" cm="1">
        <f t="array" ref="AA192">_xlfn.LET(_xlpm.x, O192:O194, IF(SUM(
(_xlpm.x="M4")*1, (_xlpm.x="M5")*1, (_xlpm.x="A")*1, (_xlpm.x="K")*1,
(_xlpm.x="G4")*1, (_xlpm.x="G5")*1, (_xlpm.x="GA")*1, (_xlpm.x="GK")*1  )&gt;0, 1, 3))</f>
        <v>1</v>
      </c>
      <c r="AH192" s="5"/>
      <c r="AI192" s="5"/>
      <c r="AO192" s="5"/>
    </row>
    <row r="193" spans="10:41">
      <c r="J193" s="23">
        <v>189</v>
      </c>
      <c r="K193" s="169" t="s">
        <v>95</v>
      </c>
      <c r="L193" s="169" t="s">
        <v>82</v>
      </c>
      <c r="M193" s="169" t="s">
        <v>81</v>
      </c>
      <c r="N193" s="169" t="s">
        <v>12</v>
      </c>
      <c r="O193" s="169" t="s">
        <v>95</v>
      </c>
      <c r="Q193" s="168">
        <v>6</v>
      </c>
      <c r="R193" s="168">
        <v>16</v>
      </c>
      <c r="S193" s="168">
        <v>14</v>
      </c>
      <c r="T193" s="168">
        <v>4</v>
      </c>
      <c r="U193" s="168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3</v>
      </c>
      <c r="Z193" s="23" cm="1">
        <f t="array" ref="Z193">_xlfn.LET(_xlpm.x, N193:N195, IF(SUM(
(_xlpm.x="M4")*1, (_xlpm.x="M5")*1, (_xlpm.x="A")*1, (_xlpm.x="K")*1,
(_xlpm.x="G4")*1, (_xlpm.x="G5")*1, (_xlpm.x="GA")*1, (_xlpm.x="GK")*1  )&gt;0, 1, 3))</f>
        <v>1</v>
      </c>
      <c r="AA193" s="23" cm="1">
        <f t="array" ref="AA193">_xlfn.LET(_xlpm.x, O193:O195, IF(SUM(
(_xlpm.x="M4")*1, (_xlpm.x="M5")*1, (_xlpm.x="A")*1, (_xlpm.x="K")*1,
(_xlpm.x="G4")*1, (_xlpm.x="G5")*1, (_xlpm.x="GA")*1, (_xlpm.x="GK")*1  )&gt;0, 1, 3))</f>
        <v>1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31</v>
      </c>
      <c r="M194" s="169" t="s">
        <v>82</v>
      </c>
      <c r="N194" s="169" t="s">
        <v>79</v>
      </c>
      <c r="O194" s="169" t="s">
        <v>30</v>
      </c>
      <c r="Q194" s="168">
        <v>8</v>
      </c>
      <c r="R194" s="168">
        <v>7</v>
      </c>
      <c r="S194" s="168">
        <v>16</v>
      </c>
      <c r="T194" s="168">
        <v>12</v>
      </c>
      <c r="U194" s="168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3</v>
      </c>
      <c r="Z194" s="23" cm="1">
        <f t="array" ref="Z194">_xlfn.LET(_xlpm.x, N194:N196, IF(SUM(
(_xlpm.x="M4")*1, (_xlpm.x="M5")*1, (_xlpm.x="A")*1, (_xlpm.x="K")*1,
(_xlpm.x="G4")*1, (_xlpm.x="G5")*1, (_xlpm.x="GA")*1, (_xlpm.x="GK")*1  )&gt;0, 1, 3))</f>
        <v>1</v>
      </c>
      <c r="AA194" s="23" cm="1">
        <f t="array" ref="AA194">_xlfn.LET(_xlpm.x, O194:O196, IF(SUM(
(_xlpm.x="M4")*1, (_xlpm.x="M5")*1, (_xlpm.x="A")*1, (_xlpm.x="K")*1,
(_xlpm.x="G4")*1, (_xlpm.x="G5")*1, (_xlpm.x="GA")*1, (_xlpm.x="GK")*1  )&gt;0, 1, 3))</f>
        <v>1</v>
      </c>
      <c r="AH194" s="5"/>
      <c r="AI194" s="5"/>
      <c r="AO194" s="5"/>
    </row>
    <row r="195" spans="10:41">
      <c r="J195" s="23">
        <v>191</v>
      </c>
      <c r="K195" s="169" t="s">
        <v>31</v>
      </c>
      <c r="L195" s="169" t="s">
        <v>29</v>
      </c>
      <c r="M195" s="169" t="s">
        <v>80</v>
      </c>
      <c r="N195" s="169" t="s">
        <v>95</v>
      </c>
      <c r="O195" s="169" t="s">
        <v>29</v>
      </c>
      <c r="Q195" s="168">
        <v>7</v>
      </c>
      <c r="R195" s="168">
        <v>8</v>
      </c>
      <c r="S195" s="168">
        <v>13</v>
      </c>
      <c r="T195" s="168">
        <v>6</v>
      </c>
      <c r="U195" s="168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3</v>
      </c>
      <c r="Z195" s="23" cm="1">
        <f t="array" ref="Z195">_xlfn.LET(_xlpm.x, N195:N197, IF(SUM(
(_xlpm.x="M4")*1, (_xlpm.x="M5")*1, (_xlpm.x="A")*1, (_xlpm.x="K")*1,
(_xlpm.x="G4")*1, (_xlpm.x="G5")*1, (_xlpm.x="GA")*1, (_xlpm.x="GK")*1  )&gt;0, 1, 3))</f>
        <v>1</v>
      </c>
      <c r="AA195" s="23" cm="1">
        <f t="array" ref="AA195">_xlfn.LET(_xlpm.x, O195:O197, IF(SUM(
(_xlpm.x="M4")*1, (_xlpm.x="M5")*1, (_xlpm.x="A")*1, (_xlpm.x="K")*1,
(_xlpm.x="G4")*1, (_xlpm.x="G5")*1, (_xlpm.x="GA")*1, (_xlpm.x="GK")*1  )&gt;0, 1, 3))</f>
        <v>1</v>
      </c>
      <c r="AH195" s="5"/>
      <c r="AI195" s="5"/>
      <c r="AO195" s="5"/>
    </row>
    <row r="196" spans="10:41">
      <c r="J196" s="168">
        <v>192</v>
      </c>
      <c r="K196" s="169" t="s">
        <v>29</v>
      </c>
      <c r="L196" s="169" t="s">
        <v>28</v>
      </c>
      <c r="M196" s="169" t="s">
        <v>82</v>
      </c>
      <c r="N196" s="169" t="s">
        <v>81</v>
      </c>
      <c r="O196" s="169" t="s">
        <v>20</v>
      </c>
      <c r="Q196" s="168">
        <v>8</v>
      </c>
      <c r="R196" s="168">
        <v>9</v>
      </c>
      <c r="S196" s="168">
        <v>16</v>
      </c>
      <c r="T196" s="168">
        <v>14</v>
      </c>
      <c r="U196" s="168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3</v>
      </c>
      <c r="Z196" s="23" cm="1">
        <f t="array" ref="Z196">_xlfn.LET(_xlpm.x, N196:N198, IF(SUM(
(_xlpm.x="M4")*1, (_xlpm.x="M5")*1, (_xlpm.x="A")*1, (_xlpm.x="K")*1,
(_xlpm.x="G4")*1, (_xlpm.x="G5")*1, (_xlpm.x="GA")*1, (_xlpm.x="GK")*1  )&gt;0, 1, 3))</f>
        <v>1</v>
      </c>
      <c r="AA196" s="23" cm="1">
        <f t="array" ref="AA196">_xlfn.LET(_xlpm.x, O196:O198, IF(SUM(
(_xlpm.x="M4")*1, (_xlpm.x="M5")*1, (_xlpm.x="A")*1, (_xlpm.x="K")*1,
(_xlpm.x="G4")*1, (_xlpm.x="G5")*1, (_xlpm.x="GA")*1, (_xlpm.x="GK")*1  )&gt;0, 1, 3))</f>
        <v>1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29</v>
      </c>
      <c r="M197" s="169" t="s">
        <v>94</v>
      </c>
      <c r="N197" s="169" t="s">
        <v>12</v>
      </c>
      <c r="O197" s="169" t="s">
        <v>95</v>
      </c>
      <c r="Q197" s="168">
        <v>5</v>
      </c>
      <c r="R197" s="168">
        <v>8</v>
      </c>
      <c r="S197" s="168">
        <v>17</v>
      </c>
      <c r="T197" s="168">
        <v>4</v>
      </c>
      <c r="U197" s="168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(_xlpm.x="M4")*1, (_xlpm.x="M5")*1, (_xlpm.x="A")*1, (_xlpm.x="K")*1,
(_xlpm.x="G4")*1, (_xlpm.x="G5")*1, (_xlpm.x="GA")*1, (_xlpm.x="GK")*1  )&gt;0, 1, 3))</f>
        <v>1</v>
      </c>
      <c r="AA197" s="23" cm="1">
        <f t="array" ref="AA197">_xlfn.LET(_xlpm.x, O197:O199, IF(SUM(
(_xlpm.x="M4")*1, (_xlpm.x="M5")*1, (_xlpm.x="A")*1, (_xlpm.x="K")*1,
(_xlpm.x="G4")*1, (_xlpm.x="G5")*1, (_xlpm.x="GA")*1, (_xlpm.x="GK")*1  )&gt;0, 1, 3))</f>
        <v>1</v>
      </c>
      <c r="AH197" s="5"/>
      <c r="AI197" s="5"/>
      <c r="AO197" s="5"/>
    </row>
    <row r="198" spans="10:41">
      <c r="J198" s="168">
        <v>194</v>
      </c>
      <c r="K198" s="169" t="s">
        <v>29</v>
      </c>
      <c r="L198" s="169" t="s">
        <v>13</v>
      </c>
      <c r="M198" s="169" t="s">
        <v>82</v>
      </c>
      <c r="N198" s="169" t="s">
        <v>13</v>
      </c>
      <c r="O198" s="169" t="s">
        <v>29</v>
      </c>
      <c r="Q198" s="168">
        <v>8</v>
      </c>
      <c r="R198" s="168">
        <v>5</v>
      </c>
      <c r="S198" s="168">
        <v>16</v>
      </c>
      <c r="T198" s="168">
        <v>5</v>
      </c>
      <c r="U198" s="168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(_xlpm.x="M4")*1, (_xlpm.x="M5")*1, (_xlpm.x="A")*1, (_xlpm.x="K")*1,
(_xlpm.x="G4")*1, (_xlpm.x="G5")*1, (_xlpm.x="GA")*1, (_xlpm.x="GK")*1  )&gt;0, 1, 3))</f>
        <v>1</v>
      </c>
      <c r="AA198" s="23" cm="1">
        <f t="array" ref="AA198">_xlfn.LET(_xlpm.x, O198:O200, IF(SUM(
(_xlpm.x="M4")*1, (_xlpm.x="M5")*1, (_xlpm.x="A")*1, (_xlpm.x="K")*1,
(_xlpm.x="G4")*1, (_xlpm.x="G5")*1, (_xlpm.x="GA")*1, (_xlpm.x="GK")*1  )&gt;0, 1, 3))</f>
        <v>1</v>
      </c>
      <c r="AH198" s="5"/>
      <c r="AI198" s="5"/>
      <c r="AO198" s="5"/>
    </row>
    <row r="199" spans="10:41">
      <c r="J199" s="23">
        <v>195</v>
      </c>
      <c r="K199" s="169" t="s">
        <v>95</v>
      </c>
      <c r="L199" s="169" t="s">
        <v>12</v>
      </c>
      <c r="M199" s="169" t="s">
        <v>94</v>
      </c>
      <c r="N199" s="169" t="s">
        <v>95</v>
      </c>
      <c r="O199" s="169" t="s">
        <v>12</v>
      </c>
      <c r="Q199" s="168">
        <v>6</v>
      </c>
      <c r="R199" s="168">
        <v>4</v>
      </c>
      <c r="S199" s="168">
        <v>17</v>
      </c>
      <c r="T199" s="168">
        <v>6</v>
      </c>
      <c r="U199" s="168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3</v>
      </c>
      <c r="Z199" s="23" cm="1">
        <f t="array" ref="Z199">_xlfn.LET(_xlpm.x, N199:N201, IF(SUM(
(_xlpm.x="M4")*1, (_xlpm.x="M5")*1, (_xlpm.x="A")*1, (_xlpm.x="K")*1,
(_xlpm.x="G4")*1, (_xlpm.x="G5")*1, (_xlpm.x="GA")*1, (_xlpm.x="GK")*1  )&gt;0, 1, 3))</f>
        <v>1</v>
      </c>
      <c r="AA199" s="23" cm="1">
        <f t="array" ref="AA199">_xlfn.LET(_xlpm.x, O199:O201, IF(SUM(
(_xlpm.x="M4")*1, (_xlpm.x="M5")*1, (_xlpm.x="A")*1, (_xlpm.x="K")*1,
(_xlpm.x="G4")*1, (_xlpm.x="G5")*1, (_xlpm.x="GA")*1, (_xlpm.x="GK")*1  )&gt;0, 1, 3))</f>
        <v>1</v>
      </c>
      <c r="AH199" s="5"/>
      <c r="AI199" s="5"/>
      <c r="AO199" s="5"/>
    </row>
    <row r="200" spans="10:41">
      <c r="J200" s="168">
        <v>196</v>
      </c>
      <c r="K200" s="169" t="s">
        <v>13</v>
      </c>
      <c r="L200" s="169" t="s">
        <v>25</v>
      </c>
      <c r="M200" s="169" t="s">
        <v>87</v>
      </c>
      <c r="N200" s="169" t="s">
        <v>30</v>
      </c>
      <c r="O200" s="169" t="s">
        <v>95</v>
      </c>
      <c r="Q200" s="168">
        <v>5</v>
      </c>
      <c r="R200" s="168">
        <v>8</v>
      </c>
      <c r="S200" s="168">
        <v>19</v>
      </c>
      <c r="T200" s="168">
        <v>10</v>
      </c>
      <c r="U200" s="168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(_xlpm.x="M4")*1, (_xlpm.x="M5")*1, (_xlpm.x="A")*1, (_xlpm.x="K")*1,
(_xlpm.x="G4")*1, (_xlpm.x="G5")*1, (_xlpm.x="GA")*1, (_xlpm.x="GK")*1  )&gt;0, 1, 3))</f>
        <v>1</v>
      </c>
      <c r="AA200" s="23" cm="1">
        <f t="array" ref="AA200">_xlfn.LET(_xlpm.x, O200:O202, IF(SUM(
(_xlpm.x="M4")*1, (_xlpm.x="M5")*1, (_xlpm.x="A")*1, (_xlpm.x="K")*1,
(_xlpm.x="G4")*1, (_xlpm.x="G5")*1, (_xlpm.x="GA")*1, (_xlpm.x="GK")*1  )&gt;0, 1, 3))</f>
        <v>1</v>
      </c>
      <c r="AH200" s="5"/>
      <c r="AI200" s="5"/>
      <c r="AO200" s="5"/>
    </row>
    <row r="201" spans="10:41">
      <c r="J201" s="23">
        <v>197</v>
      </c>
      <c r="K201" s="169" t="s">
        <v>31</v>
      </c>
      <c r="L201" s="169" t="s">
        <v>29</v>
      </c>
      <c r="M201" s="169" t="s">
        <v>82</v>
      </c>
      <c r="N201" s="169" t="s">
        <v>29</v>
      </c>
      <c r="O201" s="169" t="s">
        <v>30</v>
      </c>
      <c r="Q201" s="168">
        <v>7</v>
      </c>
      <c r="R201" s="168">
        <v>8</v>
      </c>
      <c r="S201" s="168">
        <v>16</v>
      </c>
      <c r="T201" s="168">
        <v>8</v>
      </c>
      <c r="U201" s="168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3</v>
      </c>
      <c r="Z201" s="23" cm="1">
        <f t="array" ref="Z201">_xlfn.LET(_xlpm.x, N201:N203, IF(SUM(
(_xlpm.x="M4")*1, (_xlpm.x="M5")*1, (_xlpm.x="A")*1, (_xlpm.x="K")*1,
(_xlpm.x="G4")*1, (_xlpm.x="G5")*1, (_xlpm.x="GA")*1, (_xlpm.x="GK")*1  )&gt;0, 1, 3))</f>
        <v>1</v>
      </c>
      <c r="AA201" s="23" cm="1">
        <f t="array" ref="AA201">_xlfn.LET(_xlpm.x, O201:O203, IF(SUM(
(_xlpm.x="M4")*1, (_xlpm.x="M5")*1, (_xlpm.x="A")*1, (_xlpm.x="K")*1,
(_xlpm.x="G4")*1, (_xlpm.x="G5")*1, (_xlpm.x="GA")*1, (_xlpm.x="GK")*1  )&gt;0, 1, 3))</f>
        <v>1</v>
      </c>
      <c r="AH201" s="5"/>
      <c r="AI201" s="5"/>
      <c r="AO201" s="5"/>
    </row>
    <row r="202" spans="10:41">
      <c r="J202" s="168">
        <v>198</v>
      </c>
      <c r="K202" s="169" t="s">
        <v>29</v>
      </c>
      <c r="L202" s="169" t="s">
        <v>95</v>
      </c>
      <c r="M202" s="169" t="s">
        <v>94</v>
      </c>
      <c r="N202" s="169" t="s">
        <v>79</v>
      </c>
      <c r="O202" s="169" t="s">
        <v>95</v>
      </c>
      <c r="Q202" s="168">
        <v>8</v>
      </c>
      <c r="R202" s="168">
        <v>6</v>
      </c>
      <c r="S202" s="168">
        <v>17</v>
      </c>
      <c r="T202" s="168">
        <v>12</v>
      </c>
      <c r="U202" s="168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3</v>
      </c>
      <c r="Z202" s="23" cm="1">
        <f t="array" ref="Z202">_xlfn.LET(_xlpm.x, N202:N204, IF(SUM(
(_xlpm.x="M4")*1, (_xlpm.x="M5")*1, (_xlpm.x="A")*1, (_xlpm.x="K")*1,
(_xlpm.x="G4")*1, (_xlpm.x="G5")*1, (_xlpm.x="GA")*1, (_xlpm.x="GK")*1  )&gt;0, 1, 3))</f>
        <v>3</v>
      </c>
      <c r="AA202" s="23" cm="1">
        <f t="array" ref="AA202">_xlfn.LET(_xlpm.x, O202:O204, IF(SUM(
(_xlpm.x="M4")*1, (_xlpm.x="M5")*1, (_xlpm.x="A")*1, (_xlpm.x="K")*1,
(_xlpm.x="G4")*1, (_xlpm.x="G5")*1, (_xlpm.x="GA")*1, (_xlpm.x="GK")*1  )&gt;0, 1, 3))</f>
        <v>1</v>
      </c>
      <c r="AH202" s="5"/>
      <c r="AI202" s="5"/>
      <c r="AO202" s="5"/>
    </row>
    <row r="203" spans="10:41">
      <c r="J203" s="23">
        <v>199</v>
      </c>
      <c r="K203" s="169" t="s">
        <v>13</v>
      </c>
      <c r="L203" s="169" t="s">
        <v>29</v>
      </c>
      <c r="M203" s="169" t="s">
        <v>96</v>
      </c>
      <c r="N203" s="169" t="s">
        <v>16</v>
      </c>
      <c r="O203" s="169" t="s">
        <v>13</v>
      </c>
      <c r="Q203" s="168">
        <v>5</v>
      </c>
      <c r="R203" s="168">
        <v>8</v>
      </c>
      <c r="S203" s="168">
        <v>15</v>
      </c>
      <c r="T203" s="168">
        <v>3</v>
      </c>
      <c r="U203" s="168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1</v>
      </c>
      <c r="Z203" s="23" cm="1">
        <f t="array" ref="Z203">_xlfn.LET(_xlpm.x, N203:N205, IF(SUM(
(_xlpm.x="M4")*1, (_xlpm.x="M5")*1, (_xlpm.x="A")*1, (_xlpm.x="K")*1,
(_xlpm.x="G4")*1, (_xlpm.x="G5")*1, (_xlpm.x="GA")*1, (_xlpm.x="GK")*1  )&gt;0, 1, 3))</f>
        <v>3</v>
      </c>
      <c r="AA203" s="23" cm="1">
        <f t="array" ref="AA203">_xlfn.LET(_xlpm.x, O203:O205, IF(SUM(
(_xlpm.x="M4")*1, (_xlpm.x="M5")*1, (_xlpm.x="A")*1, (_xlpm.x="K")*1,
(_xlpm.x="G4")*1, (_xlpm.x="G5")*1, (_xlpm.x="GA")*1, (_xlpm.x="GK")*1  )&gt;0, 1, 3))</f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C28:G28 C39:G46 C29 G29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{D7CEC955-49D8-4AC3-B5A2-47A7A8FDAB49}</x14:id>
        </ext>
      </extLst>
    </cfRule>
  </conditionalFormatting>
  <conditionalFormatting sqref="D52:D54">
    <cfRule type="cellIs" dxfId="55" priority="94" operator="equal">
      <formula>"C1"</formula>
    </cfRule>
    <cfRule type="cellIs" dxfId="54" priority="95" operator="between">
      <formula>"G1"</formula>
      <formula>"G4"</formula>
    </cfRule>
    <cfRule type="cellIs" dxfId="53" priority="96" operator="between">
      <formula>"GA"</formula>
      <formula>"GQ"</formula>
    </cfRule>
    <cfRule type="cellIs" dxfId="52" priority="97" operator="between">
      <formula>"M1"</formula>
      <formula>"M4"</formula>
    </cfRule>
  </conditionalFormatting>
  <conditionalFormatting sqref="E52:E54">
    <cfRule type="cellIs" dxfId="51" priority="90" operator="equal">
      <formula>"C1"</formula>
    </cfRule>
    <cfRule type="cellIs" dxfId="50" priority="91" operator="between">
      <formula>"G1"</formula>
      <formula>"G4"</formula>
    </cfRule>
    <cfRule type="cellIs" dxfId="49" priority="92" operator="between">
      <formula>"GA"</formula>
      <formula>"GQ"</formula>
    </cfRule>
    <cfRule type="cellIs" dxfId="48" priority="93" operator="between">
      <formula>"M1"</formula>
      <formula>"M4"</formula>
    </cfRule>
  </conditionalFormatting>
  <conditionalFormatting sqref="F52:F54">
    <cfRule type="cellIs" dxfId="47" priority="86" operator="equal">
      <formula>"C1"</formula>
    </cfRule>
    <cfRule type="cellIs" dxfId="46" priority="87" operator="between">
      <formula>"G1"</formula>
      <formula>"G4"</formula>
    </cfRule>
    <cfRule type="cellIs" dxfId="45" priority="88" operator="between">
      <formula>"GA"</formula>
      <formula>"GQ"</formula>
    </cfRule>
    <cfRule type="cellIs" dxfId="44" priority="89" operator="between">
      <formula>"M1"</formula>
      <formula>"M4"</formula>
    </cfRule>
  </conditionalFormatting>
  <conditionalFormatting sqref="D29:F29">
    <cfRule type="dataBar" priority="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{D20D55D3-01D5-4851-B4D1-205A15DB28CC}</x14:id>
        </ext>
      </extLst>
    </cfRule>
  </conditionalFormatting>
  <conditionalFormatting sqref="G27">
    <cfRule type="dataBar" priority="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{D11CC716-5630-4EFF-B10F-726ED51A57E9}</x14:id>
        </ext>
      </extLst>
    </cfRule>
  </conditionalFormatting>
  <conditionalFormatting sqref="C30:G38">
    <cfRule type="dataBar" priority="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{800E7E57-AFBC-479F-BACF-D6643DF29564}</x14:id>
        </ext>
      </extLst>
    </cfRule>
  </conditionalFormatting>
  <conditionalFormatting sqref="M1:M1048576">
    <cfRule type="cellIs" dxfId="43" priority="33" operator="equal">
      <formula>"C1"</formula>
    </cfRule>
    <cfRule type="cellIs" dxfId="42" priority="33" operator="between">
      <formula>"M1"</formula>
      <formula>"M5"</formula>
    </cfRule>
  </conditionalFormatting>
  <conditionalFormatting sqref="L1:L1048576">
    <cfRule type="cellIs" dxfId="41" priority="31" operator="equal">
      <formula>"C1"</formula>
    </cfRule>
    <cfRule type="cellIs" dxfId="40" priority="31" operator="between">
      <formula>"M1"</formula>
      <formula>"M5"</formula>
    </cfRule>
  </conditionalFormatting>
  <conditionalFormatting sqref="K1:K1048576">
    <cfRule type="cellIs" dxfId="39" priority="28" operator="equal">
      <formula>"C1"</formula>
    </cfRule>
    <cfRule type="cellIs" dxfId="38" priority="28" operator="between">
      <formula>"G1"</formula>
      <formula>"G5"</formula>
    </cfRule>
    <cfRule type="cellIs" dxfId="37" priority="28" operator="between">
      <formula>"M1"</formula>
      <formula>"M5"</formula>
    </cfRule>
  </conditionalFormatting>
  <conditionalFormatting sqref="D27:F27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{1A12645A-EBAB-4F5B-BDA5-8C41EFA27B72}</x14:id>
        </ext>
      </extLst>
    </cfRule>
  </conditionalFormatting>
  <conditionalFormatting sqref="N1:O1048576">
    <cfRule type="cellIs" dxfId="36" priority="12" operator="equal">
      <formula>"C1"</formula>
    </cfRule>
    <cfRule type="cellIs" dxfId="35" priority="13" operator="between">
      <formula>"G1"</formula>
      <formula>"G5"</formula>
    </cfRule>
    <cfRule type="cellIs" dxfId="34" priority="13" operator="between">
      <formula>"M1"</formula>
      <formula>"M5"</formula>
    </cfRule>
  </conditionalFormatting>
  <conditionalFormatting sqref="W5:AA304 X4:Y4 AA4">
    <cfRule type="expression" dxfId="33" priority="8">
      <formula>_xlfn.LET(_xlpm.x, W4, AND(NOT(_xlfn.ISFORMULA(_xlpm.x)), _xlpm.x&lt;&gt;""))</formula>
    </cfRule>
  </conditionalFormatting>
  <conditionalFormatting sqref="W5:AA203 AA4 W4:Y4">
    <cfRule type="expression" dxfId="32" priority="7">
      <formula>_xlfn.LET(_xlpm.x, W4, AND(NOT(_xlfn.ISFORMULA(_xlpm.x)), _xlpm.x&lt;&gt;""))</formula>
    </cfRule>
  </conditionalFormatting>
  <conditionalFormatting sqref="W5:AA203 W4:Y4 AA4">
    <cfRule type="expression" dxfId="31" priority="6">
      <formula>_xlfn.LET(_xlpm.x, W4, AND(NOT(_xlfn.ISFORMULA(_xlpm.x)), _xlpm.x&lt;&gt;""))</formula>
    </cfRule>
  </conditionalFormatting>
  <conditionalFormatting sqref="Z5:AA203 AA4">
    <cfRule type="expression" dxfId="30" priority="5">
      <formula>_xlfn.LET(_xlpm.x, Z4, AND(NOT(_xlfn.ISFORMULA(_xlpm.x)), _xlpm.x&lt;&gt;""))</formula>
    </cfRule>
  </conditionalFormatting>
  <conditionalFormatting sqref="Z5:AA203 AA4">
    <cfRule type="expression" dxfId="29" priority="4">
      <formula>_xlfn.LET(_xlpm.x, Z4, AND(NOT(_xlfn.ISFORMULA(_xlpm.x)), _xlpm.x&lt;&gt;""))</formula>
    </cfRule>
  </conditionalFormatting>
  <conditionalFormatting sqref="Z4:AA203">
    <cfRule type="expression" dxfId="28" priority="3">
      <formula>_xlfn.LET(_xlpm.x, Z4, AND(NOT(_xlfn.ISFORMULA(_xlpm.x)), _xlpm.x&lt;&gt;""))</formula>
    </cfRule>
  </conditionalFormatting>
  <conditionalFormatting sqref="Z4:AA203">
    <cfRule type="expression" dxfId="27" priority="2">
      <formula>_xlfn.LET(_xlpm.x, Z4, AND(NOT(_xlfn.ISFORMULA(_xlpm.x)), _xlpm.x&lt;&gt;""))</formula>
    </cfRule>
  </conditionalFormatting>
  <conditionalFormatting sqref="Z4:AA203">
    <cfRule type="expression" dxfId="26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CEC955-49D8-4AC3-B5A2-47A7A8FDAB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D20D55D3-01D5-4851-B4D1-205A15DB28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D11CC716-5630-4EFF-B10F-726ED51A57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G27</xm:sqref>
        </x14:conditionalFormatting>
        <x14:conditionalFormatting xmlns:xm="http://schemas.microsoft.com/office/excel/2006/main">
          <x14:cfRule type="dataBar" id="{800E7E57-AFBC-479F-BACF-D6643DF295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dataBar" id="{1A12645A-EBAB-4F5B-BDA5-8C41EFA27B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D27:F27</xm:sqref>
        </x14:conditionalFormatting>
        <x14:conditionalFormatting xmlns:xm="http://schemas.microsoft.com/office/excel/2006/main">
          <x14:cfRule type="containsText" priority="32" operator="containsText" id="{27F0B9E4-D104-4AC6-BF1A-5193B752EF1E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M1:M1048576</xm:sqref>
        </x14:conditionalFormatting>
        <x14:conditionalFormatting xmlns:xm="http://schemas.microsoft.com/office/excel/2006/main">
          <x14:cfRule type="containsText" priority="34" operator="containsText" id="{048C65F9-7039-4C02-A81B-F228A94BF13A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27" operator="containsText" id="{273825BC-7845-448D-B654-43A55022AFFB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  <x14:conditionalFormatting xmlns:xm="http://schemas.microsoft.com/office/excel/2006/main">
          <x14:cfRule type="containsText" priority="99" operator="containsText" id="{5381D28C-429F-4693-BBBA-2DD018D36892}">
            <xm:f>NOT(ISERROR(SEARCH("G",N1)))</xm:f>
            <xm:f>"G"</xm:f>
            <x14:dxf>
              <fill>
                <patternFill>
                  <bgColor rgb="FFFFFF00"/>
                </patternFill>
              </fill>
            </x14:dxf>
          </x14:cfRule>
          <xm:sqref>N1:O1048576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7215-007A-4007-A547-DECD16AB4889}">
  <sheetPr codeName="工作表13">
    <tabColor theme="3" tint="0.59999389629810485"/>
  </sheetPr>
  <dimension ref="A1:AO305"/>
  <sheetViews>
    <sheetView topLeftCell="S1" workbookViewId="0">
      <selection activeCell="AQ14" sqref="AQ14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16</v>
      </c>
      <c r="L4" s="24" t="s">
        <v>12</v>
      </c>
      <c r="M4" s="24" t="s">
        <v>12</v>
      </c>
      <c r="N4" s="24" t="s">
        <v>95</v>
      </c>
      <c r="O4" s="24" t="s">
        <v>29</v>
      </c>
      <c r="Q4" s="23" cm="1">
        <f t="array" ref="Q4:U304">_xlfn.LET(_xlpm.x, K4:O304, IF(_xlpm.x="", "", _xlfn.XLOOKUP(_xlpm.x, $A$4:$A$23, $H$4:$H$23, , 0)))</f>
        <v>3</v>
      </c>
      <c r="R4" s="23">
        <v>4</v>
      </c>
      <c r="S4" s="23">
        <v>4</v>
      </c>
      <c r="T4" s="23">
        <v>6</v>
      </c>
      <c r="U4" s="23">
        <v>8</v>
      </c>
      <c r="W4" s="23" cm="1">
        <f t="array" ref="W4">_xlfn.LET(_xlpm.x, K4:K6, IF(SUM((_xlpm.x="C1")*1)=1, 1, 0))</f>
        <v>0</v>
      </c>
      <c r="X4" s="23" cm="1">
        <f t="array" ref="X4">_xlfn.LET(_xlpm.x, L4:L6, IF(SUM((_xlpm.x="C1")*1)=1, 1, 0))</f>
        <v>0</v>
      </c>
      <c r="Y4" s="23" cm="1">
        <f t="array" ref="Y4">_xlfn.LET(_xlpm.x, M4:M6, IF(SUM((_xlpm.x="C1")*1)=1, 1, 0))</f>
        <v>1</v>
      </c>
      <c r="Z4" s="23">
        <v>1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6</v>
      </c>
      <c r="D5" s="176">
        <f t="shared" si="0"/>
        <v>6</v>
      </c>
      <c r="E5" s="176">
        <f t="shared" si="0"/>
        <v>6</v>
      </c>
      <c r="F5" s="176">
        <f t="shared" si="0"/>
        <v>0</v>
      </c>
      <c r="G5" s="176">
        <f t="shared" si="0"/>
        <v>0</v>
      </c>
      <c r="H5" s="174">
        <v>1</v>
      </c>
      <c r="I5" s="78"/>
      <c r="J5" s="168">
        <v>1</v>
      </c>
      <c r="K5" s="169" t="s">
        <v>29</v>
      </c>
      <c r="L5" s="169" t="s">
        <v>87</v>
      </c>
      <c r="M5" s="169" t="s">
        <v>16</v>
      </c>
      <c r="N5" s="169" t="s">
        <v>31</v>
      </c>
      <c r="O5" s="169" t="s">
        <v>30</v>
      </c>
      <c r="Q5" s="168">
        <v>8</v>
      </c>
      <c r="R5" s="168">
        <v>19</v>
      </c>
      <c r="S5" s="168">
        <v>3</v>
      </c>
      <c r="T5" s="168">
        <v>7</v>
      </c>
      <c r="U5" s="168">
        <v>10</v>
      </c>
      <c r="W5" s="23" cm="1">
        <f t="array" ref="W5">_xlfn.LET(_xlpm.x, K5:K7, IF(SUM((_xlpm.x="C1")*1)=1, 1, 0))</f>
        <v>0</v>
      </c>
      <c r="X5" s="23" cm="1">
        <f t="array" ref="X5">_xlfn.LET(_xlpm.x, L5:L7, IF(SUM((_xlpm.x="C1")*1)=1, 1, 0))</f>
        <v>0</v>
      </c>
      <c r="Y5" s="23" cm="1">
        <f t="array" ref="Y5">_xlfn.LET(_xlpm.x, M5:M7, IF(SUM((_xlpm.x="C1")*1)=1, 1, 0))</f>
        <v>1</v>
      </c>
      <c r="Z5" s="23">
        <v>1</v>
      </c>
      <c r="AA5" s="23">
        <v>1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3</v>
      </c>
      <c r="D6" s="175">
        <f t="shared" si="0"/>
        <v>20</v>
      </c>
      <c r="E6" s="175">
        <f t="shared" si="0"/>
        <v>4</v>
      </c>
      <c r="F6" s="175">
        <f t="shared" si="0"/>
        <v>21</v>
      </c>
      <c r="G6" s="175">
        <f t="shared" si="0"/>
        <v>22</v>
      </c>
      <c r="H6" s="129">
        <v>2</v>
      </c>
      <c r="I6" s="78"/>
      <c r="J6" s="23">
        <v>2</v>
      </c>
      <c r="K6" s="169" t="s">
        <v>29</v>
      </c>
      <c r="L6" s="169" t="s">
        <v>79</v>
      </c>
      <c r="M6" s="169" t="s">
        <v>14</v>
      </c>
      <c r="N6" s="169" t="s">
        <v>30</v>
      </c>
      <c r="O6" s="169" t="s">
        <v>23</v>
      </c>
      <c r="Q6" s="168">
        <v>8</v>
      </c>
      <c r="R6" s="168">
        <v>12</v>
      </c>
      <c r="S6" s="168">
        <v>1</v>
      </c>
      <c r="T6" s="168">
        <v>10</v>
      </c>
      <c r="U6" s="168">
        <v>5</v>
      </c>
      <c r="W6" s="23" cm="1">
        <f t="array" ref="W6">_xlfn.LET(_xlpm.x, K6:K8, IF(SUM((_xlpm.x="C1")*1)=1, 1, 0))</f>
        <v>0</v>
      </c>
      <c r="X6" s="23" cm="1">
        <f t="array" ref="X6">_xlfn.LET(_xlpm.x, L6:L8, IF(SUM((_xlpm.x="C1")*1)=1, 1, 0))</f>
        <v>0</v>
      </c>
      <c r="Y6" s="23">
        <v>0</v>
      </c>
      <c r="Z6" s="23">
        <v>1</v>
      </c>
      <c r="AA6" s="23">
        <v>1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2</v>
      </c>
      <c r="D7" s="175">
        <f t="shared" si="0"/>
        <v>18</v>
      </c>
      <c r="E7" s="175">
        <f t="shared" si="0"/>
        <v>4</v>
      </c>
      <c r="F7" s="175">
        <f t="shared" si="0"/>
        <v>20</v>
      </c>
      <c r="G7" s="175">
        <f t="shared" si="0"/>
        <v>22</v>
      </c>
      <c r="H7" s="129">
        <v>3</v>
      </c>
      <c r="I7" s="78"/>
      <c r="J7" s="168">
        <v>3</v>
      </c>
      <c r="K7" s="169" t="s">
        <v>95</v>
      </c>
      <c r="L7" s="24" t="s">
        <v>96</v>
      </c>
      <c r="M7" s="169" t="s">
        <v>29</v>
      </c>
      <c r="N7" s="169" t="s">
        <v>16</v>
      </c>
      <c r="O7" s="169" t="s">
        <v>16</v>
      </c>
      <c r="Q7" s="168">
        <v>6</v>
      </c>
      <c r="R7" s="168">
        <v>15</v>
      </c>
      <c r="S7" s="168">
        <v>8</v>
      </c>
      <c r="T7" s="168">
        <v>3</v>
      </c>
      <c r="U7" s="168">
        <v>3</v>
      </c>
      <c r="W7" s="23" cm="1">
        <f t="array" ref="W7">_xlfn.LET(_xlpm.x, K7:K9, IF(SUM((_xlpm.x="C1")*1)=1, 1, 0))</f>
        <v>0</v>
      </c>
      <c r="X7" s="23" cm="1">
        <f t="array" ref="X7">_xlfn.LET(_xlpm.x, L7:L9, IF(SUM((_xlpm.x="C1")*1)=1, 1, 0))</f>
        <v>0</v>
      </c>
      <c r="Y7" s="23" cm="1">
        <f t="array" ref="Y7">_xlfn.LET(_xlpm.x, M7:M9, IF(SUM((_xlpm.x="C1")*1)=1, 1, 0))</f>
        <v>0</v>
      </c>
      <c r="Z7" s="23">
        <v>1</v>
      </c>
      <c r="AA7" s="23">
        <v>1</v>
      </c>
      <c r="AC7" s="174" t="s">
        <v>14</v>
      </c>
      <c r="AD7" s="174">
        <v>6</v>
      </c>
      <c r="AE7" s="174">
        <v>6</v>
      </c>
      <c r="AF7" s="174">
        <v>6</v>
      </c>
      <c r="AG7" s="174">
        <v>0</v>
      </c>
      <c r="AH7" s="174">
        <v>0</v>
      </c>
      <c r="AI7" s="5"/>
      <c r="AJ7" s="174" t="s">
        <v>14</v>
      </c>
      <c r="AK7" s="174">
        <v>6</v>
      </c>
      <c r="AL7" s="174">
        <v>6</v>
      </c>
      <c r="AM7" s="174">
        <v>6</v>
      </c>
      <c r="AN7" s="174">
        <v>0</v>
      </c>
      <c r="AO7" s="174">
        <v>0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18</v>
      </c>
      <c r="E8" s="175">
        <f t="shared" si="0"/>
        <v>4</v>
      </c>
      <c r="F8" s="175">
        <f t="shared" si="0"/>
        <v>20</v>
      </c>
      <c r="G8" s="175">
        <f t="shared" si="0"/>
        <v>21</v>
      </c>
      <c r="H8" s="129">
        <v>4</v>
      </c>
      <c r="I8" s="78"/>
      <c r="J8" s="23">
        <v>4</v>
      </c>
      <c r="K8" s="169" t="s">
        <v>29</v>
      </c>
      <c r="L8" s="169" t="s">
        <v>96</v>
      </c>
      <c r="M8" s="169" t="s">
        <v>13</v>
      </c>
      <c r="N8" s="169" t="s">
        <v>80</v>
      </c>
      <c r="O8" s="169" t="s">
        <v>16</v>
      </c>
      <c r="Q8" s="168">
        <v>8</v>
      </c>
      <c r="R8" s="168">
        <v>15</v>
      </c>
      <c r="S8" s="168">
        <v>5</v>
      </c>
      <c r="T8" s="168">
        <v>13</v>
      </c>
      <c r="U8" s="168">
        <v>3</v>
      </c>
      <c r="W8" s="23" cm="1">
        <f t="array" ref="W8">_xlfn.LET(_xlpm.x, K8:K10, IF(SUM((_xlpm.x="C1")*1)=1, 1, 0))</f>
        <v>0</v>
      </c>
      <c r="X8" s="23" cm="1">
        <f t="array" ref="X8">_xlfn.LET(_xlpm.x, L8:L10, IF(SUM((_xlpm.x="C1")*1)=1, 1, 0))</f>
        <v>0</v>
      </c>
      <c r="Y8" s="23" cm="1">
        <f t="array" ref="Y8">_xlfn.LET(_xlpm.x, M8:M10, IF(SUM((_xlpm.x="C1")*1)=1, 1, 0))</f>
        <v>0</v>
      </c>
      <c r="Z8" s="23">
        <v>1</v>
      </c>
      <c r="AA8" s="23">
        <v>1</v>
      </c>
      <c r="AC8" s="129" t="s">
        <v>15</v>
      </c>
      <c r="AD8" s="175">
        <v>4</v>
      </c>
      <c r="AE8" s="175">
        <v>17</v>
      </c>
      <c r="AF8" s="175">
        <v>4</v>
      </c>
      <c r="AG8" s="175">
        <v>21</v>
      </c>
      <c r="AH8" s="175">
        <v>22</v>
      </c>
      <c r="AI8" s="5"/>
      <c r="AJ8" s="129" t="s">
        <v>15</v>
      </c>
      <c r="AK8" s="175">
        <v>4</v>
      </c>
      <c r="AL8" s="175">
        <v>17</v>
      </c>
      <c r="AM8" s="175">
        <v>4</v>
      </c>
      <c r="AN8" s="175">
        <v>21</v>
      </c>
      <c r="AO8" s="175">
        <v>22</v>
      </c>
    </row>
    <row r="9" spans="1:41" ht="15.9" customHeight="1">
      <c r="A9" s="175" t="s">
        <v>13</v>
      </c>
      <c r="B9" s="129" t="s">
        <v>13</v>
      </c>
      <c r="C9" s="175">
        <f t="shared" si="1"/>
        <v>40</v>
      </c>
      <c r="D9" s="175">
        <f t="shared" si="0"/>
        <v>17</v>
      </c>
      <c r="E9" s="175">
        <f t="shared" si="0"/>
        <v>41</v>
      </c>
      <c r="F9" s="175">
        <f t="shared" si="0"/>
        <v>23</v>
      </c>
      <c r="G9" s="175">
        <f t="shared" si="0"/>
        <v>30</v>
      </c>
      <c r="H9" s="129">
        <v>5</v>
      </c>
      <c r="I9" s="78"/>
      <c r="J9" s="168">
        <v>5</v>
      </c>
      <c r="K9" s="169" t="s">
        <v>31</v>
      </c>
      <c r="L9" s="169" t="s">
        <v>94</v>
      </c>
      <c r="M9" s="169" t="s">
        <v>31</v>
      </c>
      <c r="N9" s="169" t="s">
        <v>30</v>
      </c>
      <c r="O9" s="169" t="s">
        <v>30</v>
      </c>
      <c r="Q9" s="168">
        <v>7</v>
      </c>
      <c r="R9" s="168">
        <v>17</v>
      </c>
      <c r="S9" s="168">
        <v>7</v>
      </c>
      <c r="T9" s="168">
        <v>10</v>
      </c>
      <c r="U9" s="168">
        <v>10</v>
      </c>
      <c r="W9" s="23" cm="1">
        <f t="array" ref="W9">_xlfn.LET(_xlpm.x, K9:K11, IF(SUM((_xlpm.x="C1")*1)=1, 1, 0))</f>
        <v>0</v>
      </c>
      <c r="X9" s="23" cm="1">
        <f t="array" ref="X9">_xlfn.LET(_xlpm.x, L9:L11, IF(SUM((_xlpm.x="C1")*1)=1, 1, 0))</f>
        <v>0</v>
      </c>
      <c r="Y9" s="23" cm="1">
        <f t="array" ref="Y9">_xlfn.LET(_xlpm.x, M9:M11, IF(SUM((_xlpm.x="C1")*1)=1, 1, 0))</f>
        <v>0</v>
      </c>
      <c r="Z9" s="23">
        <v>1</v>
      </c>
      <c r="AA9" s="23">
        <v>1</v>
      </c>
      <c r="AC9" s="129" t="s">
        <v>16</v>
      </c>
      <c r="AD9" s="175">
        <v>4</v>
      </c>
      <c r="AE9" s="175">
        <v>18</v>
      </c>
      <c r="AF9" s="175">
        <v>4</v>
      </c>
      <c r="AG9" s="175">
        <v>20</v>
      </c>
      <c r="AH9" s="175">
        <v>22</v>
      </c>
      <c r="AI9" s="5"/>
      <c r="AJ9" s="129" t="s">
        <v>16</v>
      </c>
      <c r="AK9" s="175">
        <v>4</v>
      </c>
      <c r="AL9" s="175">
        <v>18</v>
      </c>
      <c r="AM9" s="175">
        <v>4</v>
      </c>
      <c r="AN9" s="175">
        <v>20</v>
      </c>
      <c r="AO9" s="175">
        <v>22</v>
      </c>
    </row>
    <row r="10" spans="1:41" ht="15.9" customHeight="1">
      <c r="A10" s="175" t="s">
        <v>95</v>
      </c>
      <c r="B10" s="129" t="s">
        <v>95</v>
      </c>
      <c r="C10" s="175">
        <f t="shared" si="1"/>
        <v>43</v>
      </c>
      <c r="D10" s="175">
        <f t="shared" si="0"/>
        <v>11</v>
      </c>
      <c r="E10" s="175">
        <f t="shared" si="0"/>
        <v>41</v>
      </c>
      <c r="F10" s="175">
        <f t="shared" si="0"/>
        <v>14</v>
      </c>
      <c r="G10" s="175">
        <f t="shared" si="0"/>
        <v>21</v>
      </c>
      <c r="H10" s="129">
        <v>6</v>
      </c>
      <c r="I10" s="78"/>
      <c r="J10" s="23">
        <v>6</v>
      </c>
      <c r="K10" s="169" t="s">
        <v>95</v>
      </c>
      <c r="L10" s="169" t="s">
        <v>13</v>
      </c>
      <c r="M10" s="169" t="s">
        <v>13</v>
      </c>
      <c r="N10" s="169" t="s">
        <v>30</v>
      </c>
      <c r="O10" s="169" t="s">
        <v>13</v>
      </c>
      <c r="Q10" s="168">
        <v>6</v>
      </c>
      <c r="R10" s="168">
        <v>5</v>
      </c>
      <c r="S10" s="168">
        <v>5</v>
      </c>
      <c r="T10" s="168">
        <v>10</v>
      </c>
      <c r="U10" s="168">
        <v>5</v>
      </c>
      <c r="W10" s="23" cm="1">
        <f t="array" ref="W10">_xlfn.LET(_xlpm.x, K10:K12, IF(SUM((_xlpm.x="C1")*1)=1, 1, 0))</f>
        <v>0</v>
      </c>
      <c r="X10" s="23">
        <v>1</v>
      </c>
      <c r="Y10" s="23" cm="1">
        <f t="array" ref="Y10">_xlfn.LET(_xlpm.x, M10:M12, IF(SUM((_xlpm.x="C1")*1)=1, 1, 0))</f>
        <v>0</v>
      </c>
      <c r="Z10" s="23">
        <v>1</v>
      </c>
      <c r="AA10" s="23">
        <v>1</v>
      </c>
      <c r="AC10" s="129" t="s">
        <v>12</v>
      </c>
      <c r="AD10" s="175">
        <v>4</v>
      </c>
      <c r="AE10" s="175">
        <v>18</v>
      </c>
      <c r="AF10" s="175">
        <v>4</v>
      </c>
      <c r="AG10" s="175">
        <v>20</v>
      </c>
      <c r="AH10" s="175">
        <v>21</v>
      </c>
      <c r="AI10" s="5"/>
      <c r="AJ10" s="129" t="s">
        <v>12</v>
      </c>
      <c r="AK10" s="175">
        <v>4</v>
      </c>
      <c r="AL10" s="175">
        <v>18</v>
      </c>
      <c r="AM10" s="175">
        <v>4</v>
      </c>
      <c r="AN10" s="175">
        <v>20</v>
      </c>
      <c r="AO10" s="175">
        <v>21</v>
      </c>
    </row>
    <row r="11" spans="1:41" ht="15.9" customHeight="1">
      <c r="A11" s="175" t="s">
        <v>31</v>
      </c>
      <c r="B11" s="129" t="s">
        <v>31</v>
      </c>
      <c r="C11" s="175">
        <f t="shared" si="1"/>
        <v>48</v>
      </c>
      <c r="D11" s="175">
        <f t="shared" si="0"/>
        <v>12</v>
      </c>
      <c r="E11" s="175">
        <f t="shared" si="0"/>
        <v>41</v>
      </c>
      <c r="F11" s="175">
        <f t="shared" si="0"/>
        <v>14</v>
      </c>
      <c r="G11" s="175">
        <f t="shared" si="0"/>
        <v>21</v>
      </c>
      <c r="H11" s="129">
        <v>7</v>
      </c>
      <c r="I11" s="78"/>
      <c r="J11" s="168">
        <v>7</v>
      </c>
      <c r="K11" s="169" t="s">
        <v>95</v>
      </c>
      <c r="L11" s="169" t="s">
        <v>13</v>
      </c>
      <c r="M11" s="169" t="s">
        <v>31</v>
      </c>
      <c r="N11" s="169" t="s">
        <v>31</v>
      </c>
      <c r="O11" s="169" t="s">
        <v>95</v>
      </c>
      <c r="Q11" s="168">
        <v>6</v>
      </c>
      <c r="R11" s="168">
        <v>5</v>
      </c>
      <c r="S11" s="168">
        <v>7</v>
      </c>
      <c r="T11" s="168">
        <v>7</v>
      </c>
      <c r="U11" s="168">
        <v>6</v>
      </c>
      <c r="W11" s="23" cm="1">
        <f t="array" ref="W11">_xlfn.LET(_xlpm.x, K11:K13, IF(SUM((_xlpm.x="C1")*1)=1, 1, 0))</f>
        <v>0</v>
      </c>
      <c r="X11" s="23" cm="1">
        <f t="array" ref="X11">_xlfn.LET(_xlpm.x, L11:L13, IF(SUM((_xlpm.x="C1")*1)=1, 1, 0))</f>
        <v>1</v>
      </c>
      <c r="Y11" s="23" cm="1">
        <f t="array" ref="Y11">_xlfn.LET(_xlpm.x, M11:M13, IF(SUM((_xlpm.x="C1")*1)=1, 1, 0))</f>
        <v>0</v>
      </c>
      <c r="Z11" s="23">
        <v>1</v>
      </c>
      <c r="AA11" s="23">
        <v>1</v>
      </c>
      <c r="AC11" s="129" t="s">
        <v>13</v>
      </c>
      <c r="AD11" s="175">
        <v>40</v>
      </c>
      <c r="AE11" s="175">
        <v>14</v>
      </c>
      <c r="AF11" s="175">
        <v>41</v>
      </c>
      <c r="AG11" s="175">
        <v>14</v>
      </c>
      <c r="AH11" s="175">
        <v>21</v>
      </c>
      <c r="AI11" s="5"/>
      <c r="AJ11" s="129" t="s">
        <v>13</v>
      </c>
      <c r="AK11" s="175">
        <v>40</v>
      </c>
      <c r="AL11" s="175">
        <v>14</v>
      </c>
      <c r="AM11" s="175">
        <v>41</v>
      </c>
      <c r="AN11" s="175">
        <v>14</v>
      </c>
      <c r="AO11" s="175">
        <v>21</v>
      </c>
    </row>
    <row r="12" spans="1:41" ht="15.9" customHeight="1">
      <c r="A12" s="175" t="s">
        <v>29</v>
      </c>
      <c r="B12" s="129" t="s">
        <v>29</v>
      </c>
      <c r="C12" s="175">
        <f t="shared" si="1"/>
        <v>47</v>
      </c>
      <c r="D12" s="175">
        <f t="shared" si="0"/>
        <v>12</v>
      </c>
      <c r="E12" s="175">
        <f t="shared" si="0"/>
        <v>41</v>
      </c>
      <c r="F12" s="175">
        <f t="shared" si="0"/>
        <v>14</v>
      </c>
      <c r="G12" s="175">
        <f t="shared" si="0"/>
        <v>21</v>
      </c>
      <c r="H12" s="129">
        <v>8</v>
      </c>
      <c r="I12" s="78"/>
      <c r="J12" s="23">
        <v>8</v>
      </c>
      <c r="K12" s="169" t="s">
        <v>31</v>
      </c>
      <c r="L12" s="169" t="s">
        <v>79</v>
      </c>
      <c r="M12" s="169" t="s">
        <v>96</v>
      </c>
      <c r="N12" s="169" t="s">
        <v>12</v>
      </c>
      <c r="O12" s="169" t="s">
        <v>28</v>
      </c>
      <c r="Q12" s="168">
        <v>7</v>
      </c>
      <c r="R12" s="168">
        <v>12</v>
      </c>
      <c r="S12" s="168">
        <v>15</v>
      </c>
      <c r="T12" s="168">
        <v>4</v>
      </c>
      <c r="U12" s="168">
        <v>9</v>
      </c>
      <c r="W12" s="23" cm="1">
        <f t="array" ref="W12">_xlfn.LET(_xlpm.x, K12:K14, IF(SUM((_xlpm.x="C1")*1)=1, 1, 0))</f>
        <v>0</v>
      </c>
      <c r="X12" s="23" cm="1">
        <f t="array" ref="X12">_xlfn.LET(_xlpm.x, L12:L14, IF(SUM((_xlpm.x="C1")*1)=1, 1, 0))</f>
        <v>1</v>
      </c>
      <c r="Y12" s="23" cm="1">
        <f t="array" ref="Y12">_xlfn.LET(_xlpm.x, M12:M14, IF(SUM((_xlpm.x="C1")*1)=1, 1, 0))</f>
        <v>0</v>
      </c>
      <c r="Z12" s="23">
        <v>1</v>
      </c>
      <c r="AA12" s="23">
        <v>1</v>
      </c>
      <c r="AC12" s="129" t="s">
        <v>95</v>
      </c>
      <c r="AD12" s="175">
        <v>40</v>
      </c>
      <c r="AE12" s="175">
        <v>14</v>
      </c>
      <c r="AF12" s="175">
        <v>41</v>
      </c>
      <c r="AG12" s="175">
        <v>14</v>
      </c>
      <c r="AH12" s="175">
        <v>21</v>
      </c>
      <c r="AI12" s="5"/>
      <c r="AJ12" s="129" t="s">
        <v>95</v>
      </c>
      <c r="AK12" s="175">
        <v>40</v>
      </c>
      <c r="AL12" s="175">
        <v>14</v>
      </c>
      <c r="AM12" s="175">
        <v>41</v>
      </c>
      <c r="AN12" s="175">
        <v>14</v>
      </c>
      <c r="AO12" s="175">
        <v>21</v>
      </c>
    </row>
    <row r="13" spans="1:41" ht="15.9" customHeight="1">
      <c r="A13" s="175" t="s">
        <v>28</v>
      </c>
      <c r="B13" s="129" t="s">
        <v>28</v>
      </c>
      <c r="C13" s="175">
        <f t="shared" si="1"/>
        <v>3</v>
      </c>
      <c r="D13" s="175">
        <f t="shared" si="0"/>
        <v>19</v>
      </c>
      <c r="E13" s="175">
        <f t="shared" si="0"/>
        <v>3</v>
      </c>
      <c r="F13" s="175">
        <f t="shared" si="0"/>
        <v>21</v>
      </c>
      <c r="G13" s="175">
        <f t="shared" si="0"/>
        <v>21</v>
      </c>
      <c r="H13" s="129">
        <v>9</v>
      </c>
      <c r="I13" s="78"/>
      <c r="J13" s="168">
        <v>9</v>
      </c>
      <c r="K13" s="169" t="s">
        <v>95</v>
      </c>
      <c r="L13" s="169" t="s">
        <v>14</v>
      </c>
      <c r="M13" s="169" t="s">
        <v>31</v>
      </c>
      <c r="N13" s="169" t="s">
        <v>95</v>
      </c>
      <c r="O13" s="169" t="s">
        <v>28</v>
      </c>
      <c r="Q13" s="168">
        <v>6</v>
      </c>
      <c r="R13" s="168">
        <v>1</v>
      </c>
      <c r="S13" s="168">
        <v>7</v>
      </c>
      <c r="T13" s="168">
        <v>6</v>
      </c>
      <c r="U13" s="168">
        <v>9</v>
      </c>
      <c r="W13" s="23" cm="1">
        <f t="array" ref="W13">_xlfn.LET(_xlpm.x, K13:K15, IF(SUM((_xlpm.x="C1")*1)=1, 1, 0))</f>
        <v>0</v>
      </c>
      <c r="X13" s="23">
        <v>0</v>
      </c>
      <c r="Y13" s="23" cm="1">
        <f t="array" ref="Y13">_xlfn.LET(_xlpm.x, M13:M15, IF(SUM((_xlpm.x="C1")*1)=1, 1, 0))</f>
        <v>0</v>
      </c>
      <c r="Z13" s="23">
        <v>1</v>
      </c>
      <c r="AA13" s="23">
        <v>1</v>
      </c>
      <c r="AC13" s="129" t="s">
        <v>31</v>
      </c>
      <c r="AD13" s="175">
        <v>47</v>
      </c>
      <c r="AE13" s="175">
        <v>13</v>
      </c>
      <c r="AF13" s="175">
        <v>41</v>
      </c>
      <c r="AG13" s="175">
        <v>14</v>
      </c>
      <c r="AH13" s="175">
        <v>21</v>
      </c>
      <c r="AI13" s="5"/>
      <c r="AJ13" s="129" t="s">
        <v>31</v>
      </c>
      <c r="AK13" s="175">
        <v>47</v>
      </c>
      <c r="AL13" s="175">
        <v>13</v>
      </c>
      <c r="AM13" s="175">
        <v>41</v>
      </c>
      <c r="AN13" s="175">
        <v>14</v>
      </c>
      <c r="AO13" s="175">
        <v>21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16</v>
      </c>
      <c r="E14" s="175">
        <f t="shared" si="0"/>
        <v>3</v>
      </c>
      <c r="F14" s="175">
        <f t="shared" si="0"/>
        <v>21</v>
      </c>
      <c r="G14" s="175">
        <f t="shared" si="0"/>
        <v>21</v>
      </c>
      <c r="H14" s="129">
        <v>10</v>
      </c>
      <c r="I14" s="78"/>
      <c r="J14" s="23">
        <v>10</v>
      </c>
      <c r="K14" s="169" t="s">
        <v>29</v>
      </c>
      <c r="L14" s="169" t="s">
        <v>28</v>
      </c>
      <c r="M14" s="169" t="s">
        <v>29</v>
      </c>
      <c r="N14" s="169" t="s">
        <v>16</v>
      </c>
      <c r="O14" s="169" t="s">
        <v>15</v>
      </c>
      <c r="Q14" s="168">
        <v>8</v>
      </c>
      <c r="R14" s="168">
        <v>9</v>
      </c>
      <c r="S14" s="168">
        <v>8</v>
      </c>
      <c r="T14" s="168">
        <v>3</v>
      </c>
      <c r="U14" s="168">
        <v>2</v>
      </c>
      <c r="W14" s="23" cm="1">
        <f t="array" ref="W14">_xlfn.LET(_xlpm.x, K14:K16, IF(SUM((_xlpm.x="C1")*1)=1, 1, 0))</f>
        <v>0</v>
      </c>
      <c r="X14" s="23" cm="1">
        <f t="array" ref="X14">_xlfn.LET(_xlpm.x, L14:L16, IF(SUM((_xlpm.x="C1")*1)=1, 1, 0))</f>
        <v>0</v>
      </c>
      <c r="Y14" s="23" cm="1">
        <f t="array" ref="Y14">_xlfn.LET(_xlpm.x, M14:M16, IF(SUM((_xlpm.x="C1")*1)=1, 1, 0))</f>
        <v>0</v>
      </c>
      <c r="Z14" s="23">
        <v>1</v>
      </c>
      <c r="AA14" s="23">
        <v>1</v>
      </c>
      <c r="AC14" s="129" t="s">
        <v>29</v>
      </c>
      <c r="AD14" s="175">
        <v>47</v>
      </c>
      <c r="AE14" s="175">
        <v>13</v>
      </c>
      <c r="AF14" s="175">
        <v>41</v>
      </c>
      <c r="AG14" s="175">
        <v>14</v>
      </c>
      <c r="AH14" s="175">
        <v>21</v>
      </c>
      <c r="AI14" s="5"/>
      <c r="AJ14" s="129" t="s">
        <v>29</v>
      </c>
      <c r="AK14" s="175">
        <v>47</v>
      </c>
      <c r="AL14" s="175">
        <v>13</v>
      </c>
      <c r="AM14" s="175">
        <v>41</v>
      </c>
      <c r="AN14" s="175">
        <v>14</v>
      </c>
      <c r="AO14" s="175">
        <v>21</v>
      </c>
    </row>
    <row r="15" spans="1:41" ht="15.9" customHeight="1">
      <c r="A15" s="176" t="s">
        <v>78</v>
      </c>
      <c r="B15" s="174" t="s">
        <v>283</v>
      </c>
      <c r="C15" s="176">
        <f t="shared" si="1"/>
        <v>0</v>
      </c>
      <c r="D15" s="176">
        <f t="shared" si="0"/>
        <v>8</v>
      </c>
      <c r="E15" s="176">
        <f t="shared" si="0"/>
        <v>0</v>
      </c>
      <c r="F15" s="176">
        <f t="shared" si="0"/>
        <v>4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15</v>
      </c>
      <c r="M15" s="169" t="s">
        <v>95</v>
      </c>
      <c r="N15" s="169" t="s">
        <v>12</v>
      </c>
      <c r="O15" s="169" t="s">
        <v>12</v>
      </c>
      <c r="Q15" s="168">
        <v>6</v>
      </c>
      <c r="R15" s="168">
        <v>2</v>
      </c>
      <c r="S15" s="168">
        <v>6</v>
      </c>
      <c r="T15" s="168">
        <v>4</v>
      </c>
      <c r="U15" s="168">
        <v>4</v>
      </c>
      <c r="W15" s="23" cm="1">
        <f t="array" ref="W15">_xlfn.LET(_xlpm.x, K15:K17, IF(SUM((_xlpm.x="C1")*1)=1, 1, 0))</f>
        <v>0</v>
      </c>
      <c r="X15" s="23" cm="1">
        <f t="array" ref="X15">_xlfn.LET(_xlpm.x, L15:L17, IF(SUM((_xlpm.x="C1")*1)=1, 1, 0))</f>
        <v>0</v>
      </c>
      <c r="Y15" s="23" cm="1">
        <f t="array" ref="Y15">_xlfn.LET(_xlpm.x, M15:M17, IF(SUM((_xlpm.x="C1")*1)=1, 1, 0))</f>
        <v>0</v>
      </c>
      <c r="Z15" s="23">
        <v>1</v>
      </c>
      <c r="AA15" s="23">
        <v>1</v>
      </c>
      <c r="AC15" s="129" t="s">
        <v>28</v>
      </c>
      <c r="AD15" s="175">
        <v>4</v>
      </c>
      <c r="AE15" s="175">
        <v>17</v>
      </c>
      <c r="AF15" s="175">
        <v>3</v>
      </c>
      <c r="AG15" s="175">
        <v>21</v>
      </c>
      <c r="AH15" s="175">
        <v>21</v>
      </c>
      <c r="AI15" s="5"/>
      <c r="AJ15" s="129" t="s">
        <v>28</v>
      </c>
      <c r="AK15" s="175">
        <v>4</v>
      </c>
      <c r="AL15" s="175">
        <v>17</v>
      </c>
      <c r="AM15" s="175">
        <v>3</v>
      </c>
      <c r="AN15" s="175">
        <v>21</v>
      </c>
      <c r="AO15" s="175">
        <v>21</v>
      </c>
    </row>
    <row r="16" spans="1:41" ht="15.9" customHeight="1">
      <c r="A16" s="176" t="s">
        <v>79</v>
      </c>
      <c r="B16" s="174" t="s">
        <v>284</v>
      </c>
      <c r="C16" s="176">
        <f t="shared" si="1"/>
        <v>0</v>
      </c>
      <c r="D16" s="176">
        <f t="shared" si="0"/>
        <v>7</v>
      </c>
      <c r="E16" s="176">
        <f t="shared" si="0"/>
        <v>0</v>
      </c>
      <c r="F16" s="176">
        <f t="shared" si="0"/>
        <v>4</v>
      </c>
      <c r="G16" s="176">
        <f t="shared" si="0"/>
        <v>0</v>
      </c>
      <c r="H16" s="174">
        <v>12</v>
      </c>
      <c r="I16" s="78"/>
      <c r="J16" s="23">
        <v>12</v>
      </c>
      <c r="K16" s="169" t="s">
        <v>13</v>
      </c>
      <c r="L16" s="169" t="s">
        <v>85</v>
      </c>
      <c r="M16" s="169" t="s">
        <v>95</v>
      </c>
      <c r="N16" s="169" t="s">
        <v>30</v>
      </c>
      <c r="O16" s="169" t="s">
        <v>12</v>
      </c>
      <c r="Q16" s="168">
        <v>5</v>
      </c>
      <c r="R16" s="168">
        <v>18</v>
      </c>
      <c r="S16" s="168">
        <v>6</v>
      </c>
      <c r="T16" s="168">
        <v>10</v>
      </c>
      <c r="U16" s="168">
        <v>4</v>
      </c>
      <c r="W16" s="23" cm="1">
        <f t="array" ref="W16">_xlfn.LET(_xlpm.x, K16:K18, IF(SUM((_xlpm.x="C1")*1)=1, 1, 0))</f>
        <v>0</v>
      </c>
      <c r="X16" s="23" cm="1">
        <f t="array" ref="X16">_xlfn.LET(_xlpm.x, L16:L18, IF(SUM((_xlpm.x="C1")*1)=1, 1, 0))</f>
        <v>0</v>
      </c>
      <c r="Y16" s="23" cm="1">
        <f t="array" ref="Y16">_xlfn.LET(_xlpm.x, M16:M18, IF(SUM((_xlpm.x="C1")*1)=1, 1, 0))</f>
        <v>0</v>
      </c>
      <c r="Z16" s="23">
        <v>1</v>
      </c>
      <c r="AA16" s="23">
        <v>1</v>
      </c>
      <c r="AC16" s="129" t="s">
        <v>30</v>
      </c>
      <c r="AD16" s="175">
        <v>4</v>
      </c>
      <c r="AE16" s="175">
        <v>17</v>
      </c>
      <c r="AF16" s="175">
        <v>3</v>
      </c>
      <c r="AG16" s="175">
        <v>21</v>
      </c>
      <c r="AH16" s="175">
        <v>21</v>
      </c>
      <c r="AI16" s="5"/>
      <c r="AJ16" s="129" t="s">
        <v>30</v>
      </c>
      <c r="AK16" s="175">
        <v>4</v>
      </c>
      <c r="AL16" s="175">
        <v>17</v>
      </c>
      <c r="AM16" s="175">
        <v>3</v>
      </c>
      <c r="AN16" s="175">
        <v>21</v>
      </c>
      <c r="AO16" s="175">
        <v>21</v>
      </c>
    </row>
    <row r="17" spans="1:41" ht="15.9" customHeight="1">
      <c r="A17" s="176" t="s">
        <v>80</v>
      </c>
      <c r="B17" s="174" t="s">
        <v>285</v>
      </c>
      <c r="C17" s="176">
        <f t="shared" si="1"/>
        <v>0</v>
      </c>
      <c r="D17" s="176">
        <f t="shared" si="0"/>
        <v>7</v>
      </c>
      <c r="E17" s="176">
        <f t="shared" si="0"/>
        <v>0</v>
      </c>
      <c r="F17" s="176">
        <f t="shared" si="0"/>
        <v>4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13</v>
      </c>
      <c r="L17" s="169" t="s">
        <v>95</v>
      </c>
      <c r="M17" s="169" t="s">
        <v>15</v>
      </c>
      <c r="N17" s="169" t="s">
        <v>30</v>
      </c>
      <c r="O17" s="169" t="s">
        <v>16</v>
      </c>
      <c r="Q17" s="168">
        <v>5</v>
      </c>
      <c r="R17" s="168">
        <v>6</v>
      </c>
      <c r="S17" s="168">
        <v>2</v>
      </c>
      <c r="T17" s="168">
        <v>10</v>
      </c>
      <c r="U17" s="168">
        <v>3</v>
      </c>
      <c r="W17" s="23" cm="1">
        <f t="array" ref="W17">_xlfn.LET(_xlpm.x, K17:K19, IF(SUM((_xlpm.x="C1")*1)=1, 1, 0))</f>
        <v>0</v>
      </c>
      <c r="X17" s="23" cm="1">
        <f t="array" ref="X17">_xlfn.LET(_xlpm.x, L17:L19, IF(SUM((_xlpm.x="C1")*1)=1, 1, 0))</f>
        <v>0</v>
      </c>
      <c r="Y17" s="23" cm="1">
        <f t="array" ref="Y17">_xlfn.LET(_xlpm.x, M17:M19, IF(SUM((_xlpm.x="C1")*1)=1, 1, 0))</f>
        <v>0</v>
      </c>
      <c r="Z17" s="23">
        <v>1</v>
      </c>
      <c r="AA17" s="23">
        <v>1</v>
      </c>
      <c r="AC17" s="174" t="s">
        <v>78</v>
      </c>
      <c r="AD17" s="176">
        <v>0</v>
      </c>
      <c r="AE17" s="176">
        <v>8</v>
      </c>
      <c r="AF17" s="176">
        <v>1</v>
      </c>
      <c r="AG17" s="176">
        <v>5</v>
      </c>
      <c r="AH17" s="176">
        <v>0</v>
      </c>
      <c r="AI17" s="5"/>
      <c r="AJ17" s="174" t="s">
        <v>78</v>
      </c>
      <c r="AK17" s="176">
        <v>0</v>
      </c>
      <c r="AL17" s="176">
        <v>8</v>
      </c>
      <c r="AM17" s="176">
        <v>1</v>
      </c>
      <c r="AN17" s="176">
        <v>5</v>
      </c>
      <c r="AO17" s="176">
        <v>0</v>
      </c>
    </row>
    <row r="18" spans="1:41" ht="15.9" customHeight="1">
      <c r="A18" s="176" t="s">
        <v>81</v>
      </c>
      <c r="B18" s="174" t="s">
        <v>286</v>
      </c>
      <c r="C18" s="176">
        <f t="shared" si="1"/>
        <v>0</v>
      </c>
      <c r="D18" s="176">
        <f t="shared" si="0"/>
        <v>4</v>
      </c>
      <c r="E18" s="176">
        <f t="shared" si="0"/>
        <v>3</v>
      </c>
      <c r="F18" s="176">
        <f t="shared" si="0"/>
        <v>3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78</v>
      </c>
      <c r="M18" s="169" t="s">
        <v>29</v>
      </c>
      <c r="N18" s="169" t="s">
        <v>29</v>
      </c>
      <c r="O18" s="169" t="s">
        <v>16</v>
      </c>
      <c r="Q18" s="168">
        <v>6</v>
      </c>
      <c r="R18" s="168">
        <v>11</v>
      </c>
      <c r="S18" s="168">
        <v>8</v>
      </c>
      <c r="T18" s="168">
        <v>8</v>
      </c>
      <c r="U18" s="168">
        <v>3</v>
      </c>
      <c r="W18" s="23" cm="1">
        <f t="array" ref="W18">_xlfn.LET(_xlpm.x, K18:K20, IF(SUM((_xlpm.x="C1")*1)=1, 1, 0))</f>
        <v>0</v>
      </c>
      <c r="X18" s="23" cm="1">
        <f t="array" ref="X18">_xlfn.LET(_xlpm.x, L18:L20, IF(SUM((_xlpm.x="C1")*1)=1, 1, 0))</f>
        <v>0</v>
      </c>
      <c r="Y18" s="23" cm="1">
        <f t="array" ref="Y18">_xlfn.LET(_xlpm.x, M18:M20, IF(SUM((_xlpm.x="C1")*1)=1, 1, 0))</f>
        <v>0</v>
      </c>
      <c r="Z18" s="23">
        <v>1</v>
      </c>
      <c r="AA18" s="23">
        <v>1</v>
      </c>
      <c r="AC18" s="174" t="s">
        <v>79</v>
      </c>
      <c r="AD18" s="176">
        <v>0</v>
      </c>
      <c r="AE18" s="176">
        <v>8</v>
      </c>
      <c r="AF18" s="176">
        <v>1</v>
      </c>
      <c r="AG18" s="176">
        <v>5</v>
      </c>
      <c r="AH18" s="176">
        <v>0</v>
      </c>
      <c r="AI18" s="5"/>
      <c r="AJ18" s="174" t="s">
        <v>79</v>
      </c>
      <c r="AK18" s="176">
        <v>0</v>
      </c>
      <c r="AL18" s="176">
        <v>8</v>
      </c>
      <c r="AM18" s="176">
        <v>1</v>
      </c>
      <c r="AN18" s="176">
        <v>5</v>
      </c>
      <c r="AO18" s="176">
        <v>0</v>
      </c>
    </row>
    <row r="19" spans="1:41" ht="15.9" customHeight="1">
      <c r="A19" s="176" t="s">
        <v>96</v>
      </c>
      <c r="B19" s="174" t="s">
        <v>287</v>
      </c>
      <c r="C19" s="176">
        <f t="shared" si="1"/>
        <v>0</v>
      </c>
      <c r="D19" s="176">
        <f t="shared" si="0"/>
        <v>4</v>
      </c>
      <c r="E19" s="176">
        <f t="shared" si="0"/>
        <v>3</v>
      </c>
      <c r="F19" s="176">
        <f t="shared" si="0"/>
        <v>3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31</v>
      </c>
      <c r="L19" s="169" t="s">
        <v>16</v>
      </c>
      <c r="M19" s="169" t="s">
        <v>31</v>
      </c>
      <c r="N19" s="169" t="s">
        <v>15</v>
      </c>
      <c r="O19" s="169" t="s">
        <v>31</v>
      </c>
      <c r="Q19" s="168">
        <v>7</v>
      </c>
      <c r="R19" s="168">
        <v>3</v>
      </c>
      <c r="S19" s="168">
        <v>7</v>
      </c>
      <c r="T19" s="168">
        <v>2</v>
      </c>
      <c r="U19" s="168">
        <v>7</v>
      </c>
      <c r="W19" s="23" cm="1">
        <f t="array" ref="W19">_xlfn.LET(_xlpm.x, K19:K21, IF(SUM((_xlpm.x="C1")*1)=1, 1, 0))</f>
        <v>0</v>
      </c>
      <c r="X19" s="23" cm="1">
        <f t="array" ref="X19">_xlfn.LET(_xlpm.x, L19:L21, IF(SUM((_xlpm.x="C1")*1)=1, 1, 0))</f>
        <v>0</v>
      </c>
      <c r="Y19" s="23" cm="1">
        <f t="array" ref="Y19">_xlfn.LET(_xlpm.x, M19:M21, IF(SUM((_xlpm.x="C1")*1)=1, 1, 0))</f>
        <v>0</v>
      </c>
      <c r="Z19" s="23">
        <v>1</v>
      </c>
      <c r="AA19" s="23">
        <v>1</v>
      </c>
      <c r="AC19" s="174" t="s">
        <v>80</v>
      </c>
      <c r="AD19" s="176">
        <v>0</v>
      </c>
      <c r="AE19" s="176">
        <v>8</v>
      </c>
      <c r="AF19" s="176">
        <v>1</v>
      </c>
      <c r="AG19" s="176">
        <v>5</v>
      </c>
      <c r="AH19" s="176">
        <v>0</v>
      </c>
      <c r="AI19" s="5"/>
      <c r="AJ19" s="174" t="s">
        <v>80</v>
      </c>
      <c r="AK19" s="176">
        <v>0</v>
      </c>
      <c r="AL19" s="176">
        <v>8</v>
      </c>
      <c r="AM19" s="176">
        <v>1</v>
      </c>
      <c r="AN19" s="176">
        <v>5</v>
      </c>
      <c r="AO19" s="176">
        <v>0</v>
      </c>
    </row>
    <row r="20" spans="1:41" ht="15.9" customHeight="1">
      <c r="A20" s="176" t="s">
        <v>82</v>
      </c>
      <c r="B20" s="174" t="s">
        <v>288</v>
      </c>
      <c r="C20" s="176">
        <f t="shared" si="1"/>
        <v>0</v>
      </c>
      <c r="D20" s="176">
        <f t="shared" si="0"/>
        <v>4</v>
      </c>
      <c r="E20" s="176">
        <f t="shared" si="0"/>
        <v>3</v>
      </c>
      <c r="F20" s="176">
        <f t="shared" si="0"/>
        <v>3</v>
      </c>
      <c r="G20" s="176">
        <f t="shared" si="0"/>
        <v>0</v>
      </c>
      <c r="H20" s="174">
        <v>16</v>
      </c>
      <c r="I20" s="78"/>
      <c r="J20" s="23">
        <v>16</v>
      </c>
      <c r="K20" s="169" t="s">
        <v>16</v>
      </c>
      <c r="L20" s="169" t="s">
        <v>78</v>
      </c>
      <c r="M20" s="169" t="s">
        <v>15</v>
      </c>
      <c r="N20" s="169" t="s">
        <v>85</v>
      </c>
      <c r="O20" s="169" t="s">
        <v>13</v>
      </c>
      <c r="Q20" s="168">
        <v>3</v>
      </c>
      <c r="R20" s="168">
        <v>11</v>
      </c>
      <c r="S20" s="168">
        <v>2</v>
      </c>
      <c r="T20" s="168">
        <v>18</v>
      </c>
      <c r="U20" s="168">
        <v>5</v>
      </c>
      <c r="W20" s="23" cm="1">
        <f t="array" ref="W20">_xlfn.LET(_xlpm.x, K20:K22, IF(SUM((_xlpm.x="C1")*1)=1, 1, 0))</f>
        <v>0</v>
      </c>
      <c r="X20" s="23" cm="1">
        <f t="array" ref="X20">_xlfn.LET(_xlpm.x, L20:L22, IF(SUM((_xlpm.x="C1")*1)=1, 1, 0))</f>
        <v>0</v>
      </c>
      <c r="Y20" s="23" cm="1">
        <f t="array" ref="Y20">_xlfn.LET(_xlpm.x, M20:M22, IF(SUM((_xlpm.x="C1")*1)=1, 1, 0))</f>
        <v>0</v>
      </c>
      <c r="Z20" s="23">
        <v>1</v>
      </c>
      <c r="AA20" s="23">
        <v>1</v>
      </c>
      <c r="AC20" s="174" t="s">
        <v>81</v>
      </c>
      <c r="AD20" s="176">
        <v>0</v>
      </c>
      <c r="AE20" s="176">
        <v>5</v>
      </c>
      <c r="AF20" s="176">
        <v>4</v>
      </c>
      <c r="AG20" s="176">
        <v>4</v>
      </c>
      <c r="AH20" s="176">
        <v>0</v>
      </c>
      <c r="AI20" s="5"/>
      <c r="AJ20" s="174" t="s">
        <v>81</v>
      </c>
      <c r="AK20" s="176">
        <v>0</v>
      </c>
      <c r="AL20" s="176">
        <v>5</v>
      </c>
      <c r="AM20" s="176">
        <v>4</v>
      </c>
      <c r="AN20" s="176">
        <v>4</v>
      </c>
      <c r="AO20" s="176">
        <v>0</v>
      </c>
    </row>
    <row r="21" spans="1:41" ht="15.9" customHeight="1">
      <c r="A21" s="176" t="s">
        <v>94</v>
      </c>
      <c r="B21" s="174" t="s">
        <v>289</v>
      </c>
      <c r="C21" s="176">
        <f t="shared" si="1"/>
        <v>0</v>
      </c>
      <c r="D21" s="176">
        <f t="shared" si="0"/>
        <v>4</v>
      </c>
      <c r="E21" s="176">
        <f t="shared" si="0"/>
        <v>3</v>
      </c>
      <c r="F21" s="176">
        <f t="shared" si="0"/>
        <v>3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95</v>
      </c>
      <c r="M21" s="169" t="s">
        <v>30</v>
      </c>
      <c r="N21" s="169" t="s">
        <v>28</v>
      </c>
      <c r="O21" s="169" t="s">
        <v>95</v>
      </c>
      <c r="Q21" s="168">
        <v>7</v>
      </c>
      <c r="R21" s="168">
        <v>6</v>
      </c>
      <c r="S21" s="168">
        <v>10</v>
      </c>
      <c r="T21" s="168">
        <v>9</v>
      </c>
      <c r="U21" s="168">
        <v>6</v>
      </c>
      <c r="W21" s="23" cm="1">
        <f t="array" ref="W21">_xlfn.LET(_xlpm.x, K21:K23, IF(SUM((_xlpm.x="C1")*1)=1, 1, 0))</f>
        <v>0</v>
      </c>
      <c r="X21" s="23" cm="1">
        <f t="array" ref="X21">_xlfn.LET(_xlpm.x, L21:L23, IF(SUM((_xlpm.x="C1")*1)=1, 1, 0))</f>
        <v>0</v>
      </c>
      <c r="Y21" s="23" cm="1">
        <f t="array" ref="Y21">_xlfn.LET(_xlpm.x, M21:M23, IF(SUM((_xlpm.x="C1")*1)=1, 1, 0))</f>
        <v>0</v>
      </c>
      <c r="Z21" s="23">
        <v>1</v>
      </c>
      <c r="AA21" s="23">
        <v>1</v>
      </c>
      <c r="AC21" s="174" t="s">
        <v>96</v>
      </c>
      <c r="AD21" s="176">
        <v>0</v>
      </c>
      <c r="AE21" s="176">
        <v>5</v>
      </c>
      <c r="AF21" s="176">
        <v>4</v>
      </c>
      <c r="AG21" s="176">
        <v>4</v>
      </c>
      <c r="AH21" s="176">
        <v>0</v>
      </c>
      <c r="AI21" s="5"/>
      <c r="AJ21" s="174" t="s">
        <v>96</v>
      </c>
      <c r="AK21" s="176">
        <v>0</v>
      </c>
      <c r="AL21" s="176">
        <v>5</v>
      </c>
      <c r="AM21" s="176">
        <v>4</v>
      </c>
      <c r="AN21" s="176">
        <v>4</v>
      </c>
      <c r="AO21" s="176">
        <v>0</v>
      </c>
    </row>
    <row r="22" spans="1:41" ht="15.9" customHeight="1">
      <c r="A22" s="176" t="s">
        <v>85</v>
      </c>
      <c r="B22" s="174" t="s">
        <v>290</v>
      </c>
      <c r="C22" s="176">
        <f t="shared" si="1"/>
        <v>0</v>
      </c>
      <c r="D22" s="176">
        <f t="shared" si="0"/>
        <v>8</v>
      </c>
      <c r="E22" s="176">
        <f t="shared" si="0"/>
        <v>0</v>
      </c>
      <c r="F22" s="176">
        <f t="shared" si="0"/>
        <v>4</v>
      </c>
      <c r="G22" s="176">
        <f t="shared" si="0"/>
        <v>0</v>
      </c>
      <c r="H22" s="174">
        <v>18</v>
      </c>
      <c r="I22" s="78"/>
      <c r="J22" s="23">
        <v>18</v>
      </c>
      <c r="K22" s="169" t="s">
        <v>29</v>
      </c>
      <c r="L22" s="169" t="s">
        <v>95</v>
      </c>
      <c r="M22" s="169" t="s">
        <v>29</v>
      </c>
      <c r="N22" s="169" t="s">
        <v>12</v>
      </c>
      <c r="O22" s="169" t="s">
        <v>15</v>
      </c>
      <c r="Q22" s="168">
        <v>8</v>
      </c>
      <c r="R22" s="168">
        <v>6</v>
      </c>
      <c r="S22" s="168">
        <v>8</v>
      </c>
      <c r="T22" s="168">
        <v>4</v>
      </c>
      <c r="U22" s="168">
        <v>2</v>
      </c>
      <c r="W22" s="23" cm="1">
        <f t="array" ref="W22">_xlfn.LET(_xlpm.x, K22:K24, IF(SUM((_xlpm.x="C1")*1)=1, 1, 0))</f>
        <v>0</v>
      </c>
      <c r="X22" s="23" cm="1">
        <f t="array" ref="X22">_xlfn.LET(_xlpm.x, L22:L24, IF(SUM((_xlpm.x="C1")*1)=1, 1, 0))</f>
        <v>0</v>
      </c>
      <c r="Y22" s="23" cm="1">
        <f t="array" ref="Y22">_xlfn.LET(_xlpm.x, M22:M24, IF(SUM((_xlpm.x="C1")*1)=1, 1, 0))</f>
        <v>0</v>
      </c>
      <c r="Z22" s="23">
        <v>1</v>
      </c>
      <c r="AA22" s="23">
        <v>1</v>
      </c>
      <c r="AC22" s="174" t="s">
        <v>82</v>
      </c>
      <c r="AD22" s="176">
        <v>0</v>
      </c>
      <c r="AE22" s="176">
        <v>5</v>
      </c>
      <c r="AF22" s="176">
        <v>4</v>
      </c>
      <c r="AG22" s="176">
        <v>4</v>
      </c>
      <c r="AH22" s="176">
        <v>0</v>
      </c>
      <c r="AI22" s="5"/>
      <c r="AJ22" s="174" t="s">
        <v>82</v>
      </c>
      <c r="AK22" s="176">
        <v>0</v>
      </c>
      <c r="AL22" s="176">
        <v>5</v>
      </c>
      <c r="AM22" s="176">
        <v>4</v>
      </c>
      <c r="AN22" s="176">
        <v>4</v>
      </c>
      <c r="AO22" s="176">
        <v>0</v>
      </c>
    </row>
    <row r="23" spans="1:41" ht="15.9" customHeight="1">
      <c r="A23" s="176" t="s">
        <v>87</v>
      </c>
      <c r="B23" s="174" t="s">
        <v>291</v>
      </c>
      <c r="C23" s="176">
        <f t="shared" si="1"/>
        <v>0</v>
      </c>
      <c r="D23" s="176">
        <f t="shared" si="0"/>
        <v>5</v>
      </c>
      <c r="E23" s="176">
        <f t="shared" si="0"/>
        <v>0</v>
      </c>
      <c r="F23" s="176">
        <f t="shared" si="0"/>
        <v>4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95</v>
      </c>
      <c r="L23" s="169" t="s">
        <v>13</v>
      </c>
      <c r="M23" s="169" t="s">
        <v>95</v>
      </c>
      <c r="N23" s="169" t="s">
        <v>82</v>
      </c>
      <c r="O23" s="169" t="s">
        <v>15</v>
      </c>
      <c r="Q23" s="168">
        <v>6</v>
      </c>
      <c r="R23" s="168">
        <v>5</v>
      </c>
      <c r="S23" s="168">
        <v>6</v>
      </c>
      <c r="T23" s="168">
        <v>16</v>
      </c>
      <c r="U23" s="168">
        <v>2</v>
      </c>
      <c r="W23" s="23" cm="1">
        <f t="array" ref="W23">_xlfn.LET(_xlpm.x, K23:K25, IF(SUM((_xlpm.x="C1")*1)=1, 1, 0))</f>
        <v>0</v>
      </c>
      <c r="X23" s="23" cm="1">
        <f t="array" ref="X23">_xlfn.LET(_xlpm.x, L23:L25, IF(SUM((_xlpm.x="C1")*1)=1, 1, 0))</f>
        <v>0</v>
      </c>
      <c r="Y23" s="23" cm="1">
        <f t="array" ref="Y23">_xlfn.LET(_xlpm.x, M23:M25, IF(SUM((_xlpm.x="C1")*1)=1, 1, 0))</f>
        <v>0</v>
      </c>
      <c r="Z23" s="23">
        <v>1</v>
      </c>
      <c r="AA23" s="23">
        <v>1</v>
      </c>
      <c r="AC23" s="174" t="s">
        <v>94</v>
      </c>
      <c r="AD23" s="176">
        <v>0</v>
      </c>
      <c r="AE23" s="176">
        <v>5</v>
      </c>
      <c r="AF23" s="176">
        <v>4</v>
      </c>
      <c r="AG23" s="176">
        <v>4</v>
      </c>
      <c r="AH23" s="176">
        <v>0</v>
      </c>
      <c r="AI23" s="5"/>
      <c r="AJ23" s="174" t="s">
        <v>94</v>
      </c>
      <c r="AK23" s="176">
        <v>0</v>
      </c>
      <c r="AL23" s="176">
        <v>5</v>
      </c>
      <c r="AM23" s="176">
        <v>4</v>
      </c>
      <c r="AN23" s="176">
        <v>4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31</v>
      </c>
      <c r="L24" s="169" t="s">
        <v>94</v>
      </c>
      <c r="M24" s="169" t="s">
        <v>31</v>
      </c>
      <c r="N24" s="169" t="s">
        <v>28</v>
      </c>
      <c r="O24" s="169" t="s">
        <v>13</v>
      </c>
      <c r="Q24" s="168">
        <v>7</v>
      </c>
      <c r="R24" s="168">
        <v>17</v>
      </c>
      <c r="S24" s="168">
        <v>7</v>
      </c>
      <c r="T24" s="168">
        <v>9</v>
      </c>
      <c r="U24" s="168">
        <v>5</v>
      </c>
      <c r="W24" s="23" cm="1">
        <f t="array" ref="W24">_xlfn.LET(_xlpm.x, K24:K26, IF(SUM((_xlpm.x="C1")*1)=1, 1, 0))</f>
        <v>0</v>
      </c>
      <c r="X24" s="23" cm="1">
        <f t="array" ref="X24">_xlfn.LET(_xlpm.x, L24:L26, IF(SUM((_xlpm.x="C1")*1)=1, 1, 0))</f>
        <v>0</v>
      </c>
      <c r="Y24" s="23" cm="1">
        <f t="array" ref="Y24">_xlfn.LET(_xlpm.x, M24:M26, IF(SUM((_xlpm.x="C1")*1)=1, 1, 0))</f>
        <v>0</v>
      </c>
      <c r="Z24" s="23">
        <v>1</v>
      </c>
      <c r="AA24" s="23">
        <v>1</v>
      </c>
      <c r="AC24" s="174" t="s">
        <v>85</v>
      </c>
      <c r="AD24" s="176">
        <v>0</v>
      </c>
      <c r="AE24" s="176">
        <v>9</v>
      </c>
      <c r="AF24" s="176">
        <v>1</v>
      </c>
      <c r="AG24" s="176">
        <v>5</v>
      </c>
      <c r="AH24" s="176">
        <v>0</v>
      </c>
      <c r="AI24" s="5"/>
      <c r="AJ24" s="174" t="s">
        <v>85</v>
      </c>
      <c r="AK24" s="176">
        <v>0</v>
      </c>
      <c r="AL24" s="176">
        <v>9</v>
      </c>
      <c r="AM24" s="176">
        <v>1</v>
      </c>
      <c r="AN24" s="176">
        <v>5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94</v>
      </c>
      <c r="M25" s="169" t="s">
        <v>12</v>
      </c>
      <c r="N25" s="169" t="s">
        <v>15</v>
      </c>
      <c r="O25" s="169" t="s">
        <v>15</v>
      </c>
      <c r="Q25" s="168">
        <v>8</v>
      </c>
      <c r="R25" s="168">
        <v>17</v>
      </c>
      <c r="S25" s="168">
        <v>4</v>
      </c>
      <c r="T25" s="168">
        <v>2</v>
      </c>
      <c r="U25" s="168">
        <v>2</v>
      </c>
      <c r="W25" s="23" cm="1">
        <f t="array" ref="W25">_xlfn.LET(_xlpm.x, K25:K27, IF(SUM((_xlpm.x="C1")*1)=1, 1, 0))</f>
        <v>0</v>
      </c>
      <c r="X25" s="23" cm="1">
        <f t="array" ref="X25">_xlfn.LET(_xlpm.x, L25:L27, IF(SUM((_xlpm.x="C1")*1)=1, 1, 0))</f>
        <v>0</v>
      </c>
      <c r="Y25" s="23" cm="1">
        <f t="array" ref="Y25">_xlfn.LET(_xlpm.x, M25:M27, IF(SUM((_xlpm.x="C1")*1)=1, 1, 0))</f>
        <v>0</v>
      </c>
      <c r="Z25" s="23">
        <v>1</v>
      </c>
      <c r="AA25" s="23">
        <v>1</v>
      </c>
      <c r="AC25" s="174" t="s">
        <v>87</v>
      </c>
      <c r="AD25" s="176">
        <v>0</v>
      </c>
      <c r="AE25" s="176">
        <v>9</v>
      </c>
      <c r="AF25" s="176">
        <v>1</v>
      </c>
      <c r="AG25" s="176">
        <v>5</v>
      </c>
      <c r="AH25" s="176">
        <v>0</v>
      </c>
      <c r="AI25" s="5"/>
      <c r="AJ25" s="174" t="s">
        <v>87</v>
      </c>
      <c r="AK25" s="176">
        <v>0</v>
      </c>
      <c r="AL25" s="176">
        <v>9</v>
      </c>
      <c r="AM25" s="176">
        <v>1</v>
      </c>
      <c r="AN25" s="176">
        <v>5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0.71499999999999997</v>
      </c>
      <c r="E26" s="133">
        <f t="shared" ref="E26:F26" si="3">SUM(E6:E14)/E24</f>
        <v>0.91</v>
      </c>
      <c r="F26" s="133">
        <f t="shared" si="3"/>
        <v>0.84</v>
      </c>
      <c r="G26" s="5">
        <v>1</v>
      </c>
      <c r="I26" s="78"/>
      <c r="J26" s="23">
        <v>22</v>
      </c>
      <c r="K26" s="169" t="s">
        <v>29</v>
      </c>
      <c r="L26" s="169" t="s">
        <v>16</v>
      </c>
      <c r="M26" s="169" t="s">
        <v>29</v>
      </c>
      <c r="N26" s="169" t="s">
        <v>31</v>
      </c>
      <c r="O26" s="169" t="s">
        <v>13</v>
      </c>
      <c r="Q26" s="168">
        <v>8</v>
      </c>
      <c r="R26" s="168">
        <v>3</v>
      </c>
      <c r="S26" s="168">
        <v>8</v>
      </c>
      <c r="T26" s="168">
        <v>7</v>
      </c>
      <c r="U26" s="168">
        <v>5</v>
      </c>
      <c r="W26" s="23" cm="1">
        <f t="array" ref="W26">_xlfn.LET(_xlpm.x, K26:K28, IF(SUM((_xlpm.x="C1")*1)=1, 1, 0))</f>
        <v>0</v>
      </c>
      <c r="X26" s="23" cm="1">
        <f t="array" ref="X26">_xlfn.LET(_xlpm.x, L26:L28, IF(SUM((_xlpm.x="C1")*1)=1, 1, 0))</f>
        <v>0</v>
      </c>
      <c r="Y26" s="23" cm="1">
        <f t="array" ref="Y26">_xlfn.LET(_xlpm.x, M26:M28, IF(SUM((_xlpm.x="C1")*1)=1, 1, 0))</f>
        <v>0</v>
      </c>
      <c r="Z26" s="23">
        <v>1</v>
      </c>
      <c r="AA26" s="23">
        <v>1</v>
      </c>
      <c r="AD26" s="99">
        <v>200</v>
      </c>
      <c r="AE26" s="99">
        <v>209</v>
      </c>
      <c r="AF26" s="99">
        <v>209</v>
      </c>
      <c r="AG26" s="99">
        <v>209</v>
      </c>
      <c r="AH26" s="99">
        <v>200</v>
      </c>
      <c r="AI26" s="5"/>
      <c r="AK26" s="99">
        <v>200</v>
      </c>
      <c r="AL26" s="99">
        <v>209</v>
      </c>
      <c r="AM26" s="99">
        <v>209</v>
      </c>
      <c r="AN26" s="99">
        <v>209</v>
      </c>
      <c r="AO26" s="99">
        <v>200</v>
      </c>
    </row>
    <row r="27" spans="1:41" ht="16.5" customHeight="1">
      <c r="B27" s="5" t="s">
        <v>292</v>
      </c>
      <c r="C27" s="5">
        <v>0</v>
      </c>
      <c r="D27" s="133">
        <f>SUM(D15:D23)/D24</f>
        <v>0.255</v>
      </c>
      <c r="E27" s="133">
        <f t="shared" ref="E27:F27" si="4">SUM(E15:E23)/E24</f>
        <v>0.06</v>
      </c>
      <c r="F27" s="133">
        <f t="shared" si="4"/>
        <v>0.16</v>
      </c>
      <c r="G27" s="5">
        <v>0</v>
      </c>
      <c r="I27" s="78"/>
      <c r="J27" s="168">
        <v>23</v>
      </c>
      <c r="K27" s="169" t="s">
        <v>29</v>
      </c>
      <c r="L27" s="169" t="s">
        <v>12</v>
      </c>
      <c r="M27" s="169" t="s">
        <v>95</v>
      </c>
      <c r="N27" s="169" t="s">
        <v>23</v>
      </c>
      <c r="O27" s="169" t="s">
        <v>95</v>
      </c>
      <c r="Q27" s="168">
        <v>8</v>
      </c>
      <c r="R27" s="168">
        <v>4</v>
      </c>
      <c r="S27" s="168">
        <v>6</v>
      </c>
      <c r="T27" s="168">
        <v>5</v>
      </c>
      <c r="U27" s="168">
        <v>6</v>
      </c>
      <c r="W27" s="23" cm="1">
        <f t="array" ref="W27">_xlfn.LET(_xlpm.x, K27:K29, IF(SUM((_xlpm.x="C1")*1)=1, 1, 0))</f>
        <v>0</v>
      </c>
      <c r="X27" s="23" cm="1">
        <f t="array" ref="X27">_xlfn.LET(_xlpm.x, L27:L29, IF(SUM((_xlpm.x="C1")*1)=1, 1, 0))</f>
        <v>0</v>
      </c>
      <c r="Y27" s="23" cm="1">
        <f t="array" ref="Y27">_xlfn.LET(_xlpm.x, M27:M29, IF(SUM((_xlpm.x="C1")*1)=1, 1, 0))</f>
        <v>0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13</v>
      </c>
      <c r="L28" s="169" t="s">
        <v>12</v>
      </c>
      <c r="M28" s="169" t="s">
        <v>28</v>
      </c>
      <c r="N28" s="169" t="s">
        <v>87</v>
      </c>
      <c r="O28" s="169" t="s">
        <v>29</v>
      </c>
      <c r="Q28" s="168">
        <v>5</v>
      </c>
      <c r="R28" s="168">
        <v>4</v>
      </c>
      <c r="S28" s="168">
        <v>9</v>
      </c>
      <c r="T28" s="168">
        <v>19</v>
      </c>
      <c r="U28" s="168">
        <v>8</v>
      </c>
      <c r="W28" s="23" cm="1">
        <f t="array" ref="W28">_xlfn.LET(_xlpm.x, K28:K30, IF(SUM((_xlpm.x="C1")*1)=1, 1, 0))</f>
        <v>0</v>
      </c>
      <c r="X28" s="23" cm="1">
        <f t="array" ref="X28">_xlfn.LET(_xlpm.x, L28:L30, IF(SUM((_xlpm.x="C1")*1)=1, 1, 0))</f>
        <v>0</v>
      </c>
      <c r="Y28" s="23" cm="1">
        <f t="array" ref="Y28">_xlfn.LET(_xlpm.x, M28:M30, IF(SUM((_xlpm.x="C1")*1)=1, 1, 0))</f>
        <v>0</v>
      </c>
      <c r="Z28" s="23">
        <v>1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29</v>
      </c>
      <c r="L29" s="169" t="s">
        <v>29</v>
      </c>
      <c r="M29" s="169" t="s">
        <v>29</v>
      </c>
      <c r="N29" s="169" t="s">
        <v>12</v>
      </c>
      <c r="O29" s="169" t="s">
        <v>12</v>
      </c>
      <c r="Q29" s="168">
        <v>8</v>
      </c>
      <c r="R29" s="168">
        <v>8</v>
      </c>
      <c r="S29" s="168">
        <v>8</v>
      </c>
      <c r="T29" s="168">
        <v>4</v>
      </c>
      <c r="U29" s="168">
        <v>4</v>
      </c>
      <c r="W29" s="23" cm="1">
        <f t="array" ref="W29">_xlfn.LET(_xlpm.x, K29:K31, IF(SUM((_xlpm.x="C1")*1)=1, 1, 0))</f>
        <v>0</v>
      </c>
      <c r="X29" s="23" cm="1">
        <f t="array" ref="X29">_xlfn.LET(_xlpm.x, L29:L31, IF(SUM((_xlpm.x="C1")*1)=1, 1, 0))</f>
        <v>0</v>
      </c>
      <c r="Y29" s="23" cm="1">
        <f t="array" ref="Y29">_xlfn.LET(_xlpm.x, M29:M31, IF(SUM((_xlpm.x="C1")*1)=1, 1, 0))</f>
        <v>0</v>
      </c>
      <c r="Z29" s="23">
        <v>1</v>
      </c>
      <c r="AA29" s="23"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3</v>
      </c>
      <c r="D30" s="5">
        <v>28</v>
      </c>
      <c r="E30" s="5">
        <v>4</v>
      </c>
      <c r="F30" s="5">
        <v>25</v>
      </c>
      <c r="G30" s="5">
        <v>22</v>
      </c>
      <c r="I30" s="78"/>
      <c r="J30" s="23">
        <v>26</v>
      </c>
      <c r="K30" s="169" t="s">
        <v>31</v>
      </c>
      <c r="L30" s="169" t="s">
        <v>29</v>
      </c>
      <c r="M30" s="169" t="s">
        <v>95</v>
      </c>
      <c r="N30" s="169" t="s">
        <v>30</v>
      </c>
      <c r="O30" s="169" t="s">
        <v>95</v>
      </c>
      <c r="Q30" s="168">
        <v>7</v>
      </c>
      <c r="R30" s="168">
        <v>8</v>
      </c>
      <c r="S30" s="168">
        <v>6</v>
      </c>
      <c r="T30" s="168">
        <v>10</v>
      </c>
      <c r="U30" s="168">
        <v>6</v>
      </c>
      <c r="W30" s="23" cm="1">
        <f t="array" ref="W30">_xlfn.LET(_xlpm.x, K30:K32, IF(SUM((_xlpm.x="C1")*1)=1, 1, 0))</f>
        <v>0</v>
      </c>
      <c r="X30" s="23" cm="1">
        <f t="array" ref="X30">_xlfn.LET(_xlpm.x, L30:L32, IF(SUM((_xlpm.x="C1")*1)=1, 1, 0))</f>
        <v>0</v>
      </c>
      <c r="Y30" s="23" cm="1">
        <f t="array" ref="Y30">_xlfn.LET(_xlpm.x, M30:M32, IF(SUM((_xlpm.x="C1")*1)=1, 1, 0))</f>
        <v>0</v>
      </c>
      <c r="Z30" s="23">
        <v>1</v>
      </c>
      <c r="AA30" s="23">
        <v>1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2</v>
      </c>
      <c r="D31" s="5">
        <v>25</v>
      </c>
      <c r="E31" s="5">
        <v>4</v>
      </c>
      <c r="F31" s="5">
        <v>24</v>
      </c>
      <c r="G31" s="5">
        <v>22</v>
      </c>
      <c r="I31" s="78"/>
      <c r="J31" s="168">
        <v>27</v>
      </c>
      <c r="K31" s="169" t="s">
        <v>13</v>
      </c>
      <c r="L31" s="169" t="s">
        <v>85</v>
      </c>
      <c r="M31" s="169" t="s">
        <v>31</v>
      </c>
      <c r="N31" s="169" t="s">
        <v>87</v>
      </c>
      <c r="O31" s="169" t="s">
        <v>28</v>
      </c>
      <c r="Q31" s="168">
        <v>5</v>
      </c>
      <c r="R31" s="168">
        <v>18</v>
      </c>
      <c r="S31" s="168">
        <v>7</v>
      </c>
      <c r="T31" s="168">
        <v>19</v>
      </c>
      <c r="U31" s="168">
        <v>9</v>
      </c>
      <c r="W31" s="23" cm="1">
        <f t="array" ref="W31">_xlfn.LET(_xlpm.x, K31:K33, IF(SUM((_xlpm.x="C1")*1)=1, 1, 0))</f>
        <v>0</v>
      </c>
      <c r="X31" s="23" cm="1">
        <f t="array" ref="X31">_xlfn.LET(_xlpm.x, L31:L33, IF(SUM((_xlpm.x="C1")*1)=1, 1, 0))</f>
        <v>0</v>
      </c>
      <c r="Y31" s="23" cm="1">
        <f t="array" ref="Y31">_xlfn.LET(_xlpm.x, M31:M33, IF(SUM((_xlpm.x="C1")*1)=1, 1, 0))</f>
        <v>0</v>
      </c>
      <c r="Z31" s="23">
        <v>1</v>
      </c>
      <c r="AA31" s="23">
        <v>1</v>
      </c>
      <c r="AC31" s="174" t="s">
        <v>14</v>
      </c>
      <c r="AD31" s="174">
        <v>6</v>
      </c>
      <c r="AE31" s="174">
        <v>6</v>
      </c>
      <c r="AF31" s="174">
        <v>6</v>
      </c>
      <c r="AG31" s="174">
        <v>0</v>
      </c>
      <c r="AH31" s="174">
        <v>0</v>
      </c>
      <c r="AI31" s="5"/>
      <c r="AJ31" s="174" t="s">
        <v>14</v>
      </c>
      <c r="AK31" s="174">
        <v>6</v>
      </c>
      <c r="AL31" s="174">
        <v>6</v>
      </c>
      <c r="AM31" s="174">
        <v>6</v>
      </c>
      <c r="AN31" s="174">
        <v>0</v>
      </c>
      <c r="AO31" s="174">
        <v>0</v>
      </c>
    </row>
    <row r="32" spans="1:41" ht="16.5" customHeight="1">
      <c r="B32" s="5" t="s">
        <v>12</v>
      </c>
      <c r="C32" s="5">
        <v>4</v>
      </c>
      <c r="D32" s="5">
        <v>25</v>
      </c>
      <c r="E32" s="5">
        <v>4</v>
      </c>
      <c r="F32" s="5">
        <v>24</v>
      </c>
      <c r="G32" s="5">
        <v>21</v>
      </c>
      <c r="J32" s="23">
        <v>28</v>
      </c>
      <c r="K32" s="169" t="s">
        <v>29</v>
      </c>
      <c r="L32" s="169" t="s">
        <v>81</v>
      </c>
      <c r="M32" s="169" t="s">
        <v>95</v>
      </c>
      <c r="N32" s="169" t="s">
        <v>78</v>
      </c>
      <c r="O32" s="169" t="s">
        <v>28</v>
      </c>
      <c r="Q32" s="168">
        <v>8</v>
      </c>
      <c r="R32" s="168">
        <v>14</v>
      </c>
      <c r="S32" s="168">
        <v>6</v>
      </c>
      <c r="T32" s="168">
        <v>11</v>
      </c>
      <c r="U32" s="168">
        <v>9</v>
      </c>
      <c r="W32" s="23" cm="1">
        <f t="array" ref="W32">_xlfn.LET(_xlpm.x, K32:K34, IF(SUM((_xlpm.x="C1")*1)=1, 1, 0))</f>
        <v>0</v>
      </c>
      <c r="X32" s="23" cm="1">
        <f t="array" ref="X32">_xlfn.LET(_xlpm.x, L32:L34, IF(SUM((_xlpm.x="C1")*1)=1, 1, 0))</f>
        <v>0</v>
      </c>
      <c r="Y32" s="23" cm="1">
        <f t="array" ref="Y32">_xlfn.LET(_xlpm.x, M32:M34, IF(SUM((_xlpm.x="C1")*1)=1, 1, 0))</f>
        <v>0</v>
      </c>
      <c r="Z32" s="23">
        <v>1</v>
      </c>
      <c r="AA32" s="23">
        <v>1</v>
      </c>
      <c r="AC32" s="129" t="s">
        <v>15</v>
      </c>
      <c r="AD32" s="175">
        <v>4</v>
      </c>
      <c r="AE32" s="175">
        <v>17</v>
      </c>
      <c r="AF32" s="175">
        <v>4</v>
      </c>
      <c r="AG32" s="175">
        <v>21</v>
      </c>
      <c r="AH32" s="175">
        <v>22</v>
      </c>
      <c r="AI32" s="5"/>
      <c r="AJ32" s="129" t="s">
        <v>15</v>
      </c>
      <c r="AK32" s="175">
        <v>4</v>
      </c>
      <c r="AL32" s="175">
        <v>17</v>
      </c>
      <c r="AM32" s="175">
        <v>4</v>
      </c>
      <c r="AN32" s="175">
        <v>21</v>
      </c>
      <c r="AO32" s="175">
        <v>22</v>
      </c>
    </row>
    <row r="33" spans="2:41" ht="16.5" customHeight="1">
      <c r="B33" s="5" t="s">
        <v>13</v>
      </c>
      <c r="C33" s="5">
        <v>40</v>
      </c>
      <c r="D33" s="5">
        <v>21</v>
      </c>
      <c r="E33" s="5">
        <v>44</v>
      </c>
      <c r="F33" s="5">
        <v>26</v>
      </c>
      <c r="G33" s="5">
        <v>30</v>
      </c>
      <c r="J33" s="168">
        <v>29</v>
      </c>
      <c r="K33" s="169" t="s">
        <v>15</v>
      </c>
      <c r="L33" s="169" t="s">
        <v>80</v>
      </c>
      <c r="M33" s="169" t="s">
        <v>13</v>
      </c>
      <c r="N33" s="169" t="s">
        <v>16</v>
      </c>
      <c r="O33" s="169" t="s">
        <v>15</v>
      </c>
      <c r="Q33" s="168">
        <v>2</v>
      </c>
      <c r="R33" s="168">
        <v>13</v>
      </c>
      <c r="S33" s="168">
        <v>5</v>
      </c>
      <c r="T33" s="168">
        <v>3</v>
      </c>
      <c r="U33" s="168">
        <v>2</v>
      </c>
      <c r="W33" s="23" cm="1">
        <f t="array" ref="W33">_xlfn.LET(_xlpm.x, K33:K35, IF(SUM((_xlpm.x="C1")*1)=1, 1, 0))</f>
        <v>0</v>
      </c>
      <c r="X33" s="23" cm="1">
        <f t="array" ref="X33">_xlfn.LET(_xlpm.x, L33:L35, IF(SUM((_xlpm.x="C1")*1)=1, 1, 0))</f>
        <v>0</v>
      </c>
      <c r="Y33" s="23" cm="1">
        <f t="array" ref="Y33">_xlfn.LET(_xlpm.x, M33:M35, IF(SUM((_xlpm.x="C1")*1)=1, 1, 0))</f>
        <v>0</v>
      </c>
      <c r="Z33" s="23">
        <v>1</v>
      </c>
      <c r="AA33" s="23">
        <v>1</v>
      </c>
      <c r="AC33" s="129" t="s">
        <v>16</v>
      </c>
      <c r="AD33" s="175">
        <v>4</v>
      </c>
      <c r="AE33" s="175">
        <v>18</v>
      </c>
      <c r="AF33" s="175">
        <v>4</v>
      </c>
      <c r="AG33" s="175">
        <v>20</v>
      </c>
      <c r="AH33" s="175">
        <v>22</v>
      </c>
      <c r="AI33" s="5"/>
      <c r="AJ33" s="129" t="s">
        <v>16</v>
      </c>
      <c r="AK33" s="175">
        <v>4</v>
      </c>
      <c r="AL33" s="175">
        <v>18</v>
      </c>
      <c r="AM33" s="175">
        <v>4</v>
      </c>
      <c r="AN33" s="175">
        <v>20</v>
      </c>
      <c r="AO33" s="175">
        <v>22</v>
      </c>
    </row>
    <row r="34" spans="2:41" ht="16.5" customHeight="1">
      <c r="B34" s="5" t="s">
        <v>95</v>
      </c>
      <c r="C34" s="5">
        <v>43</v>
      </c>
      <c r="D34" s="5">
        <v>15</v>
      </c>
      <c r="E34" s="5">
        <v>44</v>
      </c>
      <c r="F34" s="5">
        <v>17</v>
      </c>
      <c r="G34" s="5">
        <v>21</v>
      </c>
      <c r="J34" s="23">
        <v>30</v>
      </c>
      <c r="K34" s="169" t="s">
        <v>29</v>
      </c>
      <c r="L34" s="169" t="s">
        <v>30</v>
      </c>
      <c r="M34" s="169" t="s">
        <v>29</v>
      </c>
      <c r="N34" s="169" t="s">
        <v>15</v>
      </c>
      <c r="O34" s="169" t="s">
        <v>15</v>
      </c>
      <c r="Q34" s="168">
        <v>8</v>
      </c>
      <c r="R34" s="168">
        <v>10</v>
      </c>
      <c r="S34" s="168">
        <v>8</v>
      </c>
      <c r="T34" s="168">
        <v>2</v>
      </c>
      <c r="U34" s="168">
        <v>2</v>
      </c>
      <c r="W34" s="23" cm="1">
        <f t="array" ref="W34">_xlfn.LET(_xlpm.x, K34:K36, IF(SUM((_xlpm.x="C1")*1)=1, 1, 0))</f>
        <v>0</v>
      </c>
      <c r="X34" s="23" cm="1">
        <f t="array" ref="X34">_xlfn.LET(_xlpm.x, L34:L36, IF(SUM((_xlpm.x="C1")*1)=1, 1, 0))</f>
        <v>0</v>
      </c>
      <c r="Y34" s="23" cm="1">
        <f t="array" ref="Y34">_xlfn.LET(_xlpm.x, M34:M36, IF(SUM((_xlpm.x="C1")*1)=1, 1, 0))</f>
        <v>0</v>
      </c>
      <c r="Z34" s="23">
        <v>1</v>
      </c>
      <c r="AA34" s="23">
        <v>1</v>
      </c>
      <c r="AC34" s="129" t="s">
        <v>12</v>
      </c>
      <c r="AD34" s="175">
        <v>4</v>
      </c>
      <c r="AE34" s="175">
        <v>18</v>
      </c>
      <c r="AF34" s="175">
        <v>4</v>
      </c>
      <c r="AG34" s="175">
        <v>20</v>
      </c>
      <c r="AH34" s="175">
        <v>21</v>
      </c>
      <c r="AI34" s="5"/>
      <c r="AJ34" s="129" t="s">
        <v>12</v>
      </c>
      <c r="AK34" s="175">
        <v>4</v>
      </c>
      <c r="AL34" s="175">
        <v>18</v>
      </c>
      <c r="AM34" s="175">
        <v>4</v>
      </c>
      <c r="AN34" s="175">
        <v>20</v>
      </c>
      <c r="AO34" s="175">
        <v>21</v>
      </c>
    </row>
    <row r="35" spans="2:41" ht="16.5" customHeight="1">
      <c r="B35" s="5" t="s">
        <v>31</v>
      </c>
      <c r="C35" s="5">
        <v>48</v>
      </c>
      <c r="D35" s="5">
        <v>16</v>
      </c>
      <c r="E35" s="5">
        <v>44</v>
      </c>
      <c r="F35" s="5">
        <v>17</v>
      </c>
      <c r="G35" s="5">
        <v>21</v>
      </c>
      <c r="J35" s="168">
        <v>31</v>
      </c>
      <c r="K35" s="169" t="s">
        <v>13</v>
      </c>
      <c r="L35" s="169" t="s">
        <v>30</v>
      </c>
      <c r="M35" s="169" t="s">
        <v>31</v>
      </c>
      <c r="N35" s="169" t="s">
        <v>95</v>
      </c>
      <c r="O35" s="169" t="s">
        <v>23</v>
      </c>
      <c r="Q35" s="168">
        <v>5</v>
      </c>
      <c r="R35" s="168">
        <v>10</v>
      </c>
      <c r="S35" s="168">
        <v>7</v>
      </c>
      <c r="T35" s="168">
        <v>6</v>
      </c>
      <c r="U35" s="168">
        <v>5</v>
      </c>
      <c r="W35" s="23" cm="1">
        <f t="array" ref="W35">_xlfn.LET(_xlpm.x, K35:K37, IF(SUM((_xlpm.x="C1")*1)=1, 1, 0))</f>
        <v>0</v>
      </c>
      <c r="X35" s="23" cm="1">
        <f t="array" ref="X35">_xlfn.LET(_xlpm.x, L35:L37, IF(SUM((_xlpm.x="C1")*1)=1, 1, 0))</f>
        <v>0</v>
      </c>
      <c r="Y35" s="23" cm="1">
        <f t="array" ref="Y35">_xlfn.LET(_xlpm.x, M35:M37, IF(SUM((_xlpm.x="C1")*1)=1, 1, 0))</f>
        <v>0</v>
      </c>
      <c r="Z35" s="23">
        <v>1</v>
      </c>
      <c r="AA35" s="23">
        <v>1</v>
      </c>
      <c r="AC35" s="129" t="s">
        <v>13</v>
      </c>
      <c r="AD35" s="175">
        <v>40</v>
      </c>
      <c r="AE35" s="175">
        <v>14</v>
      </c>
      <c r="AF35" s="175">
        <v>41</v>
      </c>
      <c r="AG35" s="175">
        <v>14</v>
      </c>
      <c r="AH35" s="175">
        <v>21</v>
      </c>
      <c r="AI35" s="5"/>
      <c r="AJ35" s="129" t="s">
        <v>13</v>
      </c>
      <c r="AK35" s="175">
        <v>40</v>
      </c>
      <c r="AL35" s="175">
        <v>14</v>
      </c>
      <c r="AM35" s="175">
        <v>41</v>
      </c>
      <c r="AN35" s="175">
        <v>14</v>
      </c>
      <c r="AO35" s="175">
        <v>21</v>
      </c>
    </row>
    <row r="36" spans="2:41" ht="16.5" customHeight="1">
      <c r="B36" s="5" t="s">
        <v>29</v>
      </c>
      <c r="C36" s="5">
        <v>47</v>
      </c>
      <c r="D36" s="5">
        <v>16</v>
      </c>
      <c r="E36" s="5">
        <v>44</v>
      </c>
      <c r="F36" s="5">
        <v>17</v>
      </c>
      <c r="G36" s="5">
        <v>21</v>
      </c>
      <c r="J36" s="23">
        <v>32</v>
      </c>
      <c r="K36" s="169" t="s">
        <v>31</v>
      </c>
      <c r="L36" s="169" t="s">
        <v>13</v>
      </c>
      <c r="M36" s="169" t="s">
        <v>12</v>
      </c>
      <c r="N36" s="169" t="s">
        <v>95</v>
      </c>
      <c r="O36" s="169" t="s">
        <v>28</v>
      </c>
      <c r="Q36" s="168">
        <v>7</v>
      </c>
      <c r="R36" s="168">
        <v>5</v>
      </c>
      <c r="S36" s="168">
        <v>4</v>
      </c>
      <c r="T36" s="168">
        <v>6</v>
      </c>
      <c r="U36" s="168">
        <v>9</v>
      </c>
      <c r="W36" s="23" cm="1">
        <f t="array" ref="W36">_xlfn.LET(_xlpm.x, K36:K38, IF(SUM((_xlpm.x="C1")*1)=1, 1, 0))</f>
        <v>0</v>
      </c>
      <c r="X36" s="23" cm="1">
        <f t="array" ref="X36">_xlfn.LET(_xlpm.x, L36:L38, IF(SUM((_xlpm.x="C1")*1)=1, 1, 0))</f>
        <v>0</v>
      </c>
      <c r="Y36" s="23" cm="1">
        <f t="array" ref="Y36">_xlfn.LET(_xlpm.x, M36:M38, IF(SUM((_xlpm.x="C1")*1)=1, 1, 0))</f>
        <v>0</v>
      </c>
      <c r="Z36" s="23">
        <v>1</v>
      </c>
      <c r="AA36" s="23">
        <v>1</v>
      </c>
      <c r="AC36" s="129" t="s">
        <v>95</v>
      </c>
      <c r="AD36" s="175">
        <v>40</v>
      </c>
      <c r="AE36" s="175">
        <v>14</v>
      </c>
      <c r="AF36" s="175">
        <v>41</v>
      </c>
      <c r="AG36" s="175">
        <v>14</v>
      </c>
      <c r="AH36" s="175">
        <v>21</v>
      </c>
      <c r="AI36" s="5"/>
      <c r="AJ36" s="129" t="s">
        <v>95</v>
      </c>
      <c r="AK36" s="175">
        <v>40</v>
      </c>
      <c r="AL36" s="175">
        <v>14</v>
      </c>
      <c r="AM36" s="175">
        <v>41</v>
      </c>
      <c r="AN36" s="175">
        <v>14</v>
      </c>
      <c r="AO36" s="175">
        <v>21</v>
      </c>
    </row>
    <row r="37" spans="2:41" ht="16.5" customHeight="1">
      <c r="B37" s="5" t="s">
        <v>28</v>
      </c>
      <c r="C37" s="5">
        <v>3</v>
      </c>
      <c r="D37" s="5">
        <v>27</v>
      </c>
      <c r="E37" s="5">
        <v>3</v>
      </c>
      <c r="F37" s="5">
        <v>25</v>
      </c>
      <c r="G37" s="5">
        <v>21</v>
      </c>
      <c r="J37" s="168">
        <v>33</v>
      </c>
      <c r="K37" s="169" t="s">
        <v>13</v>
      </c>
      <c r="L37" s="169" t="s">
        <v>29</v>
      </c>
      <c r="M37" s="169" t="s">
        <v>29</v>
      </c>
      <c r="N37" s="169" t="s">
        <v>82</v>
      </c>
      <c r="O37" s="169" t="s">
        <v>29</v>
      </c>
      <c r="Q37" s="168">
        <v>5</v>
      </c>
      <c r="R37" s="168">
        <v>8</v>
      </c>
      <c r="S37" s="168">
        <v>8</v>
      </c>
      <c r="T37" s="168">
        <v>16</v>
      </c>
      <c r="U37" s="168">
        <v>8</v>
      </c>
      <c r="W37" s="23" cm="1">
        <f t="array" ref="W37">_xlfn.LET(_xlpm.x, K37:K39, IF(SUM((_xlpm.x="C1")*1)=1, 1, 0))</f>
        <v>0</v>
      </c>
      <c r="X37" s="23" cm="1">
        <f t="array" ref="X37">_xlfn.LET(_xlpm.x, L37:L39, IF(SUM((_xlpm.x="C1")*1)=1, 1, 0))</f>
        <v>0</v>
      </c>
      <c r="Y37" s="23" cm="1">
        <f t="array" ref="Y37">_xlfn.LET(_xlpm.x, M37:M39, IF(SUM((_xlpm.x="C1")*1)=1, 1, 0))</f>
        <v>0</v>
      </c>
      <c r="Z37" s="23">
        <v>1</v>
      </c>
      <c r="AA37" s="23">
        <v>1</v>
      </c>
      <c r="AC37" s="129" t="s">
        <v>31</v>
      </c>
      <c r="AD37" s="175">
        <v>47</v>
      </c>
      <c r="AE37" s="175">
        <v>13</v>
      </c>
      <c r="AF37" s="175">
        <v>41</v>
      </c>
      <c r="AG37" s="175">
        <v>14</v>
      </c>
      <c r="AH37" s="175">
        <v>21</v>
      </c>
      <c r="AI37" s="5"/>
      <c r="AJ37" s="129" t="s">
        <v>31</v>
      </c>
      <c r="AK37" s="175">
        <v>47</v>
      </c>
      <c r="AL37" s="175">
        <v>13</v>
      </c>
      <c r="AM37" s="175">
        <v>41</v>
      </c>
      <c r="AN37" s="175">
        <v>14</v>
      </c>
      <c r="AO37" s="175">
        <v>21</v>
      </c>
    </row>
    <row r="38" spans="2:41" ht="16.5" customHeight="1">
      <c r="B38" s="5" t="s">
        <v>30</v>
      </c>
      <c r="C38" s="5">
        <v>4</v>
      </c>
      <c r="D38" s="5">
        <v>21</v>
      </c>
      <c r="E38" s="5">
        <v>3</v>
      </c>
      <c r="F38" s="5">
        <v>25</v>
      </c>
      <c r="G38" s="5">
        <v>21</v>
      </c>
      <c r="J38" s="23">
        <v>34</v>
      </c>
      <c r="K38" s="169" t="s">
        <v>95</v>
      </c>
      <c r="L38" s="169" t="s">
        <v>79</v>
      </c>
      <c r="M38" s="169" t="s">
        <v>13</v>
      </c>
      <c r="N38" s="169" t="s">
        <v>29</v>
      </c>
      <c r="O38" s="169" t="s">
        <v>16</v>
      </c>
      <c r="Q38" s="168">
        <v>6</v>
      </c>
      <c r="R38" s="168">
        <v>12</v>
      </c>
      <c r="S38" s="168">
        <v>5</v>
      </c>
      <c r="T38" s="168">
        <v>8</v>
      </c>
      <c r="U38" s="168">
        <v>3</v>
      </c>
      <c r="W38" s="23" cm="1">
        <f t="array" ref="W38">_xlfn.LET(_xlpm.x, K38:K40, IF(SUM((_xlpm.x="C1")*1)=1, 1, 0))</f>
        <v>0</v>
      </c>
      <c r="X38" s="23" cm="1">
        <f t="array" ref="X38">_xlfn.LET(_xlpm.x, L38:L40, IF(SUM((_xlpm.x="C1")*1)=1, 1, 0))</f>
        <v>0</v>
      </c>
      <c r="Y38" s="23" cm="1">
        <f t="array" ref="Y38">_xlfn.LET(_xlpm.x, M38:M40, IF(SUM((_xlpm.x="C1")*1)=1, 1, 0))</f>
        <v>0</v>
      </c>
      <c r="Z38" s="23">
        <v>1</v>
      </c>
      <c r="AA38" s="23">
        <v>1</v>
      </c>
      <c r="AC38" s="129" t="s">
        <v>29</v>
      </c>
      <c r="AD38" s="175">
        <v>47</v>
      </c>
      <c r="AE38" s="175">
        <v>13</v>
      </c>
      <c r="AF38" s="175">
        <v>41</v>
      </c>
      <c r="AG38" s="175">
        <v>14</v>
      </c>
      <c r="AH38" s="175">
        <v>21</v>
      </c>
      <c r="AI38" s="5"/>
      <c r="AJ38" s="129" t="s">
        <v>29</v>
      </c>
      <c r="AK38" s="175">
        <v>47</v>
      </c>
      <c r="AL38" s="175">
        <v>13</v>
      </c>
      <c r="AM38" s="175">
        <v>41</v>
      </c>
      <c r="AN38" s="175">
        <v>14</v>
      </c>
      <c r="AO38" s="175">
        <v>21</v>
      </c>
    </row>
    <row r="39" spans="2:41" ht="16.5" customHeight="1">
      <c r="J39" s="168">
        <v>35</v>
      </c>
      <c r="K39" s="169" t="s">
        <v>95</v>
      </c>
      <c r="L39" s="169" t="s">
        <v>31</v>
      </c>
      <c r="M39" s="169" t="s">
        <v>95</v>
      </c>
      <c r="N39" s="169" t="s">
        <v>15</v>
      </c>
      <c r="O39" s="169" t="s">
        <v>30</v>
      </c>
      <c r="Q39" s="168">
        <v>6</v>
      </c>
      <c r="R39" s="168">
        <v>7</v>
      </c>
      <c r="S39" s="168">
        <v>6</v>
      </c>
      <c r="T39" s="168">
        <v>2</v>
      </c>
      <c r="U39" s="168">
        <v>10</v>
      </c>
      <c r="W39" s="23" cm="1">
        <f t="array" ref="W39">_xlfn.LET(_xlpm.x, K39:K41, IF(SUM((_xlpm.x="C1")*1)=1, 1, 0))</f>
        <v>0</v>
      </c>
      <c r="X39" s="23" cm="1">
        <f t="array" ref="X39">_xlfn.LET(_xlpm.x, L39:L41, IF(SUM((_xlpm.x="C1")*1)=1, 1, 0))</f>
        <v>0</v>
      </c>
      <c r="Y39" s="23" cm="1">
        <f t="array" ref="Y39">_xlfn.LET(_xlpm.x, M39:M41, IF(SUM((_xlpm.x="C1")*1)=1, 1, 0))</f>
        <v>0</v>
      </c>
      <c r="Z39" s="23">
        <v>1</v>
      </c>
      <c r="AA39" s="23">
        <v>1</v>
      </c>
      <c r="AC39" s="129" t="s">
        <v>28</v>
      </c>
      <c r="AD39" s="175">
        <v>4</v>
      </c>
      <c r="AE39" s="175">
        <v>17</v>
      </c>
      <c r="AF39" s="175">
        <v>3</v>
      </c>
      <c r="AG39" s="175">
        <v>21</v>
      </c>
      <c r="AH39" s="175">
        <v>21</v>
      </c>
      <c r="AI39" s="5"/>
      <c r="AJ39" s="129" t="s">
        <v>28</v>
      </c>
      <c r="AK39" s="175">
        <v>4</v>
      </c>
      <c r="AL39" s="175">
        <v>17</v>
      </c>
      <c r="AM39" s="175">
        <v>3</v>
      </c>
      <c r="AN39" s="175">
        <v>21</v>
      </c>
      <c r="AO39" s="175">
        <v>21</v>
      </c>
    </row>
    <row r="40" spans="2:41" ht="16.5" customHeight="1">
      <c r="J40" s="23">
        <v>36</v>
      </c>
      <c r="K40" s="169" t="s">
        <v>31</v>
      </c>
      <c r="L40" s="169" t="s">
        <v>82</v>
      </c>
      <c r="M40" s="169" t="s">
        <v>29</v>
      </c>
      <c r="N40" s="169" t="s">
        <v>81</v>
      </c>
      <c r="O40" s="169" t="s">
        <v>15</v>
      </c>
      <c r="Q40" s="168">
        <v>7</v>
      </c>
      <c r="R40" s="168">
        <v>16</v>
      </c>
      <c r="S40" s="168">
        <v>8</v>
      </c>
      <c r="T40" s="168">
        <v>14</v>
      </c>
      <c r="U40" s="168">
        <v>2</v>
      </c>
      <c r="W40" s="23" cm="1">
        <f t="array" ref="W40">_xlfn.LET(_xlpm.x, K40:K42, IF(SUM((_xlpm.x="C1")*1)=1, 1, 0))</f>
        <v>0</v>
      </c>
      <c r="X40" s="23" cm="1">
        <f t="array" ref="X40">_xlfn.LET(_xlpm.x, L40:L42, IF(SUM((_xlpm.x="C1")*1)=1, 1, 0))</f>
        <v>0</v>
      </c>
      <c r="Y40" s="23" cm="1">
        <f t="array" ref="Y40">_xlfn.LET(_xlpm.x, M40:M42, IF(SUM((_xlpm.x="C1")*1)=1, 1, 0))</f>
        <v>0</v>
      </c>
      <c r="Z40" s="23">
        <v>1</v>
      </c>
      <c r="AA40" s="23">
        <v>1</v>
      </c>
      <c r="AC40" s="129" t="s">
        <v>30</v>
      </c>
      <c r="AD40" s="175">
        <v>4</v>
      </c>
      <c r="AE40" s="175">
        <v>17</v>
      </c>
      <c r="AF40" s="175">
        <v>3</v>
      </c>
      <c r="AG40" s="175">
        <v>21</v>
      </c>
      <c r="AH40" s="175">
        <v>21</v>
      </c>
      <c r="AI40" s="5"/>
      <c r="AJ40" s="129" t="s">
        <v>30</v>
      </c>
      <c r="AK40" s="175">
        <v>4</v>
      </c>
      <c r="AL40" s="175">
        <v>17</v>
      </c>
      <c r="AM40" s="175">
        <v>3</v>
      </c>
      <c r="AN40" s="175">
        <v>21</v>
      </c>
      <c r="AO40" s="175">
        <v>21</v>
      </c>
    </row>
    <row r="41" spans="2:41" ht="16.5" customHeight="1">
      <c r="J41" s="168">
        <v>37</v>
      </c>
      <c r="K41" s="169" t="s">
        <v>13</v>
      </c>
      <c r="L41" s="169" t="s">
        <v>82</v>
      </c>
      <c r="M41" s="169" t="s">
        <v>31</v>
      </c>
      <c r="N41" s="169" t="s">
        <v>23</v>
      </c>
      <c r="O41" s="169" t="s">
        <v>28</v>
      </c>
      <c r="Q41" s="168">
        <v>5</v>
      </c>
      <c r="R41" s="168">
        <v>16</v>
      </c>
      <c r="S41" s="168">
        <v>7</v>
      </c>
      <c r="T41" s="168">
        <v>5</v>
      </c>
      <c r="U41" s="168">
        <v>9</v>
      </c>
      <c r="W41" s="23" cm="1">
        <f t="array" ref="W41">_xlfn.LET(_xlpm.x, K41:K43, IF(SUM((_xlpm.x="C1")*1)=1, 1, 0))</f>
        <v>0</v>
      </c>
      <c r="X41" s="23" cm="1">
        <f t="array" ref="X41">_xlfn.LET(_xlpm.x, L41:L43, IF(SUM((_xlpm.x="C1")*1)=1, 1, 0))</f>
        <v>0</v>
      </c>
      <c r="Y41" s="23" cm="1">
        <f t="array" ref="Y41">_xlfn.LET(_xlpm.x, M41:M43, IF(SUM((_xlpm.x="C1")*1)=1, 1, 0))</f>
        <v>0</v>
      </c>
      <c r="Z41" s="23">
        <v>1</v>
      </c>
      <c r="AA41" s="23">
        <v>1</v>
      </c>
      <c r="AC41" s="174" t="s">
        <v>78</v>
      </c>
      <c r="AD41" s="176">
        <v>0</v>
      </c>
      <c r="AE41" s="176">
        <v>8</v>
      </c>
      <c r="AF41" s="176">
        <v>1</v>
      </c>
      <c r="AG41" s="176">
        <v>5</v>
      </c>
      <c r="AH41" s="176">
        <v>0</v>
      </c>
      <c r="AI41" s="5"/>
      <c r="AJ41" s="174" t="s">
        <v>78</v>
      </c>
      <c r="AK41" s="176">
        <v>0</v>
      </c>
      <c r="AL41" s="176">
        <v>8</v>
      </c>
      <c r="AM41" s="176">
        <v>1</v>
      </c>
      <c r="AN41" s="176">
        <v>5</v>
      </c>
      <c r="AO41" s="176">
        <v>0</v>
      </c>
    </row>
    <row r="42" spans="2:41" ht="16.5" customHeight="1">
      <c r="J42" s="23">
        <v>38</v>
      </c>
      <c r="K42" s="169" t="s">
        <v>13</v>
      </c>
      <c r="L42" s="169" t="s">
        <v>30</v>
      </c>
      <c r="M42" s="169" t="s">
        <v>30</v>
      </c>
      <c r="N42" s="169" t="s">
        <v>95</v>
      </c>
      <c r="O42" s="169" t="s">
        <v>13</v>
      </c>
      <c r="Q42" s="168">
        <v>5</v>
      </c>
      <c r="R42" s="168">
        <v>10</v>
      </c>
      <c r="S42" s="168">
        <v>10</v>
      </c>
      <c r="T42" s="168">
        <v>6</v>
      </c>
      <c r="U42" s="168">
        <v>5</v>
      </c>
      <c r="W42" s="23" cm="1">
        <f t="array" ref="W42">_xlfn.LET(_xlpm.x, K42:K44, IF(SUM((_xlpm.x="C1")*1)=1, 1, 0))</f>
        <v>0</v>
      </c>
      <c r="X42" s="23" cm="1">
        <f t="array" ref="X42">_xlfn.LET(_xlpm.x, L42:L44, IF(SUM((_xlpm.x="C1")*1)=1, 1, 0))</f>
        <v>0</v>
      </c>
      <c r="Y42" s="23" cm="1">
        <f t="array" ref="Y42">_xlfn.LET(_xlpm.x, M42:M44, IF(SUM((_xlpm.x="C1")*1)=1, 1, 0))</f>
        <v>0</v>
      </c>
      <c r="Z42" s="23">
        <v>1</v>
      </c>
      <c r="AA42" s="23">
        <v>1</v>
      </c>
      <c r="AC42" s="174" t="s">
        <v>79</v>
      </c>
      <c r="AD42" s="176">
        <v>0</v>
      </c>
      <c r="AE42" s="176">
        <v>8</v>
      </c>
      <c r="AF42" s="176">
        <v>1</v>
      </c>
      <c r="AG42" s="176">
        <v>5</v>
      </c>
      <c r="AH42" s="176">
        <v>0</v>
      </c>
      <c r="AI42" s="5"/>
      <c r="AJ42" s="174" t="s">
        <v>79</v>
      </c>
      <c r="AK42" s="176">
        <v>0</v>
      </c>
      <c r="AL42" s="176">
        <v>8</v>
      </c>
      <c r="AM42" s="176">
        <v>1</v>
      </c>
      <c r="AN42" s="176">
        <v>5</v>
      </c>
      <c r="AO42" s="176">
        <v>0</v>
      </c>
    </row>
    <row r="43" spans="2:41" ht="16.5" customHeight="1">
      <c r="J43" s="168">
        <v>39</v>
      </c>
      <c r="K43" s="169" t="s">
        <v>13</v>
      </c>
      <c r="L43" s="169" t="s">
        <v>13</v>
      </c>
      <c r="M43" s="169" t="s">
        <v>31</v>
      </c>
      <c r="N43" s="169" t="s">
        <v>95</v>
      </c>
      <c r="O43" s="169" t="s">
        <v>13</v>
      </c>
      <c r="Q43" s="168">
        <v>5</v>
      </c>
      <c r="R43" s="168">
        <v>5</v>
      </c>
      <c r="S43" s="168">
        <v>7</v>
      </c>
      <c r="T43" s="168">
        <v>6</v>
      </c>
      <c r="U43" s="168">
        <v>5</v>
      </c>
      <c r="W43" s="23" cm="1">
        <f t="array" ref="W43">_xlfn.LET(_xlpm.x, K43:K45, IF(SUM((_xlpm.x="C1")*1)=1, 1, 0))</f>
        <v>0</v>
      </c>
      <c r="X43" s="23" cm="1">
        <f t="array" ref="X43">_xlfn.LET(_xlpm.x, L43:L45, IF(SUM((_xlpm.x="C1")*1)=1, 1, 0))</f>
        <v>0</v>
      </c>
      <c r="Y43" s="23" cm="1">
        <f t="array" ref="Y43">_xlfn.LET(_xlpm.x, M43:M45, IF(SUM((_xlpm.x="C1")*1)=1, 1, 0))</f>
        <v>0</v>
      </c>
      <c r="Z43" s="23">
        <v>1</v>
      </c>
      <c r="AA43" s="23">
        <v>1</v>
      </c>
      <c r="AC43" s="174" t="s">
        <v>80</v>
      </c>
      <c r="AD43" s="176">
        <v>0</v>
      </c>
      <c r="AE43" s="176">
        <v>8</v>
      </c>
      <c r="AF43" s="176">
        <v>1</v>
      </c>
      <c r="AG43" s="176">
        <v>5</v>
      </c>
      <c r="AH43" s="176">
        <v>0</v>
      </c>
      <c r="AI43" s="5"/>
      <c r="AJ43" s="174" t="s">
        <v>80</v>
      </c>
      <c r="AK43" s="176">
        <v>0</v>
      </c>
      <c r="AL43" s="176">
        <v>8</v>
      </c>
      <c r="AM43" s="176">
        <v>1</v>
      </c>
      <c r="AN43" s="176">
        <v>5</v>
      </c>
      <c r="AO43" s="176">
        <v>0</v>
      </c>
    </row>
    <row r="44" spans="2:41" ht="16.5" customHeight="1">
      <c r="J44" s="23">
        <v>40</v>
      </c>
      <c r="K44" s="169" t="s">
        <v>29</v>
      </c>
      <c r="L44" s="169" t="s">
        <v>16</v>
      </c>
      <c r="M44" s="169" t="s">
        <v>13</v>
      </c>
      <c r="N44" s="169" t="s">
        <v>94</v>
      </c>
      <c r="O44" s="169" t="s">
        <v>31</v>
      </c>
      <c r="Q44" s="168">
        <v>8</v>
      </c>
      <c r="R44" s="168">
        <v>3</v>
      </c>
      <c r="S44" s="168">
        <v>5</v>
      </c>
      <c r="T44" s="168">
        <v>17</v>
      </c>
      <c r="U44" s="168">
        <v>7</v>
      </c>
      <c r="W44" s="23" cm="1">
        <f t="array" ref="W44">_xlfn.LET(_xlpm.x, K44:K46, IF(SUM((_xlpm.x="C1")*1)=1, 1, 0))</f>
        <v>0</v>
      </c>
      <c r="X44" s="23" cm="1">
        <f t="array" ref="X44">_xlfn.LET(_xlpm.x, L44:L46, IF(SUM((_xlpm.x="C1")*1)=1, 1, 0))</f>
        <v>0</v>
      </c>
      <c r="Y44" s="23" cm="1">
        <f t="array" ref="Y44">_xlfn.LET(_xlpm.x, M44:M46, IF(SUM((_xlpm.x="C1")*1)=1, 1, 0))</f>
        <v>0</v>
      </c>
      <c r="Z44" s="23">
        <v>1</v>
      </c>
      <c r="AA44" s="23">
        <v>1</v>
      </c>
      <c r="AC44" s="174" t="s">
        <v>81</v>
      </c>
      <c r="AD44" s="176">
        <v>0</v>
      </c>
      <c r="AE44" s="176">
        <v>5</v>
      </c>
      <c r="AF44" s="176">
        <v>4</v>
      </c>
      <c r="AG44" s="176">
        <v>4</v>
      </c>
      <c r="AH44" s="176">
        <v>0</v>
      </c>
      <c r="AI44" s="5"/>
      <c r="AJ44" s="174" t="s">
        <v>81</v>
      </c>
      <c r="AK44" s="176">
        <v>0</v>
      </c>
      <c r="AL44" s="176">
        <v>5</v>
      </c>
      <c r="AM44" s="176">
        <v>4</v>
      </c>
      <c r="AN44" s="176">
        <v>4</v>
      </c>
      <c r="AO44" s="176">
        <v>0</v>
      </c>
    </row>
    <row r="45" spans="2:41" ht="16.5" customHeight="1">
      <c r="J45" s="168">
        <v>41</v>
      </c>
      <c r="K45" s="169" t="s">
        <v>95</v>
      </c>
      <c r="L45" s="169" t="s">
        <v>30</v>
      </c>
      <c r="M45" s="169" t="s">
        <v>95</v>
      </c>
      <c r="N45" s="169" t="s">
        <v>15</v>
      </c>
      <c r="O45" s="169" t="s">
        <v>13</v>
      </c>
      <c r="Q45" s="168">
        <v>6</v>
      </c>
      <c r="R45" s="168">
        <v>10</v>
      </c>
      <c r="S45" s="168">
        <v>6</v>
      </c>
      <c r="T45" s="168">
        <v>2</v>
      </c>
      <c r="U45" s="168">
        <v>5</v>
      </c>
      <c r="W45" s="23" cm="1">
        <f t="array" ref="W45">_xlfn.LET(_xlpm.x, K45:K47, IF(SUM((_xlpm.x="C1")*1)=1, 1, 0))</f>
        <v>0</v>
      </c>
      <c r="X45" s="23">
        <v>1</v>
      </c>
      <c r="Y45" s="23" cm="1">
        <f t="array" ref="Y45">_xlfn.LET(_xlpm.x, M45:M47, IF(SUM((_xlpm.x="C1")*1)=1, 1, 0))</f>
        <v>0</v>
      </c>
      <c r="Z45" s="23">
        <v>1</v>
      </c>
      <c r="AA45" s="23">
        <v>1</v>
      </c>
      <c r="AC45" s="174" t="s">
        <v>96</v>
      </c>
      <c r="AD45" s="176">
        <v>0</v>
      </c>
      <c r="AE45" s="176">
        <v>5</v>
      </c>
      <c r="AF45" s="176">
        <v>4</v>
      </c>
      <c r="AG45" s="176">
        <v>4</v>
      </c>
      <c r="AH45" s="176">
        <v>0</v>
      </c>
      <c r="AI45" s="5"/>
      <c r="AJ45" s="174" t="s">
        <v>96</v>
      </c>
      <c r="AK45" s="176">
        <v>0</v>
      </c>
      <c r="AL45" s="176">
        <v>5</v>
      </c>
      <c r="AM45" s="176">
        <v>4</v>
      </c>
      <c r="AN45" s="176">
        <v>4</v>
      </c>
      <c r="AO45" s="176">
        <v>0</v>
      </c>
    </row>
    <row r="46" spans="2:41" ht="16.5" customHeight="1">
      <c r="J46" s="23">
        <v>42</v>
      </c>
      <c r="K46" s="169" t="s">
        <v>95</v>
      </c>
      <c r="L46" s="169" t="s">
        <v>13</v>
      </c>
      <c r="M46" s="169" t="s">
        <v>31</v>
      </c>
      <c r="N46" s="169" t="s">
        <v>16</v>
      </c>
      <c r="O46" s="169" t="s">
        <v>30</v>
      </c>
      <c r="Q46" s="168">
        <v>6</v>
      </c>
      <c r="R46" s="168">
        <v>5</v>
      </c>
      <c r="S46" s="168">
        <v>7</v>
      </c>
      <c r="T46" s="168">
        <v>3</v>
      </c>
      <c r="U46" s="168">
        <v>10</v>
      </c>
      <c r="W46" s="23" cm="1">
        <f t="array" ref="W46">_xlfn.LET(_xlpm.x, K46:K48, IF(SUM((_xlpm.x="C1")*1)=1, 1, 0))</f>
        <v>0</v>
      </c>
      <c r="X46" s="23" cm="1">
        <f t="array" ref="X46">_xlfn.LET(_xlpm.x, L46:L48, IF(SUM((_xlpm.x="C1")*1)=1, 1, 0))</f>
        <v>1</v>
      </c>
      <c r="Y46" s="23" cm="1">
        <f t="array" ref="Y46">_xlfn.LET(_xlpm.x, M46:M48, IF(SUM((_xlpm.x="C1")*1)=1, 1, 0))</f>
        <v>0</v>
      </c>
      <c r="Z46" s="23">
        <v>1</v>
      </c>
      <c r="AA46" s="23">
        <v>1</v>
      </c>
      <c r="AC46" s="174" t="s">
        <v>82</v>
      </c>
      <c r="AD46" s="176">
        <v>0</v>
      </c>
      <c r="AE46" s="176">
        <v>5</v>
      </c>
      <c r="AF46" s="176">
        <v>4</v>
      </c>
      <c r="AG46" s="176">
        <v>4</v>
      </c>
      <c r="AH46" s="176">
        <v>0</v>
      </c>
      <c r="AI46" s="5"/>
      <c r="AJ46" s="174" t="s">
        <v>82</v>
      </c>
      <c r="AK46" s="176">
        <v>0</v>
      </c>
      <c r="AL46" s="176">
        <v>5</v>
      </c>
      <c r="AM46" s="176">
        <v>4</v>
      </c>
      <c r="AN46" s="176">
        <v>4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85</v>
      </c>
      <c r="M47" s="169" t="s">
        <v>29</v>
      </c>
      <c r="N47" s="169" t="s">
        <v>16</v>
      </c>
      <c r="O47" s="169" t="s">
        <v>23</v>
      </c>
      <c r="Q47" s="168">
        <v>6</v>
      </c>
      <c r="R47" s="168">
        <v>18</v>
      </c>
      <c r="S47" s="168">
        <v>8</v>
      </c>
      <c r="T47" s="168">
        <v>3</v>
      </c>
      <c r="U47" s="168">
        <v>5</v>
      </c>
      <c r="W47" s="23" cm="1">
        <f t="array" ref="W47">_xlfn.LET(_xlpm.x, K47:K49, IF(SUM((_xlpm.x="C1")*1)=1, 1, 0))</f>
        <v>0</v>
      </c>
      <c r="X47" s="23" cm="1">
        <f t="array" ref="X47">_xlfn.LET(_xlpm.x, L47:L49, IF(SUM((_xlpm.x="C1")*1)=1, 1, 0))</f>
        <v>1</v>
      </c>
      <c r="Y47" s="23" cm="1">
        <f t="array" ref="Y47">_xlfn.LET(_xlpm.x, M47:M49, IF(SUM((_xlpm.x="C1")*1)=1, 1, 0))</f>
        <v>0</v>
      </c>
      <c r="Z47" s="23">
        <v>1</v>
      </c>
      <c r="AA47" s="23">
        <v>1</v>
      </c>
      <c r="AC47" s="174" t="s">
        <v>94</v>
      </c>
      <c r="AD47" s="176">
        <v>0</v>
      </c>
      <c r="AE47" s="176">
        <v>5</v>
      </c>
      <c r="AF47" s="176">
        <v>4</v>
      </c>
      <c r="AG47" s="176">
        <v>4</v>
      </c>
      <c r="AH47" s="176">
        <v>0</v>
      </c>
      <c r="AI47" s="5"/>
      <c r="AJ47" s="174" t="s">
        <v>94</v>
      </c>
      <c r="AK47" s="176">
        <v>0</v>
      </c>
      <c r="AL47" s="176">
        <v>5</v>
      </c>
      <c r="AM47" s="176">
        <v>4</v>
      </c>
      <c r="AN47" s="176">
        <v>4</v>
      </c>
      <c r="AO47" s="176">
        <v>0</v>
      </c>
    </row>
    <row r="48" spans="2:41" ht="16.5" customHeight="1">
      <c r="J48" s="23">
        <v>44</v>
      </c>
      <c r="K48" s="169" t="s">
        <v>13</v>
      </c>
      <c r="L48" s="169" t="s">
        <v>14</v>
      </c>
      <c r="M48" s="169" t="s">
        <v>31</v>
      </c>
      <c r="N48" s="169" t="s">
        <v>15</v>
      </c>
      <c r="O48" s="169" t="s">
        <v>13</v>
      </c>
      <c r="Q48" s="168">
        <v>5</v>
      </c>
      <c r="R48" s="168">
        <v>1</v>
      </c>
      <c r="S48" s="168">
        <v>7</v>
      </c>
      <c r="T48" s="168">
        <v>2</v>
      </c>
      <c r="U48" s="168">
        <v>5</v>
      </c>
      <c r="W48" s="23">
        <v>1</v>
      </c>
      <c r="X48" s="23">
        <v>0</v>
      </c>
      <c r="Y48" s="23" cm="1">
        <f t="array" ref="Y48">_xlfn.LET(_xlpm.x, M48:M50, IF(SUM((_xlpm.x="C1")*1)=1, 1, 0))</f>
        <v>0</v>
      </c>
      <c r="Z48" s="23">
        <v>1</v>
      </c>
      <c r="AA48" s="23">
        <v>1</v>
      </c>
      <c r="AC48" s="174" t="s">
        <v>85</v>
      </c>
      <c r="AD48" s="176">
        <v>0</v>
      </c>
      <c r="AE48" s="176">
        <v>9</v>
      </c>
      <c r="AF48" s="176">
        <v>1</v>
      </c>
      <c r="AG48" s="176">
        <v>5</v>
      </c>
      <c r="AH48" s="176">
        <v>0</v>
      </c>
      <c r="AI48" s="5"/>
      <c r="AJ48" s="174" t="s">
        <v>85</v>
      </c>
      <c r="AK48" s="176">
        <v>0</v>
      </c>
      <c r="AL48" s="176">
        <v>9</v>
      </c>
      <c r="AM48" s="176">
        <v>1</v>
      </c>
      <c r="AN48" s="176">
        <v>5</v>
      </c>
      <c r="AO48" s="176">
        <v>0</v>
      </c>
    </row>
    <row r="49" spans="10:41" ht="16.5" customHeight="1">
      <c r="J49" s="168">
        <v>45</v>
      </c>
      <c r="K49" s="169" t="s">
        <v>29</v>
      </c>
      <c r="L49" s="169" t="s">
        <v>12</v>
      </c>
      <c r="M49" s="169" t="s">
        <v>95</v>
      </c>
      <c r="N49" s="169" t="s">
        <v>30</v>
      </c>
      <c r="O49" s="169" t="s">
        <v>12</v>
      </c>
      <c r="Q49" s="168">
        <v>8</v>
      </c>
      <c r="R49" s="168">
        <v>4</v>
      </c>
      <c r="S49" s="168">
        <v>6</v>
      </c>
      <c r="T49" s="168">
        <v>10</v>
      </c>
      <c r="U49" s="168">
        <v>4</v>
      </c>
      <c r="W49" s="23" cm="1">
        <f t="array" ref="W49">_xlfn.LET(_xlpm.x, K49:K51, IF(SUM((_xlpm.x="C1")*1)=1, 1, 0))</f>
        <v>1</v>
      </c>
      <c r="X49" s="23" cm="1">
        <f t="array" ref="X49">_xlfn.LET(_xlpm.x, L49:L51, IF(SUM((_xlpm.x="C1")*1)=1, 1, 0))</f>
        <v>0</v>
      </c>
      <c r="Y49" s="23" cm="1">
        <f t="array" ref="Y49">_xlfn.LET(_xlpm.x, M49:M51, IF(SUM((_xlpm.x="C1")*1)=1, 1, 0))</f>
        <v>0</v>
      </c>
      <c r="Z49" s="23">
        <v>1</v>
      </c>
      <c r="AA49" s="23">
        <v>1</v>
      </c>
      <c r="AC49" s="174" t="s">
        <v>87</v>
      </c>
      <c r="AD49" s="176">
        <v>0</v>
      </c>
      <c r="AE49" s="176">
        <v>9</v>
      </c>
      <c r="AF49" s="176">
        <v>1</v>
      </c>
      <c r="AG49" s="176">
        <v>5</v>
      </c>
      <c r="AH49" s="176">
        <v>0</v>
      </c>
      <c r="AI49" s="5"/>
      <c r="AJ49" s="174" t="s">
        <v>87</v>
      </c>
      <c r="AK49" s="176">
        <v>0</v>
      </c>
      <c r="AL49" s="176">
        <v>9</v>
      </c>
      <c r="AM49" s="176">
        <v>1</v>
      </c>
      <c r="AN49" s="176">
        <v>5</v>
      </c>
      <c r="AO49" s="176">
        <v>0</v>
      </c>
    </row>
    <row r="50" spans="10:41" ht="16.5" customHeight="1">
      <c r="J50" s="23">
        <v>46</v>
      </c>
      <c r="K50" s="169" t="s">
        <v>31</v>
      </c>
      <c r="L50" s="169" t="s">
        <v>15</v>
      </c>
      <c r="M50" s="169" t="s">
        <v>31</v>
      </c>
      <c r="N50" s="169" t="s">
        <v>16</v>
      </c>
      <c r="O50" s="169" t="s">
        <v>30</v>
      </c>
      <c r="Q50" s="168">
        <v>7</v>
      </c>
      <c r="R50" s="168">
        <v>2</v>
      </c>
      <c r="S50" s="168">
        <v>7</v>
      </c>
      <c r="T50" s="168">
        <v>3</v>
      </c>
      <c r="U50" s="168">
        <v>10</v>
      </c>
      <c r="W50" s="23" cm="1">
        <f t="array" ref="W50">_xlfn.LET(_xlpm.x, K50:K52, IF(SUM((_xlpm.x="C1")*1)=1, 1, 0))</f>
        <v>1</v>
      </c>
      <c r="X50" s="23" cm="1">
        <f t="array" ref="X50">_xlfn.LET(_xlpm.x, L50:L52, IF(SUM((_xlpm.x="C1")*1)=1, 1, 0))</f>
        <v>0</v>
      </c>
      <c r="Y50" s="23" cm="1">
        <f t="array" ref="Y50">_xlfn.LET(_xlpm.x, M50:M52, IF(SUM((_xlpm.x="C1")*1)=1, 1, 0))</f>
        <v>0</v>
      </c>
      <c r="Z50" s="23">
        <v>1</v>
      </c>
      <c r="AA50" s="23">
        <v>1</v>
      </c>
      <c r="AD50" s="99">
        <v>200</v>
      </c>
      <c r="AE50" s="99">
        <v>209</v>
      </c>
      <c r="AF50" s="99">
        <v>209</v>
      </c>
      <c r="AG50" s="99">
        <v>209</v>
      </c>
      <c r="AH50" s="99">
        <v>200</v>
      </c>
      <c r="AI50" s="5"/>
      <c r="AK50" s="99">
        <v>200</v>
      </c>
      <c r="AL50" s="99">
        <v>209</v>
      </c>
      <c r="AM50" s="99">
        <v>209</v>
      </c>
      <c r="AN50" s="99">
        <v>209</v>
      </c>
      <c r="AO50" s="99">
        <v>200</v>
      </c>
    </row>
    <row r="51" spans="10:41" ht="16.5" customHeight="1">
      <c r="J51" s="168">
        <v>47</v>
      </c>
      <c r="K51" s="169" t="s">
        <v>14</v>
      </c>
      <c r="L51" s="169" t="s">
        <v>15</v>
      </c>
      <c r="M51" s="169" t="s">
        <v>16</v>
      </c>
      <c r="N51" s="169" t="s">
        <v>15</v>
      </c>
      <c r="O51" s="169" t="s">
        <v>28</v>
      </c>
      <c r="Q51" s="168">
        <v>1</v>
      </c>
      <c r="R51" s="168">
        <v>2</v>
      </c>
      <c r="S51" s="168">
        <v>3</v>
      </c>
      <c r="T51" s="168">
        <v>2</v>
      </c>
      <c r="U51" s="168">
        <v>9</v>
      </c>
      <c r="W51" s="23">
        <v>0</v>
      </c>
      <c r="X51" s="23" cm="1">
        <f t="array" ref="X51">_xlfn.LET(_xlpm.x, L51:L53, IF(SUM((_xlpm.x="C1")*1)=1, 1, 0))</f>
        <v>0</v>
      </c>
      <c r="Y51" s="23" cm="1">
        <f t="array" ref="Y51">_xlfn.LET(_xlpm.x, M51:M53, IF(SUM((_xlpm.x="C1")*1)=1, 1, 0))</f>
        <v>0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69" t="s">
        <v>29</v>
      </c>
      <c r="L52" s="169" t="s">
        <v>13</v>
      </c>
      <c r="M52" s="169" t="s">
        <v>31</v>
      </c>
      <c r="N52" s="169" t="s">
        <v>31</v>
      </c>
      <c r="O52" s="169" t="s">
        <v>15</v>
      </c>
      <c r="Q52" s="168">
        <v>8</v>
      </c>
      <c r="R52" s="168">
        <v>5</v>
      </c>
      <c r="S52" s="168">
        <v>7</v>
      </c>
      <c r="T52" s="168">
        <v>7</v>
      </c>
      <c r="U52" s="168">
        <v>2</v>
      </c>
      <c r="W52" s="23" cm="1">
        <f t="array" ref="W52">_xlfn.LET(_xlpm.x, K52:K54, IF(SUM((_xlpm.x="C1")*1)=1, 1, 0))</f>
        <v>0</v>
      </c>
      <c r="X52" s="23" cm="1">
        <f t="array" ref="X52">_xlfn.LET(_xlpm.x, L52:L54, IF(SUM((_xlpm.x="C1")*1)=1, 1, 0))</f>
        <v>0</v>
      </c>
      <c r="Y52" s="23" cm="1">
        <f t="array" ref="Y52">_xlfn.LET(_xlpm.x, M52:M54, IF(SUM((_xlpm.x="C1")*1)=1, 1, 0))</f>
        <v>0</v>
      </c>
      <c r="Z52" s="23">
        <v>1</v>
      </c>
      <c r="AA52" s="23"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31</v>
      </c>
      <c r="L53" s="169" t="s">
        <v>29</v>
      </c>
      <c r="M53" s="169" t="s">
        <v>31</v>
      </c>
      <c r="N53" s="169" t="s">
        <v>28</v>
      </c>
      <c r="O53" s="169" t="s">
        <v>31</v>
      </c>
      <c r="Q53" s="168">
        <v>7</v>
      </c>
      <c r="R53" s="168">
        <v>8</v>
      </c>
      <c r="S53" s="168">
        <v>7</v>
      </c>
      <c r="T53" s="168">
        <v>9</v>
      </c>
      <c r="U53" s="168">
        <v>7</v>
      </c>
      <c r="W53" s="23" cm="1">
        <f t="array" ref="W53">_xlfn.LET(_xlpm.x, K53:K55, IF(SUM((_xlpm.x="C1")*1)=1, 1, 0))</f>
        <v>0</v>
      </c>
      <c r="X53" s="23" cm="1">
        <f t="array" ref="X53">_xlfn.LET(_xlpm.x, L53:L55, IF(SUM((_xlpm.x="C1")*1)=1, 1, 0))</f>
        <v>0</v>
      </c>
      <c r="Y53" s="23" cm="1">
        <f t="array" ref="Y53">_xlfn.LET(_xlpm.x, M53:M55, IF(SUM((_xlpm.x="C1")*1)=1, 1, 0))</f>
        <v>0</v>
      </c>
      <c r="Z53" s="23">
        <v>1</v>
      </c>
      <c r="AA53" s="23">
        <v>1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29</v>
      </c>
      <c r="M54" s="169" t="s">
        <v>31</v>
      </c>
      <c r="N54" s="169" t="s">
        <v>28</v>
      </c>
      <c r="O54" s="169" t="s">
        <v>12</v>
      </c>
      <c r="Q54" s="168">
        <v>7</v>
      </c>
      <c r="R54" s="168">
        <v>8</v>
      </c>
      <c r="S54" s="168">
        <v>7</v>
      </c>
      <c r="T54" s="168">
        <v>9</v>
      </c>
      <c r="U54" s="168">
        <v>4</v>
      </c>
      <c r="W54" s="23" cm="1">
        <f t="array" ref="W54">_xlfn.LET(_xlpm.x, K54:K56, IF(SUM((_xlpm.x="C1")*1)=1, 1, 0))</f>
        <v>0</v>
      </c>
      <c r="X54" s="23" cm="1">
        <f t="array" ref="X54">_xlfn.LET(_xlpm.x, L54:L56, IF(SUM((_xlpm.x="C1")*1)=1, 1, 0))</f>
        <v>0</v>
      </c>
      <c r="Y54" s="23" cm="1">
        <f t="array" ref="Y54">_xlfn.LET(_xlpm.x, M54:M56, IF(SUM((_xlpm.x="C1")*1)=1, 1, 0))</f>
        <v>0</v>
      </c>
      <c r="Z54" s="23">
        <v>1</v>
      </c>
      <c r="AA54" s="23">
        <v>1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95</v>
      </c>
      <c r="L55" s="169" t="s">
        <v>29</v>
      </c>
      <c r="M55" s="169" t="s">
        <v>29</v>
      </c>
      <c r="N55" s="169" t="s">
        <v>81</v>
      </c>
      <c r="O55" s="169" t="s">
        <v>15</v>
      </c>
      <c r="Q55" s="168">
        <v>6</v>
      </c>
      <c r="R55" s="168">
        <v>8</v>
      </c>
      <c r="S55" s="168">
        <v>8</v>
      </c>
      <c r="T55" s="168">
        <v>14</v>
      </c>
      <c r="U55" s="168">
        <v>2</v>
      </c>
      <c r="W55" s="23" cm="1">
        <f t="array" ref="W55">_xlfn.LET(_xlpm.x, K55:K57, IF(SUM((_xlpm.x="C1")*1)=1, 1, 0))</f>
        <v>0</v>
      </c>
      <c r="X55" s="23" cm="1">
        <f t="array" ref="X55">_xlfn.LET(_xlpm.x, L55:L57, IF(SUM((_xlpm.x="C1")*1)=1, 1, 0))</f>
        <v>0</v>
      </c>
      <c r="Y55" s="23" cm="1">
        <f t="array" ref="Y55">_xlfn.LET(_xlpm.x, M55:M57, IF(SUM((_xlpm.x="C1")*1)=1, 1, 0))</f>
        <v>0</v>
      </c>
      <c r="Z55" s="23">
        <v>1</v>
      </c>
      <c r="AA55" s="23">
        <v>1</v>
      </c>
      <c r="AC55" s="174" t="s">
        <v>14</v>
      </c>
      <c r="AD55" s="174">
        <v>6</v>
      </c>
      <c r="AE55" s="174">
        <v>6</v>
      </c>
      <c r="AF55" s="174">
        <v>6</v>
      </c>
      <c r="AG55" s="174">
        <v>0</v>
      </c>
      <c r="AH55" s="174">
        <v>0</v>
      </c>
      <c r="AI55" s="5"/>
      <c r="AJ55" s="174" t="s">
        <v>14</v>
      </c>
      <c r="AK55" s="174">
        <v>6</v>
      </c>
      <c r="AL55" s="174">
        <v>6</v>
      </c>
      <c r="AM55" s="174">
        <v>6</v>
      </c>
      <c r="AN55" s="174">
        <v>0</v>
      </c>
      <c r="AO55" s="174">
        <v>0</v>
      </c>
    </row>
    <row r="56" spans="10:41" ht="16.5" customHeight="1">
      <c r="J56" s="23">
        <v>52</v>
      </c>
      <c r="K56" s="169" t="s">
        <v>29</v>
      </c>
      <c r="L56" s="169" t="s">
        <v>28</v>
      </c>
      <c r="M56" s="169" t="s">
        <v>31</v>
      </c>
      <c r="N56" s="169" t="s">
        <v>12</v>
      </c>
      <c r="O56" s="169" t="s">
        <v>13</v>
      </c>
      <c r="Q56" s="168">
        <v>8</v>
      </c>
      <c r="R56" s="168">
        <v>9</v>
      </c>
      <c r="S56" s="168">
        <v>7</v>
      </c>
      <c r="T56" s="168">
        <v>4</v>
      </c>
      <c r="U56" s="168">
        <v>5</v>
      </c>
      <c r="W56" s="23" cm="1">
        <f t="array" ref="W56">_xlfn.LET(_xlpm.x, K56:K58, IF(SUM((_xlpm.x="C1")*1)=1, 1, 0))</f>
        <v>0</v>
      </c>
      <c r="X56" s="23" cm="1">
        <f t="array" ref="X56">_xlfn.LET(_xlpm.x, L56:L58, IF(SUM((_xlpm.x="C1")*1)=1, 1, 0))</f>
        <v>0</v>
      </c>
      <c r="Y56" s="23" cm="1">
        <f t="array" ref="Y56">_xlfn.LET(_xlpm.x, M56:M58, IF(SUM((_xlpm.x="C1")*1)=1, 1, 0))</f>
        <v>0</v>
      </c>
      <c r="Z56" s="23">
        <v>1</v>
      </c>
      <c r="AA56" s="23">
        <v>1</v>
      </c>
      <c r="AC56" s="129" t="s">
        <v>15</v>
      </c>
      <c r="AD56" s="175">
        <v>4</v>
      </c>
      <c r="AE56" s="175">
        <v>17</v>
      </c>
      <c r="AF56" s="175">
        <v>4</v>
      </c>
      <c r="AG56" s="175">
        <v>21</v>
      </c>
      <c r="AH56" s="175">
        <v>22</v>
      </c>
      <c r="AI56" s="5"/>
      <c r="AJ56" s="129" t="s">
        <v>15</v>
      </c>
      <c r="AK56" s="175">
        <v>4</v>
      </c>
      <c r="AL56" s="175">
        <v>17</v>
      </c>
      <c r="AM56" s="175">
        <v>4</v>
      </c>
      <c r="AN56" s="175">
        <v>21</v>
      </c>
      <c r="AO56" s="175">
        <v>22</v>
      </c>
    </row>
    <row r="57" spans="10:41" ht="16.5" customHeight="1">
      <c r="J57" s="168">
        <v>53</v>
      </c>
      <c r="K57" s="169" t="s">
        <v>31</v>
      </c>
      <c r="L57" s="169" t="s">
        <v>28</v>
      </c>
      <c r="M57" s="169" t="s">
        <v>95</v>
      </c>
      <c r="N57" s="169" t="s">
        <v>12</v>
      </c>
      <c r="O57" s="169" t="s">
        <v>16</v>
      </c>
      <c r="Q57" s="168">
        <v>7</v>
      </c>
      <c r="R57" s="168">
        <v>9</v>
      </c>
      <c r="S57" s="168">
        <v>6</v>
      </c>
      <c r="T57" s="168">
        <v>4</v>
      </c>
      <c r="U57" s="168">
        <v>3</v>
      </c>
      <c r="W57" s="23" cm="1">
        <f t="array" ref="W57">_xlfn.LET(_xlpm.x, K57:K59, IF(SUM((_xlpm.x="C1")*1)=1, 1, 0))</f>
        <v>0</v>
      </c>
      <c r="X57" s="23" cm="1">
        <f t="array" ref="X57">_xlfn.LET(_xlpm.x, L57:L59, IF(SUM((_xlpm.x="C1")*1)=1, 1, 0))</f>
        <v>0</v>
      </c>
      <c r="Y57" s="23" cm="1">
        <f t="array" ref="Y57">_xlfn.LET(_xlpm.x, M57:M59, IF(SUM((_xlpm.x="C1")*1)=1, 1, 0))</f>
        <v>0</v>
      </c>
      <c r="Z57" s="23">
        <v>1</v>
      </c>
      <c r="AA57" s="23">
        <v>1</v>
      </c>
      <c r="AC57" s="129" t="s">
        <v>16</v>
      </c>
      <c r="AD57" s="175">
        <v>4</v>
      </c>
      <c r="AE57" s="175">
        <v>18</v>
      </c>
      <c r="AF57" s="175">
        <v>4</v>
      </c>
      <c r="AG57" s="175">
        <v>20</v>
      </c>
      <c r="AH57" s="175">
        <v>22</v>
      </c>
      <c r="AI57" s="5"/>
      <c r="AJ57" s="129" t="s">
        <v>16</v>
      </c>
      <c r="AK57" s="175">
        <v>4</v>
      </c>
      <c r="AL57" s="175">
        <v>18</v>
      </c>
      <c r="AM57" s="175">
        <v>4</v>
      </c>
      <c r="AN57" s="175">
        <v>20</v>
      </c>
      <c r="AO57" s="175">
        <v>22</v>
      </c>
    </row>
    <row r="58" spans="10:41" ht="16.5" customHeight="1">
      <c r="J58" s="23">
        <v>54</v>
      </c>
      <c r="K58" s="169" t="s">
        <v>31</v>
      </c>
      <c r="L58" s="169" t="s">
        <v>12</v>
      </c>
      <c r="M58" s="169" t="s">
        <v>29</v>
      </c>
      <c r="N58" s="169" t="s">
        <v>78</v>
      </c>
      <c r="O58" s="169" t="s">
        <v>15</v>
      </c>
      <c r="Q58" s="168">
        <v>7</v>
      </c>
      <c r="R58" s="168">
        <v>4</v>
      </c>
      <c r="S58" s="168">
        <v>8</v>
      </c>
      <c r="T58" s="168">
        <v>11</v>
      </c>
      <c r="U58" s="168">
        <v>2</v>
      </c>
      <c r="W58" s="23" cm="1">
        <f t="array" ref="W58">_xlfn.LET(_xlpm.x, K58:K60, IF(SUM((_xlpm.x="C1")*1)=1, 1, 0))</f>
        <v>0</v>
      </c>
      <c r="X58" s="23" cm="1">
        <f t="array" ref="X58">_xlfn.LET(_xlpm.x, L58:L60, IF(SUM((_xlpm.x="C1")*1)=1, 1, 0))</f>
        <v>0</v>
      </c>
      <c r="Y58" s="23" cm="1">
        <f t="array" ref="Y58">_xlfn.LET(_xlpm.x, M58:M60, IF(SUM((_xlpm.x="C1")*1)=1, 1, 0))</f>
        <v>0</v>
      </c>
      <c r="Z58" s="23">
        <v>1</v>
      </c>
      <c r="AA58" s="23">
        <v>1</v>
      </c>
      <c r="AC58" s="129" t="s">
        <v>12</v>
      </c>
      <c r="AD58" s="175">
        <v>4</v>
      </c>
      <c r="AE58" s="175">
        <v>18</v>
      </c>
      <c r="AF58" s="175">
        <v>4</v>
      </c>
      <c r="AG58" s="175">
        <v>20</v>
      </c>
      <c r="AH58" s="175">
        <v>21</v>
      </c>
      <c r="AI58" s="5"/>
      <c r="AJ58" s="129" t="s">
        <v>12</v>
      </c>
      <c r="AK58" s="175">
        <v>4</v>
      </c>
      <c r="AL58" s="175">
        <v>18</v>
      </c>
      <c r="AM58" s="175">
        <v>4</v>
      </c>
      <c r="AN58" s="175">
        <v>20</v>
      </c>
      <c r="AO58" s="175">
        <v>21</v>
      </c>
    </row>
    <row r="59" spans="10:41" ht="16.5" customHeight="1">
      <c r="J59" s="168">
        <v>55</v>
      </c>
      <c r="K59" s="169" t="s">
        <v>31</v>
      </c>
      <c r="L59" s="169" t="s">
        <v>12</v>
      </c>
      <c r="M59" s="169" t="s">
        <v>29</v>
      </c>
      <c r="N59" s="169" t="s">
        <v>12</v>
      </c>
      <c r="O59" s="169" t="s">
        <v>29</v>
      </c>
      <c r="Q59" s="168">
        <v>7</v>
      </c>
      <c r="R59" s="168">
        <v>4</v>
      </c>
      <c r="S59" s="168">
        <v>8</v>
      </c>
      <c r="T59" s="168">
        <v>4</v>
      </c>
      <c r="U59" s="168">
        <v>8</v>
      </c>
      <c r="W59" s="23" cm="1">
        <f t="array" ref="W59">_xlfn.LET(_xlpm.x, K59:K61, IF(SUM((_xlpm.x="C1")*1)=1, 1, 0))</f>
        <v>0</v>
      </c>
      <c r="X59" s="23" cm="1">
        <f t="array" ref="X59">_xlfn.LET(_xlpm.x, L59:L61, IF(SUM((_xlpm.x="C1")*1)=1, 1, 0))</f>
        <v>0</v>
      </c>
      <c r="Y59" s="23" cm="1">
        <f t="array" ref="Y59">_xlfn.LET(_xlpm.x, M59:M61, IF(SUM((_xlpm.x="C1")*1)=1, 1, 0))</f>
        <v>0</v>
      </c>
      <c r="Z59" s="23">
        <v>1</v>
      </c>
      <c r="AA59" s="23">
        <v>1</v>
      </c>
      <c r="AC59" s="129" t="s">
        <v>13</v>
      </c>
      <c r="AD59" s="175">
        <v>40</v>
      </c>
      <c r="AE59" s="175">
        <v>14</v>
      </c>
      <c r="AF59" s="175">
        <v>41</v>
      </c>
      <c r="AG59" s="175">
        <v>14</v>
      </c>
      <c r="AH59" s="175">
        <v>21</v>
      </c>
      <c r="AI59" s="5"/>
      <c r="AJ59" s="129" t="s">
        <v>13</v>
      </c>
      <c r="AK59" s="175">
        <v>40</v>
      </c>
      <c r="AL59" s="175">
        <v>14</v>
      </c>
      <c r="AM59" s="175">
        <v>41</v>
      </c>
      <c r="AN59" s="175">
        <v>14</v>
      </c>
      <c r="AO59" s="175">
        <v>21</v>
      </c>
    </row>
    <row r="60" spans="10:41" ht="16.5" customHeight="1">
      <c r="J60" s="23">
        <v>56</v>
      </c>
      <c r="K60" s="169" t="s">
        <v>13</v>
      </c>
      <c r="L60" s="169" t="s">
        <v>81</v>
      </c>
      <c r="M60" s="169" t="s">
        <v>29</v>
      </c>
      <c r="N60" s="169" t="s">
        <v>29</v>
      </c>
      <c r="O60" s="169" t="s">
        <v>30</v>
      </c>
      <c r="Q60" s="168">
        <v>5</v>
      </c>
      <c r="R60" s="168">
        <v>14</v>
      </c>
      <c r="S60" s="168">
        <v>8</v>
      </c>
      <c r="T60" s="168">
        <v>8</v>
      </c>
      <c r="U60" s="168">
        <v>10</v>
      </c>
      <c r="W60" s="23" cm="1">
        <f t="array" ref="W60">_xlfn.LET(_xlpm.x, K60:K62, IF(SUM((_xlpm.x="C1")*1)=1, 1, 0))</f>
        <v>0</v>
      </c>
      <c r="X60" s="23" cm="1">
        <f t="array" ref="X60">_xlfn.LET(_xlpm.x, L60:L62, IF(SUM((_xlpm.x="C1")*1)=1, 1, 0))</f>
        <v>0</v>
      </c>
      <c r="Y60" s="23">
        <v>1</v>
      </c>
      <c r="Z60" s="23">
        <v>1</v>
      </c>
      <c r="AA60" s="23">
        <v>1</v>
      </c>
      <c r="AC60" s="129" t="s">
        <v>95</v>
      </c>
      <c r="AD60" s="175">
        <v>40</v>
      </c>
      <c r="AE60" s="175">
        <v>14</v>
      </c>
      <c r="AF60" s="175">
        <v>41</v>
      </c>
      <c r="AG60" s="175">
        <v>14</v>
      </c>
      <c r="AH60" s="175">
        <v>21</v>
      </c>
      <c r="AI60" s="5"/>
      <c r="AJ60" s="129" t="s">
        <v>95</v>
      </c>
      <c r="AK60" s="175">
        <v>40</v>
      </c>
      <c r="AL60" s="175">
        <v>14</v>
      </c>
      <c r="AM60" s="175">
        <v>41</v>
      </c>
      <c r="AN60" s="175">
        <v>14</v>
      </c>
      <c r="AO60" s="175">
        <v>21</v>
      </c>
    </row>
    <row r="61" spans="10:41">
      <c r="J61" s="168">
        <v>57</v>
      </c>
      <c r="K61" s="169" t="s">
        <v>95</v>
      </c>
      <c r="L61" s="169" t="s">
        <v>81</v>
      </c>
      <c r="M61" s="169" t="s">
        <v>95</v>
      </c>
      <c r="N61" s="169" t="s">
        <v>12</v>
      </c>
      <c r="O61" s="169" t="s">
        <v>30</v>
      </c>
      <c r="Q61" s="168">
        <v>6</v>
      </c>
      <c r="R61" s="168">
        <v>14</v>
      </c>
      <c r="S61" s="168">
        <v>6</v>
      </c>
      <c r="T61" s="168">
        <v>4</v>
      </c>
      <c r="U61" s="168">
        <v>10</v>
      </c>
      <c r="W61" s="23" cm="1">
        <f t="array" ref="W61">_xlfn.LET(_xlpm.x, K61:K63, IF(SUM((_xlpm.x="C1")*1)=1, 1, 0))</f>
        <v>0</v>
      </c>
      <c r="X61" s="23" cm="1">
        <f t="array" ref="X61">_xlfn.LET(_xlpm.x, L61:L63, IF(SUM((_xlpm.x="C1")*1)=1, 1, 0))</f>
        <v>0</v>
      </c>
      <c r="Y61" s="23" cm="1">
        <f t="array" ref="Y61">_xlfn.LET(_xlpm.x, M61:M63, IF(SUM((_xlpm.x="C1")*1)=1, 1, 0))</f>
        <v>1</v>
      </c>
      <c r="Z61" s="23">
        <v>1</v>
      </c>
      <c r="AA61" s="23">
        <v>1</v>
      </c>
      <c r="AC61" s="129" t="s">
        <v>31</v>
      </c>
      <c r="AD61" s="175">
        <v>47</v>
      </c>
      <c r="AE61" s="175">
        <v>13</v>
      </c>
      <c r="AF61" s="175">
        <v>41</v>
      </c>
      <c r="AG61" s="175">
        <v>14</v>
      </c>
      <c r="AH61" s="175">
        <v>21</v>
      </c>
      <c r="AI61" s="5"/>
      <c r="AJ61" s="129" t="s">
        <v>31</v>
      </c>
      <c r="AK61" s="175">
        <v>47</v>
      </c>
      <c r="AL61" s="175">
        <v>13</v>
      </c>
      <c r="AM61" s="175">
        <v>41</v>
      </c>
      <c r="AN61" s="175">
        <v>14</v>
      </c>
      <c r="AO61" s="175">
        <v>21</v>
      </c>
    </row>
    <row r="62" spans="10:41">
      <c r="J62" s="23">
        <v>58</v>
      </c>
      <c r="K62" s="169" t="s">
        <v>30</v>
      </c>
      <c r="L62" s="169" t="s">
        <v>28</v>
      </c>
      <c r="M62" s="169" t="s">
        <v>95</v>
      </c>
      <c r="N62" s="169" t="s">
        <v>94</v>
      </c>
      <c r="O62" s="169" t="s">
        <v>16</v>
      </c>
      <c r="Q62" s="168">
        <v>10</v>
      </c>
      <c r="R62" s="168">
        <v>9</v>
      </c>
      <c r="S62" s="168">
        <v>6</v>
      </c>
      <c r="T62" s="168">
        <v>17</v>
      </c>
      <c r="U62" s="168">
        <v>3</v>
      </c>
      <c r="W62" s="23" cm="1">
        <f t="array" ref="W62">_xlfn.LET(_xlpm.x, K62:K64, IF(SUM((_xlpm.x="C1")*1)=1, 1, 0))</f>
        <v>0</v>
      </c>
      <c r="X62" s="23" cm="1">
        <f t="array" ref="X62">_xlfn.LET(_xlpm.x, L62:L64, IF(SUM((_xlpm.x="C1")*1)=1, 1, 0))</f>
        <v>0</v>
      </c>
      <c r="Y62" s="23" cm="1">
        <f t="array" ref="Y62">_xlfn.LET(_xlpm.x, M62:M64, IF(SUM((_xlpm.x="C1")*1)=1, 1, 0))</f>
        <v>1</v>
      </c>
      <c r="Z62" s="23">
        <v>1</v>
      </c>
      <c r="AA62" s="23">
        <v>1</v>
      </c>
      <c r="AC62" s="129" t="s">
        <v>29</v>
      </c>
      <c r="AD62" s="175">
        <v>47</v>
      </c>
      <c r="AE62" s="175">
        <v>13</v>
      </c>
      <c r="AF62" s="175">
        <v>41</v>
      </c>
      <c r="AG62" s="175">
        <v>14</v>
      </c>
      <c r="AH62" s="175">
        <v>21</v>
      </c>
      <c r="AI62" s="5"/>
      <c r="AJ62" s="129" t="s">
        <v>29</v>
      </c>
      <c r="AK62" s="175">
        <v>47</v>
      </c>
      <c r="AL62" s="175">
        <v>13</v>
      </c>
      <c r="AM62" s="175">
        <v>41</v>
      </c>
      <c r="AN62" s="175">
        <v>14</v>
      </c>
      <c r="AO62" s="175">
        <v>21</v>
      </c>
    </row>
    <row r="63" spans="10:41" ht="16.5" customHeight="1">
      <c r="J63" s="168">
        <v>59</v>
      </c>
      <c r="K63" s="169" t="s">
        <v>29</v>
      </c>
      <c r="L63" s="169" t="s">
        <v>80</v>
      </c>
      <c r="M63" s="169" t="s">
        <v>14</v>
      </c>
      <c r="N63" s="169" t="s">
        <v>85</v>
      </c>
      <c r="O63" s="169" t="s">
        <v>13</v>
      </c>
      <c r="Q63" s="168">
        <v>8</v>
      </c>
      <c r="R63" s="168">
        <v>13</v>
      </c>
      <c r="S63" s="168">
        <v>1</v>
      </c>
      <c r="T63" s="168">
        <v>18</v>
      </c>
      <c r="U63" s="168">
        <v>5</v>
      </c>
      <c r="W63" s="23" cm="1">
        <f t="array" ref="W63">_xlfn.LET(_xlpm.x, K63:K65, IF(SUM((_xlpm.x="C1")*1)=1, 1, 0))</f>
        <v>0</v>
      </c>
      <c r="X63" s="23" cm="1">
        <f t="array" ref="X63">_xlfn.LET(_xlpm.x, L63:L65, IF(SUM((_xlpm.x="C1")*1)=1, 1, 0))</f>
        <v>0</v>
      </c>
      <c r="Y63" s="23">
        <v>0</v>
      </c>
      <c r="Z63" s="23">
        <v>1</v>
      </c>
      <c r="AA63" s="23">
        <v>1</v>
      </c>
      <c r="AC63" s="129" t="s">
        <v>28</v>
      </c>
      <c r="AD63" s="175">
        <v>4</v>
      </c>
      <c r="AE63" s="175">
        <v>17</v>
      </c>
      <c r="AF63" s="175">
        <v>3</v>
      </c>
      <c r="AG63" s="175">
        <v>21</v>
      </c>
      <c r="AH63" s="175">
        <v>21</v>
      </c>
      <c r="AI63" s="5"/>
      <c r="AJ63" s="129" t="s">
        <v>28</v>
      </c>
      <c r="AK63" s="175">
        <v>4</v>
      </c>
      <c r="AL63" s="175">
        <v>17</v>
      </c>
      <c r="AM63" s="175">
        <v>3</v>
      </c>
      <c r="AN63" s="175">
        <v>21</v>
      </c>
      <c r="AO63" s="175">
        <v>21</v>
      </c>
    </row>
    <row r="64" spans="10:41" ht="16.5" customHeight="1">
      <c r="J64" s="23">
        <v>60</v>
      </c>
      <c r="K64" s="169" t="s">
        <v>95</v>
      </c>
      <c r="L64" s="169" t="s">
        <v>28</v>
      </c>
      <c r="M64" s="169" t="s">
        <v>13</v>
      </c>
      <c r="N64" s="169" t="s">
        <v>12</v>
      </c>
      <c r="O64" s="169" t="s">
        <v>28</v>
      </c>
      <c r="Q64" s="168">
        <v>6</v>
      </c>
      <c r="R64" s="168">
        <v>9</v>
      </c>
      <c r="S64" s="168">
        <v>5</v>
      </c>
      <c r="T64" s="168">
        <v>4</v>
      </c>
      <c r="U64" s="168">
        <v>9</v>
      </c>
      <c r="W64" s="23" cm="1">
        <f t="array" ref="W64">_xlfn.LET(_xlpm.x, K64:K66, IF(SUM((_xlpm.x="C1")*1)=1, 1, 0))</f>
        <v>0</v>
      </c>
      <c r="X64" s="23" cm="1">
        <f t="array" ref="X64">_xlfn.LET(_xlpm.x, L64:L66, IF(SUM((_xlpm.x="C1")*1)=1, 1, 0))</f>
        <v>0</v>
      </c>
      <c r="Y64" s="23" cm="1">
        <f t="array" ref="Y64">_xlfn.LET(_xlpm.x, M64:M66, IF(SUM((_xlpm.x="C1")*1)=1, 1, 0))</f>
        <v>0</v>
      </c>
      <c r="Z64" s="23">
        <v>1</v>
      </c>
      <c r="AA64" s="23">
        <v>1</v>
      </c>
      <c r="AC64" s="129" t="s">
        <v>30</v>
      </c>
      <c r="AD64" s="175">
        <v>4</v>
      </c>
      <c r="AE64" s="175">
        <v>17</v>
      </c>
      <c r="AF64" s="175">
        <v>3</v>
      </c>
      <c r="AG64" s="175">
        <v>21</v>
      </c>
      <c r="AH64" s="175">
        <v>21</v>
      </c>
      <c r="AI64" s="5"/>
      <c r="AJ64" s="129" t="s">
        <v>30</v>
      </c>
      <c r="AK64" s="175">
        <v>4</v>
      </c>
      <c r="AL64" s="175">
        <v>17</v>
      </c>
      <c r="AM64" s="175">
        <v>3</v>
      </c>
      <c r="AN64" s="175">
        <v>21</v>
      </c>
      <c r="AO64" s="175">
        <v>21</v>
      </c>
    </row>
    <row r="65" spans="10:41" ht="16.5" customHeight="1">
      <c r="J65" s="168">
        <v>61</v>
      </c>
      <c r="K65" s="169" t="s">
        <v>31</v>
      </c>
      <c r="L65" s="169" t="s">
        <v>30</v>
      </c>
      <c r="M65" s="169" t="s">
        <v>81</v>
      </c>
      <c r="N65" s="169" t="s">
        <v>16</v>
      </c>
      <c r="O65" s="169" t="s">
        <v>29</v>
      </c>
      <c r="Q65" s="168">
        <v>7</v>
      </c>
      <c r="R65" s="168">
        <v>10</v>
      </c>
      <c r="S65" s="168">
        <v>14</v>
      </c>
      <c r="T65" s="168">
        <v>3</v>
      </c>
      <c r="U65" s="168">
        <v>8</v>
      </c>
      <c r="W65" s="23" cm="1">
        <f t="array" ref="W65">_xlfn.LET(_xlpm.x, K65:K67, IF(SUM((_xlpm.x="C1")*1)=1, 1, 0))</f>
        <v>0</v>
      </c>
      <c r="X65" s="23" cm="1">
        <f t="array" ref="X65">_xlfn.LET(_xlpm.x, L65:L67, IF(SUM((_xlpm.x="C1")*1)=1, 1, 0))</f>
        <v>0</v>
      </c>
      <c r="Y65" s="23" cm="1">
        <f t="array" ref="Y65">_xlfn.LET(_xlpm.x, M65:M67, IF(SUM((_xlpm.x="C1")*1)=1, 1, 0))</f>
        <v>0</v>
      </c>
      <c r="Z65" s="23">
        <v>1</v>
      </c>
      <c r="AA65" s="23">
        <v>1</v>
      </c>
      <c r="AC65" s="174" t="s">
        <v>78</v>
      </c>
      <c r="AD65" s="176">
        <v>0</v>
      </c>
      <c r="AE65" s="176">
        <v>8</v>
      </c>
      <c r="AF65" s="176">
        <v>1</v>
      </c>
      <c r="AG65" s="176">
        <v>5</v>
      </c>
      <c r="AH65" s="176">
        <v>0</v>
      </c>
      <c r="AI65" s="5"/>
      <c r="AJ65" s="174" t="s">
        <v>78</v>
      </c>
      <c r="AK65" s="176">
        <v>0</v>
      </c>
      <c r="AL65" s="176">
        <v>8</v>
      </c>
      <c r="AM65" s="176">
        <v>1</v>
      </c>
      <c r="AN65" s="176">
        <v>5</v>
      </c>
      <c r="AO65" s="176">
        <v>0</v>
      </c>
    </row>
    <row r="66" spans="10:41" ht="16.5" customHeight="1">
      <c r="J66" s="23">
        <v>62</v>
      </c>
      <c r="K66" s="169" t="s">
        <v>15</v>
      </c>
      <c r="L66" s="169" t="s">
        <v>16</v>
      </c>
      <c r="M66" s="169" t="s">
        <v>13</v>
      </c>
      <c r="N66" s="169" t="s">
        <v>28</v>
      </c>
      <c r="O66" s="169" t="s">
        <v>28</v>
      </c>
      <c r="Q66" s="168">
        <v>2</v>
      </c>
      <c r="R66" s="168">
        <v>3</v>
      </c>
      <c r="S66" s="168">
        <v>5</v>
      </c>
      <c r="T66" s="168">
        <v>9</v>
      </c>
      <c r="U66" s="168">
        <v>9</v>
      </c>
      <c r="W66" s="23">
        <v>1</v>
      </c>
      <c r="X66" s="23" cm="1">
        <f t="array" ref="X66">_xlfn.LET(_xlpm.x, L66:L68, IF(SUM((_xlpm.x="C1")*1)=1, 1, 0))</f>
        <v>0</v>
      </c>
      <c r="Y66" s="23" cm="1">
        <f t="array" ref="Y66">_xlfn.LET(_xlpm.x, M66:M68, IF(SUM((_xlpm.x="C1")*1)=1, 1, 0))</f>
        <v>0</v>
      </c>
      <c r="Z66" s="23">
        <v>1</v>
      </c>
      <c r="AA66" s="23">
        <v>1</v>
      </c>
      <c r="AC66" s="174" t="s">
        <v>79</v>
      </c>
      <c r="AD66" s="176">
        <v>0</v>
      </c>
      <c r="AE66" s="176">
        <v>8</v>
      </c>
      <c r="AF66" s="176">
        <v>1</v>
      </c>
      <c r="AG66" s="176">
        <v>5</v>
      </c>
      <c r="AH66" s="176">
        <v>0</v>
      </c>
      <c r="AI66" s="5"/>
      <c r="AJ66" s="174" t="s">
        <v>79</v>
      </c>
      <c r="AK66" s="176">
        <v>0</v>
      </c>
      <c r="AL66" s="176">
        <v>8</v>
      </c>
      <c r="AM66" s="176">
        <v>1</v>
      </c>
      <c r="AN66" s="176">
        <v>5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85</v>
      </c>
      <c r="M67" s="169" t="s">
        <v>95</v>
      </c>
      <c r="N67" s="169" t="s">
        <v>96</v>
      </c>
      <c r="O67" s="169" t="s">
        <v>16</v>
      </c>
      <c r="Q67" s="168">
        <v>7</v>
      </c>
      <c r="R67" s="168">
        <v>18</v>
      </c>
      <c r="S67" s="168">
        <v>6</v>
      </c>
      <c r="T67" s="168">
        <v>15</v>
      </c>
      <c r="U67" s="168">
        <v>3</v>
      </c>
      <c r="W67" s="23" cm="1">
        <f t="array" ref="W67">_xlfn.LET(_xlpm.x, K67:K69, IF(SUM((_xlpm.x="C1")*1)=1, 1, 0))</f>
        <v>1</v>
      </c>
      <c r="X67" s="23" cm="1">
        <f t="array" ref="X67">_xlfn.LET(_xlpm.x, L67:L69, IF(SUM((_xlpm.x="C1")*1)=1, 1, 0))</f>
        <v>0</v>
      </c>
      <c r="Y67" s="23" cm="1">
        <f t="array" ref="Y67">_xlfn.LET(_xlpm.x, M67:M69, IF(SUM((_xlpm.x="C1")*1)=1, 1, 0))</f>
        <v>0</v>
      </c>
      <c r="Z67" s="23">
        <v>1</v>
      </c>
      <c r="AA67" s="23">
        <v>1</v>
      </c>
      <c r="AC67" s="174" t="s">
        <v>80</v>
      </c>
      <c r="AD67" s="176">
        <v>0</v>
      </c>
      <c r="AE67" s="176">
        <v>8</v>
      </c>
      <c r="AF67" s="176">
        <v>1</v>
      </c>
      <c r="AG67" s="176">
        <v>5</v>
      </c>
      <c r="AH67" s="176">
        <v>0</v>
      </c>
      <c r="AI67" s="5"/>
      <c r="AJ67" s="174" t="s">
        <v>80</v>
      </c>
      <c r="AK67" s="176">
        <v>0</v>
      </c>
      <c r="AL67" s="176">
        <v>8</v>
      </c>
      <c r="AM67" s="176">
        <v>1</v>
      </c>
      <c r="AN67" s="176">
        <v>5</v>
      </c>
      <c r="AO67" s="176">
        <v>0</v>
      </c>
    </row>
    <row r="68" spans="10:41" ht="16.5" customHeight="1">
      <c r="J68" s="23">
        <v>64</v>
      </c>
      <c r="K68" s="169" t="s">
        <v>95</v>
      </c>
      <c r="L68" s="169" t="s">
        <v>16</v>
      </c>
      <c r="M68" s="169" t="s">
        <v>13</v>
      </c>
      <c r="N68" s="169" t="s">
        <v>29</v>
      </c>
      <c r="O68" s="169" t="s">
        <v>30</v>
      </c>
      <c r="Q68" s="168">
        <v>6</v>
      </c>
      <c r="R68" s="168">
        <v>3</v>
      </c>
      <c r="S68" s="168">
        <v>5</v>
      </c>
      <c r="T68" s="168">
        <v>8</v>
      </c>
      <c r="U68" s="168">
        <v>10</v>
      </c>
      <c r="W68" s="23" cm="1">
        <f t="array" ref="W68">_xlfn.LET(_xlpm.x, K68:K70, IF(SUM((_xlpm.x="C1")*1)=1, 1, 0))</f>
        <v>1</v>
      </c>
      <c r="X68" s="23" cm="1">
        <f t="array" ref="X68">_xlfn.LET(_xlpm.x, L68:L70, IF(SUM((_xlpm.x="C1")*1)=1, 1, 0))</f>
        <v>0</v>
      </c>
      <c r="Y68" s="23" cm="1">
        <f t="array" ref="Y68">_xlfn.LET(_xlpm.x, M68:M70, IF(SUM((_xlpm.x="C1")*1)=1, 1, 0))</f>
        <v>0</v>
      </c>
      <c r="Z68" s="23">
        <v>1</v>
      </c>
      <c r="AA68" s="23">
        <v>1</v>
      </c>
      <c r="AC68" s="174" t="s">
        <v>81</v>
      </c>
      <c r="AD68" s="176">
        <v>0</v>
      </c>
      <c r="AE68" s="176">
        <v>5</v>
      </c>
      <c r="AF68" s="176">
        <v>4</v>
      </c>
      <c r="AG68" s="176">
        <v>4</v>
      </c>
      <c r="AH68" s="176">
        <v>0</v>
      </c>
      <c r="AI68" s="5"/>
      <c r="AJ68" s="174" t="s">
        <v>81</v>
      </c>
      <c r="AK68" s="176">
        <v>0</v>
      </c>
      <c r="AL68" s="176">
        <v>5</v>
      </c>
      <c r="AM68" s="176">
        <v>4</v>
      </c>
      <c r="AN68" s="176">
        <v>4</v>
      </c>
      <c r="AO68" s="176">
        <v>0</v>
      </c>
    </row>
    <row r="69" spans="10:41" ht="16.5" customHeight="1">
      <c r="J69" s="168">
        <v>65</v>
      </c>
      <c r="K69" s="169" t="s">
        <v>14</v>
      </c>
      <c r="L69" s="169" t="s">
        <v>16</v>
      </c>
      <c r="M69" s="169" t="s">
        <v>95</v>
      </c>
      <c r="N69" s="169" t="s">
        <v>16</v>
      </c>
      <c r="O69" s="169" t="s">
        <v>28</v>
      </c>
      <c r="Q69" s="168">
        <v>1</v>
      </c>
      <c r="R69" s="168">
        <v>3</v>
      </c>
      <c r="S69" s="168">
        <v>6</v>
      </c>
      <c r="T69" s="168">
        <v>3</v>
      </c>
      <c r="U69" s="168">
        <v>9</v>
      </c>
      <c r="W69" s="23">
        <v>0</v>
      </c>
      <c r="X69" s="23">
        <v>1</v>
      </c>
      <c r="Y69" s="23" cm="1">
        <f t="array" ref="Y69">_xlfn.LET(_xlpm.x, M69:M71, IF(SUM((_xlpm.x="C1")*1)=1, 1, 0))</f>
        <v>0</v>
      </c>
      <c r="Z69" s="23">
        <v>1</v>
      </c>
      <c r="AA69" s="23">
        <v>1</v>
      </c>
      <c r="AC69" s="174" t="s">
        <v>96</v>
      </c>
      <c r="AD69" s="176">
        <v>0</v>
      </c>
      <c r="AE69" s="176">
        <v>5</v>
      </c>
      <c r="AF69" s="176">
        <v>4</v>
      </c>
      <c r="AG69" s="176">
        <v>4</v>
      </c>
      <c r="AH69" s="176">
        <v>0</v>
      </c>
      <c r="AI69" s="5"/>
      <c r="AJ69" s="174" t="s">
        <v>96</v>
      </c>
      <c r="AK69" s="176">
        <v>0</v>
      </c>
      <c r="AL69" s="176">
        <v>5</v>
      </c>
      <c r="AM69" s="176">
        <v>4</v>
      </c>
      <c r="AN69" s="176">
        <v>4</v>
      </c>
      <c r="AO69" s="176">
        <v>0</v>
      </c>
    </row>
    <row r="70" spans="10:41" ht="16.5" customHeight="1">
      <c r="J70" s="23">
        <v>66</v>
      </c>
      <c r="K70" s="169" t="s">
        <v>31</v>
      </c>
      <c r="L70" s="169" t="s">
        <v>78</v>
      </c>
      <c r="M70" s="169" t="s">
        <v>96</v>
      </c>
      <c r="N70" s="169" t="s">
        <v>30</v>
      </c>
      <c r="O70" s="169" t="s">
        <v>95</v>
      </c>
      <c r="Q70" s="168">
        <v>7</v>
      </c>
      <c r="R70" s="168">
        <v>11</v>
      </c>
      <c r="S70" s="168">
        <v>15</v>
      </c>
      <c r="T70" s="168">
        <v>10</v>
      </c>
      <c r="U70" s="168">
        <v>6</v>
      </c>
      <c r="W70" s="23" cm="1">
        <f t="array" ref="W70">_xlfn.LET(_xlpm.x, K70:K72, IF(SUM((_xlpm.x="C1")*1)=1, 1, 0))</f>
        <v>0</v>
      </c>
      <c r="X70" s="23" cm="1">
        <f t="array" ref="X70">_xlfn.LET(_xlpm.x, L70:L72, IF(SUM((_xlpm.x="C1")*1)=1, 1, 0))</f>
        <v>1</v>
      </c>
      <c r="Y70" s="23" cm="1">
        <f t="array" ref="Y70">_xlfn.LET(_xlpm.x, M70:M72, IF(SUM((_xlpm.x="C1")*1)=1, 1, 0))</f>
        <v>0</v>
      </c>
      <c r="Z70" s="23">
        <v>1</v>
      </c>
      <c r="AA70" s="23">
        <v>1</v>
      </c>
      <c r="AC70" s="174" t="s">
        <v>82</v>
      </c>
      <c r="AD70" s="176">
        <v>0</v>
      </c>
      <c r="AE70" s="176">
        <v>5</v>
      </c>
      <c r="AF70" s="176">
        <v>4</v>
      </c>
      <c r="AG70" s="176">
        <v>4</v>
      </c>
      <c r="AH70" s="176">
        <v>0</v>
      </c>
      <c r="AI70" s="5"/>
      <c r="AJ70" s="174" t="s">
        <v>82</v>
      </c>
      <c r="AK70" s="176">
        <v>0</v>
      </c>
      <c r="AL70" s="176">
        <v>5</v>
      </c>
      <c r="AM70" s="176">
        <v>4</v>
      </c>
      <c r="AN70" s="176">
        <v>4</v>
      </c>
      <c r="AO70" s="176">
        <v>0</v>
      </c>
    </row>
    <row r="71" spans="10:41" ht="16.5" customHeight="1">
      <c r="J71" s="168">
        <v>67</v>
      </c>
      <c r="K71" s="169" t="s">
        <v>30</v>
      </c>
      <c r="L71" s="169" t="s">
        <v>78</v>
      </c>
      <c r="M71" s="169" t="s">
        <v>95</v>
      </c>
      <c r="N71" s="169" t="s">
        <v>78</v>
      </c>
      <c r="O71" s="169" t="s">
        <v>15</v>
      </c>
      <c r="Q71" s="168">
        <v>10</v>
      </c>
      <c r="R71" s="168">
        <v>11</v>
      </c>
      <c r="S71" s="168">
        <v>6</v>
      </c>
      <c r="T71" s="168">
        <v>11</v>
      </c>
      <c r="U71" s="168">
        <v>2</v>
      </c>
      <c r="W71" s="23" cm="1">
        <f t="array" ref="W71">_xlfn.LET(_xlpm.x, K71:K73, IF(SUM((_xlpm.x="C1")*1)=1, 1, 0))</f>
        <v>0</v>
      </c>
      <c r="X71" s="23" cm="1">
        <f t="array" ref="X71">_xlfn.LET(_xlpm.x, L71:L73, IF(SUM((_xlpm.x="C1")*1)=1, 1, 0))</f>
        <v>1</v>
      </c>
      <c r="Y71" s="23" cm="1">
        <f t="array" ref="Y71">_xlfn.LET(_xlpm.x, M71:M73, IF(SUM((_xlpm.x="C1")*1)=1, 1, 0))</f>
        <v>0</v>
      </c>
      <c r="Z71" s="23">
        <v>1</v>
      </c>
      <c r="AA71" s="23">
        <v>1</v>
      </c>
      <c r="AC71" s="174" t="s">
        <v>94</v>
      </c>
      <c r="AD71" s="176">
        <v>0</v>
      </c>
      <c r="AE71" s="176">
        <v>5</v>
      </c>
      <c r="AF71" s="176">
        <v>4</v>
      </c>
      <c r="AG71" s="176">
        <v>4</v>
      </c>
      <c r="AH71" s="176">
        <v>0</v>
      </c>
      <c r="AI71" s="5"/>
      <c r="AJ71" s="174" t="s">
        <v>94</v>
      </c>
      <c r="AK71" s="176">
        <v>0</v>
      </c>
      <c r="AL71" s="176">
        <v>5</v>
      </c>
      <c r="AM71" s="176">
        <v>4</v>
      </c>
      <c r="AN71" s="176">
        <v>4</v>
      </c>
      <c r="AO71" s="176">
        <v>0</v>
      </c>
    </row>
    <row r="72" spans="10:41" ht="16.5" customHeight="1">
      <c r="J72" s="23">
        <v>68</v>
      </c>
      <c r="K72" s="169" t="s">
        <v>95</v>
      </c>
      <c r="L72" s="169" t="s">
        <v>14</v>
      </c>
      <c r="M72" s="169" t="s">
        <v>29</v>
      </c>
      <c r="N72" s="169" t="s">
        <v>30</v>
      </c>
      <c r="O72" s="169" t="s">
        <v>95</v>
      </c>
      <c r="Q72" s="168">
        <v>6</v>
      </c>
      <c r="R72" s="168">
        <v>1</v>
      </c>
      <c r="S72" s="168">
        <v>8</v>
      </c>
      <c r="T72" s="168">
        <v>10</v>
      </c>
      <c r="U72" s="168">
        <v>6</v>
      </c>
      <c r="W72" s="23" cm="1">
        <f t="array" ref="W72">_xlfn.LET(_xlpm.x, K72:K74, IF(SUM((_xlpm.x="C1")*1)=1, 1, 0))</f>
        <v>0</v>
      </c>
      <c r="X72" s="23">
        <v>0</v>
      </c>
      <c r="Y72" s="23" cm="1">
        <f t="array" ref="Y72">_xlfn.LET(_xlpm.x, M72:M74, IF(SUM((_xlpm.x="C1")*1)=1, 1, 0))</f>
        <v>0</v>
      </c>
      <c r="Z72" s="23">
        <v>1</v>
      </c>
      <c r="AA72" s="23">
        <v>1</v>
      </c>
      <c r="AC72" s="174" t="s">
        <v>85</v>
      </c>
      <c r="AD72" s="176">
        <v>0</v>
      </c>
      <c r="AE72" s="176">
        <v>9</v>
      </c>
      <c r="AF72" s="176">
        <v>1</v>
      </c>
      <c r="AG72" s="176">
        <v>5</v>
      </c>
      <c r="AH72" s="176">
        <v>0</v>
      </c>
      <c r="AI72" s="5"/>
      <c r="AJ72" s="174" t="s">
        <v>85</v>
      </c>
      <c r="AK72" s="176">
        <v>0</v>
      </c>
      <c r="AL72" s="176">
        <v>9</v>
      </c>
      <c r="AM72" s="176">
        <v>1</v>
      </c>
      <c r="AN72" s="176">
        <v>5</v>
      </c>
      <c r="AO72" s="176">
        <v>0</v>
      </c>
    </row>
    <row r="73" spans="10:41" ht="16.5" customHeight="1">
      <c r="J73" s="168">
        <v>69</v>
      </c>
      <c r="K73" s="169" t="s">
        <v>30</v>
      </c>
      <c r="L73" s="169" t="s">
        <v>28</v>
      </c>
      <c r="M73" s="169" t="s">
        <v>95</v>
      </c>
      <c r="N73" s="169" t="s">
        <v>95</v>
      </c>
      <c r="O73" s="169" t="s">
        <v>31</v>
      </c>
      <c r="Q73" s="168">
        <v>10</v>
      </c>
      <c r="R73" s="168">
        <v>9</v>
      </c>
      <c r="S73" s="168">
        <v>6</v>
      </c>
      <c r="T73" s="168">
        <v>6</v>
      </c>
      <c r="U73" s="168">
        <v>7</v>
      </c>
      <c r="W73" s="23" cm="1">
        <f t="array" ref="W73">_xlfn.LET(_xlpm.x, K73:K75, IF(SUM((_xlpm.x="C1")*1)=1, 1, 0))</f>
        <v>0</v>
      </c>
      <c r="X73" s="23" cm="1">
        <f t="array" ref="X73">_xlfn.LET(_xlpm.x, L73:L75, IF(SUM((_xlpm.x="C1")*1)=1, 1, 0))</f>
        <v>0</v>
      </c>
      <c r="Y73" s="23" cm="1">
        <f t="array" ref="Y73">_xlfn.LET(_xlpm.x, M73:M75, IF(SUM((_xlpm.x="C1")*1)=1, 1, 0))</f>
        <v>0</v>
      </c>
      <c r="Z73" s="23">
        <v>1</v>
      </c>
      <c r="AA73" s="23">
        <v>1</v>
      </c>
      <c r="AC73" s="174" t="s">
        <v>87</v>
      </c>
      <c r="AD73" s="176">
        <v>0</v>
      </c>
      <c r="AE73" s="176">
        <v>9</v>
      </c>
      <c r="AF73" s="176">
        <v>1</v>
      </c>
      <c r="AG73" s="176">
        <v>5</v>
      </c>
      <c r="AH73" s="176">
        <v>0</v>
      </c>
      <c r="AI73" s="5"/>
      <c r="AJ73" s="174" t="s">
        <v>87</v>
      </c>
      <c r="AK73" s="176">
        <v>0</v>
      </c>
      <c r="AL73" s="176">
        <v>9</v>
      </c>
      <c r="AM73" s="176">
        <v>1</v>
      </c>
      <c r="AN73" s="176">
        <v>5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28</v>
      </c>
      <c r="M74" s="169" t="s">
        <v>31</v>
      </c>
      <c r="N74" s="169" t="s">
        <v>16</v>
      </c>
      <c r="O74" s="169" t="s">
        <v>12</v>
      </c>
      <c r="Q74" s="168">
        <v>8</v>
      </c>
      <c r="R74" s="168">
        <v>9</v>
      </c>
      <c r="S74" s="168">
        <v>7</v>
      </c>
      <c r="T74" s="168">
        <v>3</v>
      </c>
      <c r="U74" s="168">
        <v>4</v>
      </c>
      <c r="W74" s="23" cm="1">
        <f t="array" ref="W74">_xlfn.LET(_xlpm.x, K74:K76, IF(SUM((_xlpm.x="C1")*1)=1, 1, 0))</f>
        <v>0</v>
      </c>
      <c r="X74" s="23" cm="1">
        <f t="array" ref="X74">_xlfn.LET(_xlpm.x, L74:L76, IF(SUM((_xlpm.x="C1")*1)=1, 1, 0))</f>
        <v>0</v>
      </c>
      <c r="Y74" s="23" cm="1">
        <f t="array" ref="Y74">_xlfn.LET(_xlpm.x, M74:M76, IF(SUM((_xlpm.x="C1")*1)=1, 1, 0))</f>
        <v>0</v>
      </c>
      <c r="Z74" s="23">
        <v>1</v>
      </c>
      <c r="AA74" s="23">
        <v>1</v>
      </c>
      <c r="AD74" s="99">
        <v>200</v>
      </c>
      <c r="AE74" s="99">
        <v>209</v>
      </c>
      <c r="AF74" s="99">
        <v>209</v>
      </c>
      <c r="AG74" s="99">
        <v>209</v>
      </c>
      <c r="AH74" s="99">
        <v>200</v>
      </c>
      <c r="AI74" s="5"/>
      <c r="AK74" s="99">
        <v>200</v>
      </c>
      <c r="AL74" s="99">
        <v>209</v>
      </c>
      <c r="AM74" s="99">
        <v>209</v>
      </c>
      <c r="AN74" s="99">
        <v>209</v>
      </c>
      <c r="AO74" s="99">
        <v>200</v>
      </c>
    </row>
    <row r="75" spans="10:41" ht="16.5" customHeight="1">
      <c r="J75" s="168">
        <v>71</v>
      </c>
      <c r="K75" s="169" t="s">
        <v>13</v>
      </c>
      <c r="L75" s="169" t="s">
        <v>16</v>
      </c>
      <c r="M75" s="169" t="s">
        <v>95</v>
      </c>
      <c r="N75" s="169" t="s">
        <v>23</v>
      </c>
      <c r="O75" s="169" t="s">
        <v>30</v>
      </c>
      <c r="Q75" s="168">
        <v>5</v>
      </c>
      <c r="R75" s="168">
        <v>3</v>
      </c>
      <c r="S75" s="168">
        <v>6</v>
      </c>
      <c r="T75" s="168">
        <v>5</v>
      </c>
      <c r="U75" s="168">
        <v>10</v>
      </c>
      <c r="W75" s="23" cm="1">
        <f t="array" ref="W75">_xlfn.LET(_xlpm.x, K75:K77, IF(SUM((_xlpm.x="C1")*1)=1, 1, 0))</f>
        <v>0</v>
      </c>
      <c r="X75" s="23" cm="1">
        <f t="array" ref="X75">_xlfn.LET(_xlpm.x, L75:L77, IF(SUM((_xlpm.x="C1")*1)=1, 1, 0))</f>
        <v>0</v>
      </c>
      <c r="Y75" s="23" cm="1">
        <f t="array" ref="Y75">_xlfn.LET(_xlpm.x, M75:M77, IF(SUM((_xlpm.x="C1")*1)=1, 1, 0))</f>
        <v>0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9" t="s">
        <v>28</v>
      </c>
      <c r="L76" s="169" t="s">
        <v>16</v>
      </c>
      <c r="M76" s="169" t="s">
        <v>81</v>
      </c>
      <c r="N76" s="169" t="s">
        <v>78</v>
      </c>
      <c r="O76" s="169" t="s">
        <v>31</v>
      </c>
      <c r="Q76" s="168">
        <v>9</v>
      </c>
      <c r="R76" s="168">
        <v>3</v>
      </c>
      <c r="S76" s="168">
        <v>14</v>
      </c>
      <c r="T76" s="168">
        <v>11</v>
      </c>
      <c r="U76" s="168">
        <v>7</v>
      </c>
      <c r="W76" s="23" cm="1">
        <f t="array" ref="W76">_xlfn.LET(_xlpm.x, K76:K78, IF(SUM((_xlpm.x="C1")*1)=1, 1, 0))</f>
        <v>0</v>
      </c>
      <c r="X76" s="23" cm="1">
        <f t="array" ref="X76">_xlfn.LET(_xlpm.x, L76:L78, IF(SUM((_xlpm.x="C1")*1)=1, 1, 0))</f>
        <v>0</v>
      </c>
      <c r="Y76" s="23" cm="1">
        <f t="array" ref="Y76">_xlfn.LET(_xlpm.x, M76:M78, IF(SUM((_xlpm.x="C1")*1)=1, 1, 0))</f>
        <v>0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68">
        <v>73</v>
      </c>
      <c r="K77" s="169" t="s">
        <v>13</v>
      </c>
      <c r="L77" s="169" t="s">
        <v>81</v>
      </c>
      <c r="M77" s="169" t="s">
        <v>13</v>
      </c>
      <c r="N77" s="169" t="s">
        <v>15</v>
      </c>
      <c r="O77" s="169" t="s">
        <v>12</v>
      </c>
      <c r="Q77" s="168">
        <v>5</v>
      </c>
      <c r="R77" s="168">
        <v>14</v>
      </c>
      <c r="S77" s="168">
        <v>5</v>
      </c>
      <c r="T77" s="168">
        <v>2</v>
      </c>
      <c r="U77" s="168">
        <v>4</v>
      </c>
      <c r="W77" s="23" cm="1">
        <f t="array" ref="W77">_xlfn.LET(_xlpm.x, K77:K79, IF(SUM((_xlpm.x="C1")*1)=1, 1, 0))</f>
        <v>0</v>
      </c>
      <c r="X77" s="23" cm="1">
        <f t="array" ref="X77">_xlfn.LET(_xlpm.x, L77:L79, IF(SUM((_xlpm.x="C1")*1)=1, 1, 0))</f>
        <v>0</v>
      </c>
      <c r="Y77" s="23" cm="1">
        <f t="array" ref="Y77">_xlfn.LET(_xlpm.x, M77:M79, IF(SUM((_xlpm.x="C1")*1)=1, 1, 0))</f>
        <v>0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95</v>
      </c>
      <c r="N78" s="169" t="s">
        <v>28</v>
      </c>
      <c r="O78" s="169" t="s">
        <v>30</v>
      </c>
      <c r="Q78" s="168">
        <v>7</v>
      </c>
      <c r="R78" s="168">
        <v>2</v>
      </c>
      <c r="S78" s="168">
        <v>6</v>
      </c>
      <c r="T78" s="168">
        <v>9</v>
      </c>
      <c r="U78" s="168">
        <v>10</v>
      </c>
      <c r="W78" s="23" cm="1">
        <f t="array" ref="W78">_xlfn.LET(_xlpm.x, K78:K80, IF(SUM((_xlpm.x="C1")*1)=1, 1, 0))</f>
        <v>0</v>
      </c>
      <c r="X78" s="23" cm="1">
        <f t="array" ref="X78">_xlfn.LET(_xlpm.x, L78:L80, IF(SUM((_xlpm.x="C1")*1)=1, 1, 0))</f>
        <v>0</v>
      </c>
      <c r="Y78" s="23" cm="1">
        <f t="array" ref="Y78">_xlfn.LET(_xlpm.x, M78:M80, IF(SUM((_xlpm.x="C1")*1)=1, 1, 0))</f>
        <v>0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68">
        <v>75</v>
      </c>
      <c r="K79" s="169" t="s">
        <v>31</v>
      </c>
      <c r="L79" s="169" t="s">
        <v>30</v>
      </c>
      <c r="M79" s="169" t="s">
        <v>31</v>
      </c>
      <c r="N79" s="169" t="s">
        <v>80</v>
      </c>
      <c r="O79" s="169" t="s">
        <v>31</v>
      </c>
      <c r="Q79" s="168">
        <v>7</v>
      </c>
      <c r="R79" s="168">
        <v>10</v>
      </c>
      <c r="S79" s="168">
        <v>7</v>
      </c>
      <c r="T79" s="168">
        <v>13</v>
      </c>
      <c r="U79" s="168">
        <v>7</v>
      </c>
      <c r="W79" s="23" cm="1">
        <f t="array" ref="W79">_xlfn.LET(_xlpm.x, K79:K81, IF(SUM((_xlpm.x="C1")*1)=1, 1, 0))</f>
        <v>0</v>
      </c>
      <c r="X79" s="23" cm="1">
        <f t="array" ref="X79">_xlfn.LET(_xlpm.x, L79:L81, IF(SUM((_xlpm.x="C1")*1)=1, 1, 0))</f>
        <v>0</v>
      </c>
      <c r="Y79" s="23" cm="1">
        <f t="array" ref="Y79">_xlfn.LET(_xlpm.x, M79:M81, IF(SUM((_xlpm.x="C1")*1)=1, 1, 0))</f>
        <v>0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69" t="s">
        <v>29</v>
      </c>
      <c r="L80" s="169" t="s">
        <v>15</v>
      </c>
      <c r="M80" s="169" t="s">
        <v>30</v>
      </c>
      <c r="N80" s="169" t="s">
        <v>31</v>
      </c>
      <c r="O80" s="169" t="s">
        <v>13</v>
      </c>
      <c r="Q80" s="168">
        <v>8</v>
      </c>
      <c r="R80" s="168">
        <v>2</v>
      </c>
      <c r="S80" s="168">
        <v>10</v>
      </c>
      <c r="T80" s="168">
        <v>7</v>
      </c>
      <c r="U80" s="168">
        <v>5</v>
      </c>
      <c r="W80" s="23" cm="1">
        <f t="array" ref="W80">_xlfn.LET(_xlpm.x, K80:K82, IF(SUM((_xlpm.x="C1")*1)=1, 1, 0))</f>
        <v>0</v>
      </c>
      <c r="X80" s="23" cm="1">
        <f t="array" ref="X80">_xlfn.LET(_xlpm.x, L80:L82, IF(SUM((_xlpm.x="C1")*1)=1, 1, 0))</f>
        <v>0</v>
      </c>
      <c r="Y80" s="23" cm="1">
        <f t="array" ref="Y80">_xlfn.LET(_xlpm.x, M80:M82, IF(SUM((_xlpm.x="C1")*1)=1, 1, 0))</f>
        <v>0</v>
      </c>
      <c r="Z80" s="23">
        <v>1</v>
      </c>
      <c r="AA80" s="23">
        <v>1</v>
      </c>
      <c r="AH80" s="5"/>
      <c r="AI80" s="5"/>
      <c r="AO80" s="5"/>
    </row>
    <row r="81" spans="10:41">
      <c r="J81" s="168">
        <v>77</v>
      </c>
      <c r="K81" s="169" t="s">
        <v>31</v>
      </c>
      <c r="L81" s="169" t="s">
        <v>95</v>
      </c>
      <c r="M81" s="169" t="s">
        <v>13</v>
      </c>
      <c r="N81" s="169" t="s">
        <v>29</v>
      </c>
      <c r="O81" s="169" t="s">
        <v>31</v>
      </c>
      <c r="Q81" s="168">
        <v>7</v>
      </c>
      <c r="R81" s="168">
        <v>6</v>
      </c>
      <c r="S81" s="168">
        <v>5</v>
      </c>
      <c r="T81" s="168">
        <v>8</v>
      </c>
      <c r="U81" s="168">
        <v>7</v>
      </c>
      <c r="W81" s="23" cm="1">
        <f t="array" ref="W81">_xlfn.LET(_xlpm.x, K81:K83, IF(SUM((_xlpm.x="C1")*1)=1, 1, 0))</f>
        <v>0</v>
      </c>
      <c r="X81" s="23" cm="1">
        <f t="array" ref="X81">_xlfn.LET(_xlpm.x, L81:L83, IF(SUM((_xlpm.x="C1")*1)=1, 1, 0))</f>
        <v>0</v>
      </c>
      <c r="Y81" s="23" cm="1">
        <f t="array" ref="Y81">_xlfn.LET(_xlpm.x, M81:M83, IF(SUM((_xlpm.x="C1")*1)=1, 1, 0))</f>
        <v>0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69" t="s">
        <v>13</v>
      </c>
      <c r="L82" s="169" t="s">
        <v>79</v>
      </c>
      <c r="M82" s="169" t="s">
        <v>29</v>
      </c>
      <c r="N82" s="169" t="s">
        <v>12</v>
      </c>
      <c r="O82" s="169" t="s">
        <v>13</v>
      </c>
      <c r="Q82" s="168">
        <v>5</v>
      </c>
      <c r="R82" s="168">
        <v>12</v>
      </c>
      <c r="S82" s="168">
        <v>8</v>
      </c>
      <c r="T82" s="168">
        <v>4</v>
      </c>
      <c r="U82" s="168">
        <v>5</v>
      </c>
      <c r="W82" s="23" cm="1">
        <f t="array" ref="W82">_xlfn.LET(_xlpm.x, K82:K84, IF(SUM((_xlpm.x="C1")*1)=1, 1, 0))</f>
        <v>0</v>
      </c>
      <c r="X82" s="23" cm="1">
        <f t="array" ref="X82">_xlfn.LET(_xlpm.x, L82:L84, IF(SUM((_xlpm.x="C1")*1)=1, 1, 0))</f>
        <v>0</v>
      </c>
      <c r="Y82" s="23" cm="1">
        <f t="array" ref="Y82">_xlfn.LET(_xlpm.x, M82:M84, IF(SUM((_xlpm.x="C1")*1)=1, 1, 0))</f>
        <v>0</v>
      </c>
      <c r="Z82" s="23">
        <v>1</v>
      </c>
      <c r="AA82" s="23">
        <v>1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30</v>
      </c>
      <c r="M83" s="169" t="s">
        <v>95</v>
      </c>
      <c r="N83" s="169" t="s">
        <v>16</v>
      </c>
      <c r="O83" s="169" t="s">
        <v>15</v>
      </c>
      <c r="Q83" s="168">
        <v>6</v>
      </c>
      <c r="R83" s="168">
        <v>10</v>
      </c>
      <c r="S83" s="168">
        <v>6</v>
      </c>
      <c r="T83" s="168">
        <v>3</v>
      </c>
      <c r="U83" s="168">
        <v>2</v>
      </c>
      <c r="W83" s="23" cm="1">
        <f t="array" ref="W83">_xlfn.LET(_xlpm.x, K83:K85, IF(SUM((_xlpm.x="C1")*1)=1, 1, 0))</f>
        <v>0</v>
      </c>
      <c r="X83" s="23" cm="1">
        <f t="array" ref="X83">_xlfn.LET(_xlpm.x, L83:L85, IF(SUM((_xlpm.x="C1")*1)=1, 1, 0))</f>
        <v>0</v>
      </c>
      <c r="Y83" s="23" cm="1">
        <f t="array" ref="Y83">_xlfn.LET(_xlpm.x, M83:M85, IF(SUM((_xlpm.x="C1")*1)=1, 1, 0))</f>
        <v>0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9" t="s">
        <v>29</v>
      </c>
      <c r="L84" s="169" t="s">
        <v>30</v>
      </c>
      <c r="M84" s="169" t="s">
        <v>94</v>
      </c>
      <c r="N84" s="169" t="s">
        <v>23</v>
      </c>
      <c r="O84" s="169" t="s">
        <v>30</v>
      </c>
      <c r="Q84" s="168">
        <v>8</v>
      </c>
      <c r="R84" s="168">
        <v>10</v>
      </c>
      <c r="S84" s="168">
        <v>17</v>
      </c>
      <c r="T84" s="168">
        <v>5</v>
      </c>
      <c r="U84" s="168">
        <v>10</v>
      </c>
      <c r="W84" s="23" cm="1">
        <f t="array" ref="W84">_xlfn.LET(_xlpm.x, K84:K86, IF(SUM((_xlpm.x="C1")*1)=1, 1, 0))</f>
        <v>0</v>
      </c>
      <c r="X84" s="23" cm="1">
        <f t="array" ref="X84">_xlfn.LET(_xlpm.x, L84:L86, IF(SUM((_xlpm.x="C1")*1)=1, 1, 0))</f>
        <v>0</v>
      </c>
      <c r="Y84" s="23" cm="1">
        <f t="array" ref="Y84">_xlfn.LET(_xlpm.x, M84:M86, IF(SUM((_xlpm.x="C1")*1)=1, 1, 0))</f>
        <v>0</v>
      </c>
      <c r="Z84" s="23">
        <v>1</v>
      </c>
      <c r="AA84" s="23">
        <v>1</v>
      </c>
      <c r="AH84" s="5"/>
      <c r="AI84" s="5"/>
      <c r="AO84" s="5"/>
    </row>
    <row r="85" spans="10:41">
      <c r="J85" s="168">
        <v>81</v>
      </c>
      <c r="K85" s="169" t="s">
        <v>31</v>
      </c>
      <c r="L85" s="169" t="s">
        <v>31</v>
      </c>
      <c r="M85" s="169" t="s">
        <v>31</v>
      </c>
      <c r="N85" s="169" t="s">
        <v>31</v>
      </c>
      <c r="O85" s="169" t="s">
        <v>29</v>
      </c>
      <c r="Q85" s="168">
        <v>7</v>
      </c>
      <c r="R85" s="168">
        <v>7</v>
      </c>
      <c r="S85" s="168">
        <v>7</v>
      </c>
      <c r="T85" s="168">
        <v>7</v>
      </c>
      <c r="U85" s="168">
        <v>8</v>
      </c>
      <c r="W85" s="23" cm="1">
        <f t="array" ref="W85">_xlfn.LET(_xlpm.x, K85:K87, IF(SUM((_xlpm.x="C1")*1)=1, 1, 0))</f>
        <v>0</v>
      </c>
      <c r="X85" s="23" cm="1">
        <f t="array" ref="X85">_xlfn.LET(_xlpm.x, L85:L87, IF(SUM((_xlpm.x="C1")*1)=1, 1, 0))</f>
        <v>0</v>
      </c>
      <c r="Y85" s="23" cm="1">
        <f t="array" ref="Y85">_xlfn.LET(_xlpm.x, M85:M87, IF(SUM((_xlpm.x="C1")*1)=1, 1, 0))</f>
        <v>0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9" t="s">
        <v>12</v>
      </c>
      <c r="L86" s="169" t="s">
        <v>13</v>
      </c>
      <c r="M86" s="169" t="s">
        <v>12</v>
      </c>
      <c r="N86" s="169" t="s">
        <v>31</v>
      </c>
      <c r="O86" s="169" t="s">
        <v>15</v>
      </c>
      <c r="Q86" s="168">
        <v>4</v>
      </c>
      <c r="R86" s="168">
        <v>5</v>
      </c>
      <c r="S86" s="168">
        <v>4</v>
      </c>
      <c r="T86" s="168">
        <v>7</v>
      </c>
      <c r="U86" s="168">
        <v>2</v>
      </c>
      <c r="W86" s="23">
        <v>1</v>
      </c>
      <c r="X86" s="23" cm="1">
        <f t="array" ref="X86">_xlfn.LET(_xlpm.x, L86:L88, IF(SUM((_xlpm.x="C1")*1)=1, 1, 0))</f>
        <v>0</v>
      </c>
      <c r="Y86" s="23" cm="1">
        <f t="array" ref="Y86">_xlfn.LET(_xlpm.x, M86:M88, IF(SUM((_xlpm.x="C1")*1)=1, 1, 0))</f>
        <v>0</v>
      </c>
      <c r="Z86" s="23">
        <v>1</v>
      </c>
      <c r="AA86" s="23">
        <v>1</v>
      </c>
      <c r="AH86" s="5"/>
      <c r="AI86" s="5"/>
      <c r="AO86" s="5"/>
    </row>
    <row r="87" spans="10:41">
      <c r="J87" s="168">
        <v>83</v>
      </c>
      <c r="K87" s="169" t="s">
        <v>95</v>
      </c>
      <c r="L87" s="169" t="s">
        <v>16</v>
      </c>
      <c r="M87" s="169" t="s">
        <v>13</v>
      </c>
      <c r="N87" s="169" t="s">
        <v>13</v>
      </c>
      <c r="O87" s="169" t="s">
        <v>16</v>
      </c>
      <c r="Q87" s="168">
        <v>6</v>
      </c>
      <c r="R87" s="168">
        <v>3</v>
      </c>
      <c r="S87" s="168">
        <v>5</v>
      </c>
      <c r="T87" s="168">
        <v>5</v>
      </c>
      <c r="U87" s="168">
        <v>3</v>
      </c>
      <c r="W87" s="23" cm="1">
        <f t="array" ref="W87">_xlfn.LET(_xlpm.x, K87:K89, IF(SUM((_xlpm.x="C1")*1)=1, 1, 0))</f>
        <v>1</v>
      </c>
      <c r="X87" s="23" cm="1">
        <f t="array" ref="X87">_xlfn.LET(_xlpm.x, L87:L89, IF(SUM((_xlpm.x="C1")*1)=1, 1, 0))</f>
        <v>0</v>
      </c>
      <c r="Y87" s="23" cm="1">
        <f t="array" ref="Y87">_xlfn.LET(_xlpm.x, M87:M89, IF(SUM((_xlpm.x="C1")*1)=1, 1, 0))</f>
        <v>0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9" t="s">
        <v>95</v>
      </c>
      <c r="L88" s="169" t="s">
        <v>28</v>
      </c>
      <c r="M88" s="169" t="s">
        <v>29</v>
      </c>
      <c r="N88" s="169" t="s">
        <v>16</v>
      </c>
      <c r="O88" s="169" t="s">
        <v>12</v>
      </c>
      <c r="Q88" s="168">
        <v>6</v>
      </c>
      <c r="R88" s="168">
        <v>9</v>
      </c>
      <c r="S88" s="168">
        <v>8</v>
      </c>
      <c r="T88" s="168">
        <v>3</v>
      </c>
      <c r="U88" s="168">
        <v>4</v>
      </c>
      <c r="W88" s="23" cm="1">
        <f t="array" ref="W88">_xlfn.LET(_xlpm.x, K88:K90, IF(SUM((_xlpm.x="C1")*1)=1, 1, 0))</f>
        <v>1</v>
      </c>
      <c r="X88" s="23">
        <v>1</v>
      </c>
      <c r="Y88" s="23" cm="1">
        <f t="array" ref="Y88">_xlfn.LET(_xlpm.x, M88:M90, IF(SUM((_xlpm.x="C1")*1)=1, 1, 0))</f>
        <v>0</v>
      </c>
      <c r="Z88" s="23">
        <v>1</v>
      </c>
      <c r="AA88" s="23">
        <v>1</v>
      </c>
      <c r="AH88" s="5"/>
      <c r="AI88" s="5"/>
      <c r="AO88" s="5"/>
    </row>
    <row r="89" spans="10:41">
      <c r="J89" s="168">
        <v>85</v>
      </c>
      <c r="K89" s="169" t="s">
        <v>14</v>
      </c>
      <c r="L89" s="169" t="s">
        <v>78</v>
      </c>
      <c r="M89" s="169" t="s">
        <v>29</v>
      </c>
      <c r="N89" s="169" t="s">
        <v>16</v>
      </c>
      <c r="O89" s="169" t="s">
        <v>29</v>
      </c>
      <c r="Q89" s="168">
        <v>1</v>
      </c>
      <c r="R89" s="168">
        <v>11</v>
      </c>
      <c r="S89" s="168">
        <v>8</v>
      </c>
      <c r="T89" s="168">
        <v>3</v>
      </c>
      <c r="U89" s="168">
        <v>8</v>
      </c>
      <c r="W89" s="23">
        <v>0</v>
      </c>
      <c r="X89" s="23" cm="1">
        <f t="array" ref="X89">_xlfn.LET(_xlpm.x, L89:L91, IF(SUM((_xlpm.x="C1")*1)=1, 1, 0))</f>
        <v>1</v>
      </c>
      <c r="Y89" s="23" cm="1">
        <f t="array" ref="Y89">_xlfn.LET(_xlpm.x, M89:M91, IF(SUM((_xlpm.x="C1")*1)=1, 1, 0))</f>
        <v>0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69" t="s">
        <v>29</v>
      </c>
      <c r="L90" s="169" t="s">
        <v>16</v>
      </c>
      <c r="M90" s="169" t="s">
        <v>29</v>
      </c>
      <c r="N90" s="169" t="s">
        <v>16</v>
      </c>
      <c r="O90" s="169" t="s">
        <v>12</v>
      </c>
      <c r="Q90" s="168">
        <v>8</v>
      </c>
      <c r="R90" s="168">
        <v>3</v>
      </c>
      <c r="S90" s="168">
        <v>8</v>
      </c>
      <c r="T90" s="168">
        <v>3</v>
      </c>
      <c r="U90" s="168">
        <v>4</v>
      </c>
      <c r="W90" s="23" cm="1">
        <f t="array" ref="W90">_xlfn.LET(_xlpm.x, K90:K92, IF(SUM((_xlpm.x="C1")*1)=1, 1, 0))</f>
        <v>0</v>
      </c>
      <c r="X90" s="23" cm="1">
        <f t="array" ref="X90">_xlfn.LET(_xlpm.x, L90:L92, IF(SUM((_xlpm.x="C1")*1)=1, 1, 0))</f>
        <v>1</v>
      </c>
      <c r="Y90" s="23">
        <v>1</v>
      </c>
      <c r="Z90" s="23">
        <v>1</v>
      </c>
      <c r="AA90" s="23">
        <v>1</v>
      </c>
      <c r="AH90" s="5"/>
      <c r="AI90" s="5"/>
      <c r="AO90" s="5"/>
    </row>
    <row r="91" spans="10:41">
      <c r="J91" s="168">
        <v>87</v>
      </c>
      <c r="K91" s="169" t="s">
        <v>31</v>
      </c>
      <c r="L91" s="169" t="s">
        <v>14</v>
      </c>
      <c r="M91" s="169" t="s">
        <v>31</v>
      </c>
      <c r="N91" s="169" t="s">
        <v>79</v>
      </c>
      <c r="O91" s="169" t="s">
        <v>12</v>
      </c>
      <c r="Q91" s="168">
        <v>7</v>
      </c>
      <c r="R91" s="168">
        <v>1</v>
      </c>
      <c r="S91" s="168">
        <v>7</v>
      </c>
      <c r="T91" s="168">
        <v>12</v>
      </c>
      <c r="U91" s="168">
        <v>4</v>
      </c>
      <c r="W91" s="23" cm="1">
        <f t="array" ref="W91">_xlfn.LET(_xlpm.x, K91:K93, IF(SUM((_xlpm.x="C1")*1)=1, 1, 0))</f>
        <v>0</v>
      </c>
      <c r="X91" s="23">
        <v>0</v>
      </c>
      <c r="Y91" s="23" cm="1">
        <f t="array" ref="Y91">_xlfn.LET(_xlpm.x, M91:M93, IF(SUM((_xlpm.x="C1")*1)=1, 1, 0))</f>
        <v>1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13</v>
      </c>
      <c r="M92" s="169" t="s">
        <v>95</v>
      </c>
      <c r="N92" s="169" t="s">
        <v>28</v>
      </c>
      <c r="O92" s="169" t="s">
        <v>13</v>
      </c>
      <c r="Q92" s="168">
        <v>5</v>
      </c>
      <c r="R92" s="168">
        <v>5</v>
      </c>
      <c r="S92" s="168">
        <v>6</v>
      </c>
      <c r="T92" s="168">
        <v>9</v>
      </c>
      <c r="U92" s="168">
        <v>5</v>
      </c>
      <c r="W92" s="23" cm="1">
        <f t="array" ref="W92">_xlfn.LET(_xlpm.x, K92:K94, IF(SUM((_xlpm.x="C1")*1)=1, 1, 0))</f>
        <v>0</v>
      </c>
      <c r="X92" s="23" cm="1">
        <f t="array" ref="X92">_xlfn.LET(_xlpm.x, L92:L94, IF(SUM((_xlpm.x="C1")*1)=1, 1, 0))</f>
        <v>0</v>
      </c>
      <c r="Y92" s="23" cm="1">
        <f t="array" ref="Y92">_xlfn.LET(_xlpm.x, M92:M94, IF(SUM((_xlpm.x="C1")*1)=1, 1, 0))</f>
        <v>1</v>
      </c>
      <c r="Z92" s="23">
        <v>1</v>
      </c>
      <c r="AA92" s="23">
        <v>1</v>
      </c>
      <c r="AH92" s="5"/>
      <c r="AI92" s="5"/>
      <c r="AO92" s="5"/>
    </row>
    <row r="93" spans="10:41">
      <c r="J93" s="168">
        <v>89</v>
      </c>
      <c r="K93" s="169" t="s">
        <v>13</v>
      </c>
      <c r="L93" s="169" t="s">
        <v>13</v>
      </c>
      <c r="M93" s="169" t="s">
        <v>14</v>
      </c>
      <c r="N93" s="169" t="s">
        <v>30</v>
      </c>
      <c r="O93" s="169" t="s">
        <v>13</v>
      </c>
      <c r="Q93" s="168">
        <v>5</v>
      </c>
      <c r="R93" s="168">
        <v>5</v>
      </c>
      <c r="S93" s="168">
        <v>1</v>
      </c>
      <c r="T93" s="168">
        <v>10</v>
      </c>
      <c r="U93" s="168">
        <v>5</v>
      </c>
      <c r="W93" s="23" cm="1">
        <f t="array" ref="W93">_xlfn.LET(_xlpm.x, K93:K95, IF(SUM((_xlpm.x="C1")*1)=1, 1, 0))</f>
        <v>0</v>
      </c>
      <c r="X93" s="23" cm="1">
        <f t="array" ref="X93">_xlfn.LET(_xlpm.x, L93:L95, IF(SUM((_xlpm.x="C1")*1)=1, 1, 0))</f>
        <v>0</v>
      </c>
      <c r="Y93" s="23">
        <v>0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69" t="s">
        <v>95</v>
      </c>
      <c r="L94" s="169" t="s">
        <v>30</v>
      </c>
      <c r="M94" s="169" t="s">
        <v>82</v>
      </c>
      <c r="N94" s="169" t="s">
        <v>12</v>
      </c>
      <c r="O94" s="169" t="s">
        <v>23</v>
      </c>
      <c r="Q94" s="168">
        <v>6</v>
      </c>
      <c r="R94" s="168">
        <v>10</v>
      </c>
      <c r="S94" s="168">
        <v>16</v>
      </c>
      <c r="T94" s="168">
        <v>4</v>
      </c>
      <c r="U94" s="168">
        <v>5</v>
      </c>
      <c r="W94" s="23" cm="1">
        <f t="array" ref="W94">_xlfn.LET(_xlpm.x, K94:K96, IF(SUM((_xlpm.x="C1")*1)=1, 1, 0))</f>
        <v>0</v>
      </c>
      <c r="X94" s="23" cm="1">
        <f t="array" ref="X94">_xlfn.LET(_xlpm.x, L94:L96, IF(SUM((_xlpm.x="C1")*1)=1, 1, 0))</f>
        <v>0</v>
      </c>
      <c r="Y94" s="23" cm="1">
        <f t="array" ref="Y94">_xlfn.LET(_xlpm.x, M94:M96, IF(SUM((_xlpm.x="C1")*1)=1, 1, 0))</f>
        <v>0</v>
      </c>
      <c r="Z94" s="23">
        <v>1</v>
      </c>
      <c r="AA94" s="23">
        <v>1</v>
      </c>
      <c r="AH94" s="5"/>
      <c r="AI94" s="5"/>
      <c r="AO94" s="5"/>
    </row>
    <row r="95" spans="10:41">
      <c r="J95" s="168">
        <v>91</v>
      </c>
      <c r="K95" s="169" t="s">
        <v>13</v>
      </c>
      <c r="L95" s="169" t="s">
        <v>16</v>
      </c>
      <c r="M95" s="169" t="s">
        <v>29</v>
      </c>
      <c r="N95" s="169" t="s">
        <v>12</v>
      </c>
      <c r="O95" s="169" t="s">
        <v>16</v>
      </c>
      <c r="Q95" s="168">
        <v>5</v>
      </c>
      <c r="R95" s="168">
        <v>3</v>
      </c>
      <c r="S95" s="168">
        <v>8</v>
      </c>
      <c r="T95" s="168">
        <v>4</v>
      </c>
      <c r="U95" s="168">
        <v>3</v>
      </c>
      <c r="W95" s="23" cm="1">
        <f t="array" ref="W95">_xlfn.LET(_xlpm.x, K95:K97, IF(SUM((_xlpm.x="C1")*1)=1, 1, 0))</f>
        <v>0</v>
      </c>
      <c r="X95" s="23" cm="1">
        <f t="array" ref="X95">_xlfn.LET(_xlpm.x, L95:L97, IF(SUM((_xlpm.x="C1")*1)=1, 1, 0))</f>
        <v>0</v>
      </c>
      <c r="Y95" s="23" cm="1">
        <f t="array" ref="Y95">_xlfn.LET(_xlpm.x, M95:M97, IF(SUM((_xlpm.x="C1")*1)=1, 1, 0))</f>
        <v>0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69" t="s">
        <v>29</v>
      </c>
      <c r="L96" s="169" t="s">
        <v>78</v>
      </c>
      <c r="M96" s="169" t="s">
        <v>95</v>
      </c>
      <c r="N96" s="169" t="s">
        <v>28</v>
      </c>
      <c r="O96" s="169" t="s">
        <v>16</v>
      </c>
      <c r="Q96" s="168">
        <v>8</v>
      </c>
      <c r="R96" s="168">
        <v>11</v>
      </c>
      <c r="S96" s="168">
        <v>6</v>
      </c>
      <c r="T96" s="168">
        <v>9</v>
      </c>
      <c r="U96" s="168">
        <v>3</v>
      </c>
      <c r="W96" s="23" cm="1">
        <f t="array" ref="W96">_xlfn.LET(_xlpm.x, K96:K98, IF(SUM((_xlpm.x="C1")*1)=1, 1, 0))</f>
        <v>0</v>
      </c>
      <c r="X96" s="23" cm="1">
        <f t="array" ref="X96">_xlfn.LET(_xlpm.x, L96:L98, IF(SUM((_xlpm.x="C1")*1)=1, 1, 0))</f>
        <v>0</v>
      </c>
      <c r="Y96" s="23" cm="1">
        <f t="array" ref="Y96">_xlfn.LET(_xlpm.x, M96:M98, IF(SUM((_xlpm.x="C1")*1)=1, 1, 0))</f>
        <v>0</v>
      </c>
      <c r="Z96" s="23">
        <v>1</v>
      </c>
      <c r="AA96" s="23">
        <v>1</v>
      </c>
      <c r="AH96" s="5"/>
      <c r="AI96" s="5"/>
      <c r="AO96" s="5"/>
    </row>
    <row r="97" spans="10:41">
      <c r="J97" s="168">
        <v>93</v>
      </c>
      <c r="K97" s="169" t="s">
        <v>15</v>
      </c>
      <c r="L97" s="169" t="s">
        <v>30</v>
      </c>
      <c r="M97" s="169" t="s">
        <v>31</v>
      </c>
      <c r="N97" s="169" t="s">
        <v>94</v>
      </c>
      <c r="O97" s="169" t="s">
        <v>31</v>
      </c>
      <c r="Q97" s="168">
        <v>2</v>
      </c>
      <c r="R97" s="168">
        <v>10</v>
      </c>
      <c r="S97" s="168">
        <v>7</v>
      </c>
      <c r="T97" s="168">
        <v>17</v>
      </c>
      <c r="U97" s="168">
        <v>7</v>
      </c>
      <c r="W97" s="23" cm="1">
        <f t="array" ref="W97">_xlfn.LET(_xlpm.x, K97:K99, IF(SUM((_xlpm.x="C1")*1)=1, 1, 0))</f>
        <v>0</v>
      </c>
      <c r="X97" s="23" cm="1">
        <f t="array" ref="X97">_xlfn.LET(_xlpm.x, L97:L99, IF(SUM((_xlpm.x="C1")*1)=1, 1, 0))</f>
        <v>0</v>
      </c>
      <c r="Y97" s="23" cm="1">
        <f t="array" ref="Y97">_xlfn.LET(_xlpm.x, M97:M99, IF(SUM((_xlpm.x="C1")*1)=1, 1, 0))</f>
        <v>0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69" t="s">
        <v>13</v>
      </c>
      <c r="L98" s="169" t="s">
        <v>79</v>
      </c>
      <c r="M98" s="169" t="s">
        <v>13</v>
      </c>
      <c r="N98" s="169" t="s">
        <v>15</v>
      </c>
      <c r="O98" s="169" t="s">
        <v>30</v>
      </c>
      <c r="Q98" s="168">
        <v>5</v>
      </c>
      <c r="R98" s="168">
        <v>12</v>
      </c>
      <c r="S98" s="168">
        <v>5</v>
      </c>
      <c r="T98" s="168">
        <v>2</v>
      </c>
      <c r="U98" s="168">
        <v>10</v>
      </c>
      <c r="W98" s="23" cm="1">
        <f t="array" ref="W98">_xlfn.LET(_xlpm.x, K98:K100, IF(SUM((_xlpm.x="C1")*1)=1, 1, 0))</f>
        <v>0</v>
      </c>
      <c r="X98" s="23" cm="1">
        <f t="array" ref="X98">_xlfn.LET(_xlpm.x, L98:L100, IF(SUM((_xlpm.x="C1")*1)=1, 1, 0))</f>
        <v>0</v>
      </c>
      <c r="Y98" s="23" cm="1">
        <f t="array" ref="Y98">_xlfn.LET(_xlpm.x, M98:M100, IF(SUM((_xlpm.x="C1")*1)=1, 1, 0))</f>
        <v>0</v>
      </c>
      <c r="Z98" s="23">
        <v>1</v>
      </c>
      <c r="AA98" s="23">
        <v>1</v>
      </c>
      <c r="AH98" s="5"/>
      <c r="AI98" s="5"/>
      <c r="AO98" s="5"/>
    </row>
    <row r="99" spans="10:41">
      <c r="J99" s="168">
        <v>95</v>
      </c>
      <c r="K99" s="169" t="s">
        <v>13</v>
      </c>
      <c r="L99" s="169" t="s">
        <v>15</v>
      </c>
      <c r="M99" s="169" t="s">
        <v>28</v>
      </c>
      <c r="N99" s="169" t="s">
        <v>30</v>
      </c>
      <c r="O99" s="169" t="s">
        <v>13</v>
      </c>
      <c r="Q99" s="168">
        <v>5</v>
      </c>
      <c r="R99" s="168">
        <v>2</v>
      </c>
      <c r="S99" s="168">
        <v>9</v>
      </c>
      <c r="T99" s="168">
        <v>10</v>
      </c>
      <c r="U99" s="168">
        <v>5</v>
      </c>
      <c r="W99" s="23">
        <v>1</v>
      </c>
      <c r="X99" s="23" cm="1">
        <f t="array" ref="X99">_xlfn.LET(_xlpm.x, L99:L101, IF(SUM((_xlpm.x="C1")*1)=1, 1, 0))</f>
        <v>0</v>
      </c>
      <c r="Y99" s="23" cm="1">
        <f t="array" ref="Y99">_xlfn.LET(_xlpm.x, M99:M101, IF(SUM((_xlpm.x="C1")*1)=1, 1, 0))</f>
        <v>0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69" t="s">
        <v>31</v>
      </c>
      <c r="L100" s="169" t="s">
        <v>13</v>
      </c>
      <c r="M100" s="169" t="s">
        <v>29</v>
      </c>
      <c r="N100" s="169" t="s">
        <v>15</v>
      </c>
      <c r="O100" s="169" t="s">
        <v>15</v>
      </c>
      <c r="Q100" s="168">
        <v>7</v>
      </c>
      <c r="R100" s="168">
        <v>5</v>
      </c>
      <c r="S100" s="168">
        <v>8</v>
      </c>
      <c r="T100" s="168">
        <v>2</v>
      </c>
      <c r="U100" s="168">
        <v>2</v>
      </c>
      <c r="W100" s="23" cm="1">
        <f t="array" ref="W100">_xlfn.LET(_xlpm.x, K100:K102, IF(SUM((_xlpm.x="C1")*1)=1, 1, 0))</f>
        <v>1</v>
      </c>
      <c r="X100" s="23" cm="1">
        <f t="array" ref="X100">_xlfn.LET(_xlpm.x, L100:L102, IF(SUM((_xlpm.x="C1")*1)=1, 1, 0))</f>
        <v>0</v>
      </c>
      <c r="Y100" s="23" cm="1">
        <f t="array" ref="Y100">_xlfn.LET(_xlpm.x, M100:M102, IF(SUM((_xlpm.x="C1")*1)=1, 1, 0))</f>
        <v>0</v>
      </c>
      <c r="Z100" s="23">
        <v>1</v>
      </c>
      <c r="AA100" s="23">
        <v>1</v>
      </c>
      <c r="AH100" s="5"/>
      <c r="AI100" s="5"/>
      <c r="AO100" s="5"/>
    </row>
    <row r="101" spans="10:41">
      <c r="J101" s="168">
        <v>97</v>
      </c>
      <c r="K101" s="169" t="s">
        <v>29</v>
      </c>
      <c r="L101" s="169" t="s">
        <v>13</v>
      </c>
      <c r="M101" s="169" t="s">
        <v>13</v>
      </c>
      <c r="N101" s="169" t="s">
        <v>15</v>
      </c>
      <c r="O101" s="169" t="s">
        <v>15</v>
      </c>
      <c r="Q101" s="168">
        <v>8</v>
      </c>
      <c r="R101" s="168">
        <v>5</v>
      </c>
      <c r="S101" s="168">
        <v>5</v>
      </c>
      <c r="T101" s="168">
        <v>2</v>
      </c>
      <c r="U101" s="168">
        <v>2</v>
      </c>
      <c r="W101" s="23" cm="1">
        <f t="array" ref="W101">_xlfn.LET(_xlpm.x, K101:K103, IF(SUM((_xlpm.x="C1")*1)=1, 1, 0))</f>
        <v>1</v>
      </c>
      <c r="X101" s="23" cm="1">
        <f t="array" ref="X101">_xlfn.LET(_xlpm.x, L101:L103, IF(SUM((_xlpm.x="C1")*1)=1, 1, 0))</f>
        <v>0</v>
      </c>
      <c r="Y101" s="23" cm="1">
        <f t="array" ref="Y101">_xlfn.LET(_xlpm.x, M101:M103, IF(SUM((_xlpm.x="C1")*1)=1, 1, 0))</f>
        <v>0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69" t="s">
        <v>14</v>
      </c>
      <c r="L102" s="169" t="s">
        <v>78</v>
      </c>
      <c r="M102" s="169" t="s">
        <v>13</v>
      </c>
      <c r="N102" s="169" t="s">
        <v>13</v>
      </c>
      <c r="O102" s="169" t="s">
        <v>95</v>
      </c>
      <c r="Q102" s="168">
        <v>1</v>
      </c>
      <c r="R102" s="168">
        <v>11</v>
      </c>
      <c r="S102" s="168">
        <v>5</v>
      </c>
      <c r="T102" s="168">
        <v>5</v>
      </c>
      <c r="U102" s="168">
        <v>6</v>
      </c>
      <c r="W102" s="23">
        <v>0</v>
      </c>
      <c r="X102" s="23" cm="1">
        <f t="array" ref="X102">_xlfn.LET(_xlpm.x, L102:L104, IF(SUM((_xlpm.x="C1")*1)=1, 1, 0))</f>
        <v>0</v>
      </c>
      <c r="Y102" s="23" cm="1">
        <f t="array" ref="Y102">_xlfn.LET(_xlpm.x, M102:M104, IF(SUM((_xlpm.x="C1")*1)=1, 1, 0))</f>
        <v>0</v>
      </c>
      <c r="Z102" s="23">
        <v>1</v>
      </c>
      <c r="AA102" s="23">
        <v>1</v>
      </c>
      <c r="AH102" s="5"/>
      <c r="AI102" s="5"/>
      <c r="AO102" s="5"/>
    </row>
    <row r="103" spans="10:41">
      <c r="J103" s="168">
        <v>99</v>
      </c>
      <c r="K103" s="169" t="s">
        <v>95</v>
      </c>
      <c r="L103" s="169" t="s">
        <v>96</v>
      </c>
      <c r="M103" s="169" t="s">
        <v>29</v>
      </c>
      <c r="N103" s="169" t="s">
        <v>28</v>
      </c>
      <c r="O103" s="169" t="s">
        <v>28</v>
      </c>
      <c r="Q103" s="168">
        <v>6</v>
      </c>
      <c r="R103" s="168">
        <v>15</v>
      </c>
      <c r="S103" s="168">
        <v>8</v>
      </c>
      <c r="T103" s="168">
        <v>9</v>
      </c>
      <c r="U103" s="168">
        <v>9</v>
      </c>
      <c r="W103" s="23" cm="1">
        <f t="array" ref="W103">_xlfn.LET(_xlpm.x, K103:K105, IF(SUM((_xlpm.x="C1")*1)=1, 1, 0))</f>
        <v>0</v>
      </c>
      <c r="X103" s="23" cm="1">
        <f t="array" ref="X103">_xlfn.LET(_xlpm.x, L103:L105, IF(SUM((_xlpm.x="C1")*1)=1, 1, 0))</f>
        <v>0</v>
      </c>
      <c r="Y103" s="23" cm="1">
        <f t="array" ref="Y103">_xlfn.LET(_xlpm.x, M103:M105, IF(SUM((_xlpm.x="C1")*1)=1, 1, 0))</f>
        <v>0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69" t="s">
        <v>95</v>
      </c>
      <c r="L104" s="169" t="s">
        <v>12</v>
      </c>
      <c r="M104" s="169" t="s">
        <v>31</v>
      </c>
      <c r="N104" s="169" t="s">
        <v>31</v>
      </c>
      <c r="O104" s="169" t="s">
        <v>12</v>
      </c>
      <c r="Q104" s="168">
        <v>6</v>
      </c>
      <c r="R104" s="168">
        <v>4</v>
      </c>
      <c r="S104" s="168">
        <v>7</v>
      </c>
      <c r="T104" s="168">
        <v>7</v>
      </c>
      <c r="U104" s="168">
        <v>4</v>
      </c>
      <c r="W104" s="23" cm="1">
        <f t="array" ref="W104">_xlfn.LET(_xlpm.x, K104:K106, IF(SUM((_xlpm.x="C1")*1)=1, 1, 0))</f>
        <v>0</v>
      </c>
      <c r="X104" s="23" cm="1">
        <f t="array" ref="X104">_xlfn.LET(_xlpm.x, L104:L106, IF(SUM((_xlpm.x="C1")*1)=1, 1, 0))</f>
        <v>0</v>
      </c>
      <c r="Y104" s="23" cm="1">
        <f t="array" ref="Y104">_xlfn.LET(_xlpm.x, M104:M106, IF(SUM((_xlpm.x="C1")*1)=1, 1, 0))</f>
        <v>0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69" t="s">
        <v>28</v>
      </c>
      <c r="L105" s="169" t="s">
        <v>95</v>
      </c>
      <c r="M105" s="169" t="s">
        <v>31</v>
      </c>
      <c r="N105" s="169" t="s">
        <v>29</v>
      </c>
      <c r="O105" s="169" t="s">
        <v>13</v>
      </c>
      <c r="Q105" s="168">
        <v>9</v>
      </c>
      <c r="R105" s="168">
        <v>6</v>
      </c>
      <c r="S105" s="168">
        <v>7</v>
      </c>
      <c r="T105" s="168">
        <v>8</v>
      </c>
      <c r="U105" s="168">
        <v>5</v>
      </c>
      <c r="W105" s="23" cm="1">
        <f t="array" ref="W105">_xlfn.LET(_xlpm.x, K105:K107, IF(SUM((_xlpm.x="C1")*1)=1, 1, 0))</f>
        <v>0</v>
      </c>
      <c r="X105" s="23" cm="1">
        <f t="array" ref="X105">_xlfn.LET(_xlpm.x, L105:L107, IF(SUM((_xlpm.x="C1")*1)=1, 1, 0))</f>
        <v>0</v>
      </c>
      <c r="Y105" s="23" cm="1">
        <f t="array" ref="Y105">_xlfn.LET(_xlpm.x, M105:M107, IF(SUM((_xlpm.x="C1")*1)=1, 1, 0))</f>
        <v>0</v>
      </c>
      <c r="Z105" s="23">
        <v>1</v>
      </c>
      <c r="AA105" s="23">
        <v>1</v>
      </c>
      <c r="AH105" s="5"/>
      <c r="AI105" s="5"/>
      <c r="AO105" s="5"/>
    </row>
    <row r="106" spans="10:41">
      <c r="J106" s="168">
        <v>102</v>
      </c>
      <c r="K106" s="169" t="s">
        <v>12</v>
      </c>
      <c r="L106" s="169" t="s">
        <v>95</v>
      </c>
      <c r="M106" s="169" t="s">
        <v>95</v>
      </c>
      <c r="N106" s="169" t="s">
        <v>29</v>
      </c>
      <c r="O106" s="169" t="s">
        <v>28</v>
      </c>
      <c r="Q106" s="168">
        <v>4</v>
      </c>
      <c r="R106" s="168">
        <v>6</v>
      </c>
      <c r="S106" s="168">
        <v>6</v>
      </c>
      <c r="T106" s="168">
        <v>8</v>
      </c>
      <c r="U106" s="168">
        <v>9</v>
      </c>
      <c r="W106" s="23" cm="1">
        <f t="array" ref="W106">_xlfn.LET(_xlpm.x, K106:K108, IF(SUM((_xlpm.x="C1")*1)=1, 1, 0))</f>
        <v>0</v>
      </c>
      <c r="X106" s="23" cm="1">
        <f t="array" ref="X106">_xlfn.LET(_xlpm.x, L106:L108, IF(SUM((_xlpm.x="C1")*1)=1, 1, 0))</f>
        <v>0</v>
      </c>
      <c r="Y106" s="23" cm="1">
        <f t="array" ref="Y106">_xlfn.LET(_xlpm.x, M106:M108, IF(SUM((_xlpm.x="C1")*1)=1, 1, 0))</f>
        <v>0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69" t="s">
        <v>29</v>
      </c>
      <c r="L107" s="169" t="s">
        <v>95</v>
      </c>
      <c r="M107" s="169" t="s">
        <v>16</v>
      </c>
      <c r="N107" s="169" t="s">
        <v>13</v>
      </c>
      <c r="O107" s="169" t="s">
        <v>30</v>
      </c>
      <c r="Q107" s="168">
        <v>8</v>
      </c>
      <c r="R107" s="168">
        <v>6</v>
      </c>
      <c r="S107" s="168">
        <v>3</v>
      </c>
      <c r="T107" s="168">
        <v>5</v>
      </c>
      <c r="U107" s="168">
        <v>10</v>
      </c>
      <c r="W107" s="23" cm="1">
        <f t="array" ref="W107">_xlfn.LET(_xlpm.x, K107:K109, IF(SUM((_xlpm.x="C1")*1)=1, 1, 0))</f>
        <v>0</v>
      </c>
      <c r="X107" s="23" cm="1">
        <f t="array" ref="X107">_xlfn.LET(_xlpm.x, L107:L109, IF(SUM((_xlpm.x="C1")*1)=1, 1, 0))</f>
        <v>0</v>
      </c>
      <c r="Y107" s="23" cm="1">
        <f t="array" ref="Y107">_xlfn.LET(_xlpm.x, M107:M109, IF(SUM((_xlpm.x="C1")*1)=1, 1, 0))</f>
        <v>0</v>
      </c>
      <c r="Z107" s="23">
        <v>1</v>
      </c>
      <c r="AA107" s="23">
        <v>1</v>
      </c>
      <c r="AH107" s="5"/>
      <c r="AI107" s="5"/>
      <c r="AO107" s="5"/>
    </row>
    <row r="108" spans="10:41">
      <c r="J108" s="168">
        <v>104</v>
      </c>
      <c r="K108" s="169" t="s">
        <v>13</v>
      </c>
      <c r="L108" s="169" t="s">
        <v>30</v>
      </c>
      <c r="M108" s="169" t="s">
        <v>29</v>
      </c>
      <c r="N108" s="169" t="s">
        <v>30</v>
      </c>
      <c r="O108" s="169" t="s">
        <v>30</v>
      </c>
      <c r="Q108" s="168">
        <v>5</v>
      </c>
      <c r="R108" s="168">
        <v>10</v>
      </c>
      <c r="S108" s="168">
        <v>8</v>
      </c>
      <c r="T108" s="168">
        <v>10</v>
      </c>
      <c r="U108" s="168">
        <v>10</v>
      </c>
      <c r="W108" s="23" cm="1">
        <f t="array" ref="W108">_xlfn.LET(_xlpm.x, K108:K110, IF(SUM((_xlpm.x="C1")*1)=1, 1, 0))</f>
        <v>0</v>
      </c>
      <c r="X108" s="23" cm="1">
        <f t="array" ref="X108">_xlfn.LET(_xlpm.x, L108:L110, IF(SUM((_xlpm.x="C1")*1)=1, 1, 0))</f>
        <v>0</v>
      </c>
      <c r="Y108" s="23">
        <v>1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69" t="s">
        <v>30</v>
      </c>
      <c r="L109" s="169" t="s">
        <v>16</v>
      </c>
      <c r="M109" s="169" t="s">
        <v>31</v>
      </c>
      <c r="N109" s="169" t="s">
        <v>28</v>
      </c>
      <c r="O109" s="169" t="s">
        <v>16</v>
      </c>
      <c r="Q109" s="168">
        <v>10</v>
      </c>
      <c r="R109" s="168">
        <v>3</v>
      </c>
      <c r="S109" s="168">
        <v>7</v>
      </c>
      <c r="T109" s="168">
        <v>9</v>
      </c>
      <c r="U109" s="168">
        <v>3</v>
      </c>
      <c r="W109" s="23" cm="1">
        <f t="array" ref="W109">_xlfn.LET(_xlpm.x, K109:K111, IF(SUM((_xlpm.x="C1")*1)=1, 1, 0))</f>
        <v>0</v>
      </c>
      <c r="X109" s="23" cm="1">
        <f t="array" ref="X109">_xlfn.LET(_xlpm.x, L109:L111, IF(SUM((_xlpm.x="C1")*1)=1, 1, 0))</f>
        <v>0</v>
      </c>
      <c r="Y109" s="23" cm="1">
        <f t="array" ref="Y109">_xlfn.LET(_xlpm.x, M109:M111, IF(SUM((_xlpm.x="C1")*1)=1, 1, 0))</f>
        <v>1</v>
      </c>
      <c r="Z109" s="23">
        <v>1</v>
      </c>
      <c r="AA109" s="23">
        <v>1</v>
      </c>
      <c r="AH109" s="5"/>
      <c r="AI109" s="5"/>
      <c r="AO109" s="5"/>
    </row>
    <row r="110" spans="10:41">
      <c r="J110" s="168">
        <v>106</v>
      </c>
      <c r="K110" s="169" t="s">
        <v>29</v>
      </c>
      <c r="L110" s="169" t="s">
        <v>12</v>
      </c>
      <c r="M110" s="169" t="s">
        <v>13</v>
      </c>
      <c r="N110" s="169" t="s">
        <v>23</v>
      </c>
      <c r="O110" s="169" t="s">
        <v>28</v>
      </c>
      <c r="Q110" s="168">
        <v>8</v>
      </c>
      <c r="R110" s="168">
        <v>4</v>
      </c>
      <c r="S110" s="168">
        <v>5</v>
      </c>
      <c r="T110" s="168">
        <v>5</v>
      </c>
      <c r="U110" s="168">
        <v>9</v>
      </c>
      <c r="W110" s="23" cm="1">
        <f t="array" ref="W110">_xlfn.LET(_xlpm.x, K110:K112, IF(SUM((_xlpm.x="C1")*1)=1, 1, 0))</f>
        <v>0</v>
      </c>
      <c r="X110" s="23" cm="1">
        <f t="array" ref="X110">_xlfn.LET(_xlpm.x, L110:L112, IF(SUM((_xlpm.x="C1")*1)=1, 1, 0))</f>
        <v>0</v>
      </c>
      <c r="Y110" s="23" cm="1">
        <f t="array" ref="Y110">_xlfn.LET(_xlpm.x, M110:M112, IF(SUM((_xlpm.x="C1")*1)=1, 1, 0))</f>
        <v>1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69" t="s">
        <v>29</v>
      </c>
      <c r="L111" s="169" t="s">
        <v>87</v>
      </c>
      <c r="M111" s="169" t="s">
        <v>14</v>
      </c>
      <c r="N111" s="169" t="s">
        <v>95</v>
      </c>
      <c r="O111" s="169" t="s">
        <v>12</v>
      </c>
      <c r="Q111" s="168">
        <v>8</v>
      </c>
      <c r="R111" s="168">
        <v>19</v>
      </c>
      <c r="S111" s="168">
        <v>1</v>
      </c>
      <c r="T111" s="168">
        <v>6</v>
      </c>
      <c r="U111" s="168">
        <v>4</v>
      </c>
      <c r="W111" s="23" cm="1">
        <f t="array" ref="W111">_xlfn.LET(_xlpm.x, K111:K113, IF(SUM((_xlpm.x="C1")*1)=1, 1, 0))</f>
        <v>0</v>
      </c>
      <c r="X111" s="23" cm="1">
        <f t="array" ref="X111">_xlfn.LET(_xlpm.x, L111:L113, IF(SUM((_xlpm.x="C1")*1)=1, 1, 0))</f>
        <v>0</v>
      </c>
      <c r="Y111" s="23">
        <v>0</v>
      </c>
      <c r="Z111" s="23">
        <v>1</v>
      </c>
      <c r="AA111" s="23">
        <v>1</v>
      </c>
      <c r="AH111" s="5"/>
      <c r="AI111" s="5"/>
      <c r="AO111" s="5"/>
    </row>
    <row r="112" spans="10:41">
      <c r="J112" s="168">
        <v>108</v>
      </c>
      <c r="K112" s="169" t="s">
        <v>29</v>
      </c>
      <c r="L112" s="169" t="s">
        <v>85</v>
      </c>
      <c r="M112" s="169" t="s">
        <v>96</v>
      </c>
      <c r="N112" s="169" t="s">
        <v>15</v>
      </c>
      <c r="O112" s="169" t="s">
        <v>16</v>
      </c>
      <c r="Q112" s="168">
        <v>8</v>
      </c>
      <c r="R112" s="168">
        <v>18</v>
      </c>
      <c r="S112" s="168">
        <v>15</v>
      </c>
      <c r="T112" s="168">
        <v>2</v>
      </c>
      <c r="U112" s="168">
        <v>3</v>
      </c>
      <c r="W112" s="23" cm="1">
        <f t="array" ref="W112">_xlfn.LET(_xlpm.x, K112:K114, IF(SUM((_xlpm.x="C1")*1)=1, 1, 0))</f>
        <v>0</v>
      </c>
      <c r="X112" s="23" cm="1">
        <f t="array" ref="X112">_xlfn.LET(_xlpm.x, L112:L114, IF(SUM((_xlpm.x="C1")*1)=1, 1, 0))</f>
        <v>0</v>
      </c>
      <c r="Y112" s="23" cm="1">
        <f t="array" ref="Y112">_xlfn.LET(_xlpm.x, M112:M114, IF(SUM((_xlpm.x="C1")*1)=1, 1, 0))</f>
        <v>0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69" t="s">
        <v>31</v>
      </c>
      <c r="L113" s="169" t="s">
        <v>95</v>
      </c>
      <c r="M113" s="169" t="s">
        <v>82</v>
      </c>
      <c r="N113" s="169" t="s">
        <v>15</v>
      </c>
      <c r="O113" s="169" t="s">
        <v>15</v>
      </c>
      <c r="Q113" s="168">
        <v>7</v>
      </c>
      <c r="R113" s="168">
        <v>6</v>
      </c>
      <c r="S113" s="168">
        <v>16</v>
      </c>
      <c r="T113" s="168">
        <v>2</v>
      </c>
      <c r="U113" s="168">
        <v>2</v>
      </c>
      <c r="W113" s="23" cm="1">
        <f t="array" ref="W113">_xlfn.LET(_xlpm.x, K113:K115, IF(SUM((_xlpm.x="C1")*1)=1, 1, 0))</f>
        <v>0</v>
      </c>
      <c r="X113" s="23" cm="1">
        <f t="array" ref="X113">_xlfn.LET(_xlpm.x, L113:L115, IF(SUM((_xlpm.x="C1")*1)=1, 1, 0))</f>
        <v>0</v>
      </c>
      <c r="Y113" s="23" cm="1">
        <f t="array" ref="Y113">_xlfn.LET(_xlpm.x, M113:M115, IF(SUM((_xlpm.x="C1")*1)=1, 1, 0))</f>
        <v>0</v>
      </c>
      <c r="Z113" s="23">
        <v>1</v>
      </c>
      <c r="AA113" s="23">
        <v>1</v>
      </c>
      <c r="AH113" s="5"/>
      <c r="AI113" s="5"/>
      <c r="AO113" s="5"/>
    </row>
    <row r="114" spans="10:41">
      <c r="J114" s="168">
        <v>110</v>
      </c>
      <c r="K114" s="169" t="s">
        <v>95</v>
      </c>
      <c r="L114" s="169" t="s">
        <v>94</v>
      </c>
      <c r="M114" s="169" t="s">
        <v>29</v>
      </c>
      <c r="N114" s="169" t="s">
        <v>15</v>
      </c>
      <c r="O114" s="169" t="s">
        <v>13</v>
      </c>
      <c r="Q114" s="168">
        <v>6</v>
      </c>
      <c r="R114" s="168">
        <v>17</v>
      </c>
      <c r="S114" s="168">
        <v>8</v>
      </c>
      <c r="T114" s="168">
        <v>2</v>
      </c>
      <c r="U114" s="168">
        <v>5</v>
      </c>
      <c r="W114" s="23" cm="1">
        <f t="array" ref="W114">_xlfn.LET(_xlpm.x, K114:K116, IF(SUM((_xlpm.x="C1")*1)=1, 1, 0))</f>
        <v>0</v>
      </c>
      <c r="X114" s="23" cm="1">
        <f t="array" ref="X114">_xlfn.LET(_xlpm.x, L114:L116, IF(SUM((_xlpm.x="C1")*1)=1, 1, 0))</f>
        <v>0</v>
      </c>
      <c r="Y114" s="23" cm="1">
        <f t="array" ref="Y114">_xlfn.LET(_xlpm.x, M114:M116, IF(SUM((_xlpm.x="C1")*1)=1, 1, 0))</f>
        <v>0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29</v>
      </c>
      <c r="M115" s="169" t="s">
        <v>13</v>
      </c>
      <c r="N115" s="169" t="s">
        <v>30</v>
      </c>
      <c r="O115" s="169" t="s">
        <v>13</v>
      </c>
      <c r="Q115" s="168">
        <v>5</v>
      </c>
      <c r="R115" s="168">
        <v>8</v>
      </c>
      <c r="S115" s="168">
        <v>5</v>
      </c>
      <c r="T115" s="168">
        <v>10</v>
      </c>
      <c r="U115" s="168">
        <v>5</v>
      </c>
      <c r="W115" s="23" cm="1">
        <f t="array" ref="W115">_xlfn.LET(_xlpm.x, K115:K117, IF(SUM((_xlpm.x="C1")*1)=1, 1, 0))</f>
        <v>0</v>
      </c>
      <c r="X115" s="23" cm="1">
        <f t="array" ref="X115">_xlfn.LET(_xlpm.x, L115:L117, IF(SUM((_xlpm.x="C1")*1)=1, 1, 0))</f>
        <v>0</v>
      </c>
      <c r="Y115" s="23" cm="1">
        <f t="array" ref="Y115">_xlfn.LET(_xlpm.x, M115:M117, IF(SUM((_xlpm.x="C1")*1)=1, 1, 0))</f>
        <v>0</v>
      </c>
      <c r="Z115" s="23">
        <v>1</v>
      </c>
      <c r="AA115" s="23">
        <v>1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28</v>
      </c>
      <c r="M116" s="169" t="s">
        <v>95</v>
      </c>
      <c r="N116" s="169" t="s">
        <v>29</v>
      </c>
      <c r="O116" s="169" t="s">
        <v>31</v>
      </c>
      <c r="Q116" s="168">
        <v>7</v>
      </c>
      <c r="R116" s="168">
        <v>9</v>
      </c>
      <c r="S116" s="168">
        <v>6</v>
      </c>
      <c r="T116" s="168">
        <v>8</v>
      </c>
      <c r="U116" s="168">
        <v>7</v>
      </c>
      <c r="W116" s="23" cm="1">
        <f t="array" ref="W116">_xlfn.LET(_xlpm.x, K116:K118, IF(SUM((_xlpm.x="C1")*1)=1, 1, 0))</f>
        <v>0</v>
      </c>
      <c r="X116" s="23" cm="1">
        <f t="array" ref="X116">_xlfn.LET(_xlpm.x, L116:L118, IF(SUM((_xlpm.x="C1")*1)=1, 1, 0))</f>
        <v>0</v>
      </c>
      <c r="Y116" s="23" cm="1">
        <f t="array" ref="Y116">_xlfn.LET(_xlpm.x, M116:M118, IF(SUM((_xlpm.x="C1")*1)=1, 1, 0))</f>
        <v>0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69" t="s">
        <v>95</v>
      </c>
      <c r="L117" s="169" t="s">
        <v>28</v>
      </c>
      <c r="M117" s="169" t="s">
        <v>94</v>
      </c>
      <c r="N117" s="169" t="s">
        <v>30</v>
      </c>
      <c r="O117" s="169" t="s">
        <v>16</v>
      </c>
      <c r="Q117" s="168">
        <v>6</v>
      </c>
      <c r="R117" s="168">
        <v>9</v>
      </c>
      <c r="S117" s="168">
        <v>17</v>
      </c>
      <c r="T117" s="168">
        <v>10</v>
      </c>
      <c r="U117" s="168">
        <v>3</v>
      </c>
      <c r="W117" s="23" cm="1">
        <f t="array" ref="W117">_xlfn.LET(_xlpm.x, K117:K119, IF(SUM((_xlpm.x="C1")*1)=1, 1, 0))</f>
        <v>0</v>
      </c>
      <c r="X117" s="23" cm="1">
        <f t="array" ref="X117">_xlfn.LET(_xlpm.x, L117:L119, IF(SUM((_xlpm.x="C1")*1)=1, 1, 0))</f>
        <v>0</v>
      </c>
      <c r="Y117" s="23" cm="1">
        <f t="array" ref="Y117">_xlfn.LET(_xlpm.x, M117:M119, IF(SUM((_xlpm.x="C1")*1)=1, 1, 0))</f>
        <v>0</v>
      </c>
      <c r="Z117" s="23">
        <v>1</v>
      </c>
      <c r="AA117" s="23">
        <v>1</v>
      </c>
      <c r="AH117" s="5"/>
      <c r="AI117" s="5"/>
      <c r="AO117" s="5"/>
    </row>
    <row r="118" spans="10:41">
      <c r="J118" s="168">
        <v>114</v>
      </c>
      <c r="K118" s="169" t="s">
        <v>29</v>
      </c>
      <c r="L118" s="169" t="s">
        <v>80</v>
      </c>
      <c r="M118" s="169" t="s">
        <v>31</v>
      </c>
      <c r="N118" s="169" t="s">
        <v>16</v>
      </c>
      <c r="O118" s="169" t="s">
        <v>95</v>
      </c>
      <c r="Q118" s="168">
        <v>8</v>
      </c>
      <c r="R118" s="168">
        <v>13</v>
      </c>
      <c r="S118" s="168">
        <v>7</v>
      </c>
      <c r="T118" s="168">
        <v>3</v>
      </c>
      <c r="U118" s="168">
        <v>6</v>
      </c>
      <c r="W118" s="23" cm="1">
        <f t="array" ref="W118">_xlfn.LET(_xlpm.x, K118:K120, IF(SUM((_xlpm.x="C1")*1)=1, 1, 0))</f>
        <v>0</v>
      </c>
      <c r="X118" s="23" cm="1">
        <f t="array" ref="X118">_xlfn.LET(_xlpm.x, L118:L120, IF(SUM((_xlpm.x="C1")*1)=1, 1, 0))</f>
        <v>0</v>
      </c>
      <c r="Y118" s="23" cm="1">
        <f t="array" ref="Y118">_xlfn.LET(_xlpm.x, M118:M120, IF(SUM((_xlpm.x="C1")*1)=1, 1, 0))</f>
        <v>0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69" t="s">
        <v>31</v>
      </c>
      <c r="L119" s="169" t="s">
        <v>29</v>
      </c>
      <c r="M119" s="169" t="s">
        <v>95</v>
      </c>
      <c r="N119" s="169" t="s">
        <v>13</v>
      </c>
      <c r="O119" s="169" t="s">
        <v>23</v>
      </c>
      <c r="Q119" s="168">
        <v>7</v>
      </c>
      <c r="R119" s="168">
        <v>8</v>
      </c>
      <c r="S119" s="168">
        <v>6</v>
      </c>
      <c r="T119" s="168">
        <v>5</v>
      </c>
      <c r="U119" s="168">
        <v>5</v>
      </c>
      <c r="W119" s="23" cm="1">
        <f t="array" ref="W119">_xlfn.LET(_xlpm.x, K119:K121, IF(SUM((_xlpm.x="C1")*1)=1, 1, 0))</f>
        <v>0</v>
      </c>
      <c r="X119" s="23" cm="1">
        <f t="array" ref="X119">_xlfn.LET(_xlpm.x, L119:L121, IF(SUM((_xlpm.x="C1")*1)=1, 1, 0))</f>
        <v>0</v>
      </c>
      <c r="Y119" s="23" cm="1">
        <f t="array" ref="Y119">_xlfn.LET(_xlpm.x, M119:M121, IF(SUM((_xlpm.x="C1")*1)=1, 1, 0))</f>
        <v>0</v>
      </c>
      <c r="Z119" s="23">
        <v>1</v>
      </c>
      <c r="AA119" s="23">
        <v>1</v>
      </c>
      <c r="AH119" s="5"/>
      <c r="AI119" s="5"/>
      <c r="AO119" s="5"/>
    </row>
    <row r="120" spans="10:41">
      <c r="J120" s="168">
        <v>116</v>
      </c>
      <c r="K120" s="169" t="s">
        <v>13</v>
      </c>
      <c r="L120" s="169" t="s">
        <v>29</v>
      </c>
      <c r="M120" s="169" t="s">
        <v>81</v>
      </c>
      <c r="N120" s="169" t="s">
        <v>23</v>
      </c>
      <c r="O120" s="169" t="s">
        <v>31</v>
      </c>
      <c r="Q120" s="168">
        <v>5</v>
      </c>
      <c r="R120" s="168">
        <v>8</v>
      </c>
      <c r="S120" s="168">
        <v>14</v>
      </c>
      <c r="T120" s="168">
        <v>5</v>
      </c>
      <c r="U120" s="168">
        <v>7</v>
      </c>
      <c r="W120" s="23" cm="1">
        <f t="array" ref="W120">_xlfn.LET(_xlpm.x, K120:K122, IF(SUM((_xlpm.x="C1")*1)=1, 1, 0))</f>
        <v>0</v>
      </c>
      <c r="X120" s="23" cm="1">
        <f t="array" ref="X120">_xlfn.LET(_xlpm.x, L120:L122, IF(SUM((_xlpm.x="C1")*1)=1, 1, 0))</f>
        <v>0</v>
      </c>
      <c r="Y120" s="23" cm="1">
        <f t="array" ref="Y120">_xlfn.LET(_xlpm.x, M120:M122, IF(SUM((_xlpm.x="C1")*1)=1, 1, 0))</f>
        <v>0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69" t="s">
        <v>31</v>
      </c>
      <c r="L121" s="169" t="s">
        <v>13</v>
      </c>
      <c r="M121" s="169" t="s">
        <v>95</v>
      </c>
      <c r="N121" s="169" t="s">
        <v>12</v>
      </c>
      <c r="O121" s="169" t="s">
        <v>16</v>
      </c>
      <c r="Q121" s="168">
        <v>7</v>
      </c>
      <c r="R121" s="168">
        <v>5</v>
      </c>
      <c r="S121" s="168">
        <v>6</v>
      </c>
      <c r="T121" s="168">
        <v>4</v>
      </c>
      <c r="U121" s="168">
        <v>3</v>
      </c>
      <c r="W121" s="23" cm="1">
        <f t="array" ref="W121">_xlfn.LET(_xlpm.x, K121:K123, IF(SUM((_xlpm.x="C1")*1)=1, 1, 0))</f>
        <v>0</v>
      </c>
      <c r="X121" s="23" cm="1">
        <f t="array" ref="X121">_xlfn.LET(_xlpm.x, L121:L123, IF(SUM((_xlpm.x="C1")*1)=1, 1, 0))</f>
        <v>0</v>
      </c>
      <c r="Y121" s="23" cm="1">
        <f t="array" ref="Y121">_xlfn.LET(_xlpm.x, M121:M123, IF(SUM((_xlpm.x="C1")*1)=1, 1, 0))</f>
        <v>0</v>
      </c>
      <c r="Z121" s="23">
        <v>1</v>
      </c>
      <c r="AA121" s="23">
        <v>1</v>
      </c>
      <c r="AH121" s="5"/>
      <c r="AI121" s="5"/>
      <c r="AO121" s="5"/>
    </row>
    <row r="122" spans="10:41">
      <c r="J122" s="168">
        <v>118</v>
      </c>
      <c r="K122" s="169" t="s">
        <v>31</v>
      </c>
      <c r="L122" s="169" t="s">
        <v>13</v>
      </c>
      <c r="M122" s="169" t="s">
        <v>31</v>
      </c>
      <c r="N122" s="169" t="s">
        <v>31</v>
      </c>
      <c r="O122" s="169" t="s">
        <v>15</v>
      </c>
      <c r="Q122" s="168">
        <v>7</v>
      </c>
      <c r="R122" s="168">
        <v>5</v>
      </c>
      <c r="S122" s="168">
        <v>7</v>
      </c>
      <c r="T122" s="168">
        <v>7</v>
      </c>
      <c r="U122" s="168">
        <v>2</v>
      </c>
      <c r="W122" s="23" cm="1">
        <f t="array" ref="W122">_xlfn.LET(_xlpm.x, K122:K124, IF(SUM((_xlpm.x="C1")*1)=1, 1, 0))</f>
        <v>0</v>
      </c>
      <c r="X122" s="23" cm="1">
        <f t="array" ref="X122">_xlfn.LET(_xlpm.x, L122:L124, IF(SUM((_xlpm.x="C1")*1)=1, 1, 0))</f>
        <v>0</v>
      </c>
      <c r="Y122" s="23" cm="1">
        <f t="array" ref="Y122">_xlfn.LET(_xlpm.x, M122:M124, IF(SUM((_xlpm.x="C1")*1)=1, 1, 0))</f>
        <v>0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69" t="s">
        <v>13</v>
      </c>
      <c r="L123" s="169" t="s">
        <v>13</v>
      </c>
      <c r="M123" s="169" t="s">
        <v>31</v>
      </c>
      <c r="N123" s="169" t="s">
        <v>31</v>
      </c>
      <c r="O123" s="169" t="s">
        <v>16</v>
      </c>
      <c r="Q123" s="168">
        <v>5</v>
      </c>
      <c r="R123" s="168">
        <v>5</v>
      </c>
      <c r="S123" s="168">
        <v>7</v>
      </c>
      <c r="T123" s="168">
        <v>7</v>
      </c>
      <c r="U123" s="168">
        <v>3</v>
      </c>
      <c r="W123" s="23" cm="1">
        <f t="array" ref="W123">_xlfn.LET(_xlpm.x, K123:K125, IF(SUM((_xlpm.x="C1")*1)=1, 1, 0))</f>
        <v>0</v>
      </c>
      <c r="X123" s="23" cm="1">
        <f t="array" ref="X123">_xlfn.LET(_xlpm.x, L123:L125, IF(SUM((_xlpm.x="C1")*1)=1, 1, 0))</f>
        <v>0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68">
        <v>120</v>
      </c>
      <c r="K124" s="169" t="s">
        <v>13</v>
      </c>
      <c r="L124" s="169" t="s">
        <v>30</v>
      </c>
      <c r="M124" s="169" t="s">
        <v>95</v>
      </c>
      <c r="N124" s="169" t="s">
        <v>28</v>
      </c>
      <c r="O124" s="169" t="s">
        <v>12</v>
      </c>
      <c r="Q124" s="168">
        <v>5</v>
      </c>
      <c r="R124" s="168">
        <v>10</v>
      </c>
      <c r="S124" s="168">
        <v>6</v>
      </c>
      <c r="T124" s="168">
        <v>9</v>
      </c>
      <c r="U124" s="168">
        <v>4</v>
      </c>
      <c r="W124" s="23" cm="1">
        <f t="array" ref="W124">_xlfn.LET(_xlpm.x, K124:K126, IF(SUM((_xlpm.x="C1")*1)=1, 1, 0))</f>
        <v>0</v>
      </c>
      <c r="X124" s="23" cm="1">
        <f t="array" ref="X124">_xlfn.LET(_xlpm.x, L124:L126, IF(SUM((_xlpm.x="C1")*1)=1, 1, 0))</f>
        <v>0</v>
      </c>
      <c r="Y124" s="23" cm="1">
        <f t="array" ref="Y124">_xlfn.LET(_xlpm.x, M124:M126, IF(SUM((_xlpm.x="C1")*1)=1, 1, 0))</f>
        <v>1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69" t="s">
        <v>31</v>
      </c>
      <c r="L125" s="169" t="s">
        <v>16</v>
      </c>
      <c r="M125" s="169" t="s">
        <v>95</v>
      </c>
      <c r="N125" s="169" t="s">
        <v>16</v>
      </c>
      <c r="O125" s="169" t="s">
        <v>13</v>
      </c>
      <c r="Q125" s="168">
        <v>7</v>
      </c>
      <c r="R125" s="168">
        <v>3</v>
      </c>
      <c r="S125" s="168">
        <v>6</v>
      </c>
      <c r="T125" s="168">
        <v>3</v>
      </c>
      <c r="U125" s="168">
        <v>5</v>
      </c>
      <c r="W125" s="23" cm="1">
        <f t="array" ref="W125">_xlfn.LET(_xlpm.x, K125:K127, IF(SUM((_xlpm.x="C1")*1)=1, 1, 0))</f>
        <v>0</v>
      </c>
      <c r="X125" s="23" cm="1">
        <f t="array" ref="X125">_xlfn.LET(_xlpm.x, L125:L127, IF(SUM((_xlpm.x="C1")*1)=1, 1, 0))</f>
        <v>0</v>
      </c>
      <c r="Y125" s="23" cm="1">
        <f t="array" ref="Y125">_xlfn.LET(_xlpm.x, M125:M127, IF(SUM((_xlpm.x="C1")*1)=1, 1, 0))</f>
        <v>1</v>
      </c>
      <c r="Z125" s="23">
        <v>1</v>
      </c>
      <c r="AA125" s="23">
        <v>1</v>
      </c>
      <c r="AH125" s="5"/>
      <c r="AI125" s="5"/>
      <c r="AO125" s="5"/>
    </row>
    <row r="126" spans="10:41">
      <c r="J126" s="168">
        <v>122</v>
      </c>
      <c r="K126" s="169" t="s">
        <v>95</v>
      </c>
      <c r="L126" s="169" t="s">
        <v>28</v>
      </c>
      <c r="M126" s="169" t="s">
        <v>14</v>
      </c>
      <c r="N126" s="169" t="s">
        <v>80</v>
      </c>
      <c r="O126" s="169" t="s">
        <v>28</v>
      </c>
      <c r="Q126" s="168">
        <v>6</v>
      </c>
      <c r="R126" s="168">
        <v>9</v>
      </c>
      <c r="S126" s="168">
        <v>1</v>
      </c>
      <c r="T126" s="168">
        <v>13</v>
      </c>
      <c r="U126" s="168">
        <v>9</v>
      </c>
      <c r="W126" s="23" cm="1">
        <f t="array" ref="W126">_xlfn.LET(_xlpm.x, K126:K128, IF(SUM((_xlpm.x="C1")*1)=1, 1, 0))</f>
        <v>0</v>
      </c>
      <c r="X126" s="23" cm="1">
        <f t="array" ref="X126">_xlfn.LET(_xlpm.x, L126:L128, IF(SUM((_xlpm.x="C1")*1)=1, 1, 0))</f>
        <v>0</v>
      </c>
      <c r="Y126" s="23">
        <v>0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69" t="s">
        <v>29</v>
      </c>
      <c r="L127" s="169" t="s">
        <v>30</v>
      </c>
      <c r="M127" s="169" t="s">
        <v>29</v>
      </c>
      <c r="N127" s="169" t="s">
        <v>79</v>
      </c>
      <c r="O127" s="169" t="s">
        <v>16</v>
      </c>
      <c r="Q127" s="168">
        <v>8</v>
      </c>
      <c r="R127" s="168">
        <v>10</v>
      </c>
      <c r="S127" s="168">
        <v>8</v>
      </c>
      <c r="T127" s="168">
        <v>12</v>
      </c>
      <c r="U127" s="168">
        <v>3</v>
      </c>
      <c r="W127" s="23" cm="1">
        <f t="array" ref="W127">_xlfn.LET(_xlpm.x, K127:K129, IF(SUM((_xlpm.x="C1")*1)=1, 1, 0))</f>
        <v>0</v>
      </c>
      <c r="X127" s="23" cm="1">
        <f t="array" ref="X127">_xlfn.LET(_xlpm.x, L127:L129, IF(SUM((_xlpm.x="C1")*1)=1, 1, 0))</f>
        <v>0</v>
      </c>
      <c r="Y127" s="23" cm="1">
        <f t="array" ref="Y127">_xlfn.LET(_xlpm.x, M127:M129, IF(SUM((_xlpm.x="C1")*1)=1, 1, 0))</f>
        <v>0</v>
      </c>
      <c r="Z127" s="23">
        <v>1</v>
      </c>
      <c r="AA127" s="23">
        <v>1</v>
      </c>
      <c r="AH127" s="5"/>
      <c r="AI127" s="5"/>
      <c r="AO127" s="5"/>
    </row>
    <row r="128" spans="10:41">
      <c r="J128" s="168">
        <v>124</v>
      </c>
      <c r="K128" s="169" t="s">
        <v>13</v>
      </c>
      <c r="L128" s="169" t="s">
        <v>87</v>
      </c>
      <c r="M128" s="169" t="s">
        <v>15</v>
      </c>
      <c r="N128" s="169" t="s">
        <v>30</v>
      </c>
      <c r="O128" s="169" t="s">
        <v>30</v>
      </c>
      <c r="Q128" s="168">
        <v>5</v>
      </c>
      <c r="R128" s="168">
        <v>19</v>
      </c>
      <c r="S128" s="168">
        <v>2</v>
      </c>
      <c r="T128" s="168">
        <v>10</v>
      </c>
      <c r="U128" s="168">
        <v>10</v>
      </c>
      <c r="W128" s="23" cm="1">
        <f t="array" ref="W128">_xlfn.LET(_xlpm.x, K128:K130, IF(SUM((_xlpm.x="C1")*1)=1, 1, 0))</f>
        <v>0</v>
      </c>
      <c r="X128" s="23" cm="1">
        <f t="array" ref="X128">_xlfn.LET(_xlpm.x, L128:L130, IF(SUM((_xlpm.x="C1")*1)=1, 1, 0))</f>
        <v>0</v>
      </c>
      <c r="Y128" s="23" cm="1">
        <f t="array" ref="Y128">_xlfn.LET(_xlpm.x, M128:M130, IF(SUM((_xlpm.x="C1")*1)=1, 1, 0))</f>
        <v>0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9" t="s">
        <v>31</v>
      </c>
      <c r="L129" s="169" t="s">
        <v>15</v>
      </c>
      <c r="M129" s="169" t="s">
        <v>13</v>
      </c>
      <c r="N129" s="169" t="s">
        <v>30</v>
      </c>
      <c r="O129" s="169" t="s">
        <v>16</v>
      </c>
      <c r="Q129" s="168">
        <v>7</v>
      </c>
      <c r="R129" s="168">
        <v>2</v>
      </c>
      <c r="S129" s="168">
        <v>5</v>
      </c>
      <c r="T129" s="168">
        <v>10</v>
      </c>
      <c r="U129" s="168">
        <v>3</v>
      </c>
      <c r="W129" s="23" cm="1">
        <f t="array" ref="W129">_xlfn.LET(_xlpm.x, K129:K131, IF(SUM((_xlpm.x="C1")*1)=1, 1, 0))</f>
        <v>0</v>
      </c>
      <c r="X129" s="23" cm="1">
        <f t="array" ref="X129">_xlfn.LET(_xlpm.x, L129:L131, IF(SUM((_xlpm.x="C1")*1)=1, 1, 0))</f>
        <v>0</v>
      </c>
      <c r="Y129" s="23" cm="1">
        <f t="array" ref="Y129">_xlfn.LET(_xlpm.x, M129:M131, IF(SUM((_xlpm.x="C1")*1)=1, 1, 0))</f>
        <v>0</v>
      </c>
      <c r="Z129" s="23">
        <v>1</v>
      </c>
      <c r="AA129" s="23">
        <v>1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85</v>
      </c>
      <c r="M130" s="169" t="s">
        <v>29</v>
      </c>
      <c r="N130" s="169" t="s">
        <v>30</v>
      </c>
      <c r="O130" s="169" t="s">
        <v>15</v>
      </c>
      <c r="Q130" s="168">
        <v>8</v>
      </c>
      <c r="R130" s="168">
        <v>18</v>
      </c>
      <c r="S130" s="168">
        <v>8</v>
      </c>
      <c r="T130" s="168">
        <v>10</v>
      </c>
      <c r="U130" s="168">
        <v>2</v>
      </c>
      <c r="W130" s="23" cm="1">
        <f t="array" ref="W130">_xlfn.LET(_xlpm.x, K130:K132, IF(SUM((_xlpm.x="C1")*1)=1, 1, 0))</f>
        <v>0</v>
      </c>
      <c r="X130" s="23" cm="1">
        <f t="array" ref="X130">_xlfn.LET(_xlpm.x, L130:L132, IF(SUM((_xlpm.x="C1")*1)=1, 1, 0))</f>
        <v>0</v>
      </c>
      <c r="Y130" s="23" cm="1">
        <f t="array" ref="Y130">_xlfn.LET(_xlpm.x, M130:M132, IF(SUM((_xlpm.x="C1")*1)=1, 1, 0))</f>
        <v>0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12</v>
      </c>
      <c r="M131" s="169" t="s">
        <v>31</v>
      </c>
      <c r="N131" s="169" t="s">
        <v>12</v>
      </c>
      <c r="O131" s="169" t="s">
        <v>12</v>
      </c>
      <c r="Q131" s="168">
        <v>6</v>
      </c>
      <c r="R131" s="168">
        <v>4</v>
      </c>
      <c r="S131" s="168">
        <v>7</v>
      </c>
      <c r="T131" s="168">
        <v>4</v>
      </c>
      <c r="U131" s="168">
        <v>4</v>
      </c>
      <c r="W131" s="23" cm="1">
        <f t="array" ref="W131">_xlfn.LET(_xlpm.x, K131:K133, IF(SUM((_xlpm.x="C1")*1)=1, 1, 0))</f>
        <v>0</v>
      </c>
      <c r="X131" s="23" cm="1">
        <f t="array" ref="X131">_xlfn.LET(_xlpm.x, L131:L133, IF(SUM((_xlpm.x="C1")*1)=1, 1, 0))</f>
        <v>0</v>
      </c>
      <c r="Y131" s="23" cm="1">
        <f t="array" ref="Y131">_xlfn.LET(_xlpm.x, M131:M133, IF(SUM((_xlpm.x="C1")*1)=1, 1, 0))</f>
        <v>0</v>
      </c>
      <c r="Z131" s="23">
        <v>1</v>
      </c>
      <c r="AA131" s="23">
        <v>1</v>
      </c>
      <c r="AH131" s="5"/>
      <c r="AI131" s="5"/>
      <c r="AO131" s="5"/>
    </row>
    <row r="132" spans="10:41">
      <c r="J132" s="168">
        <v>128</v>
      </c>
      <c r="K132" s="169" t="s">
        <v>95</v>
      </c>
      <c r="L132" s="169" t="s">
        <v>87</v>
      </c>
      <c r="M132" s="169" t="s">
        <v>31</v>
      </c>
      <c r="N132" s="169" t="s">
        <v>95</v>
      </c>
      <c r="O132" s="169" t="s">
        <v>12</v>
      </c>
      <c r="Q132" s="168">
        <v>6</v>
      </c>
      <c r="R132" s="168">
        <v>19</v>
      </c>
      <c r="S132" s="168">
        <v>7</v>
      </c>
      <c r="T132" s="168">
        <v>6</v>
      </c>
      <c r="U132" s="168">
        <v>4</v>
      </c>
      <c r="W132" s="23" cm="1">
        <f t="array" ref="W132">_xlfn.LET(_xlpm.x, K132:K134, IF(SUM((_xlpm.x="C1")*1)=1, 1, 0))</f>
        <v>0</v>
      </c>
      <c r="X132" s="23" cm="1">
        <f t="array" ref="X132">_xlfn.LET(_xlpm.x, L132:L134, IF(SUM((_xlpm.x="C1")*1)=1, 1, 0))</f>
        <v>0</v>
      </c>
      <c r="Y132" s="23" cm="1">
        <f t="array" ref="Y132">_xlfn.LET(_xlpm.x, M132:M134, IF(SUM((_xlpm.x="C1")*1)=1, 1, 0))</f>
        <v>0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69" t="s">
        <v>13</v>
      </c>
      <c r="L133" s="169" t="s">
        <v>87</v>
      </c>
      <c r="M133" s="169" t="s">
        <v>13</v>
      </c>
      <c r="N133" s="169" t="s">
        <v>30</v>
      </c>
      <c r="O133" s="169" t="s">
        <v>30</v>
      </c>
      <c r="Q133" s="168">
        <v>5</v>
      </c>
      <c r="R133" s="168">
        <v>19</v>
      </c>
      <c r="S133" s="168">
        <v>5</v>
      </c>
      <c r="T133" s="168">
        <v>10</v>
      </c>
      <c r="U133" s="168">
        <v>10</v>
      </c>
      <c r="W133" s="23" cm="1">
        <f t="array" ref="W133">_xlfn.LET(_xlpm.x, K133:K135, IF(SUM((_xlpm.x="C1")*1)=1, 1, 0))</f>
        <v>0</v>
      </c>
      <c r="X133" s="23" cm="1">
        <f t="array" ref="X133">_xlfn.LET(_xlpm.x, L133:L135, IF(SUM((_xlpm.x="C1")*1)=1, 1, 0))</f>
        <v>0</v>
      </c>
      <c r="Y133" s="23" cm="1">
        <f t="array" ref="Y133">_xlfn.LET(_xlpm.x, M133:M135, IF(SUM((_xlpm.x="C1")*1)=1, 1, 0))</f>
        <v>0</v>
      </c>
      <c r="Z133" s="23">
        <v>1</v>
      </c>
      <c r="AA133" s="23">
        <v>1</v>
      </c>
      <c r="AH133" s="5"/>
      <c r="AI133" s="5"/>
      <c r="AO133" s="5"/>
    </row>
    <row r="134" spans="10:41">
      <c r="J134" s="168">
        <v>130</v>
      </c>
      <c r="K134" s="169" t="s">
        <v>29</v>
      </c>
      <c r="L134" s="169" t="s">
        <v>15</v>
      </c>
      <c r="M134" s="169" t="s">
        <v>13</v>
      </c>
      <c r="N134" s="169" t="s">
        <v>12</v>
      </c>
      <c r="O134" s="169" t="s">
        <v>28</v>
      </c>
      <c r="Q134" s="168">
        <v>8</v>
      </c>
      <c r="R134" s="168">
        <v>2</v>
      </c>
      <c r="S134" s="168">
        <v>5</v>
      </c>
      <c r="T134" s="168">
        <v>4</v>
      </c>
      <c r="U134" s="168">
        <v>9</v>
      </c>
      <c r="W134" s="23" cm="1">
        <f t="array" ref="W134">_xlfn.LET(_xlpm.x, K134:K136, IF(SUM((_xlpm.x="C1")*1)=1, 1, 0))</f>
        <v>0</v>
      </c>
      <c r="X134" s="23" cm="1">
        <f t="array" ref="X134">_xlfn.LET(_xlpm.x, L134:L136, IF(SUM((_xlpm.x="C1")*1)=1, 1, 0))</f>
        <v>0</v>
      </c>
      <c r="Y134" s="23" cm="1">
        <f t="array" ref="Y134">_xlfn.LET(_xlpm.x, M134:M136, IF(SUM((_xlpm.x="C1")*1)=1, 1, 0))</f>
        <v>0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31</v>
      </c>
      <c r="N135" s="169" t="s">
        <v>13</v>
      </c>
      <c r="O135" s="169" t="s">
        <v>95</v>
      </c>
      <c r="Q135" s="168">
        <v>8</v>
      </c>
      <c r="R135" s="168">
        <v>13</v>
      </c>
      <c r="S135" s="168">
        <v>7</v>
      </c>
      <c r="T135" s="168">
        <v>5</v>
      </c>
      <c r="U135" s="168">
        <v>6</v>
      </c>
      <c r="W135" s="23" cm="1">
        <f t="array" ref="W135">_xlfn.LET(_xlpm.x, K135:K137, IF(SUM((_xlpm.x="C1")*1)=1, 1, 0))</f>
        <v>0</v>
      </c>
      <c r="X135" s="23" cm="1">
        <f t="array" ref="X135">_xlfn.LET(_xlpm.x, L135:L137, IF(SUM((_xlpm.x="C1")*1)=1, 1, 0))</f>
        <v>0</v>
      </c>
      <c r="Y135" s="23" cm="1">
        <f t="array" ref="Y135">_xlfn.LET(_xlpm.x, M135:M137, IF(SUM((_xlpm.x="C1")*1)=1, 1, 0))</f>
        <v>0</v>
      </c>
      <c r="Z135" s="23">
        <v>1</v>
      </c>
      <c r="AA135" s="23">
        <v>1</v>
      </c>
      <c r="AH135" s="5"/>
      <c r="AI135" s="5"/>
      <c r="AO135" s="5"/>
    </row>
    <row r="136" spans="10:41">
      <c r="J136" s="168">
        <v>132</v>
      </c>
      <c r="K136" s="169" t="s">
        <v>31</v>
      </c>
      <c r="L136" s="169" t="s">
        <v>29</v>
      </c>
      <c r="M136" s="169" t="s">
        <v>82</v>
      </c>
      <c r="N136" s="169" t="s">
        <v>79</v>
      </c>
      <c r="O136" s="169" t="s">
        <v>15</v>
      </c>
      <c r="Q136" s="168">
        <v>7</v>
      </c>
      <c r="R136" s="168">
        <v>8</v>
      </c>
      <c r="S136" s="168">
        <v>16</v>
      </c>
      <c r="T136" s="168">
        <v>12</v>
      </c>
      <c r="U136" s="168">
        <v>2</v>
      </c>
      <c r="W136" s="23" cm="1">
        <f t="array" ref="W136">_xlfn.LET(_xlpm.x, K136:K138, IF(SUM((_xlpm.x="C1")*1)=1, 1, 0))</f>
        <v>0</v>
      </c>
      <c r="X136" s="23" cm="1">
        <f t="array" ref="X136">_xlfn.LET(_xlpm.x, L136:L138, IF(SUM((_xlpm.x="C1")*1)=1, 1, 0))</f>
        <v>0</v>
      </c>
      <c r="Y136" s="23" cm="1">
        <f t="array" ref="Y136">_xlfn.LET(_xlpm.x, M136:M138, IF(SUM((_xlpm.x="C1")*1)=1, 1, 0))</f>
        <v>0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69" t="s">
        <v>95</v>
      </c>
      <c r="L137" s="169" t="s">
        <v>12</v>
      </c>
      <c r="M137" s="169" t="s">
        <v>31</v>
      </c>
      <c r="N137" s="169" t="s">
        <v>15</v>
      </c>
      <c r="O137" s="169" t="s">
        <v>13</v>
      </c>
      <c r="Q137" s="168">
        <v>6</v>
      </c>
      <c r="R137" s="168">
        <v>4</v>
      </c>
      <c r="S137" s="168">
        <v>7</v>
      </c>
      <c r="T137" s="168">
        <v>2</v>
      </c>
      <c r="U137" s="168">
        <v>5</v>
      </c>
      <c r="W137" s="23" cm="1">
        <f t="array" ref="W137">_xlfn.LET(_xlpm.x, K137:K139, IF(SUM((_xlpm.x="C1")*1)=1, 1, 0))</f>
        <v>0</v>
      </c>
      <c r="X137" s="23" cm="1">
        <f t="array" ref="X137">_xlfn.LET(_xlpm.x, L137:L139, IF(SUM((_xlpm.x="C1")*1)=1, 1, 0))</f>
        <v>0</v>
      </c>
      <c r="Y137" s="23" cm="1">
        <f t="array" ref="Y137">_xlfn.LET(_xlpm.x, M137:M139, IF(SUM((_xlpm.x="C1")*1)=1, 1, 0))</f>
        <v>0</v>
      </c>
      <c r="Z137" s="23">
        <v>1</v>
      </c>
      <c r="AA137" s="23">
        <v>1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13</v>
      </c>
      <c r="M138" s="169" t="s">
        <v>13</v>
      </c>
      <c r="N138" s="169" t="s">
        <v>28</v>
      </c>
      <c r="O138" s="169" t="s">
        <v>16</v>
      </c>
      <c r="Q138" s="168">
        <v>8</v>
      </c>
      <c r="R138" s="168">
        <v>5</v>
      </c>
      <c r="S138" s="168">
        <v>5</v>
      </c>
      <c r="T138" s="168">
        <v>9</v>
      </c>
      <c r="U138" s="168">
        <v>3</v>
      </c>
      <c r="W138" s="23" cm="1">
        <f t="array" ref="W138">_xlfn.LET(_xlpm.x, K138:K140, IF(SUM((_xlpm.x="C1")*1)=1, 1, 0))</f>
        <v>0</v>
      </c>
      <c r="X138" s="23" cm="1">
        <f t="array" ref="X138">_xlfn.LET(_xlpm.x, L138:L140, IF(SUM((_xlpm.x="C1")*1)=1, 1, 0))</f>
        <v>0</v>
      </c>
      <c r="Y138" s="23" cm="1">
        <f t="array" ref="Y138">_xlfn.LET(_xlpm.x, M138:M140, IF(SUM((_xlpm.x="C1")*1)=1, 1, 0))</f>
        <v>0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69" t="s">
        <v>31</v>
      </c>
      <c r="L139" s="169" t="s">
        <v>15</v>
      </c>
      <c r="M139" s="169" t="s">
        <v>29</v>
      </c>
      <c r="N139" s="169" t="s">
        <v>85</v>
      </c>
      <c r="O139" s="169" t="s">
        <v>30</v>
      </c>
      <c r="Q139" s="168">
        <v>7</v>
      </c>
      <c r="R139" s="168">
        <v>2</v>
      </c>
      <c r="S139" s="168">
        <v>8</v>
      </c>
      <c r="T139" s="168">
        <v>18</v>
      </c>
      <c r="U139" s="168">
        <v>10</v>
      </c>
      <c r="W139" s="23" cm="1">
        <f t="array" ref="W139">_xlfn.LET(_xlpm.x, K139:K141, IF(SUM((_xlpm.x="C1")*1)=1, 1, 0))</f>
        <v>0</v>
      </c>
      <c r="X139" s="23" cm="1">
        <f t="array" ref="X139">_xlfn.LET(_xlpm.x, L139:L141, IF(SUM((_xlpm.x="C1")*1)=1, 1, 0))</f>
        <v>0</v>
      </c>
      <c r="Y139" s="23" cm="1">
        <f t="array" ref="Y139">_xlfn.LET(_xlpm.x, M139:M141, IF(SUM((_xlpm.x="C1")*1)=1, 1, 0))</f>
        <v>0</v>
      </c>
      <c r="Z139" s="23">
        <v>1</v>
      </c>
      <c r="AA139" s="23">
        <v>1</v>
      </c>
      <c r="AH139" s="5"/>
      <c r="AI139" s="5"/>
      <c r="AO139" s="5"/>
    </row>
    <row r="140" spans="10:41">
      <c r="J140" s="168">
        <v>136</v>
      </c>
      <c r="K140" s="169" t="s">
        <v>13</v>
      </c>
      <c r="L140" s="169" t="s">
        <v>31</v>
      </c>
      <c r="M140" s="169" t="s">
        <v>13</v>
      </c>
      <c r="N140" s="169" t="s">
        <v>28</v>
      </c>
      <c r="O140" s="169" t="s">
        <v>31</v>
      </c>
      <c r="Q140" s="168">
        <v>5</v>
      </c>
      <c r="R140" s="168">
        <v>7</v>
      </c>
      <c r="S140" s="168">
        <v>5</v>
      </c>
      <c r="T140" s="168">
        <v>9</v>
      </c>
      <c r="U140" s="168">
        <v>7</v>
      </c>
      <c r="W140" s="23" cm="1">
        <f t="array" ref="W140">_xlfn.LET(_xlpm.x, K140:K142, IF(SUM((_xlpm.x="C1")*1)=1, 1, 0))</f>
        <v>0</v>
      </c>
      <c r="X140" s="23" cm="1">
        <f t="array" ref="X140">_xlfn.LET(_xlpm.x, L140:L142, IF(SUM((_xlpm.x="C1")*1)=1, 1, 0))</f>
        <v>0</v>
      </c>
      <c r="Y140" s="23" cm="1">
        <f t="array" ref="Y140">_xlfn.LET(_xlpm.x, M140:M142, IF(SUM((_xlpm.x="C1")*1)=1, 1, 0))</f>
        <v>0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9" t="s">
        <v>29</v>
      </c>
      <c r="L141" s="169" t="s">
        <v>31</v>
      </c>
      <c r="M141" s="169" t="s">
        <v>95</v>
      </c>
      <c r="N141" s="169" t="s">
        <v>15</v>
      </c>
      <c r="O141" s="169" t="s">
        <v>28</v>
      </c>
      <c r="Q141" s="168">
        <v>8</v>
      </c>
      <c r="R141" s="168">
        <v>7</v>
      </c>
      <c r="S141" s="168">
        <v>6</v>
      </c>
      <c r="T141" s="168">
        <v>2</v>
      </c>
      <c r="U141" s="168">
        <v>9</v>
      </c>
      <c r="W141" s="23" cm="1">
        <f t="array" ref="W141">_xlfn.LET(_xlpm.x, K141:K143, IF(SUM((_xlpm.x="C1")*1)=1, 1, 0))</f>
        <v>0</v>
      </c>
      <c r="X141" s="23" cm="1">
        <f t="array" ref="X141">_xlfn.LET(_xlpm.x, L141:L143, IF(SUM((_xlpm.x="C1")*1)=1, 1, 0))</f>
        <v>0</v>
      </c>
      <c r="Y141" s="23" cm="1">
        <f t="array" ref="Y141">_xlfn.LET(_xlpm.x, M141:M143, IF(SUM((_xlpm.x="C1")*1)=1, 1, 0))</f>
        <v>0</v>
      </c>
      <c r="Z141" s="23">
        <v>1</v>
      </c>
      <c r="AA141" s="23">
        <v>1</v>
      </c>
      <c r="AH141" s="5"/>
      <c r="AI141" s="5"/>
      <c r="AO141" s="5"/>
    </row>
    <row r="142" spans="10:41">
      <c r="J142" s="168">
        <v>138</v>
      </c>
      <c r="K142" s="169" t="s">
        <v>31</v>
      </c>
      <c r="L142" s="169" t="s">
        <v>31</v>
      </c>
      <c r="M142" s="169" t="s">
        <v>94</v>
      </c>
      <c r="N142" s="169" t="s">
        <v>95</v>
      </c>
      <c r="O142" s="169" t="s">
        <v>12</v>
      </c>
      <c r="Q142" s="168">
        <v>7</v>
      </c>
      <c r="R142" s="168">
        <v>7</v>
      </c>
      <c r="S142" s="168">
        <v>17</v>
      </c>
      <c r="T142" s="168">
        <v>6</v>
      </c>
      <c r="U142" s="168">
        <v>4</v>
      </c>
      <c r="W142" s="23" cm="1">
        <f t="array" ref="W142">_xlfn.LET(_xlpm.x, K142:K144, IF(SUM((_xlpm.x="C1")*1)=1, 1, 0))</f>
        <v>0</v>
      </c>
      <c r="X142" s="23" cm="1">
        <f t="array" ref="X142">_xlfn.LET(_xlpm.x, L142:L144, IF(SUM((_xlpm.x="C1")*1)=1, 1, 0))</f>
        <v>0</v>
      </c>
      <c r="Y142" s="23" cm="1">
        <f t="array" ref="Y142">_xlfn.LET(_xlpm.x, M142:M144, IF(SUM((_xlpm.x="C1")*1)=1, 1, 0))</f>
        <v>0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16</v>
      </c>
      <c r="M143" s="169" t="s">
        <v>29</v>
      </c>
      <c r="N143" s="169" t="s">
        <v>12</v>
      </c>
      <c r="O143" s="169" t="s">
        <v>31</v>
      </c>
      <c r="Q143" s="168">
        <v>5</v>
      </c>
      <c r="R143" s="168">
        <v>3</v>
      </c>
      <c r="S143" s="168">
        <v>8</v>
      </c>
      <c r="T143" s="168">
        <v>4</v>
      </c>
      <c r="U143" s="168">
        <v>7</v>
      </c>
      <c r="W143" s="23" cm="1">
        <f t="array" ref="W143">_xlfn.LET(_xlpm.x, K143:K145, IF(SUM((_xlpm.x="C1")*1)=1, 1, 0))</f>
        <v>0</v>
      </c>
      <c r="X143" s="23" cm="1">
        <f t="array" ref="X143">_xlfn.LET(_xlpm.x, L143:L145, IF(SUM((_xlpm.x="C1")*1)=1, 1, 0))</f>
        <v>0</v>
      </c>
      <c r="Y143" s="23" cm="1">
        <f t="array" ref="Y143">_xlfn.LET(_xlpm.x, M143:M145, IF(SUM((_xlpm.x="C1")*1)=1, 1, 0))</f>
        <v>0</v>
      </c>
      <c r="Z143" s="23">
        <v>1</v>
      </c>
      <c r="AA143" s="23">
        <v>1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31</v>
      </c>
      <c r="M144" s="169" t="s">
        <v>13</v>
      </c>
      <c r="N144" s="169" t="s">
        <v>29</v>
      </c>
      <c r="O144" s="169" t="s">
        <v>31</v>
      </c>
      <c r="Q144" s="168">
        <v>6</v>
      </c>
      <c r="R144" s="168">
        <v>7</v>
      </c>
      <c r="S144" s="168">
        <v>5</v>
      </c>
      <c r="T144" s="168">
        <v>8</v>
      </c>
      <c r="U144" s="168">
        <v>7</v>
      </c>
      <c r="W144" s="23" cm="1">
        <f t="array" ref="W144">_xlfn.LET(_xlpm.x, K144:K146, IF(SUM((_xlpm.x="C1")*1)=1, 1, 0))</f>
        <v>0</v>
      </c>
      <c r="X144" s="23" cm="1">
        <f t="array" ref="X144">_xlfn.LET(_xlpm.x, L144:L146, IF(SUM((_xlpm.x="C1")*1)=1, 1, 0))</f>
        <v>0</v>
      </c>
      <c r="Y144" s="23" cm="1">
        <f t="array" ref="Y144">_xlfn.LET(_xlpm.x, M144:M146, IF(SUM((_xlpm.x="C1")*1)=1, 1, 0))</f>
        <v>0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31</v>
      </c>
      <c r="M145" s="169" t="s">
        <v>13</v>
      </c>
      <c r="N145" s="169" t="s">
        <v>31</v>
      </c>
      <c r="O145" s="169" t="s">
        <v>23</v>
      </c>
      <c r="Q145" s="168">
        <v>7</v>
      </c>
      <c r="R145" s="168">
        <v>7</v>
      </c>
      <c r="S145" s="168">
        <v>5</v>
      </c>
      <c r="T145" s="168">
        <v>7</v>
      </c>
      <c r="U145" s="168">
        <v>5</v>
      </c>
      <c r="W145" s="23" cm="1">
        <f t="array" ref="W145">_xlfn.LET(_xlpm.x, K145:K147, IF(SUM((_xlpm.x="C1")*1)=1, 1, 0))</f>
        <v>0</v>
      </c>
      <c r="X145" s="23" cm="1">
        <f t="array" ref="X145">_xlfn.LET(_xlpm.x, L145:L147, IF(SUM((_xlpm.x="C1")*1)=1, 1, 0))</f>
        <v>0</v>
      </c>
      <c r="Y145" s="23" cm="1">
        <f t="array" ref="Y145">_xlfn.LET(_xlpm.x, M145:M147, IF(SUM((_xlpm.x="C1")*1)=1, 1, 0))</f>
        <v>0</v>
      </c>
      <c r="Z145" s="23">
        <v>1</v>
      </c>
      <c r="AA145" s="23">
        <v>1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95</v>
      </c>
      <c r="M146" s="169" t="s">
        <v>13</v>
      </c>
      <c r="N146" s="169" t="s">
        <v>13</v>
      </c>
      <c r="O146" s="169" t="s">
        <v>95</v>
      </c>
      <c r="Q146" s="168">
        <v>6</v>
      </c>
      <c r="R146" s="168">
        <v>6</v>
      </c>
      <c r="S146" s="168">
        <v>5</v>
      </c>
      <c r="T146" s="168">
        <v>5</v>
      </c>
      <c r="U146" s="168">
        <v>6</v>
      </c>
      <c r="W146" s="23" cm="1">
        <f t="array" ref="W146">_xlfn.LET(_xlpm.x, K146:K148, IF(SUM((_xlpm.x="C1")*1)=1, 1, 0))</f>
        <v>0</v>
      </c>
      <c r="X146" s="23">
        <v>1</v>
      </c>
      <c r="Y146" s="23" cm="1">
        <f t="array" ref="Y146">_xlfn.LET(_xlpm.x, M146:M148, IF(SUM((_xlpm.x="C1")*1)=1, 1, 0))</f>
        <v>0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79</v>
      </c>
      <c r="M147" s="169" t="s">
        <v>95</v>
      </c>
      <c r="N147" s="169" t="s">
        <v>13</v>
      </c>
      <c r="O147" s="169" t="s">
        <v>31</v>
      </c>
      <c r="Q147" s="168">
        <v>5</v>
      </c>
      <c r="R147" s="168">
        <v>12</v>
      </c>
      <c r="S147" s="168">
        <v>6</v>
      </c>
      <c r="T147" s="168">
        <v>5</v>
      </c>
      <c r="U147" s="168">
        <v>7</v>
      </c>
      <c r="W147" s="23" cm="1">
        <f t="array" ref="W147">_xlfn.LET(_xlpm.x, K147:K149, IF(SUM((_xlpm.x="C1")*1)=1, 1, 0))</f>
        <v>0</v>
      </c>
      <c r="X147" s="23" cm="1">
        <f t="array" ref="X147">_xlfn.LET(_xlpm.x, L147:L149, IF(SUM((_xlpm.x="C1")*1)=1, 1, 0))</f>
        <v>1</v>
      </c>
      <c r="Y147" s="23" cm="1">
        <f t="array" ref="Y147">_xlfn.LET(_xlpm.x, M147:M149, IF(SUM((_xlpm.x="C1")*1)=1, 1, 0))</f>
        <v>0</v>
      </c>
      <c r="Z147" s="23">
        <v>1</v>
      </c>
      <c r="AA147" s="23">
        <v>1</v>
      </c>
      <c r="AH147" s="5"/>
      <c r="AI147" s="5"/>
      <c r="AO147" s="5"/>
    </row>
    <row r="148" spans="10:41">
      <c r="J148" s="168">
        <v>144</v>
      </c>
      <c r="K148" s="169" t="s">
        <v>31</v>
      </c>
      <c r="L148" s="169" t="s">
        <v>28</v>
      </c>
      <c r="M148" s="169" t="s">
        <v>31</v>
      </c>
      <c r="N148" s="169" t="s">
        <v>31</v>
      </c>
      <c r="O148" s="169" t="s">
        <v>95</v>
      </c>
      <c r="Q148" s="168">
        <v>7</v>
      </c>
      <c r="R148" s="168">
        <v>9</v>
      </c>
      <c r="S148" s="168">
        <v>7</v>
      </c>
      <c r="T148" s="168">
        <v>7</v>
      </c>
      <c r="U148" s="168">
        <v>6</v>
      </c>
      <c r="W148" s="23" cm="1">
        <f t="array" ref="W148">_xlfn.LET(_xlpm.x, K148:K150, IF(SUM((_xlpm.x="C1")*1)=1, 1, 0))</f>
        <v>0</v>
      </c>
      <c r="X148" s="23" cm="1">
        <f t="array" ref="X148">_xlfn.LET(_xlpm.x, L148:L150, IF(SUM((_xlpm.x="C1")*1)=1, 1, 0))</f>
        <v>1</v>
      </c>
      <c r="Y148" s="23" cm="1">
        <f t="array" ref="Y148">_xlfn.LET(_xlpm.x, M148:M150, IF(SUM((_xlpm.x="C1")*1)=1, 1, 0))</f>
        <v>0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14</v>
      </c>
      <c r="M149" s="169" t="s">
        <v>31</v>
      </c>
      <c r="N149" s="169" t="s">
        <v>12</v>
      </c>
      <c r="O149" s="169" t="s">
        <v>16</v>
      </c>
      <c r="Q149" s="168">
        <v>8</v>
      </c>
      <c r="R149" s="168">
        <v>1</v>
      </c>
      <c r="S149" s="168">
        <v>7</v>
      </c>
      <c r="T149" s="168">
        <v>4</v>
      </c>
      <c r="U149" s="168">
        <v>3</v>
      </c>
      <c r="W149" s="23" cm="1">
        <f t="array" ref="W149">_xlfn.LET(_xlpm.x, K149:K151, IF(SUM((_xlpm.x="C1")*1)=1, 1, 0))</f>
        <v>0</v>
      </c>
      <c r="X149" s="23">
        <v>0</v>
      </c>
      <c r="Y149" s="23" cm="1">
        <f t="array" ref="Y149">_xlfn.LET(_xlpm.x, M149:M151, IF(SUM((_xlpm.x="C1")*1)=1, 1, 0))</f>
        <v>0</v>
      </c>
      <c r="Z149" s="23">
        <v>1</v>
      </c>
      <c r="AA149" s="23">
        <v>1</v>
      </c>
      <c r="AH149" s="5"/>
      <c r="AI149" s="5"/>
      <c r="AO149" s="5"/>
    </row>
    <row r="150" spans="10:41">
      <c r="J150" s="168">
        <v>146</v>
      </c>
      <c r="K150" s="169" t="s">
        <v>31</v>
      </c>
      <c r="L150" s="169" t="s">
        <v>15</v>
      </c>
      <c r="M150" s="169" t="s">
        <v>31</v>
      </c>
      <c r="N150" s="169" t="s">
        <v>12</v>
      </c>
      <c r="O150" s="169" t="s">
        <v>95</v>
      </c>
      <c r="Q150" s="168">
        <v>7</v>
      </c>
      <c r="R150" s="168">
        <v>2</v>
      </c>
      <c r="S150" s="168">
        <v>7</v>
      </c>
      <c r="T150" s="168">
        <v>4</v>
      </c>
      <c r="U150" s="168">
        <v>6</v>
      </c>
      <c r="W150" s="23" cm="1">
        <f t="array" ref="W150">_xlfn.LET(_xlpm.x, K150:K152, IF(SUM((_xlpm.x="C1")*1)=1, 1, 0))</f>
        <v>0</v>
      </c>
      <c r="X150" s="23" cm="1">
        <f t="array" ref="X150">_xlfn.LET(_xlpm.x, L150:L152, IF(SUM((_xlpm.x="C1")*1)=1, 1, 0))</f>
        <v>0</v>
      </c>
      <c r="Y150" s="23" cm="1">
        <f t="array" ref="Y150">_xlfn.LET(_xlpm.x, M150:M152, IF(SUM((_xlpm.x="C1")*1)=1, 1, 0))</f>
        <v>0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69" t="s">
        <v>95</v>
      </c>
      <c r="L151" s="169" t="s">
        <v>15</v>
      </c>
      <c r="M151" s="169" t="s">
        <v>95</v>
      </c>
      <c r="N151" s="169" t="s">
        <v>12</v>
      </c>
      <c r="O151" s="169" t="s">
        <v>15</v>
      </c>
      <c r="Q151" s="168">
        <v>6</v>
      </c>
      <c r="R151" s="168">
        <v>2</v>
      </c>
      <c r="S151" s="168">
        <v>6</v>
      </c>
      <c r="T151" s="168">
        <v>4</v>
      </c>
      <c r="U151" s="168">
        <v>2</v>
      </c>
      <c r="W151" s="23" cm="1">
        <f t="array" ref="W151">_xlfn.LET(_xlpm.x, K151:K153, IF(SUM((_xlpm.x="C1")*1)=1, 1, 0))</f>
        <v>0</v>
      </c>
      <c r="X151" s="23" cm="1">
        <f t="array" ref="X151">_xlfn.LET(_xlpm.x, L151:L153, IF(SUM((_xlpm.x="C1")*1)=1, 1, 0))</f>
        <v>0</v>
      </c>
      <c r="Y151" s="23" cm="1">
        <f t="array" ref="Y151">_xlfn.LET(_xlpm.x, M151:M153, IF(SUM((_xlpm.x="C1")*1)=1, 1, 0))</f>
        <v>0</v>
      </c>
      <c r="Z151" s="23">
        <v>1</v>
      </c>
      <c r="AA151" s="23">
        <v>1</v>
      </c>
      <c r="AH151" s="5"/>
      <c r="AI151" s="5"/>
      <c r="AO151" s="5"/>
    </row>
    <row r="152" spans="10:41">
      <c r="J152" s="168">
        <v>148</v>
      </c>
      <c r="K152" s="169" t="s">
        <v>12</v>
      </c>
      <c r="L152" s="169" t="s">
        <v>16</v>
      </c>
      <c r="M152" s="169" t="s">
        <v>13</v>
      </c>
      <c r="N152" s="169" t="s">
        <v>30</v>
      </c>
      <c r="O152" s="169" t="s">
        <v>23</v>
      </c>
      <c r="Q152" s="168">
        <v>4</v>
      </c>
      <c r="R152" s="168">
        <v>3</v>
      </c>
      <c r="S152" s="168">
        <v>5</v>
      </c>
      <c r="T152" s="168">
        <v>10</v>
      </c>
      <c r="U152" s="168">
        <v>5</v>
      </c>
      <c r="W152" s="23" cm="1">
        <f t="array" ref="W152">_xlfn.LET(_xlpm.x, K152:K154, IF(SUM((_xlpm.x="C1")*1)=1, 1, 0))</f>
        <v>0</v>
      </c>
      <c r="X152" s="23" cm="1">
        <f t="array" ref="X152">_xlfn.LET(_xlpm.x, L152:L154, IF(SUM((_xlpm.x="C1")*1)=1, 1, 0))</f>
        <v>0</v>
      </c>
      <c r="Y152" s="23" cm="1">
        <f t="array" ref="Y152">_xlfn.LET(_xlpm.x, M152:M154, IF(SUM((_xlpm.x="C1")*1)=1, 1, 0))</f>
        <v>0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69" t="s">
        <v>31</v>
      </c>
      <c r="L153" s="169" t="s">
        <v>12</v>
      </c>
      <c r="M153" s="169" t="s">
        <v>16</v>
      </c>
      <c r="N153" s="169" t="s">
        <v>80</v>
      </c>
      <c r="O153" s="169" t="s">
        <v>95</v>
      </c>
      <c r="Q153" s="168">
        <v>7</v>
      </c>
      <c r="R153" s="168">
        <v>4</v>
      </c>
      <c r="S153" s="168">
        <v>3</v>
      </c>
      <c r="T153" s="168">
        <v>13</v>
      </c>
      <c r="U153" s="168">
        <v>6</v>
      </c>
      <c r="W153" s="23" cm="1">
        <f t="array" ref="W153">_xlfn.LET(_xlpm.x, K153:K155, IF(SUM((_xlpm.x="C1")*1)=1, 1, 0))</f>
        <v>0</v>
      </c>
      <c r="X153" s="23" cm="1">
        <f t="array" ref="X153">_xlfn.LET(_xlpm.x, L153:L155, IF(SUM((_xlpm.x="C1")*1)=1, 1, 0))</f>
        <v>0</v>
      </c>
      <c r="Y153" s="23" cm="1">
        <f t="array" ref="Y153">_xlfn.LET(_xlpm.x, M153:M155, IF(SUM((_xlpm.x="C1")*1)=1, 1, 0))</f>
        <v>0</v>
      </c>
      <c r="Z153" s="23">
        <v>1</v>
      </c>
      <c r="AA153" s="23">
        <v>1</v>
      </c>
      <c r="AH153" s="5"/>
      <c r="AI153" s="5"/>
      <c r="AO153" s="5"/>
    </row>
    <row r="154" spans="10:41">
      <c r="J154" s="168">
        <v>150</v>
      </c>
      <c r="K154" s="169" t="s">
        <v>31</v>
      </c>
      <c r="L154" s="169" t="s">
        <v>82</v>
      </c>
      <c r="M154" s="169" t="s">
        <v>29</v>
      </c>
      <c r="N154" s="169" t="s">
        <v>28</v>
      </c>
      <c r="O154" s="169" t="s">
        <v>28</v>
      </c>
      <c r="Q154" s="168">
        <v>7</v>
      </c>
      <c r="R154" s="168">
        <v>16</v>
      </c>
      <c r="S154" s="168">
        <v>8</v>
      </c>
      <c r="T154" s="168">
        <v>9</v>
      </c>
      <c r="U154" s="168">
        <v>9</v>
      </c>
      <c r="W154" s="23" cm="1">
        <f t="array" ref="W154">_xlfn.LET(_xlpm.x, K154:K156, IF(SUM((_xlpm.x="C1")*1)=1, 1, 0))</f>
        <v>0</v>
      </c>
      <c r="X154" s="23" cm="1">
        <f t="array" ref="X154">_xlfn.LET(_xlpm.x, L154:L156, IF(SUM((_xlpm.x="C1")*1)=1, 1, 0))</f>
        <v>0</v>
      </c>
      <c r="Y154" s="23" cm="1">
        <f t="array" ref="Y154">_xlfn.LET(_xlpm.x, M154:M156, IF(SUM((_xlpm.x="C1")*1)=1, 1, 0))</f>
        <v>0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69" t="s">
        <v>95</v>
      </c>
      <c r="L155" s="169" t="s">
        <v>12</v>
      </c>
      <c r="M155" s="169" t="s">
        <v>13</v>
      </c>
      <c r="N155" s="169" t="s">
        <v>13</v>
      </c>
      <c r="O155" s="169" t="s">
        <v>28</v>
      </c>
      <c r="Q155" s="168">
        <v>6</v>
      </c>
      <c r="R155" s="168">
        <v>4</v>
      </c>
      <c r="S155" s="168">
        <v>5</v>
      </c>
      <c r="T155" s="168">
        <v>5</v>
      </c>
      <c r="U155" s="168">
        <v>9</v>
      </c>
      <c r="W155" s="23" cm="1">
        <f t="array" ref="W155">_xlfn.LET(_xlpm.x, K155:K157, IF(SUM((_xlpm.x="C1")*1)=1, 1, 0))</f>
        <v>0</v>
      </c>
      <c r="X155" s="23" cm="1">
        <f t="array" ref="X155">_xlfn.LET(_xlpm.x, L155:L157, IF(SUM((_xlpm.x="C1")*1)=1, 1, 0))</f>
        <v>0</v>
      </c>
      <c r="Y155" s="23" cm="1">
        <f t="array" ref="Y155">_xlfn.LET(_xlpm.x, M155:M157, IF(SUM((_xlpm.x="C1")*1)=1, 1, 0))</f>
        <v>0</v>
      </c>
      <c r="Z155" s="23">
        <v>1</v>
      </c>
      <c r="AA155" s="23">
        <v>1</v>
      </c>
      <c r="AH155" s="5"/>
      <c r="AI155" s="5"/>
      <c r="AO155" s="5"/>
    </row>
    <row r="156" spans="10:41">
      <c r="J156" s="168">
        <v>152</v>
      </c>
      <c r="K156" s="169" t="s">
        <v>31</v>
      </c>
      <c r="L156" s="169" t="s">
        <v>30</v>
      </c>
      <c r="M156" s="169" t="s">
        <v>13</v>
      </c>
      <c r="N156" s="169" t="s">
        <v>29</v>
      </c>
      <c r="O156" s="169" t="s">
        <v>95</v>
      </c>
      <c r="Q156" s="168">
        <v>7</v>
      </c>
      <c r="R156" s="168">
        <v>10</v>
      </c>
      <c r="S156" s="168">
        <v>5</v>
      </c>
      <c r="T156" s="168">
        <v>8</v>
      </c>
      <c r="U156" s="168">
        <v>6</v>
      </c>
      <c r="W156" s="23" cm="1">
        <f t="array" ref="W156">_xlfn.LET(_xlpm.x, K156:K158, IF(SUM((_xlpm.x="C1")*1)=1, 1, 0))</f>
        <v>0</v>
      </c>
      <c r="X156" s="23" cm="1">
        <f t="array" ref="X156">_xlfn.LET(_xlpm.x, L156:L158, IF(SUM((_xlpm.x="C1")*1)=1, 1, 0))</f>
        <v>0</v>
      </c>
      <c r="Y156" s="23" cm="1">
        <f t="array" ref="Y156">_xlfn.LET(_xlpm.x, M156:M158, IF(SUM((_xlpm.x="C1")*1)=1, 1, 0))</f>
        <v>0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69" t="s">
        <v>95</v>
      </c>
      <c r="L157" s="169" t="s">
        <v>15</v>
      </c>
      <c r="M157" s="169" t="s">
        <v>13</v>
      </c>
      <c r="N157" s="169" t="s">
        <v>82</v>
      </c>
      <c r="O157" s="169" t="s">
        <v>95</v>
      </c>
      <c r="Q157" s="168">
        <v>6</v>
      </c>
      <c r="R157" s="168">
        <v>2</v>
      </c>
      <c r="S157" s="168">
        <v>5</v>
      </c>
      <c r="T157" s="168">
        <v>16</v>
      </c>
      <c r="U157" s="168">
        <v>6</v>
      </c>
      <c r="W157" s="23">
        <v>1</v>
      </c>
      <c r="X157" s="23" cm="1">
        <f t="array" ref="X157">_xlfn.LET(_xlpm.x, L157:L159, IF(SUM((_xlpm.x="C1")*1)=1, 1, 0))</f>
        <v>0</v>
      </c>
      <c r="Y157" s="23" cm="1">
        <f t="array" ref="Y157">_xlfn.LET(_xlpm.x, M157:M159, IF(SUM((_xlpm.x="C1")*1)=1, 1, 0))</f>
        <v>0</v>
      </c>
      <c r="Z157" s="23">
        <v>1</v>
      </c>
      <c r="AA157" s="23">
        <v>1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12</v>
      </c>
      <c r="M158" s="169" t="s">
        <v>29</v>
      </c>
      <c r="N158" s="169" t="s">
        <v>15</v>
      </c>
      <c r="O158" s="169" t="s">
        <v>29</v>
      </c>
      <c r="Q158" s="168">
        <v>8</v>
      </c>
      <c r="R158" s="168">
        <v>4</v>
      </c>
      <c r="S158" s="168">
        <v>8</v>
      </c>
      <c r="T158" s="168">
        <v>2</v>
      </c>
      <c r="U158" s="168">
        <v>8</v>
      </c>
      <c r="W158" s="23" cm="1">
        <f t="array" ref="W158">_xlfn.LET(_xlpm.x, K158:K160, IF(SUM((_xlpm.x="C1")*1)=1, 1, 0))</f>
        <v>1</v>
      </c>
      <c r="X158" s="23" cm="1">
        <f t="array" ref="X158">_xlfn.LET(_xlpm.x, L158:L160, IF(SUM((_xlpm.x="C1")*1)=1, 1, 0))</f>
        <v>0</v>
      </c>
      <c r="Y158" s="23" cm="1">
        <f t="array" ref="Y158">_xlfn.LET(_xlpm.x, M158:M160, IF(SUM((_xlpm.x="C1")*1)=1, 1, 0))</f>
        <v>0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69" t="s">
        <v>29</v>
      </c>
      <c r="L159" s="169" t="s">
        <v>31</v>
      </c>
      <c r="M159" s="169" t="s">
        <v>29</v>
      </c>
      <c r="N159" s="169" t="s">
        <v>23</v>
      </c>
      <c r="O159" s="169" t="s">
        <v>23</v>
      </c>
      <c r="Q159" s="168">
        <v>8</v>
      </c>
      <c r="R159" s="168">
        <v>7</v>
      </c>
      <c r="S159" s="168">
        <v>8</v>
      </c>
      <c r="T159" s="168">
        <v>5</v>
      </c>
      <c r="U159" s="168">
        <v>5</v>
      </c>
      <c r="W159" s="23" cm="1">
        <f t="array" ref="W159">_xlfn.LET(_xlpm.x, K159:K161, IF(SUM((_xlpm.x="C1")*1)=1, 1, 0))</f>
        <v>1</v>
      </c>
      <c r="X159" s="23" cm="1">
        <f t="array" ref="X159">_xlfn.LET(_xlpm.x, L159:L161, IF(SUM((_xlpm.x="C1")*1)=1, 1, 0))</f>
        <v>0</v>
      </c>
      <c r="Y159" s="23" cm="1">
        <f t="array" ref="Y159">_xlfn.LET(_xlpm.x, M159:M161, IF(SUM((_xlpm.x="C1")*1)=1, 1, 0))</f>
        <v>0</v>
      </c>
      <c r="Z159" s="23">
        <v>1</v>
      </c>
      <c r="AA159" s="23">
        <v>1</v>
      </c>
      <c r="AH159" s="5"/>
      <c r="AI159" s="5"/>
      <c r="AO159" s="5"/>
    </row>
    <row r="160" spans="10:41">
      <c r="J160" s="168">
        <v>156</v>
      </c>
      <c r="K160" s="169" t="s">
        <v>14</v>
      </c>
      <c r="L160" s="169" t="s">
        <v>95</v>
      </c>
      <c r="M160" s="169" t="s">
        <v>31</v>
      </c>
      <c r="N160" s="169" t="s">
        <v>31</v>
      </c>
      <c r="O160" s="169" t="s">
        <v>13</v>
      </c>
      <c r="Q160" s="168">
        <v>1</v>
      </c>
      <c r="R160" s="168">
        <v>6</v>
      </c>
      <c r="S160" s="168">
        <v>7</v>
      </c>
      <c r="T160" s="168">
        <v>7</v>
      </c>
      <c r="U160" s="168">
        <v>5</v>
      </c>
      <c r="W160" s="23">
        <v>0</v>
      </c>
      <c r="X160" s="23" cm="1">
        <f t="array" ref="X160">_xlfn.LET(_xlpm.x, L160:L162, IF(SUM((_xlpm.x="C1")*1)=1, 1, 0))</f>
        <v>0</v>
      </c>
      <c r="Y160" s="23" cm="1">
        <f t="array" ref="Y160">_xlfn.LET(_xlpm.x, M160:M162, IF(SUM((_xlpm.x="C1")*1)=1, 1, 0))</f>
        <v>0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15</v>
      </c>
      <c r="M161" s="169" t="s">
        <v>95</v>
      </c>
      <c r="N161" s="169" t="s">
        <v>28</v>
      </c>
      <c r="O161" s="169" t="s">
        <v>31</v>
      </c>
      <c r="Q161" s="168">
        <v>8</v>
      </c>
      <c r="R161" s="168">
        <v>2</v>
      </c>
      <c r="S161" s="168">
        <v>6</v>
      </c>
      <c r="T161" s="168">
        <v>9</v>
      </c>
      <c r="U161" s="168">
        <v>7</v>
      </c>
      <c r="W161" s="23" cm="1">
        <f t="array" ref="W161">_xlfn.LET(_xlpm.x, K161:K163, IF(SUM((_xlpm.x="C1")*1)=1, 1, 0))</f>
        <v>0</v>
      </c>
      <c r="X161" s="23" cm="1">
        <f t="array" ref="X161">_xlfn.LET(_xlpm.x, L161:L163, IF(SUM((_xlpm.x="C1")*1)=1, 1, 0))</f>
        <v>0</v>
      </c>
      <c r="Y161" s="23" cm="1">
        <f t="array" ref="Y161">_xlfn.LET(_xlpm.x, M161:M163, IF(SUM((_xlpm.x="C1")*1)=1, 1, 0))</f>
        <v>0</v>
      </c>
      <c r="Z161" s="23">
        <v>1</v>
      </c>
      <c r="AA161" s="23">
        <v>1</v>
      </c>
      <c r="AH161" s="5"/>
      <c r="AI161" s="5"/>
      <c r="AO161" s="5"/>
    </row>
    <row r="162" spans="10:41">
      <c r="J162" s="168">
        <v>158</v>
      </c>
      <c r="K162" s="169" t="s">
        <v>31</v>
      </c>
      <c r="L162" s="169" t="s">
        <v>30</v>
      </c>
      <c r="M162" s="169" t="s">
        <v>95</v>
      </c>
      <c r="N162" s="169" t="s">
        <v>28</v>
      </c>
      <c r="O162" s="169" t="s">
        <v>95</v>
      </c>
      <c r="Q162" s="168">
        <v>7</v>
      </c>
      <c r="R162" s="168">
        <v>10</v>
      </c>
      <c r="S162" s="168">
        <v>6</v>
      </c>
      <c r="T162" s="168">
        <v>9</v>
      </c>
      <c r="U162" s="168">
        <v>6</v>
      </c>
      <c r="W162" s="23" cm="1">
        <f t="array" ref="W162">_xlfn.LET(_xlpm.x, K162:K164, IF(SUM((_xlpm.x="C1")*1)=1, 1, 0))</f>
        <v>0</v>
      </c>
      <c r="X162" s="23" cm="1">
        <f t="array" ref="X162">_xlfn.LET(_xlpm.x, L162:L164, IF(SUM((_xlpm.x="C1")*1)=1, 1, 0))</f>
        <v>0</v>
      </c>
      <c r="Y162" s="23" cm="1">
        <f t="array" ref="Y162">_xlfn.LET(_xlpm.x, M162:M164, IF(SUM((_xlpm.x="C1")*1)=1, 1, 0))</f>
        <v>0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12</v>
      </c>
      <c r="M163" s="169" t="s">
        <v>95</v>
      </c>
      <c r="N163" s="169" t="s">
        <v>28</v>
      </c>
      <c r="O163" s="169" t="s">
        <v>95</v>
      </c>
      <c r="Q163" s="168">
        <v>8</v>
      </c>
      <c r="R163" s="168">
        <v>4</v>
      </c>
      <c r="S163" s="168">
        <v>6</v>
      </c>
      <c r="T163" s="168">
        <v>9</v>
      </c>
      <c r="U163" s="168">
        <v>6</v>
      </c>
      <c r="W163" s="23" cm="1">
        <f t="array" ref="W163">_xlfn.LET(_xlpm.x, K163:K165, IF(SUM((_xlpm.x="C1")*1)=1, 1, 0))</f>
        <v>0</v>
      </c>
      <c r="X163" s="23" cm="1">
        <f t="array" ref="X163">_xlfn.LET(_xlpm.x, L163:L165, IF(SUM((_xlpm.x="C1")*1)=1, 1, 0))</f>
        <v>0</v>
      </c>
      <c r="Y163" s="23" cm="1">
        <f t="array" ref="Y163">_xlfn.LET(_xlpm.x, M163:M165, IF(SUM((_xlpm.x="C1")*1)=1, 1, 0))</f>
        <v>0</v>
      </c>
      <c r="Z163" s="23">
        <v>1</v>
      </c>
      <c r="AA163" s="23">
        <v>1</v>
      </c>
      <c r="AH163" s="5"/>
      <c r="AI163" s="5"/>
      <c r="AO163" s="5"/>
    </row>
    <row r="164" spans="10:41">
      <c r="J164" s="168">
        <v>160</v>
      </c>
      <c r="K164" s="169" t="s">
        <v>29</v>
      </c>
      <c r="L164" s="169" t="s">
        <v>16</v>
      </c>
      <c r="M164" s="169" t="s">
        <v>13</v>
      </c>
      <c r="N164" s="169" t="s">
        <v>30</v>
      </c>
      <c r="O164" s="169" t="s">
        <v>29</v>
      </c>
      <c r="Q164" s="168">
        <v>8</v>
      </c>
      <c r="R164" s="168">
        <v>3</v>
      </c>
      <c r="S164" s="168">
        <v>5</v>
      </c>
      <c r="T164" s="168">
        <v>10</v>
      </c>
      <c r="U164" s="168">
        <v>8</v>
      </c>
      <c r="W164" s="23" cm="1">
        <f t="array" ref="W164">_xlfn.LET(_xlpm.x, K164:K166, IF(SUM((_xlpm.x="C1")*1)=1, 1, 0))</f>
        <v>0</v>
      </c>
      <c r="X164" s="23" cm="1">
        <f t="array" ref="X164">_xlfn.LET(_xlpm.x, L164:L166, IF(SUM((_xlpm.x="C1")*1)=1, 1, 0))</f>
        <v>0</v>
      </c>
      <c r="Y164" s="23" cm="1">
        <f t="array" ref="Y164">_xlfn.LET(_xlpm.x, M164:M166, IF(SUM((_xlpm.x="C1")*1)=1, 1, 0))</f>
        <v>0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78</v>
      </c>
      <c r="M165" s="169" t="s">
        <v>15</v>
      </c>
      <c r="N165" s="169" t="s">
        <v>29</v>
      </c>
      <c r="O165" s="169" t="s">
        <v>30</v>
      </c>
      <c r="Q165" s="168">
        <v>5</v>
      </c>
      <c r="R165" s="168">
        <v>11</v>
      </c>
      <c r="S165" s="168">
        <v>2</v>
      </c>
      <c r="T165" s="168">
        <v>8</v>
      </c>
      <c r="U165" s="168">
        <v>10</v>
      </c>
      <c r="W165" s="23" cm="1">
        <f t="array" ref="W165">_xlfn.LET(_xlpm.x, K165:K167, IF(SUM((_xlpm.x="C1")*1)=1, 1, 0))</f>
        <v>0</v>
      </c>
      <c r="X165" s="23" cm="1">
        <f t="array" ref="X165">_xlfn.LET(_xlpm.x, L165:L167, IF(SUM((_xlpm.x="C1")*1)=1, 1, 0))</f>
        <v>0</v>
      </c>
      <c r="Y165" s="23" cm="1">
        <f t="array" ref="Y165">_xlfn.LET(_xlpm.x, M165:M167, IF(SUM((_xlpm.x="C1")*1)=1, 1, 0))</f>
        <v>0</v>
      </c>
      <c r="Z165" s="23">
        <v>1</v>
      </c>
      <c r="AA165" s="23">
        <v>1</v>
      </c>
      <c r="AH165" s="5"/>
      <c r="AI165" s="5"/>
      <c r="AO165" s="5"/>
    </row>
    <row r="166" spans="10:41">
      <c r="J166" s="168">
        <v>162</v>
      </c>
      <c r="K166" s="169" t="s">
        <v>95</v>
      </c>
      <c r="L166" s="169" t="s">
        <v>12</v>
      </c>
      <c r="M166" s="169" t="s">
        <v>31</v>
      </c>
      <c r="N166" s="169" t="s">
        <v>29</v>
      </c>
      <c r="O166" s="169" t="s">
        <v>29</v>
      </c>
      <c r="Q166" s="168">
        <v>6</v>
      </c>
      <c r="R166" s="168">
        <v>4</v>
      </c>
      <c r="S166" s="168">
        <v>7</v>
      </c>
      <c r="T166" s="168">
        <v>8</v>
      </c>
      <c r="U166" s="168">
        <v>8</v>
      </c>
      <c r="W166" s="23" cm="1">
        <f t="array" ref="W166">_xlfn.LET(_xlpm.x, K166:K168, IF(SUM((_xlpm.x="C1")*1)=1, 1, 0))</f>
        <v>0</v>
      </c>
      <c r="X166" s="23" cm="1">
        <f t="array" ref="X166">_xlfn.LET(_xlpm.x, L166:L168, IF(SUM((_xlpm.x="C1")*1)=1, 1, 0))</f>
        <v>0</v>
      </c>
      <c r="Y166" s="23" cm="1">
        <f t="array" ref="Y166">_xlfn.LET(_xlpm.x, M166:M168, IF(SUM((_xlpm.x="C1")*1)=1, 1, 0))</f>
        <v>0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69" t="s">
        <v>29</v>
      </c>
      <c r="L167" s="169" t="s">
        <v>16</v>
      </c>
      <c r="M167" s="169" t="s">
        <v>13</v>
      </c>
      <c r="N167" s="169" t="s">
        <v>13</v>
      </c>
      <c r="O167" s="169" t="s">
        <v>15</v>
      </c>
      <c r="Q167" s="168">
        <v>8</v>
      </c>
      <c r="R167" s="168">
        <v>3</v>
      </c>
      <c r="S167" s="168">
        <v>5</v>
      </c>
      <c r="T167" s="168">
        <v>5</v>
      </c>
      <c r="U167" s="168">
        <v>2</v>
      </c>
      <c r="W167" s="23" cm="1">
        <f t="array" ref="W167">_xlfn.LET(_xlpm.x, K167:K169, IF(SUM((_xlpm.x="C1")*1)=1, 1, 0))</f>
        <v>0</v>
      </c>
      <c r="X167" s="23" cm="1">
        <f t="array" ref="X167">_xlfn.LET(_xlpm.x, L167:L169, IF(SUM((_xlpm.x="C1")*1)=1, 1, 0))</f>
        <v>0</v>
      </c>
      <c r="Y167" s="23" cm="1">
        <f t="array" ref="Y167">_xlfn.LET(_xlpm.x, M167:M169, IF(SUM((_xlpm.x="C1")*1)=1, 1, 0))</f>
        <v>0</v>
      </c>
      <c r="Z167" s="23">
        <v>1</v>
      </c>
      <c r="AA167" s="23">
        <v>1</v>
      </c>
      <c r="AH167" s="5"/>
      <c r="AI167" s="5"/>
      <c r="AO167" s="5"/>
    </row>
    <row r="168" spans="10:41">
      <c r="J168" s="168">
        <v>164</v>
      </c>
      <c r="K168" s="169" t="s">
        <v>31</v>
      </c>
      <c r="L168" s="169" t="s">
        <v>80</v>
      </c>
      <c r="M168" s="169" t="s">
        <v>95</v>
      </c>
      <c r="N168" s="169" t="s">
        <v>15</v>
      </c>
      <c r="O168" s="169" t="s">
        <v>28</v>
      </c>
      <c r="Q168" s="168">
        <v>7</v>
      </c>
      <c r="R168" s="168">
        <v>13</v>
      </c>
      <c r="S168" s="168">
        <v>6</v>
      </c>
      <c r="T168" s="168">
        <v>2</v>
      </c>
      <c r="U168" s="168">
        <v>9</v>
      </c>
      <c r="W168" s="23" cm="1">
        <f t="array" ref="W168">_xlfn.LET(_xlpm.x, K168:K170, IF(SUM((_xlpm.x="C1")*1)=1, 1, 0))</f>
        <v>0</v>
      </c>
      <c r="X168" s="23" cm="1">
        <f t="array" ref="X168">_xlfn.LET(_xlpm.x, L168:L170, IF(SUM((_xlpm.x="C1")*1)=1, 1, 0))</f>
        <v>0</v>
      </c>
      <c r="Y168" s="23" cm="1">
        <f t="array" ref="Y168">_xlfn.LET(_xlpm.x, M168:M170, IF(SUM((_xlpm.x="C1")*1)=1, 1, 0))</f>
        <v>0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69" t="s">
        <v>31</v>
      </c>
      <c r="L169" s="169" t="s">
        <v>28</v>
      </c>
      <c r="M169" s="169" t="s">
        <v>95</v>
      </c>
      <c r="N169" s="169" t="s">
        <v>15</v>
      </c>
      <c r="O169" s="169" t="s">
        <v>12</v>
      </c>
      <c r="Q169" s="168">
        <v>7</v>
      </c>
      <c r="R169" s="168">
        <v>9</v>
      </c>
      <c r="S169" s="168">
        <v>6</v>
      </c>
      <c r="T169" s="168">
        <v>2</v>
      </c>
      <c r="U169" s="168">
        <v>4</v>
      </c>
      <c r="W169" s="23" cm="1">
        <f t="array" ref="W169">_xlfn.LET(_xlpm.x, K169:K171, IF(SUM((_xlpm.x="C1")*1)=1, 1, 0))</f>
        <v>0</v>
      </c>
      <c r="X169" s="23" cm="1">
        <f t="array" ref="X169">_xlfn.LET(_xlpm.x, L169:L171, IF(SUM((_xlpm.x="C1")*1)=1, 1, 0))</f>
        <v>0</v>
      </c>
      <c r="Y169" s="23" cm="1">
        <f t="array" ref="Y169">_xlfn.LET(_xlpm.x, M169:M171, IF(SUM((_xlpm.x="C1")*1)=1, 1, 0))</f>
        <v>0</v>
      </c>
      <c r="Z169" s="23">
        <v>1</v>
      </c>
      <c r="AA169" s="23">
        <v>1</v>
      </c>
      <c r="AH169" s="5"/>
      <c r="AI169" s="5"/>
      <c r="AO169" s="5"/>
    </row>
    <row r="170" spans="10:41">
      <c r="J170" s="168">
        <v>166</v>
      </c>
      <c r="K170" s="169" t="s">
        <v>31</v>
      </c>
      <c r="L170" s="169" t="s">
        <v>15</v>
      </c>
      <c r="M170" s="169" t="s">
        <v>95</v>
      </c>
      <c r="N170" s="169" t="s">
        <v>13</v>
      </c>
      <c r="O170" s="169" t="s">
        <v>16</v>
      </c>
      <c r="Q170" s="168">
        <v>7</v>
      </c>
      <c r="R170" s="168">
        <v>2</v>
      </c>
      <c r="S170" s="168">
        <v>6</v>
      </c>
      <c r="T170" s="168">
        <v>5</v>
      </c>
      <c r="U170" s="168">
        <v>3</v>
      </c>
      <c r="W170" s="23" cm="1">
        <f t="array" ref="W170">_xlfn.LET(_xlpm.x, K170:K172, IF(SUM((_xlpm.x="C1")*1)=1, 1, 0))</f>
        <v>0</v>
      </c>
      <c r="X170" s="23" cm="1">
        <f t="array" ref="X170">_xlfn.LET(_xlpm.x, L170:L172, IF(SUM((_xlpm.x="C1")*1)=1, 1, 0))</f>
        <v>0</v>
      </c>
      <c r="Y170" s="23" cm="1">
        <f t="array" ref="Y170">_xlfn.LET(_xlpm.x, M170:M172, IF(SUM((_xlpm.x="C1")*1)=1, 1, 0))</f>
        <v>0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69" t="s">
        <v>29</v>
      </c>
      <c r="L171" s="169" t="s">
        <v>29</v>
      </c>
      <c r="M171" s="169" t="s">
        <v>13</v>
      </c>
      <c r="N171" s="169" t="s">
        <v>15</v>
      </c>
      <c r="O171" s="169" t="s">
        <v>29</v>
      </c>
      <c r="Q171" s="168">
        <v>8</v>
      </c>
      <c r="R171" s="168">
        <v>8</v>
      </c>
      <c r="S171" s="168">
        <v>5</v>
      </c>
      <c r="T171" s="168">
        <v>2</v>
      </c>
      <c r="U171" s="168">
        <v>8</v>
      </c>
      <c r="W171" s="23" cm="1">
        <f t="array" ref="W171">_xlfn.LET(_xlpm.x, K171:K173, IF(SUM((_xlpm.x="C1")*1)=1, 1, 0))</f>
        <v>0</v>
      </c>
      <c r="X171" s="23" cm="1">
        <f t="array" ref="X171">_xlfn.LET(_xlpm.x, L171:L173, IF(SUM((_xlpm.x="C1")*1)=1, 1, 0))</f>
        <v>0</v>
      </c>
      <c r="Y171" s="23">
        <v>1</v>
      </c>
      <c r="Z171" s="23">
        <v>1</v>
      </c>
      <c r="AA171" s="23">
        <v>1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16</v>
      </c>
      <c r="M172" s="169" t="s">
        <v>95</v>
      </c>
      <c r="N172" s="169" t="s">
        <v>95</v>
      </c>
      <c r="O172" s="169" t="s">
        <v>15</v>
      </c>
      <c r="Q172" s="168">
        <v>7</v>
      </c>
      <c r="R172" s="168">
        <v>3</v>
      </c>
      <c r="S172" s="168">
        <v>6</v>
      </c>
      <c r="T172" s="168">
        <v>6</v>
      </c>
      <c r="U172" s="168">
        <v>2</v>
      </c>
      <c r="W172" s="23" cm="1">
        <f t="array" ref="W172">_xlfn.LET(_xlpm.x, K172:K174, IF(SUM((_xlpm.x="C1")*1)=1, 1, 0))</f>
        <v>0</v>
      </c>
      <c r="X172" s="23" cm="1">
        <f t="array" ref="X172">_xlfn.LET(_xlpm.x, L172:L174, IF(SUM((_xlpm.x="C1")*1)=1, 1, 0))</f>
        <v>0</v>
      </c>
      <c r="Y172" s="23" cm="1">
        <f t="array" ref="Y172">_xlfn.LET(_xlpm.x, M172:M174, IF(SUM((_xlpm.x="C1")*1)=1, 1, 0))</f>
        <v>1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69" t="s">
        <v>13</v>
      </c>
      <c r="L173" s="169" t="s">
        <v>28</v>
      </c>
      <c r="M173" s="169" t="s">
        <v>13</v>
      </c>
      <c r="N173" s="169" t="s">
        <v>16</v>
      </c>
      <c r="O173" s="169" t="s">
        <v>12</v>
      </c>
      <c r="Q173" s="168">
        <v>5</v>
      </c>
      <c r="R173" s="168">
        <v>9</v>
      </c>
      <c r="S173" s="168">
        <v>5</v>
      </c>
      <c r="T173" s="168">
        <v>3</v>
      </c>
      <c r="U173" s="168">
        <v>4</v>
      </c>
      <c r="W173" s="23" cm="1">
        <f t="array" ref="W173">_xlfn.LET(_xlpm.x, K173:K175, IF(SUM((_xlpm.x="C1")*1)=1, 1, 0))</f>
        <v>0</v>
      </c>
      <c r="X173" s="23" cm="1">
        <f t="array" ref="X173">_xlfn.LET(_xlpm.x, L173:L175, IF(SUM((_xlpm.x="C1")*1)=1, 1, 0))</f>
        <v>0</v>
      </c>
      <c r="Y173" s="23" cm="1">
        <f t="array" ref="Y173">_xlfn.LET(_xlpm.x, M173:M175, IF(SUM((_xlpm.x="C1")*1)=1, 1, 0))</f>
        <v>1</v>
      </c>
      <c r="Z173" s="23">
        <v>1</v>
      </c>
      <c r="AA173" s="23">
        <v>1</v>
      </c>
      <c r="AH173" s="5"/>
      <c r="AI173" s="5"/>
      <c r="AO173" s="5"/>
    </row>
    <row r="174" spans="10:41">
      <c r="J174" s="168">
        <v>170</v>
      </c>
      <c r="K174" s="169" t="s">
        <v>95</v>
      </c>
      <c r="L174" s="169" t="s">
        <v>31</v>
      </c>
      <c r="M174" s="169" t="s">
        <v>14</v>
      </c>
      <c r="N174" s="169" t="s">
        <v>95</v>
      </c>
      <c r="O174" s="169" t="s">
        <v>31</v>
      </c>
      <c r="Q174" s="168">
        <v>6</v>
      </c>
      <c r="R174" s="168">
        <v>7</v>
      </c>
      <c r="S174" s="168">
        <v>1</v>
      </c>
      <c r="T174" s="168">
        <v>6</v>
      </c>
      <c r="U174" s="168">
        <v>7</v>
      </c>
      <c r="W174" s="23" cm="1">
        <f t="array" ref="W174">_xlfn.LET(_xlpm.x, K174:K176, IF(SUM((_xlpm.x="C1")*1)=1, 1, 0))</f>
        <v>0</v>
      </c>
      <c r="X174" s="23" cm="1">
        <f t="array" ref="X174">_xlfn.LET(_xlpm.x, L174:L176, IF(SUM((_xlpm.x="C1")*1)=1, 1, 0))</f>
        <v>0</v>
      </c>
      <c r="Y174" s="23">
        <v>0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69" t="s">
        <v>31</v>
      </c>
      <c r="L175" s="169" t="s">
        <v>31</v>
      </c>
      <c r="M175" s="169" t="s">
        <v>29</v>
      </c>
      <c r="N175" s="169" t="s">
        <v>31</v>
      </c>
      <c r="O175" s="169" t="s">
        <v>29</v>
      </c>
      <c r="Q175" s="168">
        <v>7</v>
      </c>
      <c r="R175" s="168">
        <v>7</v>
      </c>
      <c r="S175" s="168">
        <v>8</v>
      </c>
      <c r="T175" s="168">
        <v>7</v>
      </c>
      <c r="U175" s="168">
        <v>8</v>
      </c>
      <c r="W175" s="23" cm="1">
        <f t="array" ref="W175">_xlfn.LET(_xlpm.x, K175:K177, IF(SUM((_xlpm.x="C1")*1)=1, 1, 0))</f>
        <v>0</v>
      </c>
      <c r="X175" s="23" cm="1">
        <f t="array" ref="X175">_xlfn.LET(_xlpm.x, L175:L177, IF(SUM((_xlpm.x="C1")*1)=1, 1, 0))</f>
        <v>0</v>
      </c>
      <c r="Y175" s="23" cm="1">
        <f t="array" ref="Y175">_xlfn.LET(_xlpm.x, M175:M177, IF(SUM((_xlpm.x="C1")*1)=1, 1, 0))</f>
        <v>0</v>
      </c>
      <c r="Z175" s="23">
        <v>1</v>
      </c>
      <c r="AA175" s="23">
        <v>1</v>
      </c>
      <c r="AH175" s="5"/>
      <c r="AI175" s="5"/>
      <c r="AO175" s="5"/>
    </row>
    <row r="176" spans="10:41">
      <c r="J176" s="168">
        <v>172</v>
      </c>
      <c r="K176" s="169" t="s">
        <v>95</v>
      </c>
      <c r="L176" s="169" t="s">
        <v>12</v>
      </c>
      <c r="M176" s="169" t="s">
        <v>29</v>
      </c>
      <c r="N176" s="169" t="s">
        <v>81</v>
      </c>
      <c r="O176" s="169" t="s">
        <v>23</v>
      </c>
      <c r="Q176" s="168">
        <v>6</v>
      </c>
      <c r="R176" s="168">
        <v>4</v>
      </c>
      <c r="S176" s="168">
        <v>8</v>
      </c>
      <c r="T176" s="168">
        <v>14</v>
      </c>
      <c r="U176" s="168">
        <v>5</v>
      </c>
      <c r="W176" s="23">
        <v>1</v>
      </c>
      <c r="X176" s="23" cm="1">
        <f t="array" ref="X176">_xlfn.LET(_xlpm.x, L176:L178, IF(SUM((_xlpm.x="C1")*1)=1, 1, 0))</f>
        <v>0</v>
      </c>
      <c r="Y176" s="23" cm="1">
        <f t="array" ref="Y176">_xlfn.LET(_xlpm.x, M176:M178, IF(SUM((_xlpm.x="C1")*1)=1, 1, 0))</f>
        <v>0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69" t="s">
        <v>95</v>
      </c>
      <c r="L177" s="169" t="s">
        <v>80</v>
      </c>
      <c r="M177" s="169" t="s">
        <v>13</v>
      </c>
      <c r="N177" s="169" t="s">
        <v>85</v>
      </c>
      <c r="O177" s="169" t="s">
        <v>29</v>
      </c>
      <c r="Q177" s="168">
        <v>6</v>
      </c>
      <c r="R177" s="168">
        <v>13</v>
      </c>
      <c r="S177" s="168">
        <v>5</v>
      </c>
      <c r="T177" s="168">
        <v>18</v>
      </c>
      <c r="U177" s="168">
        <v>8</v>
      </c>
      <c r="W177" s="23" cm="1">
        <f t="array" ref="W177">_xlfn.LET(_xlpm.x, K177:K179, IF(SUM((_xlpm.x="C1")*1)=1, 1, 0))</f>
        <v>1</v>
      </c>
      <c r="X177" s="23" cm="1">
        <f t="array" ref="X177">_xlfn.LET(_xlpm.x, L177:L179, IF(SUM((_xlpm.x="C1")*1)=1, 1, 0))</f>
        <v>0</v>
      </c>
      <c r="Y177" s="23" cm="1">
        <f t="array" ref="Y177">_xlfn.LET(_xlpm.x, M177:M179, IF(SUM((_xlpm.x="C1")*1)=1, 1, 0))</f>
        <v>0</v>
      </c>
      <c r="Z177" s="23">
        <v>1</v>
      </c>
      <c r="AA177" s="23">
        <v>1</v>
      </c>
      <c r="AH177" s="5"/>
      <c r="AI177" s="5"/>
      <c r="AO177" s="5"/>
    </row>
    <row r="178" spans="10:41">
      <c r="J178" s="168">
        <v>174</v>
      </c>
      <c r="K178" s="169" t="s">
        <v>95</v>
      </c>
      <c r="L178" s="169" t="s">
        <v>15</v>
      </c>
      <c r="M178" s="169" t="s">
        <v>29</v>
      </c>
      <c r="N178" s="169" t="s">
        <v>87</v>
      </c>
      <c r="O178" s="169" t="s">
        <v>29</v>
      </c>
      <c r="Q178" s="168">
        <v>6</v>
      </c>
      <c r="R178" s="168">
        <v>2</v>
      </c>
      <c r="S178" s="168">
        <v>8</v>
      </c>
      <c r="T178" s="168">
        <v>19</v>
      </c>
      <c r="U178" s="168">
        <v>8</v>
      </c>
      <c r="W178" s="23" cm="1">
        <f t="array" ref="W178">_xlfn.LET(_xlpm.x, K178:K180, IF(SUM((_xlpm.x="C1")*1)=1, 1, 0))</f>
        <v>1</v>
      </c>
      <c r="X178" s="23" cm="1">
        <f t="array" ref="X178">_xlfn.LET(_xlpm.x, L178:L180, IF(SUM((_xlpm.x="C1")*1)=1, 1, 0))</f>
        <v>0</v>
      </c>
      <c r="Y178" s="23" cm="1">
        <f t="array" ref="Y178">_xlfn.LET(_xlpm.x, M178:M180, IF(SUM((_xlpm.x="C1")*1)=1, 1, 0))</f>
        <v>0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69" t="s">
        <v>14</v>
      </c>
      <c r="L179" s="169" t="s">
        <v>15</v>
      </c>
      <c r="M179" s="169" t="s">
        <v>13</v>
      </c>
      <c r="N179" s="169" t="s">
        <v>28</v>
      </c>
      <c r="O179" s="169" t="s">
        <v>31</v>
      </c>
      <c r="Q179" s="168">
        <v>1</v>
      </c>
      <c r="R179" s="168">
        <v>2</v>
      </c>
      <c r="S179" s="168">
        <v>5</v>
      </c>
      <c r="T179" s="168">
        <v>9</v>
      </c>
      <c r="U179" s="168">
        <v>7</v>
      </c>
      <c r="W179" s="23">
        <v>0</v>
      </c>
      <c r="X179" s="23" cm="1">
        <f t="array" ref="X179">_xlfn.LET(_xlpm.x, L179:L181, IF(SUM((_xlpm.x="C1")*1)=1, 1, 0))</f>
        <v>0</v>
      </c>
      <c r="Y179" s="23" cm="1">
        <f t="array" ref="Y179">_xlfn.LET(_xlpm.x, M179:M181, IF(SUM((_xlpm.x="C1")*1)=1, 1, 0))</f>
        <v>0</v>
      </c>
      <c r="Z179" s="23">
        <v>1</v>
      </c>
      <c r="AA179" s="23">
        <v>1</v>
      </c>
      <c r="AH179" s="5"/>
      <c r="AI179" s="5"/>
      <c r="AO179" s="5"/>
    </row>
    <row r="180" spans="10:41">
      <c r="J180" s="168">
        <v>176</v>
      </c>
      <c r="K180" s="169" t="s">
        <v>31</v>
      </c>
      <c r="L180" s="169" t="s">
        <v>15</v>
      </c>
      <c r="M180" s="169" t="s">
        <v>13</v>
      </c>
      <c r="N180" s="169" t="s">
        <v>13</v>
      </c>
      <c r="O180" s="169" t="s">
        <v>30</v>
      </c>
      <c r="Q180" s="168">
        <v>7</v>
      </c>
      <c r="R180" s="168">
        <v>2</v>
      </c>
      <c r="S180" s="168">
        <v>5</v>
      </c>
      <c r="T180" s="168">
        <v>5</v>
      </c>
      <c r="U180" s="168">
        <v>10</v>
      </c>
      <c r="W180" s="23" cm="1">
        <f t="array" ref="W180">_xlfn.LET(_xlpm.x, K180:K182, IF(SUM((_xlpm.x="C1")*1)=1, 1, 0))</f>
        <v>0</v>
      </c>
      <c r="X180" s="23" cm="1">
        <f t="array" ref="X180">_xlfn.LET(_xlpm.x, L180:L182, IF(SUM((_xlpm.x="C1")*1)=1, 1, 0))</f>
        <v>0</v>
      </c>
      <c r="Y180" s="23" cm="1">
        <f t="array" ref="Y180">_xlfn.LET(_xlpm.x, M180:M182, IF(SUM((_xlpm.x="C1")*1)=1, 1, 0))</f>
        <v>0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9" t="s">
        <v>95</v>
      </c>
      <c r="L181" s="169" t="s">
        <v>15</v>
      </c>
      <c r="M181" s="169" t="s">
        <v>31</v>
      </c>
      <c r="N181" s="169" t="s">
        <v>15</v>
      </c>
      <c r="O181" s="169" t="s">
        <v>30</v>
      </c>
      <c r="Q181" s="168">
        <v>6</v>
      </c>
      <c r="R181" s="168">
        <v>2</v>
      </c>
      <c r="S181" s="168">
        <v>7</v>
      </c>
      <c r="T181" s="168">
        <v>2</v>
      </c>
      <c r="U181" s="168">
        <v>10</v>
      </c>
      <c r="W181" s="23" cm="1">
        <f t="array" ref="W181">_xlfn.LET(_xlpm.x, K181:K183, IF(SUM((_xlpm.x="C1")*1)=1, 1, 0))</f>
        <v>0</v>
      </c>
      <c r="X181" s="23" cm="1">
        <f t="array" ref="X181">_xlfn.LET(_xlpm.x, L181:L183, IF(SUM((_xlpm.x="C1")*1)=1, 1, 0))</f>
        <v>0</v>
      </c>
      <c r="Y181" s="23" cm="1">
        <f t="array" ref="Y181">_xlfn.LET(_xlpm.x, M181:M183, IF(SUM((_xlpm.x="C1")*1)=1, 1, 0))</f>
        <v>0</v>
      </c>
      <c r="Z181" s="23">
        <v>1</v>
      </c>
      <c r="AA181" s="23">
        <v>1</v>
      </c>
      <c r="AH181" s="5"/>
      <c r="AI181" s="5"/>
      <c r="AO181" s="5"/>
    </row>
    <row r="182" spans="10:41">
      <c r="J182" s="168">
        <v>178</v>
      </c>
      <c r="K182" s="169" t="s">
        <v>13</v>
      </c>
      <c r="L182" s="169" t="s">
        <v>30</v>
      </c>
      <c r="M182" s="169" t="s">
        <v>29</v>
      </c>
      <c r="N182" s="169" t="s">
        <v>23</v>
      </c>
      <c r="O182" s="169" t="s">
        <v>29</v>
      </c>
      <c r="Q182" s="168">
        <v>5</v>
      </c>
      <c r="R182" s="168">
        <v>10</v>
      </c>
      <c r="S182" s="168">
        <v>8</v>
      </c>
      <c r="T182" s="168">
        <v>5</v>
      </c>
      <c r="U182" s="168">
        <v>8</v>
      </c>
      <c r="W182" s="23" cm="1">
        <f t="array" ref="W182">_xlfn.LET(_xlpm.x, K182:K184, IF(SUM((_xlpm.x="C1")*1)=1, 1, 0))</f>
        <v>0</v>
      </c>
      <c r="X182" s="23" cm="1">
        <f t="array" ref="X182">_xlfn.LET(_xlpm.x, L182:L184, IF(SUM((_xlpm.x="C1")*1)=1, 1, 0))</f>
        <v>0</v>
      </c>
      <c r="Y182" s="23" cm="1">
        <f t="array" ref="Y182">_xlfn.LET(_xlpm.x, M182:M184, IF(SUM((_xlpm.x="C1")*1)=1, 1, 0))</f>
        <v>0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69" t="s">
        <v>13</v>
      </c>
      <c r="L183" s="169" t="s">
        <v>28</v>
      </c>
      <c r="M183" s="169" t="s">
        <v>95</v>
      </c>
      <c r="N183" s="169" t="s">
        <v>29</v>
      </c>
      <c r="O183" s="169" t="s">
        <v>95</v>
      </c>
      <c r="Q183" s="168">
        <v>5</v>
      </c>
      <c r="R183" s="168">
        <v>9</v>
      </c>
      <c r="S183" s="168">
        <v>6</v>
      </c>
      <c r="T183" s="168">
        <v>8</v>
      </c>
      <c r="U183" s="168">
        <v>6</v>
      </c>
      <c r="W183" s="23" cm="1">
        <f t="array" ref="W183">_xlfn.LET(_xlpm.x, K183:K185, IF(SUM((_xlpm.x="C1")*1)=1, 1, 0))</f>
        <v>0</v>
      </c>
      <c r="X183" s="23" cm="1">
        <f t="array" ref="X183">_xlfn.LET(_xlpm.x, L183:L185, IF(SUM((_xlpm.x="C1")*1)=1, 1, 0))</f>
        <v>0</v>
      </c>
      <c r="Y183" s="23" cm="1">
        <f t="array" ref="Y183">_xlfn.LET(_xlpm.x, M183:M185, IF(SUM((_xlpm.x="C1")*1)=1, 1, 0))</f>
        <v>0</v>
      </c>
      <c r="Z183" s="23">
        <v>1</v>
      </c>
      <c r="AA183" s="23">
        <v>1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96</v>
      </c>
      <c r="M184" s="169" t="s">
        <v>95</v>
      </c>
      <c r="N184" s="169" t="s">
        <v>16</v>
      </c>
      <c r="O184" s="169" t="s">
        <v>12</v>
      </c>
      <c r="Q184" s="168">
        <v>5</v>
      </c>
      <c r="R184" s="168">
        <v>15</v>
      </c>
      <c r="S184" s="168">
        <v>6</v>
      </c>
      <c r="T184" s="168">
        <v>3</v>
      </c>
      <c r="U184" s="168">
        <v>4</v>
      </c>
      <c r="W184" s="23" cm="1">
        <f t="array" ref="W184">_xlfn.LET(_xlpm.x, K184:K186, IF(SUM((_xlpm.x="C1")*1)=1, 1, 0))</f>
        <v>0</v>
      </c>
      <c r="X184" s="23" cm="1">
        <f t="array" ref="X184">_xlfn.LET(_xlpm.x, L184:L186, IF(SUM((_xlpm.x="C1")*1)=1, 1, 0))</f>
        <v>0</v>
      </c>
      <c r="Y184" s="23" cm="1">
        <f t="array" ref="Y184">_xlfn.LET(_xlpm.x, M184:M186, IF(SUM((_xlpm.x="C1")*1)=1, 1, 0))</f>
        <v>0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69" t="s">
        <v>29</v>
      </c>
      <c r="L185" s="169" t="s">
        <v>29</v>
      </c>
      <c r="M185" s="169" t="s">
        <v>13</v>
      </c>
      <c r="N185" s="169" t="s">
        <v>16</v>
      </c>
      <c r="O185" s="169" t="s">
        <v>29</v>
      </c>
      <c r="Q185" s="168">
        <v>8</v>
      </c>
      <c r="R185" s="168">
        <v>8</v>
      </c>
      <c r="S185" s="168">
        <v>5</v>
      </c>
      <c r="T185" s="168">
        <v>3</v>
      </c>
      <c r="U185" s="168">
        <v>8</v>
      </c>
      <c r="W185" s="23" cm="1">
        <f t="array" ref="W185">_xlfn.LET(_xlpm.x, K185:K187, IF(SUM((_xlpm.x="C1")*1)=1, 1, 0))</f>
        <v>0</v>
      </c>
      <c r="X185" s="23" cm="1">
        <f t="array" ref="X185">_xlfn.LET(_xlpm.x, L185:L187, IF(SUM((_xlpm.x="C1")*1)=1, 1, 0))</f>
        <v>0</v>
      </c>
      <c r="Y185" s="23" cm="1">
        <f t="array" ref="Y185">_xlfn.LET(_xlpm.x, M185:M187, IF(SUM((_xlpm.x="C1")*1)=1, 1, 0))</f>
        <v>0</v>
      </c>
      <c r="Z185" s="23">
        <v>1</v>
      </c>
      <c r="AA185" s="23">
        <v>1</v>
      </c>
      <c r="AH185" s="5"/>
      <c r="AI185" s="5"/>
      <c r="AO185" s="5"/>
    </row>
    <row r="186" spans="10:41">
      <c r="J186" s="168">
        <v>182</v>
      </c>
      <c r="K186" s="169" t="s">
        <v>13</v>
      </c>
      <c r="L186" s="169" t="s">
        <v>31</v>
      </c>
      <c r="M186" s="169" t="s">
        <v>31</v>
      </c>
      <c r="N186" s="169" t="s">
        <v>95</v>
      </c>
      <c r="O186" s="169" t="s">
        <v>29</v>
      </c>
      <c r="Q186" s="168">
        <v>5</v>
      </c>
      <c r="R186" s="168">
        <v>7</v>
      </c>
      <c r="S186" s="168">
        <v>7</v>
      </c>
      <c r="T186" s="168">
        <v>6</v>
      </c>
      <c r="U186" s="168">
        <v>8</v>
      </c>
      <c r="W186" s="23" cm="1">
        <f t="array" ref="W186">_xlfn.LET(_xlpm.x, K186:K188, IF(SUM((_xlpm.x="C1")*1)=1, 1, 0))</f>
        <v>0</v>
      </c>
      <c r="X186" s="23">
        <v>1</v>
      </c>
      <c r="Y186" s="23" cm="1">
        <f t="array" ref="Y186">_xlfn.LET(_xlpm.x, M186:M188, IF(SUM((_xlpm.x="C1")*1)=1, 1, 0))</f>
        <v>0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28</v>
      </c>
      <c r="M187" s="169" t="s">
        <v>13</v>
      </c>
      <c r="N187" s="169" t="s">
        <v>96</v>
      </c>
      <c r="O187" s="169" t="s">
        <v>28</v>
      </c>
      <c r="Q187" s="168">
        <v>8</v>
      </c>
      <c r="R187" s="168">
        <v>9</v>
      </c>
      <c r="S187" s="168">
        <v>5</v>
      </c>
      <c r="T187" s="168">
        <v>15</v>
      </c>
      <c r="U187" s="168">
        <v>9</v>
      </c>
      <c r="W187" s="23" cm="1">
        <f t="array" ref="W187">_xlfn.LET(_xlpm.x, K187:K189, IF(SUM((_xlpm.x="C1")*1)=1, 1, 0))</f>
        <v>0</v>
      </c>
      <c r="X187" s="23" cm="1">
        <f t="array" ref="X187">_xlfn.LET(_xlpm.x, L187:L189, IF(SUM((_xlpm.x="C1")*1)=1, 1, 0))</f>
        <v>1</v>
      </c>
      <c r="Y187" s="23" cm="1">
        <f t="array" ref="Y187">_xlfn.LET(_xlpm.x, M187:M189, IF(SUM((_xlpm.x="C1")*1)=1, 1, 0))</f>
        <v>0</v>
      </c>
      <c r="Z187" s="23">
        <v>1</v>
      </c>
      <c r="AA187" s="23">
        <v>1</v>
      </c>
      <c r="AH187" s="5"/>
      <c r="AI187" s="5"/>
      <c r="AO187" s="5"/>
    </row>
    <row r="188" spans="10:41">
      <c r="J188" s="168">
        <v>184</v>
      </c>
      <c r="K188" s="169" t="s">
        <v>12</v>
      </c>
      <c r="L188" s="169" t="s">
        <v>80</v>
      </c>
      <c r="M188" s="169" t="s">
        <v>29</v>
      </c>
      <c r="N188" s="169" t="s">
        <v>28</v>
      </c>
      <c r="O188" s="169" t="s">
        <v>30</v>
      </c>
      <c r="Q188" s="168">
        <v>4</v>
      </c>
      <c r="R188" s="168">
        <v>13</v>
      </c>
      <c r="S188" s="168">
        <v>8</v>
      </c>
      <c r="T188" s="168">
        <v>9</v>
      </c>
      <c r="U188" s="168">
        <v>10</v>
      </c>
      <c r="W188" s="23" cm="1">
        <f t="array" ref="W188">_xlfn.LET(_xlpm.x, K188:K190, IF(SUM((_xlpm.x="C1")*1)=1, 1, 0))</f>
        <v>0</v>
      </c>
      <c r="X188" s="23" cm="1">
        <f t="array" ref="X188">_xlfn.LET(_xlpm.x, L188:L190, IF(SUM((_xlpm.x="C1")*1)=1, 1, 0))</f>
        <v>1</v>
      </c>
      <c r="Y188" s="23" cm="1">
        <f t="array" ref="Y188">_xlfn.LET(_xlpm.x, M188:M190, IF(SUM((_xlpm.x="C1")*1)=1, 1, 0))</f>
        <v>0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69" t="s">
        <v>29</v>
      </c>
      <c r="L189" s="169" t="s">
        <v>14</v>
      </c>
      <c r="M189" s="169" t="s">
        <v>13</v>
      </c>
      <c r="N189" s="169" t="s">
        <v>12</v>
      </c>
      <c r="O189" s="169" t="s">
        <v>29</v>
      </c>
      <c r="Q189" s="168">
        <v>8</v>
      </c>
      <c r="R189" s="168">
        <v>1</v>
      </c>
      <c r="S189" s="168">
        <v>5</v>
      </c>
      <c r="T189" s="168">
        <v>4</v>
      </c>
      <c r="U189" s="168">
        <v>8</v>
      </c>
      <c r="W189" s="23" cm="1">
        <f t="array" ref="W189">_xlfn.LET(_xlpm.x, K189:K191, IF(SUM((_xlpm.x="C1")*1)=1, 1, 0))</f>
        <v>0</v>
      </c>
      <c r="X189" s="23">
        <v>0</v>
      </c>
      <c r="Y189" s="23" cm="1">
        <f t="array" ref="Y189">_xlfn.LET(_xlpm.x, M189:M191, IF(SUM((_xlpm.x="C1")*1)=1, 1, 0))</f>
        <v>0</v>
      </c>
      <c r="Z189" s="23">
        <v>1</v>
      </c>
      <c r="AA189" s="23">
        <v>1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85</v>
      </c>
      <c r="M190" s="169" t="s">
        <v>13</v>
      </c>
      <c r="N190" s="169" t="s">
        <v>23</v>
      </c>
      <c r="O190" s="169" t="s">
        <v>29</v>
      </c>
      <c r="Q190" s="168">
        <v>5</v>
      </c>
      <c r="R190" s="168">
        <v>18</v>
      </c>
      <c r="S190" s="168">
        <v>5</v>
      </c>
      <c r="T190" s="168">
        <v>5</v>
      </c>
      <c r="U190" s="168">
        <v>8</v>
      </c>
      <c r="W190" s="23" cm="1">
        <f t="array" ref="W190">_xlfn.LET(_xlpm.x, K190:K192, IF(SUM((_xlpm.x="C1")*1)=1, 1, 0))</f>
        <v>0</v>
      </c>
      <c r="X190" s="23" cm="1">
        <f t="array" ref="X190">_xlfn.LET(_xlpm.x, L190:L192, IF(SUM((_xlpm.x="C1")*1)=1, 1, 0))</f>
        <v>0</v>
      </c>
      <c r="Y190" s="23" cm="1">
        <f t="array" ref="Y190">_xlfn.LET(_xlpm.x, M190:M192, IF(SUM((_xlpm.x="C1")*1)=1, 1, 0))</f>
        <v>0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9" t="s">
        <v>29</v>
      </c>
      <c r="L191" s="169" t="s">
        <v>15</v>
      </c>
      <c r="M191" s="169" t="s">
        <v>29</v>
      </c>
      <c r="N191" s="169" t="s">
        <v>95</v>
      </c>
      <c r="O191" s="169" t="s">
        <v>31</v>
      </c>
      <c r="Q191" s="168">
        <v>8</v>
      </c>
      <c r="R191" s="168">
        <v>2</v>
      </c>
      <c r="S191" s="168">
        <v>8</v>
      </c>
      <c r="T191" s="168">
        <v>6</v>
      </c>
      <c r="U191" s="168">
        <v>7</v>
      </c>
      <c r="W191" s="23" cm="1">
        <f t="array" ref="W191">_xlfn.LET(_xlpm.x, K191:K193, IF(SUM((_xlpm.x="C1")*1)=1, 1, 0))</f>
        <v>0</v>
      </c>
      <c r="X191" s="23" cm="1">
        <f t="array" ref="X191">_xlfn.LET(_xlpm.x, L191:L193, IF(SUM((_xlpm.x="C1")*1)=1, 1, 0))</f>
        <v>0</v>
      </c>
      <c r="Y191" s="23" cm="1">
        <f t="array" ref="Y191">_xlfn.LET(_xlpm.x, M191:M193, IF(SUM((_xlpm.x="C1")*1)=1, 1, 0))</f>
        <v>0</v>
      </c>
      <c r="Z191" s="23">
        <v>1</v>
      </c>
      <c r="AA191" s="23">
        <v>1</v>
      </c>
      <c r="AH191" s="5"/>
      <c r="AI191" s="5"/>
      <c r="AO191" s="5"/>
    </row>
    <row r="192" spans="10:41">
      <c r="J192" s="168">
        <v>188</v>
      </c>
      <c r="K192" s="169" t="s">
        <v>95</v>
      </c>
      <c r="L192" s="169" t="s">
        <v>31</v>
      </c>
      <c r="M192" s="169" t="s">
        <v>29</v>
      </c>
      <c r="N192" s="169" t="s">
        <v>16</v>
      </c>
      <c r="O192" s="169" t="s">
        <v>31</v>
      </c>
      <c r="Q192" s="168">
        <v>6</v>
      </c>
      <c r="R192" s="168">
        <v>7</v>
      </c>
      <c r="S192" s="168">
        <v>8</v>
      </c>
      <c r="T192" s="168">
        <v>3</v>
      </c>
      <c r="U192" s="168">
        <v>7</v>
      </c>
      <c r="W192" s="23" cm="1">
        <f t="array" ref="W192">_xlfn.LET(_xlpm.x, K192:K194, IF(SUM((_xlpm.x="C1")*1)=1, 1, 0))</f>
        <v>0</v>
      </c>
      <c r="X192" s="23" cm="1">
        <f t="array" ref="X192">_xlfn.LET(_xlpm.x, L192:L194, IF(SUM((_xlpm.x="C1")*1)=1, 1, 0))</f>
        <v>0</v>
      </c>
      <c r="Y192" s="23" cm="1">
        <f t="array" ref="Y192">_xlfn.LET(_xlpm.x, M192:M194, IF(SUM((_xlpm.x="C1")*1)=1, 1, 0))</f>
        <v>0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69" t="s">
        <v>13</v>
      </c>
      <c r="L193" s="169" t="s">
        <v>28</v>
      </c>
      <c r="M193" s="169" t="s">
        <v>31</v>
      </c>
      <c r="N193" s="169" t="s">
        <v>13</v>
      </c>
      <c r="O193" s="169" t="s">
        <v>28</v>
      </c>
      <c r="Q193" s="168">
        <v>5</v>
      </c>
      <c r="R193" s="168">
        <v>9</v>
      </c>
      <c r="S193" s="168">
        <v>7</v>
      </c>
      <c r="T193" s="168">
        <v>5</v>
      </c>
      <c r="U193" s="168">
        <v>9</v>
      </c>
      <c r="W193" s="23" cm="1">
        <f t="array" ref="W193">_xlfn.LET(_xlpm.x, K193:K195, IF(SUM((_xlpm.x="C1")*1)=1, 1, 0))</f>
        <v>0</v>
      </c>
      <c r="X193" s="23" cm="1">
        <f t="array" ref="X193">_xlfn.LET(_xlpm.x, L193:L195, IF(SUM((_xlpm.x="C1")*1)=1, 1, 0))</f>
        <v>0</v>
      </c>
      <c r="Y193" s="23" cm="1">
        <f t="array" ref="Y193">_xlfn.LET(_xlpm.x, M193:M195, IF(SUM((_xlpm.x="C1")*1)=1, 1, 0))</f>
        <v>0</v>
      </c>
      <c r="Z193" s="23">
        <v>1</v>
      </c>
      <c r="AA193" s="23">
        <v>1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12</v>
      </c>
      <c r="M194" s="169" t="s">
        <v>95</v>
      </c>
      <c r="N194" s="169" t="s">
        <v>13</v>
      </c>
      <c r="O194" s="169" t="s">
        <v>12</v>
      </c>
      <c r="Q194" s="168">
        <v>8</v>
      </c>
      <c r="R194" s="168">
        <v>4</v>
      </c>
      <c r="S194" s="168">
        <v>6</v>
      </c>
      <c r="T194" s="168">
        <v>5</v>
      </c>
      <c r="U194" s="168">
        <v>4</v>
      </c>
      <c r="W194" s="23" cm="1">
        <f t="array" ref="W194">_xlfn.LET(_xlpm.x, K194:K196, IF(SUM((_xlpm.x="C1")*1)=1, 1, 0))</f>
        <v>0</v>
      </c>
      <c r="X194" s="23" cm="1">
        <f t="array" ref="X194">_xlfn.LET(_xlpm.x, L194:L196, IF(SUM((_xlpm.x="C1")*1)=1, 1, 0))</f>
        <v>0</v>
      </c>
      <c r="Y194" s="23" cm="1">
        <f t="array" ref="Y194">_xlfn.LET(_xlpm.x, M194:M196, IF(SUM((_xlpm.x="C1")*1)=1, 1, 0))</f>
        <v>0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69" t="s">
        <v>28</v>
      </c>
      <c r="L195" s="169" t="s">
        <v>95</v>
      </c>
      <c r="M195" s="169" t="s">
        <v>28</v>
      </c>
      <c r="N195" s="169" t="s">
        <v>87</v>
      </c>
      <c r="O195" s="169" t="s">
        <v>29</v>
      </c>
      <c r="Q195" s="168">
        <v>9</v>
      </c>
      <c r="R195" s="168">
        <v>6</v>
      </c>
      <c r="S195" s="168">
        <v>9</v>
      </c>
      <c r="T195" s="168">
        <v>19</v>
      </c>
      <c r="U195" s="168">
        <v>8</v>
      </c>
      <c r="W195" s="23" cm="1">
        <f t="array" ref="W195">_xlfn.LET(_xlpm.x, K195:K197, IF(SUM((_xlpm.x="C1")*1)=1, 1, 0))</f>
        <v>0</v>
      </c>
      <c r="X195" s="23" cm="1">
        <f t="array" ref="X195">_xlfn.LET(_xlpm.x, L195:L197, IF(SUM((_xlpm.x="C1")*1)=1, 1, 0))</f>
        <v>0</v>
      </c>
      <c r="Y195" s="23" cm="1">
        <f t="array" ref="Y195">_xlfn.LET(_xlpm.x, M195:M197, IF(SUM((_xlpm.x="C1")*1)=1, 1, 0))</f>
        <v>0</v>
      </c>
      <c r="Z195" s="23">
        <v>1</v>
      </c>
      <c r="AA195" s="23">
        <v>1</v>
      </c>
      <c r="AH195" s="5"/>
      <c r="AI195" s="5"/>
      <c r="AO195" s="5"/>
    </row>
    <row r="196" spans="10:41">
      <c r="J196" s="168">
        <v>192</v>
      </c>
      <c r="K196" s="169" t="s">
        <v>13</v>
      </c>
      <c r="L196" s="169" t="s">
        <v>15</v>
      </c>
      <c r="M196" s="169" t="s">
        <v>13</v>
      </c>
      <c r="N196" s="169" t="s">
        <v>29</v>
      </c>
      <c r="O196" s="169" t="s">
        <v>95</v>
      </c>
      <c r="Q196" s="168">
        <v>5</v>
      </c>
      <c r="R196" s="168">
        <v>2</v>
      </c>
      <c r="S196" s="168">
        <v>5</v>
      </c>
      <c r="T196" s="168">
        <v>8</v>
      </c>
      <c r="U196" s="168">
        <v>6</v>
      </c>
      <c r="W196" s="23" cm="1">
        <f t="array" ref="W196">_xlfn.LET(_xlpm.x, K196:K198, IF(SUM((_xlpm.x="C1")*1)=1, 1, 0))</f>
        <v>0</v>
      </c>
      <c r="X196" s="23" cm="1">
        <f t="array" ref="X196">_xlfn.LET(_xlpm.x, L196:L198, IF(SUM((_xlpm.x="C1")*1)=1, 1, 0))</f>
        <v>0</v>
      </c>
      <c r="Y196" s="23" cm="1">
        <f t="array" ref="Y196">_xlfn.LET(_xlpm.x, M196:M198, IF(SUM((_xlpm.x="C1")*1)=1, 1, 0))</f>
        <v>0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9" t="s">
        <v>29</v>
      </c>
      <c r="L197" s="169" t="s">
        <v>82</v>
      </c>
      <c r="M197" s="169" t="s">
        <v>31</v>
      </c>
      <c r="N197" s="169" t="s">
        <v>16</v>
      </c>
      <c r="O197" s="169" t="s">
        <v>29</v>
      </c>
      <c r="Q197" s="168">
        <v>8</v>
      </c>
      <c r="R197" s="168">
        <v>16</v>
      </c>
      <c r="S197" s="168">
        <v>7</v>
      </c>
      <c r="T197" s="168">
        <v>3</v>
      </c>
      <c r="U197" s="168">
        <v>8</v>
      </c>
      <c r="W197" s="23" cm="1">
        <f t="array" ref="W197">_xlfn.LET(_xlpm.x, K197:K199, IF(SUM((_xlpm.x="C1")*1)=1, 1, 0))</f>
        <v>0</v>
      </c>
      <c r="X197" s="23" cm="1">
        <f t="array" ref="X197">_xlfn.LET(_xlpm.x, L197:L199, IF(SUM((_xlpm.x="C1")*1)=1, 1, 0))</f>
        <v>0</v>
      </c>
      <c r="Y197" s="23" cm="1">
        <f t="array" ref="Y197">_xlfn.LET(_xlpm.x, M197:M199, IF(SUM((_xlpm.x="C1")*1)=1, 1, 0))</f>
        <v>0</v>
      </c>
      <c r="Z197" s="23">
        <v>1</v>
      </c>
      <c r="AA197" s="23">
        <v>1</v>
      </c>
      <c r="AH197" s="5"/>
      <c r="AI197" s="5"/>
      <c r="AO197" s="5"/>
    </row>
    <row r="198" spans="10:41">
      <c r="J198" s="168">
        <v>194</v>
      </c>
      <c r="K198" s="169" t="s">
        <v>31</v>
      </c>
      <c r="L198" s="169" t="s">
        <v>12</v>
      </c>
      <c r="M198" s="169" t="s">
        <v>31</v>
      </c>
      <c r="N198" s="169" t="s">
        <v>30</v>
      </c>
      <c r="O198" s="169" t="s">
        <v>16</v>
      </c>
      <c r="Q198" s="168">
        <v>7</v>
      </c>
      <c r="R198" s="168">
        <v>4</v>
      </c>
      <c r="S198" s="168">
        <v>7</v>
      </c>
      <c r="T198" s="168">
        <v>10</v>
      </c>
      <c r="U198" s="168">
        <v>3</v>
      </c>
      <c r="W198" s="23" cm="1">
        <f t="array" ref="W198">_xlfn.LET(_xlpm.x, K198:K200, IF(SUM((_xlpm.x="C1")*1)=1, 1, 0))</f>
        <v>0</v>
      </c>
      <c r="X198" s="23" cm="1">
        <f t="array" ref="X198">_xlfn.LET(_xlpm.x, L198:L200, IF(SUM((_xlpm.x="C1")*1)=1, 1, 0))</f>
        <v>0</v>
      </c>
      <c r="Y198" s="23" cm="1">
        <f t="array" ref="Y198">_xlfn.LET(_xlpm.x, M198:M200, IF(SUM((_xlpm.x="C1")*1)=1, 1, 0))</f>
        <v>0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69" t="s">
        <v>13</v>
      </c>
      <c r="L199" s="169" t="s">
        <v>28</v>
      </c>
      <c r="M199" s="169" t="s">
        <v>13</v>
      </c>
      <c r="N199" s="169" t="s">
        <v>13</v>
      </c>
      <c r="O199" s="169" t="s">
        <v>31</v>
      </c>
      <c r="Q199" s="168">
        <v>5</v>
      </c>
      <c r="R199" s="168">
        <v>9</v>
      </c>
      <c r="S199" s="168">
        <v>5</v>
      </c>
      <c r="T199" s="168">
        <v>5</v>
      </c>
      <c r="U199" s="168">
        <v>7</v>
      </c>
      <c r="W199" s="23" cm="1">
        <f t="array" ref="W199">_xlfn.LET(_xlpm.x, K199:K201, IF(SUM((_xlpm.x="C1")*1)=1, 1, 0))</f>
        <v>0</v>
      </c>
      <c r="X199" s="23" cm="1">
        <f t="array" ref="X199">_xlfn.LET(_xlpm.x, L199:L201, IF(SUM((_xlpm.x="C1")*1)=1, 1, 0))</f>
        <v>0</v>
      </c>
      <c r="Y199" s="23" cm="1">
        <f t="array" ref="Y199">_xlfn.LET(_xlpm.x, M199:M201, IF(SUM((_xlpm.x="C1")*1)=1, 1, 0))</f>
        <v>0</v>
      </c>
      <c r="Z199" s="23">
        <v>1</v>
      </c>
      <c r="AA199" s="23">
        <v>1</v>
      </c>
      <c r="AH199" s="5"/>
      <c r="AI199" s="5"/>
      <c r="AO199" s="5"/>
    </row>
    <row r="200" spans="10:41">
      <c r="J200" s="168">
        <v>196</v>
      </c>
      <c r="K200" s="169" t="s">
        <v>95</v>
      </c>
      <c r="L200" s="169" t="s">
        <v>85</v>
      </c>
      <c r="M200" s="169" t="s">
        <v>29</v>
      </c>
      <c r="N200" s="169" t="s">
        <v>28</v>
      </c>
      <c r="O200" s="169" t="s">
        <v>31</v>
      </c>
      <c r="Q200" s="168">
        <v>6</v>
      </c>
      <c r="R200" s="168">
        <v>18</v>
      </c>
      <c r="S200" s="168">
        <v>8</v>
      </c>
      <c r="T200" s="168">
        <v>9</v>
      </c>
      <c r="U200" s="168">
        <v>7</v>
      </c>
      <c r="W200" s="23" cm="1">
        <f t="array" ref="W200">_xlfn.LET(_xlpm.x, K200:K202, IF(SUM((_xlpm.x="C1")*1)=1, 1, 0))</f>
        <v>0</v>
      </c>
      <c r="X200" s="23" cm="1">
        <f t="array" ref="X200">_xlfn.LET(_xlpm.x, L200:L202, IF(SUM((_xlpm.x="C1")*1)=1, 1, 0))</f>
        <v>0</v>
      </c>
      <c r="Y200" s="23" cm="1">
        <f t="array" ref="Y200">_xlfn.LET(_xlpm.x, M200:M202, IF(SUM((_xlpm.x="C1")*1)=1, 1, 0))</f>
        <v>0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69" t="s">
        <v>13</v>
      </c>
      <c r="L201" s="169" t="s">
        <v>28</v>
      </c>
      <c r="M201" s="169" t="s">
        <v>95</v>
      </c>
      <c r="N201" s="169" t="s">
        <v>28</v>
      </c>
      <c r="O201" s="169" t="s">
        <v>95</v>
      </c>
      <c r="Q201" s="168">
        <v>5</v>
      </c>
      <c r="R201" s="168">
        <v>9</v>
      </c>
      <c r="S201" s="168">
        <v>6</v>
      </c>
      <c r="T201" s="168">
        <v>9</v>
      </c>
      <c r="U201" s="168">
        <v>6</v>
      </c>
      <c r="W201" s="23" cm="1">
        <f t="array" ref="W201">_xlfn.LET(_xlpm.x, K201:K203, IF(SUM((_xlpm.x="C1")*1)=1, 1, 0))</f>
        <v>0</v>
      </c>
      <c r="X201" s="23" cm="1">
        <f t="array" ref="X201">_xlfn.LET(_xlpm.x, L201:L203, IF(SUM((_xlpm.x="C1")*1)=1, 1, 0))</f>
        <v>0</v>
      </c>
      <c r="Y201" s="23" cm="1">
        <f t="array" ref="Y201">_xlfn.LET(_xlpm.x, M201:M203, IF(SUM((_xlpm.x="C1")*1)=1, 1, 0))</f>
        <v>0</v>
      </c>
      <c r="Z201" s="23">
        <v>1</v>
      </c>
      <c r="AA201" s="23">
        <v>1</v>
      </c>
      <c r="AH201" s="5"/>
      <c r="AI201" s="5"/>
      <c r="AO201" s="5"/>
    </row>
    <row r="202" spans="10:41">
      <c r="J202" s="168">
        <v>198</v>
      </c>
      <c r="K202" s="169" t="s">
        <v>95</v>
      </c>
      <c r="L202" s="169" t="s">
        <v>13</v>
      </c>
      <c r="M202" s="169" t="s">
        <v>29</v>
      </c>
      <c r="N202" s="169" t="s">
        <v>96</v>
      </c>
      <c r="O202" s="169" t="s">
        <v>95</v>
      </c>
      <c r="Q202" s="168">
        <v>6</v>
      </c>
      <c r="R202" s="168">
        <v>5</v>
      </c>
      <c r="S202" s="168">
        <v>8</v>
      </c>
      <c r="T202" s="168">
        <v>15</v>
      </c>
      <c r="U202" s="168">
        <v>6</v>
      </c>
      <c r="W202" s="23" cm="1">
        <f t="array" ref="W202">_xlfn.LET(_xlpm.x, K202:K204, IF(SUM((_xlpm.x="C1")*1)=1, 1, 0))</f>
        <v>0</v>
      </c>
      <c r="X202" s="23" cm="1">
        <f t="array" ref="X202">_xlfn.LET(_xlpm.x, L202:L204, IF(SUM((_xlpm.x="C1")*1)=1, 1, 0))</f>
        <v>0</v>
      </c>
      <c r="Y202" s="23" cm="1">
        <f t="array" ref="Y202">_xlfn.LET(_xlpm.x, M202:M204, IF(SUM((_xlpm.x="C1")*1)=1, 1, 0))</f>
        <v>0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69" t="s">
        <v>31</v>
      </c>
      <c r="L203" s="169" t="s">
        <v>79</v>
      </c>
      <c r="M203" s="169" t="s">
        <v>29</v>
      </c>
      <c r="N203" s="169" t="s">
        <v>79</v>
      </c>
      <c r="O203" s="169" t="s">
        <v>12</v>
      </c>
      <c r="Q203" s="168">
        <v>7</v>
      </c>
      <c r="R203" s="168">
        <v>12</v>
      </c>
      <c r="S203" s="168">
        <v>8</v>
      </c>
      <c r="T203" s="168">
        <v>12</v>
      </c>
      <c r="U203" s="168">
        <v>4</v>
      </c>
      <c r="W203" s="23" cm="1">
        <f t="array" ref="W203">_xlfn.LET(_xlpm.x, K203:K205, IF(SUM((_xlpm.x="C1")*1)=1, 1, 0))</f>
        <v>0</v>
      </c>
      <c r="X203" s="23" cm="1">
        <f t="array" ref="X203">_xlfn.LET(_xlpm.x, L203:L205, IF(SUM((_xlpm.x="C1")*1)=1, 1, 0))</f>
        <v>0</v>
      </c>
      <c r="Y203" s="23" cm="1">
        <f t="array" ref="Y203">_xlfn.LET(_xlpm.x, M203:M205, IF(SUM((_xlpm.x="C1")*1)=1, 1, 0))</f>
        <v>0</v>
      </c>
      <c r="Z203" s="23">
        <v>1</v>
      </c>
      <c r="AA203" s="23"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X4:AA4 W5:AA304">
    <cfRule type="expression" dxfId="21" priority="79">
      <formula>_xlfn.LET(_xlpm.x, W4, AND(NOT(_xlfn.ISFORMULA(_xlpm.x)), _xlpm.x&lt;&gt;""))</formula>
    </cfRule>
  </conditionalFormatting>
  <conditionalFormatting sqref="W4:AA203">
    <cfRule type="expression" dxfId="20" priority="74">
      <formula>_xlfn.LET(_xlpm.x, W4, AND(NOT(_xlfn.ISFORMULA(_xlpm.x)), _xlpm.x&lt;&gt;""))</formula>
    </cfRule>
  </conditionalFormatting>
  <conditionalFormatting sqref="K1:M1048576">
    <cfRule type="cellIs" dxfId="19" priority="23" operator="equal">
      <formula>"C1"</formula>
    </cfRule>
    <cfRule type="cellIs" dxfId="18" priority="24" operator="between">
      <formula>"G1"</formula>
      <formula>"G5"</formula>
    </cfRule>
    <cfRule type="cellIs" dxfId="17" priority="26" operator="between">
      <formula>"M1"</formula>
      <formula>"M5"</formula>
    </cfRule>
  </conditionalFormatting>
  <conditionalFormatting sqref="C28:G28 C39:G46 C29 G29">
    <cfRule type="dataBar" priority="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{F3D73B8A-68EF-4164-8817-C5A425BB4007}</x14:id>
        </ext>
      </extLst>
    </cfRule>
  </conditionalFormatting>
  <conditionalFormatting sqref="D52:D54">
    <cfRule type="cellIs" dxfId="16" priority="18" operator="equal">
      <formula>"C1"</formula>
    </cfRule>
    <cfRule type="cellIs" dxfId="15" priority="19" operator="between">
      <formula>"G1"</formula>
      <formula>"G4"</formula>
    </cfRule>
    <cfRule type="cellIs" dxfId="14" priority="20" operator="between">
      <formula>"GA"</formula>
      <formula>"GQ"</formula>
    </cfRule>
    <cfRule type="cellIs" dxfId="13" priority="21" operator="between">
      <formula>"M1"</formula>
      <formula>"M4"</formula>
    </cfRule>
  </conditionalFormatting>
  <conditionalFormatting sqref="E52:E54">
    <cfRule type="cellIs" dxfId="12" priority="14" operator="equal">
      <formula>"C1"</formula>
    </cfRule>
    <cfRule type="cellIs" dxfId="11" priority="15" operator="between">
      <formula>"G1"</formula>
      <formula>"G4"</formula>
    </cfRule>
    <cfRule type="cellIs" dxfId="10" priority="16" operator="between">
      <formula>"GA"</formula>
      <formula>"GQ"</formula>
    </cfRule>
    <cfRule type="cellIs" dxfId="9" priority="17" operator="between">
      <formula>"M1"</formula>
      <formula>"M4"</formula>
    </cfRule>
  </conditionalFormatting>
  <conditionalFormatting sqref="F52:F54">
    <cfRule type="cellIs" dxfId="8" priority="10" operator="equal">
      <formula>"C1"</formula>
    </cfRule>
    <cfRule type="cellIs" dxfId="7" priority="11" operator="between">
      <formula>"G1"</formula>
      <formula>"G4"</formula>
    </cfRule>
    <cfRule type="cellIs" dxfId="6" priority="12" operator="between">
      <formula>"GA"</formula>
      <formula>"GQ"</formula>
    </cfRule>
    <cfRule type="cellIs" dxfId="5" priority="13" operator="between">
      <formula>"M1"</formula>
      <formula>"M4"</formula>
    </cfRule>
  </conditionalFormatting>
  <conditionalFormatting sqref="D29:F29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{1AA3F303-CB76-4F5A-911D-C3F4991B5212}</x14:id>
        </ext>
      </extLst>
    </cfRule>
  </conditionalFormatting>
  <conditionalFormatting sqref="E27:G27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{52CB50BD-39FA-40F1-BA0E-59C31B7981E7}</x14:id>
        </ext>
      </extLst>
    </cfRule>
  </conditionalFormatting>
  <conditionalFormatting sqref="C30:G38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{0D1F7F2E-DD89-4860-AD2D-27E8782A322B}</x14:id>
        </ext>
      </extLst>
    </cfRule>
  </conditionalFormatting>
  <conditionalFormatting sqref="N1:O1048576">
    <cfRule type="cellIs" dxfId="4" priority="1" operator="equal">
      <formula>"C1"</formula>
    </cfRule>
    <cfRule type="cellIs" dxfId="3" priority="2" operator="between">
      <formula>"G1"</formula>
      <formula>"G5"</formula>
    </cfRule>
    <cfRule type="cellIs" dxfId="2" priority="4" operator="between">
      <formula>"M1"</formula>
      <formula>"M5"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D73B8A-68EF-4164-8817-C5A425BB40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1AA3F303-CB76-4F5A-911D-C3F4991B52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52CB50BD-39FA-40F1-BA0E-59C31B7981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0D1F7F2E-DD89-4860-AD2D-27E8782A32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5" operator="containsText" id="{8E051844-5075-4A7A-BB05-B187D9CD784C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K1:M1048576</xm:sqref>
        </x14:conditionalFormatting>
        <x14:conditionalFormatting xmlns:xm="http://schemas.microsoft.com/office/excel/2006/main">
          <x14:cfRule type="containsText" priority="3" operator="containsText" id="{3CB2AF00-0D8A-47CE-8B6C-F239CC4BE33A}">
            <xm:f>NOT(ISERROR(SEARCH("G",N1)))</xm:f>
            <xm:f>"G"</xm:f>
            <x14:dxf>
              <fill>
                <patternFill>
                  <bgColor rgb="FFFFFF00"/>
                </patternFill>
              </fill>
            </x14:dxf>
          </x14:cfRule>
          <xm:sqref>N1:O1048576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Overview</vt:lpstr>
      <vt:lpstr>Description</vt:lpstr>
      <vt:lpstr>Parameter</vt:lpstr>
      <vt:lpstr>Multiplier_Weight</vt:lpstr>
      <vt:lpstr>Multiplier_Weight_Newbie</vt:lpstr>
      <vt:lpstr>Multiplier_Weight_Oldhand</vt:lpstr>
      <vt:lpstr>OP Jackpot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2026-08-14T10:16:19Z</dcterms:modified>
</cp:coreProperties>
</file>