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5C65C4A-9535-4D5D-AE90-64D3D7E27E61}" xr6:coauthVersionLast="47" xr6:coauthVersionMax="47" xr10:uidLastSave="{00000000-0000-0000-0000-000000000000}"/>
  <bookViews>
    <workbookView xWindow="-28920" yWindow="60" windowWidth="29040" windowHeight="15720" xr2:uid="{43AE7BE5-5DCE-46FB-B700-91D97FECF224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9" i="48" l="1" a="1"/>
  <c r="F299" i="48" s="1"/>
  <c r="W43" i="72" a="1"/>
  <c r="W43" i="72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G24" i="72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E13" i="53"/>
  <c r="G18" i="48"/>
  <c r="G301" i="48" l="1"/>
  <c r="I318" i="48" s="1" a="1"/>
  <c r="I318" i="48" s="1"/>
  <c r="I222" i="48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320" i="48" l="1"/>
  <c r="H29" i="48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<sst xmlns="http://schemas.openxmlformats.org/spreadsheetml/2006/main" count="9252" uniqueCount="312">
  <si>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</si>
  <si>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</si>
  <si>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</si>
  <si>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</si>
  <si>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</si>
  <si>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</si>
  <si>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</si>
  <si>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</si>
  <si>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</si>
  <si>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</si>
  <si>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</si>
  <si>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</si>
  <si>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</si>
  <si>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</si>
  <si>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</si>
  <si>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</si>
  <si>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</si>
  <si>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</si>
  <si>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</si>
  <si>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</si>
  <si>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</si>
  <si>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</si>
  <si>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</si>
  <si>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</si>
  <si>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</si>
  <si>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</si>
  <si>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</si>
  <si>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</si>
  <si>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</si>
  <si>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</si>
  <si>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</si>
  <si>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</si>
  <si>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</si>
  <si>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</si>
  <si>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</si>
  <si>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</si>
  <si>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</si>
  <si>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</si>
  <si>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</si>
  <si>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</si>
  <si>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</si>
  <si>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</si>
  <si>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</si>
  <si>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</si>
  <si>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</si>
  <si>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</si>
  <si>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</si>
  <si>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</si>
  <si>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</si>
  <si>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</si>
  <si>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</si>
  <si>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</si>
  <si>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</si>
  <si>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</si>
  <si>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</si>
  <si>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</si>
  <si>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</si>
  <si>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</si>
  <si>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</si>
  <si>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</si>
  <si>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</si>
  <si>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</si>
  <si>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</si>
  <si>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</si>
  <si>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</si>
  <si>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</si>
  <si>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</si>
  <si>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</si>
  <si>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</si>
  <si>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</si>
  <si>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</si>
  <si>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</si>
  <si>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</si>
  <si>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</si>
  <si>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</si>
  <si>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</si>
  <si>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</si>
  <si>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</si>
  <si>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</si>
  <si>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</si>
  <si>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</si>
  <si>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</si>
  <si>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</si>
  <si>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</si>
  <si>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</si>
  <si>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</si>
  <si>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</si>
  <si>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</si>
  <si>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</si>
  <si>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</si>
  <si>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</si>
  <si>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</si>
  <si>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</si>
  <si>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</si>
  <si>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</si>
  <si>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</si>
  <si>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</si>
  <si>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</si>
  <si>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</si>
  <si>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</si>
  <si>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</si>
  <si>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</si>
  <si>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</si>
  <si>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</si>
  <si>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</si>
  <si>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</si>
  <si>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</si>
  <si>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</si>
  <si>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</si>
  <si>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</si>
  <si>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</si>
  <si>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</si>
  <si>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</si>
  <si>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</si>
  <si>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</si>
  <si>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</si>
  <si>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</si>
  <si>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</si>
  <si>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</si>
  <si>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</si>
  <si>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</si>
  <si>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</si>
  <si>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</si>
  <si>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</si>
  <si>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</si>
  <si>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</si>
  <si>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</si>
  <si>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</si>
  <si>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</si>
  <si>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</si>
  <si>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</si>
  <si>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</si>
  <si>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</si>
  <si>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</si>
  <si>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</si>
  <si>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</si>
  <si>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</si>
  <si>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</si>
  <si>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</si>
  <si>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</si>
  <si>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</si>
  <si>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</si>
  <si>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</si>
  <si>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</si>
  <si>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</si>
  <si>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</si>
  <si>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</si>
  <si>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</si>
  <si>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</si>
  <si>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</si>
  <si>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</si>
  <si>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</si>
  <si>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</si>
  <si>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</si>
  <si>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</si>
  <si>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</si>
  <si>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</si>
  <si>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</si>
  <si>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</si>
  <si>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</si>
  <si>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</si>
  <si>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</si>
  <si>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</si>
  <si>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</si>
  <si>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</si>
  <si>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</si>
  <si>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</si>
  <si>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</si>
  <si>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</si>
  <si>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</si>
  <si>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</si>
  <si>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</si>
  <si>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</si>
  <si>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</si>
  <si>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</si>
  <si>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</si>
  <si>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</si>
  <si>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</si>
  <si>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</si>
  <si>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</si>
  <si>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</si>
  <si>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</si>
  <si>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</si>
  <si>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</si>
  <si>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</si>
  <si>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</si>
  <si>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</si>
  <si>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</si>
  <si>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</si>
  <si>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</si>
  <si>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</si>
  <si>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</si>
  <si>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</si>
  <si>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</si>
  <si>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</si>
  <si>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</si>
  <si>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</si>
  <si>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</si>
  <si>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</si>
  <si>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</si>
  <si>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</si>
  <si>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</si>
  <si>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</si>
  <si>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</si>
  <si>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</si>
  <si>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</si>
  <si>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</si>
  <si>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</si>
  <si>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</si>
  <si>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</si>
  <si>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</si>
  <si>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</si>
  <si>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</si>
  <si>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</si>
  <si>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</si>
  <si>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</si>
  <si>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</si>
  <si>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</si>
  <si>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</si>
  <si>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</si>
  <si>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</si>
  <si>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</si>
  <si>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</si>
  <si>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</si>
  <si>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</si>
  <si>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</si>
  <si>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</si>
  <si>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</si>
  <si>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</si>
  <si>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</si>
  <si>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</si>
  <si>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</si>
  <si>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</si>
  <si>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</si>
  <si>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</si>
  <si>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</si>
  <si>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</si>
  <si>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</si>
  <si>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</si>
  <si>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</si>
  <si>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</si>
  <si>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</si>
  <si>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</si>
  <si>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</si>
  <si>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</si>
  <si>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</si>
  <si>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</si>
  <si>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</si>
  <si>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</si>
  <si>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</si>
  <si>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</si>
  <si>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</si>
  <si>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</si>
  <si>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</si>
  <si>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</si>
  <si>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</si>
  <si>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</si>
  <si>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</si>
  <si>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</si>
  <si>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</si>
  <si>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</si>
  <si>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</si>
  <si>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</si>
  <si>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</si>
  <si>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</si>
  <si>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</si>
  <si>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</si>
  <si>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</si>
  <si>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</si>
  <si>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</si>
  <si>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</si>
  <si>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</si>
  <si>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</si>
  <si>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</si>
  <si>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</si>
  <si>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</si>
  <si>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</si>
  <si>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</si>
  <si>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</si>
  <si>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</si>
  <si>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</si>
  <si>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</si>
  <si>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</si>
  <si>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</si>
  <si>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</si>
  <si>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</si>
  <si>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</si>
  <si>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</si>
  <si>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</si>
  <si>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</si>
  <si>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</si>
  <si>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</si>
  <si>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</si>
  <si>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</si>
  <si>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</si>
  <si>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</si>
  <si>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</si>
  <si>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</si>
  <si>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</si>
  <si>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</si>
  <si>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</si>
  <si>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</si>
  <si>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</si>
  <si>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</si>
  <si>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</si>
  <si>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</si>
  <si>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</si>
  <si>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</si>
  <si>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</si>
  <si>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</si>
  <si>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</si>
  <si>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4.0.0.7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</si>
</sst>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13" sqref="E13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0.92000038188707822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0.91999999108197528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0.92499973769102006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3"/>
      <c r="B19" s="39">
        <f>Multiplier_Weight_Oldhand!D7</f>
        <v>0.240000612959723</v>
      </c>
      <c r="C19" s="205"/>
      <c r="D19" s="207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0.3208725377340903</v>
      </c>
      <c r="C22" s="204">
        <f>1/D22</f>
        <v>2.0970716138089429E-2</v>
      </c>
      <c r="D22" s="206">
        <f>Multiplier_Weight_Oldhand!G8</f>
        <v>47.685543660747229</v>
      </c>
      <c r="E22" s="27" t="s">
        <v>43</v>
      </c>
      <c r="F22" s="96"/>
      <c r="G22" s="7"/>
      <c r="H22" s="7"/>
      <c r="I22" s="11"/>
    </row>
    <row r="23" spans="1:9">
      <c r="A23" s="203"/>
      <c r="B23" s="39">
        <f>Multiplier_Weight_Oldhand!D8</f>
        <v>0.59912745334788498</v>
      </c>
      <c r="C23" s="205"/>
      <c r="D23" s="207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6"/>
      <c r="G26" s="7"/>
      <c r="H26" s="7"/>
      <c r="I26" s="11"/>
    </row>
    <row r="27" spans="1:9">
      <c r="A27" s="203"/>
      <c r="B27" s="39">
        <f>Multiplier_Weight_Oldhand!D9</f>
        <v>0.92499973769102006</v>
      </c>
      <c r="C27" s="205"/>
      <c r="D27" s="209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713925287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158273143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44416620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21061764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8570246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6723087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5015820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3069255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2610831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2349913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2110841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11869512</v>
      </c>
      <c r="I15" s="156">
        <v>2788472</v>
      </c>
      <c r="J15" s="156">
        <v>0</v>
      </c>
      <c r="K15" s="156">
        <v>9886804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41719829</v>
      </c>
      <c r="I16" s="156">
        <v>3628099</v>
      </c>
      <c r="J16" s="156">
        <v>0</v>
      </c>
      <c r="K16" s="156">
        <v>34872906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110631504</v>
      </c>
      <c r="I17" s="156">
        <v>1521259</v>
      </c>
      <c r="J17" s="156">
        <v>60504447</v>
      </c>
      <c r="K17" s="156">
        <v>92826111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110987543</v>
      </c>
      <c r="I18" s="156">
        <v>609270</v>
      </c>
      <c r="J18" s="156">
        <v>60699164</v>
      </c>
      <c r="K18" s="156">
        <v>93806449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80310551</v>
      </c>
      <c r="I19" s="156">
        <v>507323</v>
      </c>
      <c r="J19" s="156">
        <v>43921896</v>
      </c>
      <c r="K19" s="156">
        <v>68066052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79095363</v>
      </c>
      <c r="I20" s="156">
        <v>875890</v>
      </c>
      <c r="J20" s="156">
        <v>129771928</v>
      </c>
      <c r="K20" s="156">
        <v>67356790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80047068</v>
      </c>
      <c r="I21" s="156">
        <v>192535</v>
      </c>
      <c r="J21" s="156">
        <v>131333392</v>
      </c>
      <c r="K21" s="156">
        <v>68133657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80901327</v>
      </c>
      <c r="I22" s="156">
        <v>193246</v>
      </c>
      <c r="J22" s="156">
        <v>132734977</v>
      </c>
      <c r="K22" s="156">
        <v>69001631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54009684</v>
      </c>
      <c r="I23" s="156">
        <v>574174</v>
      </c>
      <c r="J23" s="156">
        <v>82069320</v>
      </c>
      <c r="K23" s="156">
        <v>63885785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77203866</v>
      </c>
      <c r="I24" s="156">
        <v>135536</v>
      </c>
      <c r="J24" s="156">
        <v>117313570</v>
      </c>
      <c r="K24" s="156">
        <v>91767204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69332516</v>
      </c>
      <c r="I25" s="156">
        <v>119586</v>
      </c>
      <c r="J25" s="156">
        <v>105352820</v>
      </c>
      <c r="K25" s="156">
        <v>82775908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31642018</v>
      </c>
      <c r="I26" s="156">
        <v>0</v>
      </c>
      <c r="J26" s="156">
        <v>24040493</v>
      </c>
      <c r="K26" s="156">
        <v>37818593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32449679</v>
      </c>
      <c r="I27" s="156">
        <v>0</v>
      </c>
      <c r="J27" s="156">
        <v>24654126</v>
      </c>
      <c r="K27" s="156">
        <v>38969766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66312673</v>
      </c>
      <c r="I28" s="156">
        <v>113011</v>
      </c>
      <c r="J28" s="156">
        <v>50382039</v>
      </c>
      <c r="K28" s="156">
        <v>80232012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40395818</v>
      </c>
      <c r="I29" s="156">
        <v>0</v>
      </c>
      <c r="J29" s="156">
        <v>20460882</v>
      </c>
      <c r="K29" s="156">
        <v>48795211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15957071</v>
      </c>
      <c r="I30" s="156">
        <v>0</v>
      </c>
      <c r="J30" s="156">
        <v>8082414</v>
      </c>
      <c r="K30" s="156">
        <v>19451504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2937583</v>
      </c>
      <c r="I31" s="156">
        <v>0</v>
      </c>
      <c r="J31" s="156">
        <v>1487915</v>
      </c>
      <c r="K31" s="156">
        <v>3824502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2452482</v>
      </c>
      <c r="I32" s="156">
        <v>0</v>
      </c>
      <c r="J32" s="156">
        <v>1242206</v>
      </c>
      <c r="K32" s="156">
        <v>3254479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8786664</v>
      </c>
      <c r="I33" s="156">
        <v>0</v>
      </c>
      <c r="J33" s="156">
        <v>4450532</v>
      </c>
      <c r="K33" s="156">
        <v>10880732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1393091</v>
      </c>
      <c r="I34" s="156">
        <v>0</v>
      </c>
      <c r="J34" s="156">
        <v>705614</v>
      </c>
      <c r="K34" s="156">
        <v>1934207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1074132</v>
      </c>
      <c r="I35" s="156">
        <v>0</v>
      </c>
      <c r="J35" s="156">
        <v>544058</v>
      </c>
      <c r="K35" s="156">
        <v>1690797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96123</v>
      </c>
      <c r="I36" s="156">
        <v>0</v>
      </c>
      <c r="J36" s="156">
        <v>48687</v>
      </c>
      <c r="K36" s="156">
        <v>1464405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54902</v>
      </c>
      <c r="I37" s="156">
        <v>0</v>
      </c>
      <c r="J37" s="156">
        <v>27808</v>
      </c>
      <c r="K37" s="156">
        <v>1261293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46924</v>
      </c>
      <c r="I38" s="156">
        <v>0</v>
      </c>
      <c r="J38" s="156">
        <v>23767</v>
      </c>
      <c r="K38" s="156">
        <v>1083993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40069</v>
      </c>
      <c r="I39" s="156">
        <v>0</v>
      </c>
      <c r="J39" s="156">
        <v>20295</v>
      </c>
      <c r="K39" s="156">
        <v>930654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34265</v>
      </c>
      <c r="I40" s="156">
        <v>0</v>
      </c>
      <c r="J40" s="156">
        <v>17356</v>
      </c>
      <c r="K40" s="156">
        <v>799512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29221</v>
      </c>
      <c r="I41" s="156">
        <v>0</v>
      </c>
      <c r="J41" s="156">
        <v>14800</v>
      </c>
      <c r="K41" s="156">
        <v>687437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25047</v>
      </c>
      <c r="I42" s="156">
        <v>0</v>
      </c>
      <c r="J42" s="156">
        <v>12686</v>
      </c>
      <c r="K42" s="156">
        <v>591475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21536</v>
      </c>
      <c r="I43" s="156">
        <v>0</v>
      </c>
      <c r="J43" s="156">
        <v>10908</v>
      </c>
      <c r="K43" s="156">
        <v>510117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18560</v>
      </c>
      <c r="I44" s="156">
        <v>0</v>
      </c>
      <c r="J44" s="156">
        <v>9401</v>
      </c>
      <c r="K44" s="156">
        <v>440788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15940</v>
      </c>
      <c r="I45" s="156">
        <v>0</v>
      </c>
      <c r="J45" s="156">
        <v>8074</v>
      </c>
      <c r="K45" s="156">
        <v>381720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13838</v>
      </c>
      <c r="I46" s="156">
        <v>0</v>
      </c>
      <c r="J46" s="156">
        <v>7009</v>
      </c>
      <c r="K46" s="156">
        <v>331144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11954</v>
      </c>
      <c r="I47" s="156">
        <v>0</v>
      </c>
      <c r="J47" s="156">
        <v>6055</v>
      </c>
      <c r="K47" s="156">
        <v>287979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10386</v>
      </c>
      <c r="I48" s="156">
        <v>0</v>
      </c>
      <c r="J48" s="156">
        <v>5261</v>
      </c>
      <c r="K48" s="156">
        <v>251051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71242</v>
      </c>
      <c r="I49" s="156">
        <v>0</v>
      </c>
      <c r="J49" s="156">
        <v>36084</v>
      </c>
      <c r="K49" s="156">
        <v>1747315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0</v>
      </c>
      <c r="I51" s="156">
        <v>0</v>
      </c>
      <c r="J51" s="156">
        <v>0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0</v>
      </c>
      <c r="I52" s="156">
        <v>0</v>
      </c>
      <c r="J52" s="156">
        <v>0</v>
      </c>
      <c r="K52" s="156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0</v>
      </c>
      <c r="I58" s="156">
        <v>0</v>
      </c>
      <c r="J58" s="156">
        <v>0</v>
      </c>
      <c r="K58" s="156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  <c r="U87" s="117" t="s">
        <v>300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283</v>
      </c>
      <c r="Q157" s="157" t="s">
        <v>283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0" t="s">
        <v>301</v>
      </c>
      <c r="B225" s="210"/>
      <c r="C225" s="210"/>
      <c r="D225" s="210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283</v>
      </c>
      <c r="Q228" s="157" t="s">
        <v>283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workbookViewId="0">
      <selection activeCell="H4" sqref="H4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0.240000612959723</v>
      </c>
      <c r="E7" s="185">
        <f>SUM(C7:D7)</f>
        <v>0.92000038188707822</v>
      </c>
      <c r="F7" s="154">
        <f>M80</f>
        <v>4.1956200146938917E-3</v>
      </c>
      <c r="G7" s="186">
        <f>1/F7</f>
        <v>238.34379579127807</v>
      </c>
      <c r="H7" s="187">
        <f>D7*G7</f>
        <v>57.202657085053779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0.3208725377340903</v>
      </c>
      <c r="D8" s="153">
        <f>SUM(_xlfn.ANCHORARRAY(N229))*F8/B8</f>
        <v>0.59912745334788498</v>
      </c>
      <c r="E8" s="185">
        <f>SUM(C8:D8)</f>
        <v>0.91999999108197528</v>
      </c>
      <c r="F8" s="154">
        <f>M222</f>
        <v>2.0970716138089429E-2</v>
      </c>
      <c r="G8" s="186">
        <f>1/F8</f>
        <v>47.685543660747229</v>
      </c>
      <c r="H8" s="187">
        <f>D8*G8</f>
        <v>28.569718334972869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0.92499973769102006</v>
      </c>
      <c r="E9" s="185">
        <f>SUM(C9:D9)</f>
        <v>0.92499973769102006</v>
      </c>
      <c r="F9" s="188">
        <f>E81</f>
        <v>1</v>
      </c>
      <c r="G9" s="186">
        <f>1/F9</f>
        <v>1</v>
      </c>
      <c r="H9" s="187">
        <f>D9*G9*B9</f>
        <v>69.374980326826503</v>
      </c>
      <c r="I9" s="163"/>
      <c r="L9" s="163" cm="1">
        <f t="array" ref="L9">LOOKUP(2,1/(_xlfn.ANCHORARRAY(L299)&lt;&gt;0),B16:B79)</f>
        <v>2000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302</v>
      </c>
      <c r="Q15" s="157" t="s">
        <v>303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2" t="s">
        <v>72</v>
      </c>
      <c r="B80" s="213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302</v>
      </c>
      <c r="Q87" s="157" t="s">
        <v>303</v>
      </c>
      <c r="R87" s="157" t="s">
        <v>281</v>
      </c>
      <c r="S87" s="157" t="s">
        <v>74</v>
      </c>
      <c r="U87" s="117" t="s">
        <v>300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0.35299316380155205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-45311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4.2359179656186248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0.54688999999999999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1.1869512841980489E-2</v>
      </c>
      <c r="L99" s="189">
        <v>11869512</v>
      </c>
      <c r="M99" s="180">
        <v>1.1869512225520733E-2</v>
      </c>
      <c r="N99" s="180">
        <v>0.1497052135826778</v>
      </c>
      <c r="O99" s="106">
        <v>0.7</v>
      </c>
      <c r="P99" s="180">
        <v>1.1869512225520733E-2</v>
      </c>
      <c r="Q99" s="180">
        <v>0.14065752251643807</v>
      </c>
      <c r="R99" s="180">
        <v>7.2289156626506021E-2</v>
      </c>
      <c r="S99" s="190">
        <v>11.85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4.1719829572138538E-2</v>
      </c>
      <c r="L100" s="189">
        <v>41719829</v>
      </c>
      <c r="M100" s="180">
        <v>4.1719829792676764E-2</v>
      </c>
      <c r="N100" s="180">
        <v>0.73435494007477919</v>
      </c>
      <c r="O100" s="106" cm="1">
        <f t="array" ref="O100:O106">I100:I106*O99</f>
        <v>10.5</v>
      </c>
      <c r="P100" s="180">
        <v>4.1719829792676764E-2</v>
      </c>
      <c r="Q100" s="180">
        <v>0.13948329848708246</v>
      </c>
      <c r="R100" s="180">
        <v>7.2289156626506021E-2</v>
      </c>
      <c r="S100" s="190">
        <v>3.34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0.11063150454389691</v>
      </c>
      <c r="L101" s="189">
        <v>110631504</v>
      </c>
      <c r="M101" s="180">
        <v>0.11063150610199862</v>
      </c>
      <c r="N101" s="180">
        <v>2.4981769842097243</v>
      </c>
      <c r="O101" s="106">
        <v>24.5</v>
      </c>
      <c r="P101" s="180">
        <v>0.11063150610199862</v>
      </c>
      <c r="Q101" s="180">
        <v>0.1402127125053178</v>
      </c>
      <c r="R101" s="180">
        <v>7.2289156626506021E-2</v>
      </c>
      <c r="S101" s="190">
        <v>1.27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0.11098754352708178</v>
      </c>
      <c r="L102" s="189">
        <v>110987543</v>
      </c>
      <c r="M102" s="180">
        <v>0.11098754510876335</v>
      </c>
      <c r="N102" s="180">
        <v>3.0599104295710071</v>
      </c>
      <c r="O102" s="47">
        <v>22.161999999999999</v>
      </c>
      <c r="P102" s="180">
        <v>0.11098754510876335</v>
      </c>
      <c r="Q102" s="180">
        <v>0.13974440349361009</v>
      </c>
      <c r="R102" s="180">
        <v>8.4337349397590355E-2</v>
      </c>
      <c r="S102" s="190">
        <v>1.26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8.0310551326915502E-2</v>
      </c>
      <c r="L103" s="189">
        <v>80310551</v>
      </c>
      <c r="M103" s="180">
        <v>8.0310552525900497E-2</v>
      </c>
      <c r="N103" s="180">
        <v>2.6156331030026689</v>
      </c>
      <c r="O103" s="106">
        <v>14.7</v>
      </c>
      <c r="P103" s="180">
        <v>8.0310552525900497E-2</v>
      </c>
      <c r="Q103" s="180">
        <v>3.6792875919821895E-2</v>
      </c>
      <c r="R103" s="180">
        <v>3.614457831325301E-2</v>
      </c>
      <c r="S103" s="190">
        <v>0.46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7.9095363583377404E-2</v>
      </c>
      <c r="L104" s="189">
        <v>79095363</v>
      </c>
      <c r="M104" s="180">
        <v>7.9095364502811932E-2</v>
      </c>
      <c r="N104" s="180">
        <v>2.9702213626546161</v>
      </c>
      <c r="O104" s="106">
        <v>13.47294102</v>
      </c>
      <c r="P104" s="180">
        <v>7.9095364502811932E-2</v>
      </c>
      <c r="Q104" s="180">
        <v>2.9973236749330917E-2</v>
      </c>
      <c r="R104" s="180">
        <v>2.4096385542168676E-2</v>
      </c>
      <c r="S104" s="190">
        <v>0.38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8.0047068381553926E-2</v>
      </c>
      <c r="L105" s="189">
        <v>80047068</v>
      </c>
      <c r="M105" s="180">
        <v>8.0047069520894326E-2</v>
      </c>
      <c r="N105" s="180">
        <v>3.4060717368125064</v>
      </c>
      <c r="O105" s="106">
        <v>12.784228380000002</v>
      </c>
      <c r="P105" s="180">
        <v>8.0047069520894326E-2</v>
      </c>
      <c r="Q105" s="180">
        <v>2.961772074044302E-2</v>
      </c>
      <c r="R105" s="180">
        <v>3.614457831325301E-2</v>
      </c>
      <c r="S105" s="190">
        <v>0.37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8.0901327838440451E-2</v>
      </c>
      <c r="L106" s="189">
        <v>80901327</v>
      </c>
      <c r="M106" s="180">
        <v>8.0901328537125242E-2</v>
      </c>
      <c r="N106" s="180">
        <v>3.8470500456687935</v>
      </c>
      <c r="O106" s="106">
        <v>12.25</v>
      </c>
      <c r="P106" s="180">
        <v>8.0901328537125242E-2</v>
      </c>
      <c r="Q106" s="180">
        <v>2.7089906677247668E-2</v>
      </c>
      <c r="R106" s="180">
        <v>2.4096385542168676E-2</v>
      </c>
      <c r="S106" s="190">
        <v>0.33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5.4688999999999997</v>
      </c>
      <c r="J107" s="180">
        <v>8.8017361283418041E-2</v>
      </c>
      <c r="K107" s="180">
        <v>5.400968434012883E-2</v>
      </c>
      <c r="L107" s="189">
        <v>54009684</v>
      </c>
      <c r="M107" s="180">
        <v>5.4009685026184015E-2</v>
      </c>
      <c r="N107" s="180">
        <v>2.9764305157535618</v>
      </c>
      <c r="O107" s="106" cm="1">
        <f t="array" ref="O107:O151">G107:G151*O99</f>
        <v>7</v>
      </c>
      <c r="P107" s="180">
        <v>5.4009685026184015E-2</v>
      </c>
      <c r="Q107" s="180">
        <v>2.0696065517401638E-2</v>
      </c>
      <c r="R107" s="180">
        <v>2.4096385542168676E-2</v>
      </c>
      <c r="S107" s="190">
        <v>0.38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7.3091848500000003</v>
      </c>
      <c r="J108" s="180">
        <v>0.12581596645410334</v>
      </c>
      <c r="K108" s="180">
        <v>7.7203866760483658E-2</v>
      </c>
      <c r="L108" s="189">
        <v>77203866</v>
      </c>
      <c r="M108" s="180">
        <v>7.720386746687348E-2</v>
      </c>
      <c r="N108" s="180">
        <v>5.0240658028746372</v>
      </c>
      <c r="O108" s="106">
        <v>9.3554999999999993</v>
      </c>
      <c r="P108" s="180">
        <v>7.720386746687348E-2</v>
      </c>
      <c r="Q108" s="180">
        <v>6.0878189521954736E-2</v>
      </c>
      <c r="R108" s="180">
        <v>6.0240963855421686E-2</v>
      </c>
      <c r="S108" s="190">
        <v>0.79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6.2386476750000002</v>
      </c>
      <c r="J109" s="180">
        <v>0.11298835119273561</v>
      </c>
      <c r="K109" s="180">
        <v>6.9332516824506737E-2</v>
      </c>
      <c r="L109" s="189">
        <v>69332516</v>
      </c>
      <c r="M109" s="180">
        <v>6.9332517317317835E-2</v>
      </c>
      <c r="N109" s="180">
        <v>5.2046969916933783</v>
      </c>
      <c r="O109" s="106">
        <v>7.9852499999999997</v>
      </c>
      <c r="P109" s="180">
        <v>6.9332517317317835E-2</v>
      </c>
      <c r="Q109" s="180">
        <v>5.4668850366721262E-2</v>
      </c>
      <c r="R109" s="180">
        <v>4.8192771084337352E-2</v>
      </c>
      <c r="S109" s="190">
        <v>0.79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2.7344499999999998</v>
      </c>
      <c r="J110" s="180">
        <v>5.1565695792722757E-2</v>
      </c>
      <c r="K110" s="180">
        <v>3.1642018255650113E-2</v>
      </c>
      <c r="L110" s="189">
        <v>31642018</v>
      </c>
      <c r="M110" s="180">
        <v>3.1642018601198356E-2</v>
      </c>
      <c r="N110" s="180">
        <v>2.6915167779987526</v>
      </c>
      <c r="O110" s="106">
        <v>3.5</v>
      </c>
      <c r="P110" s="180">
        <v>3.1642018601198356E-2</v>
      </c>
      <c r="Q110" s="180">
        <v>2.7836151695903793E-2</v>
      </c>
      <c r="R110" s="180">
        <v>2.4096385542168676E-2</v>
      </c>
      <c r="S110" s="190">
        <v>0.88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2.7344499999999998</v>
      </c>
      <c r="J111" s="200">
        <v>5.2881908688417044E-2</v>
      </c>
      <c r="K111" s="200">
        <v>3.2449679857682802E-2</v>
      </c>
      <c r="L111" s="189">
        <v>32449679</v>
      </c>
      <c r="M111" s="200">
        <v>3.2449679616543915E-2</v>
      </c>
      <c r="N111" s="200">
        <v>3.0842265327232021</v>
      </c>
      <c r="O111" s="106">
        <v>3.5</v>
      </c>
      <c r="P111" s="180">
        <v>3.2449679616543915E-2</v>
      </c>
      <c r="Q111" s="180">
        <v>2.4594054614851365E-2</v>
      </c>
      <c r="R111" s="180">
        <v>1.2048192771084338E-2</v>
      </c>
      <c r="S111" s="190">
        <v>0.76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2.7344499999999998</v>
      </c>
      <c r="J112" s="200">
        <v>0.10806703639636445</v>
      </c>
      <c r="K112" s="200">
        <v>6.6312673298017294E-2</v>
      </c>
      <c r="L112" s="189">
        <v>66312673</v>
      </c>
      <c r="M112" s="200">
        <v>6.6312674259940807E-2</v>
      </c>
      <c r="N112" s="200">
        <v>7.2980782374593431</v>
      </c>
      <c r="O112" s="106">
        <v>3.5</v>
      </c>
      <c r="P112" s="180">
        <v>6.6312674259940807E-2</v>
      </c>
      <c r="Q112" s="180">
        <v>3.8380480959512027E-2</v>
      </c>
      <c r="R112" s="180">
        <v>6.0240963855421686E-2</v>
      </c>
      <c r="S112" s="190">
        <v>0.57999999999999996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1.6406700000000001</v>
      </c>
      <c r="J113" s="200">
        <v>6.5831404465476834E-2</v>
      </c>
      <c r="K113" s="200">
        <v>4.0395818768059262E-2</v>
      </c>
      <c r="L113" s="189">
        <v>40395818</v>
      </c>
      <c r="M113" s="200">
        <v>4.0395818767520554E-2</v>
      </c>
      <c r="N113" s="200">
        <v>5.2520525113766103</v>
      </c>
      <c r="O113" s="106">
        <v>2.0999999999999996</v>
      </c>
      <c r="P113" s="180">
        <v>4.0395818767520554E-2</v>
      </c>
      <c r="Q113" s="180">
        <v>1.6844639421115984E-2</v>
      </c>
      <c r="R113" s="180">
        <v>7.2289156626506021E-2</v>
      </c>
      <c r="S113" s="190">
        <v>0.42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0.65626800000000007</v>
      </c>
      <c r="J114" s="200">
        <v>2.6004583397809609E-2</v>
      </c>
      <c r="K114" s="200">
        <v>1.5957071653054104E-2</v>
      </c>
      <c r="L114" s="189">
        <v>15957071</v>
      </c>
      <c r="M114" s="200">
        <v>1.5957071303184356E-2</v>
      </c>
      <c r="N114" s="200">
        <v>2.3935160091413352</v>
      </c>
      <c r="O114" s="106">
        <v>0.84000000000000008</v>
      </c>
      <c r="P114" s="180">
        <v>1.5957071303184356E-2</v>
      </c>
      <c r="Q114" s="180">
        <v>2.573943964348599E-2</v>
      </c>
      <c r="R114" s="180">
        <v>2.4096385542168676E-2</v>
      </c>
      <c r="S114" s="190">
        <v>1.61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0.12305024999999999</v>
      </c>
      <c r="J115" s="200">
        <v>4.7872591578460074E-3</v>
      </c>
      <c r="K115" s="200">
        <v>2.9375835880501989E-3</v>
      </c>
      <c r="L115" s="189">
        <v>2937583</v>
      </c>
      <c r="M115" s="200">
        <v>2.9375830558140779E-3</v>
      </c>
      <c r="N115" s="200">
        <v>0.49929942157948287</v>
      </c>
      <c r="O115" s="106">
        <v>0.15749999999999997</v>
      </c>
      <c r="P115" s="180">
        <v>2.9375830558140779E-3</v>
      </c>
      <c r="Q115" s="180">
        <v>7.539038188475955E-3</v>
      </c>
      <c r="R115" s="180">
        <v>3.614457831325301E-2</v>
      </c>
      <c r="S115" s="190">
        <v>2.57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0.10664355</v>
      </c>
      <c r="J116" s="200">
        <v>3.9967096318832699E-3</v>
      </c>
      <c r="K116" s="200">
        <v>2.4524823565442977E-3</v>
      </c>
      <c r="L116" s="189">
        <v>2452482</v>
      </c>
      <c r="M116" s="200">
        <v>2.452482046597159E-3</v>
      </c>
      <c r="N116" s="200">
        <v>0.46586551987092917</v>
      </c>
      <c r="O116" s="106">
        <v>0.13649999999999998</v>
      </c>
      <c r="P116" s="180">
        <v>2.452482046597159E-3</v>
      </c>
      <c r="Q116" s="180">
        <v>6.4951011623775295E-3</v>
      </c>
      <c r="R116" s="180">
        <v>0</v>
      </c>
      <c r="S116" s="190">
        <v>2.65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0.16406699999999999</v>
      </c>
      <c r="J117" s="200">
        <v>1.4319266192354877E-2</v>
      </c>
      <c r="K117" s="200">
        <v>8.7866647642510665E-3</v>
      </c>
      <c r="L117" s="189">
        <v>8786664</v>
      </c>
      <c r="M117" s="200">
        <v>8.7866641669466193E-3</v>
      </c>
      <c r="N117" s="200">
        <v>1.9730784567059785</v>
      </c>
      <c r="O117" s="106">
        <v>0.21</v>
      </c>
      <c r="P117" s="180">
        <v>8.7866641669466193E-3</v>
      </c>
      <c r="Q117" s="180">
        <v>1.8141927453548187E-2</v>
      </c>
      <c r="R117" s="180">
        <v>6.0240963855421686E-2</v>
      </c>
      <c r="S117" s="190">
        <v>2.06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2.9532059999999995E-2</v>
      </c>
      <c r="J118" s="200">
        <v>2.2702634562537893E-3</v>
      </c>
      <c r="K118" s="200">
        <v>1.39309121352059E-3</v>
      </c>
      <c r="L118" s="189">
        <v>1393091</v>
      </c>
      <c r="M118" s="200">
        <v>1.3930910264687295E-3</v>
      </c>
      <c r="N118" s="200">
        <v>0.38234205783396752</v>
      </c>
      <c r="O118" s="106">
        <v>3.7799999999999993E-2</v>
      </c>
      <c r="P118" s="180">
        <v>1.3930910264687295E-3</v>
      </c>
      <c r="Q118" s="180">
        <v>5.0921931273048282E-3</v>
      </c>
      <c r="R118" s="180">
        <v>2.4096385542168676E-2</v>
      </c>
      <c r="S118" s="190">
        <v>3.66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2.6250719999999998E-2</v>
      </c>
      <c r="J119" s="200">
        <v>1.7504700398058327E-3</v>
      </c>
      <c r="K119" s="200">
        <v>1.0741327951463706E-3</v>
      </c>
      <c r="L119" s="189">
        <v>1074132</v>
      </c>
      <c r="M119" s="200">
        <v>1.0741320204085084E-3</v>
      </c>
      <c r="N119" s="200">
        <v>0.34846908273865823</v>
      </c>
      <c r="O119" s="106">
        <v>3.3599999999999998E-2</v>
      </c>
      <c r="P119" s="180">
        <v>1.0741320204085084E-3</v>
      </c>
      <c r="Q119" s="180">
        <v>4.1641551041038775E-3</v>
      </c>
      <c r="R119" s="180">
        <v>1.2048192771084338E-2</v>
      </c>
      <c r="S119" s="190">
        <v>3.88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2.7344499999999998E-3</v>
      </c>
      <c r="J120" s="200">
        <v>1.5664776033977586E-4</v>
      </c>
      <c r="K120" s="200">
        <v>9.6123037150550825E-5</v>
      </c>
      <c r="L120" s="189">
        <v>96123</v>
      </c>
      <c r="M120" s="200">
        <v>9.6123001826337029E-5</v>
      </c>
      <c r="N120" s="200">
        <v>3.5990783391793416E-2</v>
      </c>
      <c r="O120" s="106">
        <v>3.4999999999999996E-3</v>
      </c>
      <c r="P120" s="180">
        <v>9.6123001826337029E-5</v>
      </c>
      <c r="Q120" s="180">
        <v>4.734770118369253E-4</v>
      </c>
      <c r="R120" s="180">
        <v>0</v>
      </c>
      <c r="S120" s="190">
        <v>4.93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1.8229666666666668E-3</v>
      </c>
      <c r="J121" s="200">
        <v>8.9471767320284146E-5</v>
      </c>
      <c r="K121" s="200">
        <v>5.4902144757120614E-5</v>
      </c>
      <c r="L121" s="189">
        <v>54902</v>
      </c>
      <c r="M121" s="200">
        <v>5.4902001043138019E-5</v>
      </c>
      <c r="N121" s="200">
        <v>2.3298377702924568E-2</v>
      </c>
      <c r="O121" s="106">
        <v>2.3333333333333335E-3</v>
      </c>
      <c r="P121" s="180">
        <v>5.4902001043138019E-5</v>
      </c>
      <c r="Q121" s="180">
        <v>4.2735301068382524E-4</v>
      </c>
      <c r="R121" s="180">
        <v>0</v>
      </c>
      <c r="S121" s="190">
        <v>7.78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1.8229666666666668E-3</v>
      </c>
      <c r="J122" s="200">
        <v>7.6471102547051221E-5</v>
      </c>
      <c r="K122" s="200">
        <v>4.6924607253432401E-5</v>
      </c>
      <c r="L122" s="189">
        <v>46924</v>
      </c>
      <c r="M122" s="200">
        <v>4.6924000891556014E-5</v>
      </c>
      <c r="N122" s="200">
        <v>2.2258658135606173E-2</v>
      </c>
      <c r="O122" s="106">
        <v>2.3333333333333335E-3</v>
      </c>
      <c r="P122" s="180">
        <v>4.6924000891556014E-5</v>
      </c>
      <c r="Q122" s="180">
        <v>3.8447000961175024E-4</v>
      </c>
      <c r="R122" s="180">
        <v>0</v>
      </c>
      <c r="S122" s="190">
        <v>8.19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1.8229666666666668E-3</v>
      </c>
      <c r="J123" s="200">
        <v>6.5298818335929616E-5</v>
      </c>
      <c r="K123" s="200">
        <v>4.0069010416600591E-5</v>
      </c>
      <c r="L123" s="189">
        <v>40069</v>
      </c>
      <c r="M123" s="200">
        <v>4.0069000761311016E-5</v>
      </c>
      <c r="N123" s="200">
        <v>2.1011052892189991E-2</v>
      </c>
      <c r="O123" s="106">
        <v>2.3333333333333335E-3</v>
      </c>
      <c r="P123" s="180">
        <v>4.0069000761311016E-5</v>
      </c>
      <c r="Q123" s="180">
        <v>3.460800086520002E-4</v>
      </c>
      <c r="R123" s="180">
        <v>0</v>
      </c>
      <c r="S123" s="190">
        <v>8.64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1.8229666666666668E-3</v>
      </c>
      <c r="J124" s="180">
        <v>5.5841766919974707E-5</v>
      </c>
      <c r="K124" s="180">
        <v>3.4265923908253747E-5</v>
      </c>
      <c r="L124" s="189">
        <v>34265</v>
      </c>
      <c r="M124" s="180">
        <v>3.426500065103501E-5</v>
      </c>
      <c r="N124" s="180">
        <v>1.9682067082747428E-2</v>
      </c>
      <c r="O124" s="106">
        <v>2.3333333333333335E-3</v>
      </c>
      <c r="P124" s="180">
        <v>3.426500065103501E-5</v>
      </c>
      <c r="Q124" s="180">
        <v>3.1015400775385017E-4</v>
      </c>
      <c r="R124" s="180">
        <v>0</v>
      </c>
      <c r="S124" s="190">
        <v>9.0500000000000007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1.8229666666666668E-3</v>
      </c>
      <c r="J125" s="180">
        <v>4.7620878743124173E-5</v>
      </c>
      <c r="K125" s="180">
        <v>2.9221378503200313E-5</v>
      </c>
      <c r="L125" s="189">
        <v>29221</v>
      </c>
      <c r="M125" s="180">
        <v>2.9221000555199011E-5</v>
      </c>
      <c r="N125" s="180">
        <v>1.8244479685536184E-2</v>
      </c>
      <c r="O125" s="106">
        <v>2.3333333333333335E-3</v>
      </c>
      <c r="P125" s="180">
        <v>2.9221000555199011E-5</v>
      </c>
      <c r="Q125" s="180">
        <v>2.7749600693740016E-4</v>
      </c>
      <c r="R125" s="180">
        <v>0</v>
      </c>
      <c r="S125" s="190">
        <v>9.5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1.8229666666666668E-3</v>
      </c>
      <c r="J126" s="180">
        <v>4.0818636995251347E-5</v>
      </c>
      <c r="K126" s="180">
        <v>2.504735051314432E-5</v>
      </c>
      <c r="L126" s="189">
        <v>25047</v>
      </c>
      <c r="M126" s="180">
        <v>2.5047000475893009E-5</v>
      </c>
      <c r="N126" s="180">
        <v>1.6890756625194674E-2</v>
      </c>
      <c r="O126" s="106">
        <v>2.3333333333333335E-3</v>
      </c>
      <c r="P126" s="180">
        <v>2.5047000475893009E-5</v>
      </c>
      <c r="Q126" s="180">
        <v>2.4982700624567514E-4</v>
      </c>
      <c r="R126" s="180">
        <v>0</v>
      </c>
      <c r="S126" s="190">
        <v>9.9700000000000006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1.8229666666666668E-3</v>
      </c>
      <c r="J127" s="180">
        <v>3.5096690271946384E-5</v>
      </c>
      <c r="K127" s="180">
        <v>2.1536218938299471E-5</v>
      </c>
      <c r="L127" s="189">
        <v>21536</v>
      </c>
      <c r="M127" s="180">
        <v>2.1536000409184007E-5</v>
      </c>
      <c r="N127" s="180">
        <v>1.5599501646366224E-2</v>
      </c>
      <c r="O127" s="106">
        <v>2.3333333333333335E-3</v>
      </c>
      <c r="P127" s="180">
        <v>2.1536000409184007E-5</v>
      </c>
      <c r="Q127" s="180">
        <v>2.2392200559805014E-4</v>
      </c>
      <c r="R127" s="180">
        <v>0</v>
      </c>
      <c r="S127" s="190">
        <v>10.4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1.8229666666666668E-3</v>
      </c>
      <c r="J128" s="180">
        <v>3.0247987713794323E-5</v>
      </c>
      <c r="K128" s="180">
        <v>1.8560932122080136E-5</v>
      </c>
      <c r="L128" s="189">
        <v>18560</v>
      </c>
      <c r="M128" s="180">
        <v>1.8560000352640008E-5</v>
      </c>
      <c r="N128" s="180">
        <v>1.4372324565144305E-2</v>
      </c>
      <c r="O128" s="106">
        <v>2.3333333333333335E-3</v>
      </c>
      <c r="P128" s="180">
        <v>1.8560000352640008E-5</v>
      </c>
      <c r="Q128" s="180">
        <v>2.0146700503667514E-4</v>
      </c>
      <c r="R128" s="180">
        <v>0</v>
      </c>
      <c r="S128" s="190">
        <v>10.85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1.8229666666666668E-3</v>
      </c>
      <c r="J129" s="180">
        <v>2.597771728629528E-5</v>
      </c>
      <c r="K129" s="180">
        <v>1.5940585925906897E-5</v>
      </c>
      <c r="L129" s="189">
        <v>15940</v>
      </c>
      <c r="M129" s="180">
        <v>1.5940000302860005E-5</v>
      </c>
      <c r="N129" s="180">
        <v>1.3140826442387347E-2</v>
      </c>
      <c r="O129" s="106">
        <v>2.3333333333333335E-3</v>
      </c>
      <c r="P129" s="180">
        <v>1.5940000302860005E-5</v>
      </c>
      <c r="Q129" s="180">
        <v>1.8110900452772511E-4</v>
      </c>
      <c r="R129" s="180">
        <v>0</v>
      </c>
      <c r="S129" s="190">
        <v>11.36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1.8229666666666668E-3</v>
      </c>
      <c r="J130" s="180">
        <v>2.2552165229870215E-5</v>
      </c>
      <c r="K130" s="180">
        <v>1.3838580337913288E-5</v>
      </c>
      <c r="L130" s="193">
        <v>13838</v>
      </c>
      <c r="M130" s="180">
        <v>1.3838000262922005E-5</v>
      </c>
      <c r="N130" s="180">
        <v>1.2099938837312611E-2</v>
      </c>
      <c r="O130" s="106">
        <v>2.3333333333333335E-3</v>
      </c>
      <c r="P130" s="180">
        <v>1.3838000262922005E-5</v>
      </c>
      <c r="Q130" s="180">
        <v>1.6346100408652509E-4</v>
      </c>
      <c r="R130" s="180">
        <v>0</v>
      </c>
      <c r="S130" s="190">
        <v>11.81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1.8229666666666668E-3</v>
      </c>
      <c r="J131" s="180">
        <v>1.9482434920640152E-5</v>
      </c>
      <c r="K131" s="180">
        <v>1.1954915994955116E-5</v>
      </c>
      <c r="L131" s="193">
        <v>11954</v>
      </c>
      <c r="M131" s="180">
        <v>1.1954000227126004E-5</v>
      </c>
      <c r="N131" s="180">
        <v>1.1051085652550948E-2</v>
      </c>
      <c r="O131" s="106">
        <v>2.3333333333333335E-3</v>
      </c>
      <c r="P131" s="180">
        <v>1.1954000227126004E-5</v>
      </c>
      <c r="Q131" s="180">
        <v>1.4801600370040009E-4</v>
      </c>
      <c r="R131" s="180">
        <v>0</v>
      </c>
      <c r="S131" s="190">
        <v>12.38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1.8229666666666668E-3</v>
      </c>
      <c r="J132" s="180">
        <v>1.6927124314201788E-5</v>
      </c>
      <c r="K132" s="180">
        <v>1.0386912623434823E-5</v>
      </c>
      <c r="L132" s="193">
        <v>10386</v>
      </c>
      <c r="M132" s="180">
        <v>1.0386000197334005E-5</v>
      </c>
      <c r="N132" s="180">
        <v>1.0120719183135465E-2</v>
      </c>
      <c r="O132" s="106">
        <v>2.3333333333333335E-3</v>
      </c>
      <c r="P132" s="180">
        <v>1.0386000197334005E-5</v>
      </c>
      <c r="Q132" s="180">
        <v>1.3288400332210008E-4</v>
      </c>
      <c r="R132" s="180">
        <v>0</v>
      </c>
      <c r="S132" s="190">
        <v>12.79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1.8229666666666668E-3</v>
      </c>
      <c r="J133" s="180">
        <v>1.1610066433648635E-4</v>
      </c>
      <c r="K133" s="180">
        <v>7.1242311074306403E-5</v>
      </c>
      <c r="L133" s="193">
        <v>71242</v>
      </c>
      <c r="M133" s="180">
        <v>7.1242001353598027E-5</v>
      </c>
      <c r="N133" s="180">
        <v>9.4134779884287534E-2</v>
      </c>
      <c r="O133" s="106">
        <v>2.3333333333333335E-3</v>
      </c>
      <c r="P133" s="180">
        <v>7.1242001353598027E-5</v>
      </c>
      <c r="Q133" s="180">
        <v>1.1697930292448257E-3</v>
      </c>
      <c r="R133" s="180">
        <v>0</v>
      </c>
      <c r="S133" s="190">
        <v>16.420000000000002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0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>
        <v>0</v>
      </c>
      <c r="P134" s="180">
        <v>0</v>
      </c>
      <c r="Q134" s="180">
        <v>2.7582200689555016E-4</v>
      </c>
      <c r="R134" s="180">
        <v>0</v>
      </c>
      <c r="S134" s="190">
        <v>0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0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>
        <v>0</v>
      </c>
      <c r="P135" s="180">
        <v>0</v>
      </c>
      <c r="Q135" s="180">
        <v>1.0459900261497507E-4</v>
      </c>
      <c r="R135" s="180">
        <v>0</v>
      </c>
      <c r="S135" s="190">
        <v>0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0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>
        <v>0</v>
      </c>
      <c r="P136" s="180">
        <v>0</v>
      </c>
      <c r="Q136" s="180">
        <v>5.2747001318675036E-5</v>
      </c>
      <c r="R136" s="180">
        <v>0</v>
      </c>
      <c r="S136" s="190">
        <v>0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0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O142" s="47">
        <v>0</v>
      </c>
      <c r="P142" s="180">
        <v>0</v>
      </c>
      <c r="Q142" s="180">
        <v>1.2316600307915007E-4</v>
      </c>
      <c r="R142" s="180">
        <v>0</v>
      </c>
      <c r="S142" s="190">
        <v>0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302</v>
      </c>
      <c r="Q157" s="157" t="s">
        <v>303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1.0000000000000001E-5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0.71392528745196637</v>
      </c>
      <c r="L158" s="189" cm="1">
        <f t="array" ref="L158:L222">INT(K158:K222*$B$2)</f>
        <v>713925287</v>
      </c>
      <c r="M158" s="180" cm="1">
        <f t="array" ref="M158:M222">_xlfn.LET(_xlpm.x, L158:L222, _xlpm.x/SUM(_xlpm.x))</f>
        <v>0.71366583521294003</v>
      </c>
      <c r="N158" s="180" cm="1">
        <f t="array" ref="N158:N222">M158:M222*F158:F222</f>
        <v>0</v>
      </c>
      <c r="O158" s="106"/>
      <c r="P158" s="180" cm="1">
        <f t="array" ref="P158:P221">M158:M221</f>
        <v>0.71366583521294003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-9626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0.15827314362130165</v>
      </c>
      <c r="L159" s="189">
        <v>158273143</v>
      </c>
      <c r="M159" s="180">
        <v>0.15821562402631648</v>
      </c>
      <c r="N159" s="180">
        <v>6.8955200198346278E-2</v>
      </c>
      <c r="O159" s="106"/>
      <c r="P159" s="180">
        <v>0.15821562402631648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0.90373999999999999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4.4416620919292764E-2</v>
      </c>
      <c r="L160" s="189">
        <v>44416620</v>
      </c>
      <c r="M160" s="180">
        <v>4.4400478294916841E-2</v>
      </c>
      <c r="N160" s="180">
        <v>6.6479114070383413E-2</v>
      </c>
      <c r="O160" s="106"/>
      <c r="P160" s="180">
        <v>4.4400478294916841E-2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2.1061764994116342E-2</v>
      </c>
      <c r="L161" s="189">
        <v>21061764</v>
      </c>
      <c r="M161" s="180">
        <v>2.1054109820482982E-2</v>
      </c>
      <c r="N161" s="180">
        <v>5.301079988399373E-2</v>
      </c>
      <c r="O161" s="106"/>
      <c r="P161" s="180">
        <v>2.1054109820482982E-2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8.5702465840008842E-3</v>
      </c>
      <c r="L162" s="189">
        <v>8570246</v>
      </c>
      <c r="M162" s="180">
        <v>8.5671314365005236E-3</v>
      </c>
      <c r="N162" s="180">
        <v>3.0562786710154513E-2</v>
      </c>
      <c r="O162" s="106"/>
      <c r="P162" s="180">
        <v>8.5671314365005236E-3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6.7230878743554752E-3</v>
      </c>
      <c r="L163" s="189">
        <v>6723087</v>
      </c>
      <c r="M163" s="180">
        <v>6.72064372341564E-3</v>
      </c>
      <c r="N163" s="180">
        <v>3.0890969008379308E-2</v>
      </c>
      <c r="O163" s="106"/>
      <c r="P163" s="180">
        <v>6.72064372341564E-3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1.2110116</v>
      </c>
      <c r="J164" s="180">
        <v>5.1042783569540595E-3</v>
      </c>
      <c r="K164" s="180">
        <v>5.0158200716343805E-3</v>
      </c>
      <c r="L164" s="189">
        <v>5015820</v>
      </c>
      <c r="M164" s="180">
        <v>5.0139971713563476E-3</v>
      </c>
      <c r="N164" s="180">
        <v>2.8004925371252886E-2</v>
      </c>
      <c r="O164" s="106"/>
      <c r="P164" s="180">
        <v>5.0139971713563476E-3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1.1116002</v>
      </c>
      <c r="J165" s="180">
        <v>3.1233840560910883E-3</v>
      </c>
      <c r="K165" s="180">
        <v>3.0692551119632224E-3</v>
      </c>
      <c r="L165" s="189">
        <v>3069255</v>
      </c>
      <c r="M165" s="180">
        <v>3.0681395839905192E-3</v>
      </c>
      <c r="N165" s="180">
        <v>2.0127194018672901E-2</v>
      </c>
      <c r="O165" s="106"/>
      <c r="P165" s="180">
        <v>3.0681395839905192E-3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0.91277739999999996</v>
      </c>
      <c r="J166" s="180">
        <v>2.656875741454877E-3</v>
      </c>
      <c r="K166" s="180">
        <v>2.6108314907379556E-3</v>
      </c>
      <c r="L166" s="189">
        <v>2610831</v>
      </c>
      <c r="M166" s="180">
        <v>2.6098821825522975E-3</v>
      </c>
      <c r="N166" s="180">
        <v>1.9890867177808091E-2</v>
      </c>
      <c r="O166" s="106"/>
      <c r="P166" s="180">
        <v>2.6098821825522975E-3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1.1206376</v>
      </c>
      <c r="J167" s="180">
        <v>2.3913558969321487E-3</v>
      </c>
      <c r="K167" s="180">
        <v>2.3499131644950503E-3</v>
      </c>
      <c r="L167" s="189">
        <v>2349913</v>
      </c>
      <c r="M167" s="180">
        <v>2.3490590042971058E-3</v>
      </c>
      <c r="N167" s="180">
        <v>2.0198643661798577E-2</v>
      </c>
      <c r="O167" s="106"/>
      <c r="P167" s="180">
        <v>2.3490590042971058E-3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1.0844879999999999</v>
      </c>
      <c r="J168" s="180">
        <v>2.1480683910941132E-3</v>
      </c>
      <c r="K168" s="180">
        <v>2.1108418855359454E-3</v>
      </c>
      <c r="L168" s="189">
        <v>2110841</v>
      </c>
      <c r="M168" s="180">
        <v>2.1100738868585801E-3</v>
      </c>
      <c r="N168" s="180">
        <v>2.0354429046038389E-2</v>
      </c>
      <c r="O168" s="106"/>
      <c r="P168" s="180">
        <v>2.1100738868585801E-3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0.41572039999999999</v>
      </c>
      <c r="J169" s="180">
        <v>2.8376496570853321E-3</v>
      </c>
      <c r="K169" s="180">
        <v>2.7884725539867594E-3</v>
      </c>
      <c r="L169" s="189">
        <v>2788472</v>
      </c>
      <c r="M169" s="180">
        <v>2.7874586249918014E-3</v>
      </c>
      <c r="N169" s="180">
        <v>3.4697065310774378E-2</v>
      </c>
      <c r="O169" s="106"/>
      <c r="P169" s="180">
        <v>2.7874586249918014E-3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0.80432859999999995</v>
      </c>
      <c r="J170" s="180">
        <v>3.6920838841087897E-3</v>
      </c>
      <c r="K170" s="180">
        <v>3.628099244791514E-3</v>
      </c>
      <c r="L170" s="189">
        <v>3628099</v>
      </c>
      <c r="M170" s="180">
        <v>3.626780491205983E-3</v>
      </c>
      <c r="N170" s="180">
        <v>6.3417440171840783E-2</v>
      </c>
      <c r="O170" s="106"/>
      <c r="P170" s="180">
        <v>3.626780491205983E-3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0.4880196</v>
      </c>
      <c r="J171" s="180">
        <v>1.5480879845597125E-3</v>
      </c>
      <c r="K171" s="180">
        <v>1.5212592736114584E-3</v>
      </c>
      <c r="L171" s="189">
        <v>1521259</v>
      </c>
      <c r="M171" s="180">
        <v>1.5207061503204632E-3</v>
      </c>
      <c r="N171" s="180">
        <v>3.4275544106795362E-2</v>
      </c>
      <c r="O171" s="106"/>
      <c r="P171" s="180">
        <v>1.5207061503204632E-3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0.2440098</v>
      </c>
      <c r="J172" s="180">
        <v>6.2001502596516732E-4</v>
      </c>
      <c r="K172" s="180">
        <v>6.0927002692047504E-4</v>
      </c>
      <c r="L172" s="189">
        <v>609270</v>
      </c>
      <c r="M172" s="180">
        <v>6.0904858160625421E-4</v>
      </c>
      <c r="N172" s="180">
        <v>1.6775979614551757E-2</v>
      </c>
      <c r="O172" s="106"/>
      <c r="P172" s="180">
        <v>6.0904858160625421E-4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0.27112199999999997</v>
      </c>
      <c r="J173" s="180">
        <v>5.1627015756928595E-4</v>
      </c>
      <c r="K173" s="180">
        <v>5.0732308029281239E-4</v>
      </c>
      <c r="L173" s="189">
        <v>507323</v>
      </c>
      <c r="M173" s="180">
        <v>5.0713863076506265E-4</v>
      </c>
      <c r="N173" s="180">
        <v>1.6498232632810111E-2</v>
      </c>
      <c r="O173" s="106"/>
      <c r="P173" s="180">
        <v>5.0713863076506265E-4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0.54224399999999995</v>
      </c>
      <c r="J174" s="180">
        <v>8.9133801407804871E-4</v>
      </c>
      <c r="K174" s="180">
        <v>8.758909269774458E-4</v>
      </c>
      <c r="L174" s="189">
        <v>875890</v>
      </c>
      <c r="M174" s="180">
        <v>8.755716876640931E-4</v>
      </c>
      <c r="N174" s="180">
        <v>3.2873273014668608E-2</v>
      </c>
      <c r="O174" s="106"/>
      <c r="P174" s="180">
        <v>8.755716876640931E-4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0.14459839999999999</v>
      </c>
      <c r="J175" s="180">
        <v>1.9593113551463664E-4</v>
      </c>
      <c r="K175" s="180">
        <v>1.9253560512300945E-4</v>
      </c>
      <c r="L175" s="189">
        <v>192535</v>
      </c>
      <c r="M175" s="180">
        <v>1.9246502972337413E-4</v>
      </c>
      <c r="N175" s="180">
        <v>8.2040079151709175E-3</v>
      </c>
      <c r="O175" s="106"/>
      <c r="P175" s="180">
        <v>1.9246502972337413E-4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0.17171059999999999</v>
      </c>
      <c r="J176" s="180">
        <v>1.9665440224552724E-4</v>
      </c>
      <c r="K176" s="180">
        <v>1.9324633747972038E-4</v>
      </c>
      <c r="L176" s="189">
        <v>193246</v>
      </c>
      <c r="M176" s="180">
        <v>1.9317577133468283E-4</v>
      </c>
      <c r="N176" s="180">
        <v>9.2079622086411357E-3</v>
      </c>
      <c r="O176" s="106"/>
      <c r="P176" s="180">
        <v>1.9317577133468283E-4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0.30727160000000003</v>
      </c>
      <c r="J177" s="180">
        <v>5.8430050115402762E-4</v>
      </c>
      <c r="K177" s="180">
        <v>5.7417444281061911E-4</v>
      </c>
      <c r="L177" s="189">
        <v>574174</v>
      </c>
      <c r="M177" s="180">
        <v>5.7396533605000972E-4</v>
      </c>
      <c r="N177" s="180">
        <v>3.151142322905881E-2</v>
      </c>
      <c r="O177" s="106"/>
      <c r="P177" s="180">
        <v>5.7396533605000972E-4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9.9411399999999997E-2</v>
      </c>
      <c r="J178" s="180">
        <v>1.3792730724126293E-4</v>
      </c>
      <c r="K178" s="180">
        <v>1.3553699616414459E-4</v>
      </c>
      <c r="L178" s="189">
        <v>135536</v>
      </c>
      <c r="M178" s="180">
        <v>1.3548674406516859E-4</v>
      </c>
      <c r="N178" s="180">
        <v>8.8073223154536157E-3</v>
      </c>
      <c r="O178" s="106"/>
      <c r="P178" s="180">
        <v>1.3548674406516859E-4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0.1084488</v>
      </c>
      <c r="J179" s="180">
        <v>1.2169501114302774E-4</v>
      </c>
      <c r="K179" s="180">
        <v>1.1958600938707818E-4</v>
      </c>
      <c r="L179" s="189">
        <v>119586</v>
      </c>
      <c r="M179" s="180">
        <v>1.1954254054846869E-4</v>
      </c>
      <c r="N179" s="180">
        <v>8.9657118820788539E-3</v>
      </c>
      <c r="O179" s="106"/>
      <c r="P179" s="180">
        <v>1.1954254054846869E-4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9.9411399999999997E-2</v>
      </c>
      <c r="J182" s="180">
        <v>1.1500471373406608E-4</v>
      </c>
      <c r="K182" s="180">
        <v>1.1301165632826529E-4</v>
      </c>
      <c r="L182" s="189">
        <v>113011</v>
      </c>
      <c r="M182" s="180">
        <v>1.1296993000788549E-4</v>
      </c>
      <c r="N182" s="180">
        <v>1.2386107683423438E-2</v>
      </c>
      <c r="O182" s="106"/>
      <c r="P182" s="180">
        <v>1.1296993000788549E-4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2" t="s">
        <v>72</v>
      </c>
      <c r="B222" s="213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2.0970716138089429E-2</v>
      </c>
      <c r="N222" s="180">
        <v>5.6500762360845239E-3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0" t="s">
        <v>301</v>
      </c>
      <c r="B225" s="210"/>
      <c r="C225" s="210"/>
      <c r="D225" s="210"/>
      <c r="E225" s="210"/>
      <c r="F225" s="210"/>
      <c r="G225" s="210"/>
      <c r="H225" s="210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302</v>
      </c>
      <c r="Q228" s="18" t="s">
        <v>303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0.36154111430796326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4.3384933716955594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6.0504447016570616E-2</v>
      </c>
      <c r="L242" s="104">
        <v>60504447</v>
      </c>
      <c r="M242" s="55">
        <v>6.0504447968071168E-2</v>
      </c>
      <c r="N242" s="55">
        <v>1.3662547377488843</v>
      </c>
      <c r="O242" s="106"/>
      <c r="P242" s="55">
        <v>6.0504447968071168E-2</v>
      </c>
      <c r="Q242" s="55">
        <v>0.11100440633109253</v>
      </c>
      <c r="R242" s="55">
        <v>7.2289156626506021E-2</v>
      </c>
      <c r="S242" s="74">
        <v>1.83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6.0699164984863233E-2</v>
      </c>
      <c r="L243" s="104">
        <v>60699164</v>
      </c>
      <c r="M243" s="55">
        <v>6.0699164971186638E-2</v>
      </c>
      <c r="N243" s="55">
        <v>1.6734671244379111</v>
      </c>
      <c r="O243" s="106"/>
      <c r="P243" s="55">
        <v>6.0699164971186638E-2</v>
      </c>
      <c r="Q243" s="55">
        <v>0.11136164533859455</v>
      </c>
      <c r="R243" s="55">
        <v>8.4337349397590355E-2</v>
      </c>
      <c r="S243" s="74">
        <v>1.83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4.3921896548942782E-2</v>
      </c>
      <c r="L244" s="104">
        <v>43921896</v>
      </c>
      <c r="M244" s="55">
        <v>4.3921896702750346E-2</v>
      </c>
      <c r="N244" s="55">
        <v>1.4304915524684896</v>
      </c>
      <c r="O244" s="106"/>
      <c r="P244" s="55">
        <v>4.3921896702750346E-2</v>
      </c>
      <c r="Q244" s="55">
        <v>8.0581251692206285E-2</v>
      </c>
      <c r="R244" s="55">
        <v>3.614457831325301E-2</v>
      </c>
      <c r="S244" s="74">
        <v>1.83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0.12977192857269654</v>
      </c>
      <c r="L245" s="104">
        <v>129771928</v>
      </c>
      <c r="M245" s="55">
        <v>0.12977193007635088</v>
      </c>
      <c r="N245" s="55">
        <v>4.8732484060048202</v>
      </c>
      <c r="O245" s="106" cm="1">
        <f t="array" ref="O245:O247">I245:I247*1.5</f>
        <v>86.611763700000012</v>
      </c>
      <c r="P245" s="55">
        <v>0.12977193007635088</v>
      </c>
      <c r="Q245" s="55">
        <v>7.9361967666601321E-2</v>
      </c>
      <c r="R245" s="55">
        <v>2.4096385542168676E-2</v>
      </c>
      <c r="S245" s="74">
        <v>0.61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0.13133339262692098</v>
      </c>
      <c r="L246" s="104">
        <v>131333392</v>
      </c>
      <c r="M246" s="55">
        <v>0.13133339410133429</v>
      </c>
      <c r="N246" s="55">
        <v>5.5883490104712497</v>
      </c>
      <c r="O246" s="106">
        <v>82.184325300000012</v>
      </c>
      <c r="P246" s="55">
        <v>0.13133339410133429</v>
      </c>
      <c r="Q246" s="55">
        <v>8.031688068665449E-2</v>
      </c>
      <c r="R246" s="55">
        <v>3.614457831325301E-2</v>
      </c>
      <c r="S246" s="74">
        <v>0.61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0.13273497790574415</v>
      </c>
      <c r="L247" s="104">
        <v>132734977</v>
      </c>
      <c r="M247" s="55">
        <v>0.13273497912375967</v>
      </c>
      <c r="N247" s="55">
        <v>6.3118630649628527</v>
      </c>
      <c r="O247" s="106">
        <v>78.75</v>
      </c>
      <c r="P247" s="55">
        <v>0.13273497912375967</v>
      </c>
      <c r="Q247" s="55">
        <v>8.1174019704654418E-2</v>
      </c>
      <c r="R247" s="55">
        <v>2.4096385542168676E-2</v>
      </c>
      <c r="S247" s="74">
        <v>0.61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15.194999999999999</v>
      </c>
      <c r="J248" s="55">
        <v>0.24455078803809488</v>
      </c>
      <c r="K248" s="55">
        <v>8.2069320670854401E-2</v>
      </c>
      <c r="L248" s="104">
        <v>82069320</v>
      </c>
      <c r="M248" s="55">
        <v>8.2069321313109136E-2</v>
      </c>
      <c r="N248" s="55">
        <v>4.5227746143140406</v>
      </c>
      <c r="O248" s="106" cm="1">
        <f t="array" ref="O248:O250">G248:G250*1.5</f>
        <v>45</v>
      </c>
      <c r="P248" s="55">
        <v>8.2069321313109136E-2</v>
      </c>
      <c r="Q248" s="55">
        <v>5.3738888128516647E-2</v>
      </c>
      <c r="R248" s="55">
        <v>2.4096385542168676E-2</v>
      </c>
      <c r="S248" s="74">
        <v>0.65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20.308117499999998</v>
      </c>
      <c r="J249" s="55">
        <v>0.34957187190661743</v>
      </c>
      <c r="K249" s="55">
        <v>0.11731357025333314</v>
      </c>
      <c r="L249" s="104">
        <v>117313570</v>
      </c>
      <c r="M249" s="55">
        <v>0.11731357187701714</v>
      </c>
      <c r="N249" s="55">
        <v>7.6342173523015893</v>
      </c>
      <c r="O249" s="106">
        <v>60.142499999999998</v>
      </c>
      <c r="P249" s="55">
        <v>0.11731357187701714</v>
      </c>
      <c r="Q249" s="55">
        <v>7.6816778613152351E-2</v>
      </c>
      <c r="R249" s="55">
        <v>6.0240963855421686E-2</v>
      </c>
      <c r="S249" s="74">
        <v>0.65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17.333696249999999</v>
      </c>
      <c r="J250" s="55">
        <v>0.31393113722569754</v>
      </c>
      <c r="K250" s="55">
        <v>0.10535282006749602</v>
      </c>
      <c r="L250" s="104">
        <v>105352820</v>
      </c>
      <c r="M250" s="55">
        <v>0.10535282168564515</v>
      </c>
      <c r="N250" s="55">
        <v>7.9086918420128498</v>
      </c>
      <c r="O250" s="106">
        <v>51.333750000000009</v>
      </c>
      <c r="P250" s="55">
        <v>0.10535282168564515</v>
      </c>
      <c r="Q250" s="55">
        <v>6.898489444868279E-2</v>
      </c>
      <c r="R250" s="55">
        <v>4.8192771084337352E-2</v>
      </c>
      <c r="S250" s="74">
        <v>0.65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3.7987499999999996</v>
      </c>
      <c r="J251" s="55">
        <v>7.163604633202493E-2</v>
      </c>
      <c r="K251" s="55">
        <v>2.4040493613536495E-2</v>
      </c>
      <c r="L251" s="104">
        <v>24040493</v>
      </c>
      <c r="M251" s="55">
        <v>2.4040493384647893E-2</v>
      </c>
      <c r="N251" s="55">
        <v>2.0449198299155693</v>
      </c>
      <c r="O251" s="106" cm="1">
        <f t="array" ref="O251:O253">G251:G253*1.5</f>
        <v>11.25</v>
      </c>
      <c r="P251" s="55">
        <v>2.4040493384647893E-2</v>
      </c>
      <c r="Q251" s="55">
        <v>3.1483369661150763E-2</v>
      </c>
      <c r="R251" s="55">
        <v>2.4096385542168676E-2</v>
      </c>
      <c r="S251" s="74">
        <v>1.31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3.7987499999999996</v>
      </c>
      <c r="J252" s="103">
        <v>7.3464554345526248E-2</v>
      </c>
      <c r="K252" s="103">
        <v>2.4654126518640403E-2</v>
      </c>
      <c r="L252" s="104">
        <v>24654126</v>
      </c>
      <c r="M252" s="103">
        <v>2.4654126394466021E-2</v>
      </c>
      <c r="N252" s="103">
        <v>2.3432869496855182</v>
      </c>
      <c r="O252" s="106">
        <v>11.25</v>
      </c>
      <c r="P252" s="55">
        <v>2.4654126394466021E-2</v>
      </c>
      <c r="Q252" s="103">
        <v>3.2286981678026613E-2</v>
      </c>
      <c r="R252" s="55">
        <v>1.2048192771084338E-2</v>
      </c>
      <c r="S252" s="74">
        <v>1.31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3.7987499999999996</v>
      </c>
      <c r="J253" s="103">
        <v>0.15012878440296565</v>
      </c>
      <c r="K253" s="103">
        <v>5.0382039035479428E-2</v>
      </c>
      <c r="L253" s="104">
        <v>50382039</v>
      </c>
      <c r="M253" s="103">
        <v>5.0382039806112638E-2</v>
      </c>
      <c r="N253" s="103">
        <v>5.5448234047457525</v>
      </c>
      <c r="O253" s="106">
        <v>11.25</v>
      </c>
      <c r="P253" s="55">
        <v>5.0382039806112638E-2</v>
      </c>
      <c r="Q253" s="103">
        <v>6.5980192385584044E-2</v>
      </c>
      <c r="R253" s="55">
        <v>6.0240963855421686E-2</v>
      </c>
      <c r="S253" s="74">
        <v>1.31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1.5194999999999999</v>
      </c>
      <c r="J254" s="103">
        <v>6.0969493612543675E-2</v>
      </c>
      <c r="K254" s="103">
        <v>2.0460882430883849E-2</v>
      </c>
      <c r="L254" s="104">
        <v>20460882</v>
      </c>
      <c r="M254" s="103">
        <v>2.0460882327374117E-2</v>
      </c>
      <c r="N254" s="103">
        <v>2.6602166187276017</v>
      </c>
      <c r="O254" s="106"/>
      <c r="P254" s="55">
        <v>2.0460882327374117E-2</v>
      </c>
      <c r="Q254" s="103">
        <v>4.0193279844058877E-2</v>
      </c>
      <c r="R254" s="55">
        <v>7.2289156626506021E-2</v>
      </c>
      <c r="S254" s="74">
        <v>1.96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0.60780000000000001</v>
      </c>
      <c r="J255" s="103">
        <v>2.4084041564099851E-2</v>
      </c>
      <c r="K255" s="103">
        <v>8.0824148882578852E-3</v>
      </c>
      <c r="L255" s="104">
        <v>8082414</v>
      </c>
      <c r="M255" s="103">
        <v>8.0824141293186266E-3</v>
      </c>
      <c r="N255" s="103">
        <v>1.2123394853273444</v>
      </c>
      <c r="O255" s="106"/>
      <c r="P255" s="55">
        <v>8.0824141293186266E-3</v>
      </c>
      <c r="Q255" s="103">
        <v>1.5877065333418372E-2</v>
      </c>
      <c r="R255" s="55">
        <v>2.4096385542168676E-2</v>
      </c>
      <c r="S255" s="74">
        <v>1.96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0.11396249999999998</v>
      </c>
      <c r="J256" s="103">
        <v>4.4337010430781374E-3</v>
      </c>
      <c r="K256" s="103">
        <v>1.4879151916958834E-3</v>
      </c>
      <c r="L256" s="104">
        <v>1487915</v>
      </c>
      <c r="M256" s="103">
        <v>1.4879150238066403E-3</v>
      </c>
      <c r="N256" s="103">
        <v>0.25290012116447125</v>
      </c>
      <c r="O256" s="106"/>
      <c r="P256" s="55">
        <v>1.4879150238066403E-3</v>
      </c>
      <c r="Q256" s="103">
        <v>2.9228540613799353E-3</v>
      </c>
      <c r="R256" s="55">
        <v>3.614457831325301E-2</v>
      </c>
      <c r="S256" s="74">
        <v>1.96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9.8767499999999994E-2</v>
      </c>
      <c r="J257" s="103">
        <v>3.7015367414816066E-3</v>
      </c>
      <c r="K257" s="103">
        <v>1.2422066117582157E-3</v>
      </c>
      <c r="L257" s="104">
        <v>1242206</v>
      </c>
      <c r="M257" s="103">
        <v>1.2422060198752963E-3</v>
      </c>
      <c r="N257" s="103">
        <v>0.23596541880457614</v>
      </c>
      <c r="O257" s="106"/>
      <c r="P257" s="55">
        <v>1.2422060198752963E-3</v>
      </c>
      <c r="Q257" s="103">
        <v>2.440185051243886E-3</v>
      </c>
      <c r="R257" s="55">
        <v>0</v>
      </c>
      <c r="S257" s="74">
        <v>1.96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0.15194999999999997</v>
      </c>
      <c r="J258" s="103">
        <v>1.3261731475118844E-2</v>
      </c>
      <c r="K258" s="103">
        <v>4.4505327576893714E-3</v>
      </c>
      <c r="L258" s="104">
        <v>4450532</v>
      </c>
      <c r="M258" s="103">
        <v>4.4505320712085131E-3</v>
      </c>
      <c r="N258" s="103">
        <v>0.99938370054173298</v>
      </c>
      <c r="O258" s="106"/>
      <c r="P258" s="55">
        <v>4.4505320712085131E-3</v>
      </c>
      <c r="Q258" s="103">
        <v>8.7426091835947923E-3</v>
      </c>
      <c r="R258" s="55">
        <v>6.0240963855421686E-2</v>
      </c>
      <c r="S258" s="74">
        <v>1.96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2.7350999999999993E-2</v>
      </c>
      <c r="J259" s="103">
        <v>2.1025954773218457E-3</v>
      </c>
      <c r="K259" s="103">
        <v>7.0561450181274589E-4</v>
      </c>
      <c r="L259" s="104">
        <v>705614</v>
      </c>
      <c r="M259" s="103">
        <v>7.0561401128982413E-4</v>
      </c>
      <c r="N259" s="103">
        <v>0.19365993175399121</v>
      </c>
      <c r="O259" s="106"/>
      <c r="P259" s="55">
        <v>7.0561401128982413E-4</v>
      </c>
      <c r="Q259" s="103">
        <v>1.3861060291082267E-3</v>
      </c>
      <c r="R259" s="55">
        <v>2.4096385542168676E-2</v>
      </c>
      <c r="S259" s="74">
        <v>1.96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2.4311999999999997E-2</v>
      </c>
      <c r="J260" s="103">
        <v>1.6211908704888629E-3</v>
      </c>
      <c r="K260" s="103">
        <v>5.4405890279971708E-4</v>
      </c>
      <c r="L260" s="104">
        <v>544058</v>
      </c>
      <c r="M260" s="103">
        <v>5.440580087049281E-4</v>
      </c>
      <c r="N260" s="103">
        <v>0.17650288013751264</v>
      </c>
      <c r="O260" s="106"/>
      <c r="P260" s="55">
        <v>5.440580087049281E-4</v>
      </c>
      <c r="Q260" s="103">
        <v>1.0687470224436874E-3</v>
      </c>
      <c r="R260" s="55">
        <v>1.2048192771084338E-2</v>
      </c>
      <c r="S260" s="74">
        <v>1.96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2.5324999999999996E-3</v>
      </c>
      <c r="J261" s="103">
        <v>1.4507870067490076E-4</v>
      </c>
      <c r="K261" s="103">
        <v>4.8687270663567009E-5</v>
      </c>
      <c r="L261" s="104">
        <v>48687</v>
      </c>
      <c r="M261" s="103">
        <v>4.8687000778992014E-5</v>
      </c>
      <c r="N261" s="103">
        <v>1.8229594017450518E-2</v>
      </c>
      <c r="O261" s="106"/>
      <c r="P261" s="55">
        <v>4.8687000778992014E-5</v>
      </c>
      <c r="Q261" s="103">
        <v>9.5641002008461039E-5</v>
      </c>
      <c r="R261" s="55">
        <v>0</v>
      </c>
      <c r="S261" s="74">
        <v>1.96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1.6883333333333334E-3</v>
      </c>
      <c r="J262" s="103">
        <v>8.2863921716842359E-5</v>
      </c>
      <c r="K262" s="103">
        <v>2.7808480266948683E-5</v>
      </c>
      <c r="L262" s="104">
        <v>27808</v>
      </c>
      <c r="M262" s="103">
        <v>2.7808000444928008E-5</v>
      </c>
      <c r="N262" s="103">
        <v>1.1800686408860925E-2</v>
      </c>
      <c r="O262" s="106"/>
      <c r="P262" s="55">
        <v>2.7808000444928008E-5</v>
      </c>
      <c r="Q262" s="103">
        <v>5.4626001147146026E-5</v>
      </c>
      <c r="R262" s="55">
        <v>0</v>
      </c>
      <c r="S262" s="74">
        <v>1.96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1.6883333333333334E-3</v>
      </c>
      <c r="J263" s="103">
        <v>7.0823407705537567E-5</v>
      </c>
      <c r="K263" s="103">
        <v>2.3767778483228572E-5</v>
      </c>
      <c r="L263" s="104">
        <v>23767</v>
      </c>
      <c r="M263" s="103">
        <v>2.3767000380272007E-5</v>
      </c>
      <c r="N263" s="103">
        <v>1.1274007465729421E-2</v>
      </c>
      <c r="O263" s="106"/>
      <c r="P263" s="55">
        <v>2.3767000380272007E-5</v>
      </c>
      <c r="Q263" s="103">
        <v>4.6689000980469022E-5</v>
      </c>
      <c r="R263" s="55">
        <v>0</v>
      </c>
      <c r="S263" s="74">
        <v>1.96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1.6883333333333334E-3</v>
      </c>
      <c r="J264" s="103">
        <v>6.0476241085315782E-5</v>
      </c>
      <c r="K264" s="103">
        <v>2.0295350762989697E-5</v>
      </c>
      <c r="L264" s="104">
        <v>20295</v>
      </c>
      <c r="M264" s="103">
        <v>2.0295000324720006E-5</v>
      </c>
      <c r="N264" s="103">
        <v>1.0642125263114574E-2</v>
      </c>
      <c r="O264" s="106"/>
      <c r="P264" s="55">
        <v>2.0295000324720006E-5</v>
      </c>
      <c r="Q264" s="103">
        <v>3.9868000837228018E-5</v>
      </c>
      <c r="R264" s="55">
        <v>0</v>
      </c>
      <c r="S264" s="74">
        <v>1.96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1.6883333333333334E-3</v>
      </c>
      <c r="J265" s="55">
        <v>5.1717630501503383E-5</v>
      </c>
      <c r="K265" s="55">
        <v>1.7356029951960187E-5</v>
      </c>
      <c r="L265" s="104">
        <v>17356</v>
      </c>
      <c r="M265" s="55">
        <v>1.7356000277696006E-5</v>
      </c>
      <c r="N265" s="55">
        <v>9.9694135492005981E-3</v>
      </c>
      <c r="O265" s="106"/>
      <c r="P265" s="55">
        <v>1.7356000277696006E-5</v>
      </c>
      <c r="Q265" s="55">
        <v>3.4094000715974015E-5</v>
      </c>
      <c r="R265" s="55">
        <v>0</v>
      </c>
      <c r="S265" s="74">
        <v>1.96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1.6883333333333334E-3</v>
      </c>
      <c r="J266" s="55">
        <v>4.4103887588715086E-5</v>
      </c>
      <c r="K266" s="55">
        <v>1.48009177250565E-5</v>
      </c>
      <c r="L266" s="104">
        <v>14800</v>
      </c>
      <c r="M266" s="55">
        <v>1.4800000236800004E-5</v>
      </c>
      <c r="N266" s="55">
        <v>9.2405563990240105E-3</v>
      </c>
      <c r="O266" s="106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1.6883333333333334E-3</v>
      </c>
      <c r="J267" s="55">
        <v>3.7804018428010758E-5</v>
      </c>
      <c r="K267" s="55">
        <v>1.2686731193571147E-5</v>
      </c>
      <c r="L267" s="104">
        <v>12686</v>
      </c>
      <c r="M267" s="55">
        <v>1.2686000202976003E-5</v>
      </c>
      <c r="N267" s="55">
        <v>8.5549621872635911E-3</v>
      </c>
      <c r="O267" s="106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1.6883333333333334E-3</v>
      </c>
      <c r="J268" s="55">
        <v>3.2504660210903185E-5</v>
      </c>
      <c r="K268" s="55">
        <v>1.0908308264090421E-5</v>
      </c>
      <c r="L268" s="104">
        <v>10908</v>
      </c>
      <c r="M268" s="55">
        <v>1.0908000174528003E-5</v>
      </c>
      <c r="N268" s="55">
        <v>7.9011591497067553E-3</v>
      </c>
      <c r="O268" s="106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1.6883333333333334E-3</v>
      </c>
      <c r="J269" s="55">
        <v>2.8014053606825545E-5</v>
      </c>
      <c r="K269" s="55">
        <v>9.4012960137790661E-6</v>
      </c>
      <c r="L269" s="104">
        <v>9401</v>
      </c>
      <c r="M269" s="55">
        <v>9.4010001504160026E-6</v>
      </c>
      <c r="N269" s="55">
        <v>7.2798611439428302E-3</v>
      </c>
      <c r="O269" s="106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1.6883333333333334E-3</v>
      </c>
      <c r="J270" s="55">
        <v>2.4059159621694597E-5</v>
      </c>
      <c r="K270" s="55">
        <v>8.0740647041241397E-6</v>
      </c>
      <c r="L270" s="104">
        <v>8074</v>
      </c>
      <c r="M270" s="55">
        <v>8.0740001291840027E-6</v>
      </c>
      <c r="N270" s="55">
        <v>6.656150086420223E-3</v>
      </c>
      <c r="O270" s="106"/>
      <c r="P270" s="55">
        <v>8.0740001291840027E-6</v>
      </c>
      <c r="Q270" s="55">
        <v>1.5860000333060006E-5</v>
      </c>
      <c r="R270" s="55">
        <v>0</v>
      </c>
      <c r="S270" s="74">
        <v>1.96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1.6883333333333334E-3</v>
      </c>
      <c r="J271" s="55">
        <v>2.0886598198777202E-5</v>
      </c>
      <c r="K271" s="55">
        <v>7.009378048013955E-6</v>
      </c>
      <c r="L271" s="75">
        <v>7009</v>
      </c>
      <c r="M271" s="55">
        <v>7.0090001121440021E-6</v>
      </c>
      <c r="N271" s="55">
        <v>6.128665345880812E-3</v>
      </c>
      <c r="O271" s="106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1.6883333333333334E-3</v>
      </c>
      <c r="J272" s="55">
        <v>1.8043579672885288E-5</v>
      </c>
      <c r="K272" s="55">
        <v>6.0552833957478702E-6</v>
      </c>
      <c r="L272" s="75">
        <v>6055</v>
      </c>
      <c r="M272" s="55">
        <v>6.0550000968800011E-6</v>
      </c>
      <c r="N272" s="55">
        <v>5.5976512820355533E-3</v>
      </c>
      <c r="O272" s="106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1.6883333333333334E-3</v>
      </c>
      <c r="J273" s="55">
        <v>1.5676988910280321E-5</v>
      </c>
      <c r="K273" s="55">
        <v>5.2610741529518352E-6</v>
      </c>
      <c r="L273" s="75">
        <v>5261</v>
      </c>
      <c r="M273" s="55">
        <v>5.2610000841760016E-6</v>
      </c>
      <c r="N273" s="55">
        <v>5.1266227096803743E-3</v>
      </c>
      <c r="O273" s="106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1.6883333333333334E-3</v>
      </c>
      <c r="J274" s="55">
        <v>1.0752616885741251E-4</v>
      </c>
      <c r="K274" s="55">
        <v>3.6084936398130817E-5</v>
      </c>
      <c r="L274" s="75">
        <v>36084</v>
      </c>
      <c r="M274" s="55">
        <v>3.6084000577344008E-5</v>
      </c>
      <c r="N274" s="55">
        <v>4.7679169410661588E-2</v>
      </c>
      <c r="O274" s="106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0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55">
        <v>9.9440002088240046E-6</v>
      </c>
      <c r="R275" s="55">
        <v>0</v>
      </c>
      <c r="S275" s="74">
        <v>0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0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55">
        <v>2.9250000614250014E-6</v>
      </c>
      <c r="R276" s="55">
        <v>0</v>
      </c>
      <c r="S276" s="74">
        <v>0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0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55">
        <v>1.4620000307020006E-6</v>
      </c>
      <c r="R277" s="55">
        <v>0</v>
      </c>
      <c r="S277" s="74">
        <v>0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0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55">
        <v>6.0230001264830023E-6</v>
      </c>
      <c r="R283" s="55">
        <v>0</v>
      </c>
      <c r="S283" s="74">
        <v>0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4" t="s">
        <v>49</v>
      </c>
      <c r="B295" s="214"/>
      <c r="C295" s="214"/>
      <c r="D295" s="214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302</v>
      </c>
      <c r="Q298" s="157" t="s">
        <v>303</v>
      </c>
      <c r="R298" s="157" t="s">
        <v>281</v>
      </c>
      <c r="S298" s="157" t="s">
        <v>74</v>
      </c>
      <c r="U298" s="117" t="s">
        <v>300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0.35975470718824942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394673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0.10345893327448361</v>
      </c>
      <c r="V300" s="202">
        <f>V299*12</f>
        <v>4.3170564862589931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1.3946730000000001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0.1477424547027687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0.17235169912466811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0.19156994155362531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0.20352906012141281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0.2124176204926165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0.2238547448554957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0.2317768943331554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0.23858782966221381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0.2452601550632903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9.8868047491157979E-3</v>
      </c>
      <c r="L310" s="189">
        <v>9886804</v>
      </c>
      <c r="M310" s="180">
        <v>9.8868041680756705E-3</v>
      </c>
      <c r="N310" s="180">
        <v>0.12469410077127051</v>
      </c>
      <c r="O310" s="106"/>
      <c r="P310" s="180">
        <v>9.8868041680756705E-3</v>
      </c>
      <c r="Q310" s="180">
        <v>1.1910025238200506E-2</v>
      </c>
      <c r="R310" s="180">
        <v>7.2289156626506021E-2</v>
      </c>
      <c r="S310" s="190">
        <v>1.2</v>
      </c>
      <c r="T310" s="92"/>
      <c r="U310" s="180">
        <v>0.26066190244815229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3.4872906040832742E-2</v>
      </c>
      <c r="L311" s="189">
        <v>34872906</v>
      </c>
      <c r="M311" s="180">
        <v>3.4872906592839412E-2</v>
      </c>
      <c r="N311" s="180">
        <v>0.61373185689509291</v>
      </c>
      <c r="O311" s="106"/>
      <c r="P311" s="180">
        <v>3.4872906592839412E-2</v>
      </c>
      <c r="Q311" s="180">
        <v>4.186222683724454E-2</v>
      </c>
      <c r="R311" s="180">
        <v>7.2289156626506021E-2</v>
      </c>
      <c r="S311" s="190">
        <v>1.2</v>
      </c>
      <c r="T311" s="92"/>
      <c r="U311" s="180">
        <v>0.28110920670866091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9.2826111782398718E-2</v>
      </c>
      <c r="L312" s="189">
        <v>92826111</v>
      </c>
      <c r="M312" s="180">
        <v>9.2826112578043921E-2</v>
      </c>
      <c r="N312" s="180">
        <v>2.0966237519770861</v>
      </c>
      <c r="O312" s="106"/>
      <c r="P312" s="180">
        <v>9.2826112578043921E-2</v>
      </c>
      <c r="Q312" s="180">
        <v>0.11100911122018223</v>
      </c>
      <c r="R312" s="180">
        <v>7.2289156626506021E-2</v>
      </c>
      <c r="S312" s="190">
        <v>1.2</v>
      </c>
      <c r="T312" s="92"/>
      <c r="U312" s="180">
        <v>0.29715234513713079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9.3806449375840317E-2</v>
      </c>
      <c r="L313" s="189">
        <v>93806449</v>
      </c>
      <c r="M313" s="180">
        <v>9.3806450594709656E-2</v>
      </c>
      <c r="N313" s="180">
        <v>2.5868523165339337</v>
      </c>
      <c r="O313" s="106"/>
      <c r="P313" s="180">
        <v>9.3806450594709656E-2</v>
      </c>
      <c r="Q313" s="180">
        <v>0.1113663652273273</v>
      </c>
      <c r="R313" s="180">
        <v>8.4337349397590355E-2</v>
      </c>
      <c r="S313" s="190">
        <v>1.19</v>
      </c>
      <c r="T313" s="92"/>
      <c r="U313" s="180">
        <v>0.31023955488282312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6.8066052641872654E-2</v>
      </c>
      <c r="L314" s="189">
        <v>68066052</v>
      </c>
      <c r="M314" s="180">
        <v>6.8066053157122899E-2</v>
      </c>
      <c r="N314" s="180">
        <v>2.2168729440618047</v>
      </c>
      <c r="O314" s="106"/>
      <c r="P314" s="180">
        <v>6.8066053157122899E-2</v>
      </c>
      <c r="Q314" s="180">
        <v>8.0584666611693334E-2</v>
      </c>
      <c r="R314" s="180">
        <v>3.614457831325301E-2</v>
      </c>
      <c r="S314" s="190">
        <v>1.18</v>
      </c>
      <c r="T314" s="92"/>
      <c r="U314" s="180">
        <v>0.32182664517900977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6.7356790401450012E-2</v>
      </c>
      <c r="L315" s="189">
        <v>67356790</v>
      </c>
      <c r="M315" s="180">
        <v>6.7356791145065445E-2</v>
      </c>
      <c r="N315" s="180">
        <v>2.530092699203204</v>
      </c>
      <c r="O315" s="106"/>
      <c r="P315" s="180">
        <v>6.7356791145065445E-2</v>
      </c>
      <c r="Q315" s="180">
        <v>7.9365330587306618E-2</v>
      </c>
      <c r="R315" s="180">
        <v>2.4096385542168676E-2</v>
      </c>
      <c r="S315" s="190">
        <v>1.18</v>
      </c>
      <c r="T315" s="92"/>
      <c r="U315" s="180">
        <v>0.3318149513890582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6.8133657500959802E-2</v>
      </c>
      <c r="L316" s="189">
        <v>68133657</v>
      </c>
      <c r="M316" s="180">
        <v>6.8133658158272187E-2</v>
      </c>
      <c r="N316" s="180">
        <v>2.8996668111993094</v>
      </c>
      <c r="O316" s="106"/>
      <c r="P316" s="180">
        <v>6.8133658158272187E-2</v>
      </c>
      <c r="Q316" s="180">
        <v>8.0320283606405668E-2</v>
      </c>
      <c r="R316" s="180">
        <v>3.614457831325301E-2</v>
      </c>
      <c r="S316" s="190">
        <v>1.18</v>
      </c>
      <c r="T316" s="92"/>
      <c r="U316" s="180">
        <v>0.34086752296805989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6.9001631393290991E-2</v>
      </c>
      <c r="L317" s="189">
        <v>69001631</v>
      </c>
      <c r="M317" s="180">
        <v>6.9001632173027752E-2</v>
      </c>
      <c r="N317" s="180">
        <v>3.2813032150251127</v>
      </c>
      <c r="O317" s="106">
        <v>1.5</v>
      </c>
      <c r="P317" s="180">
        <v>6.9001632173027752E-2</v>
      </c>
      <c r="Q317" s="180">
        <v>8.1177459623549192E-2</v>
      </c>
      <c r="R317" s="180">
        <v>2.4096385542168676E-2</v>
      </c>
      <c r="S317" s="190">
        <v>1.18</v>
      </c>
      <c r="T317" s="92"/>
      <c r="U317" s="180">
        <v>0.34935122503885169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4.6582078200000003</v>
      </c>
      <c r="J318" s="180">
        <v>7.0345970628691704E-2</v>
      </c>
      <c r="K318" s="180">
        <v>6.388578500360037E-2</v>
      </c>
      <c r="L318" s="189">
        <v>63885785</v>
      </c>
      <c r="M318" s="180">
        <v>6.3885786086058369E-2</v>
      </c>
      <c r="N318" s="180">
        <v>3.5201965198576208</v>
      </c>
      <c r="O318" s="106" cm="1">
        <f t="array" ref="O318:O362">G318:G362*O317</f>
        <v>5.01</v>
      </c>
      <c r="P318" s="180">
        <v>6.3885786086058369E-2</v>
      </c>
      <c r="Q318" s="180">
        <v>5.3735220074704403E-2</v>
      </c>
      <c r="R318" s="180">
        <v>2.4096385542168676E-2</v>
      </c>
      <c r="S318" s="190">
        <v>0.84</v>
      </c>
      <c r="T318" s="92"/>
      <c r="U318" s="180">
        <v>0.3605551984261669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6.2202415800000006</v>
      </c>
      <c r="J319" s="180">
        <v>0.10104678319420653</v>
      </c>
      <c r="K319" s="180">
        <v>9.1767204414939726E-2</v>
      </c>
      <c r="L319" s="189">
        <v>91767204</v>
      </c>
      <c r="M319" s="180">
        <v>9.1767205560042489E-2</v>
      </c>
      <c r="N319" s="180">
        <v>5.9725338720803816</v>
      </c>
      <c r="O319" s="106">
        <v>6.6899999999999995</v>
      </c>
      <c r="P319" s="180">
        <v>9.1767205560042489E-2</v>
      </c>
      <c r="Q319" s="180">
        <v>7.6811535536230713E-2</v>
      </c>
      <c r="R319" s="180">
        <v>6.0240963855421686E-2</v>
      </c>
      <c r="S319" s="190">
        <v>0.84</v>
      </c>
      <c r="T319" s="92"/>
      <c r="U319" s="180">
        <v>0.37370438411580259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5.3137041300000005</v>
      </c>
      <c r="J320" s="180">
        <v>9.1146279324241464E-2</v>
      </c>
      <c r="K320" s="180">
        <v>8.2775908168528617E-2</v>
      </c>
      <c r="L320" s="189">
        <v>82775908</v>
      </c>
      <c r="M320" s="180">
        <v>8.2775909407190457E-2</v>
      </c>
      <c r="N320" s="180">
        <v>6.2140908370524812</v>
      </c>
      <c r="O320" s="106">
        <v>5.7149999999999999</v>
      </c>
      <c r="P320" s="180">
        <v>8.2775909407190457E-2</v>
      </c>
      <c r="Q320" s="180">
        <v>6.8980185379603709E-2</v>
      </c>
      <c r="R320" s="180">
        <v>4.8192771084337352E-2</v>
      </c>
      <c r="S320" s="190">
        <v>0.83</v>
      </c>
      <c r="T320" s="92"/>
      <c r="U320" s="180">
        <v>0.38520961490905142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2.3291039100000002</v>
      </c>
      <c r="J321" s="180">
        <v>4.1642842789658824E-2</v>
      </c>
      <c r="K321" s="180">
        <v>3.7818593980900927E-2</v>
      </c>
      <c r="L321" s="189">
        <v>37818593</v>
      </c>
      <c r="M321" s="180">
        <v>3.7818593642916093E-2</v>
      </c>
      <c r="N321" s="180">
        <v>3.2168695081150465</v>
      </c>
      <c r="O321" s="106">
        <v>2.5049999999999999</v>
      </c>
      <c r="P321" s="180">
        <v>3.7818593642916093E-2</v>
      </c>
      <c r="Q321" s="180">
        <v>3.1481220629624412E-2</v>
      </c>
      <c r="R321" s="180">
        <v>2.4096385542168676E-2</v>
      </c>
      <c r="S321" s="190">
        <v>0.83</v>
      </c>
      <c r="T321" s="92"/>
      <c r="U321" s="180">
        <v>0.39534066872748802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2.3291039100000002</v>
      </c>
      <c r="J322" s="180">
        <v>4.2910422685985355E-2</v>
      </c>
      <c r="K322" s="180">
        <v>3.8969766336728426E-2</v>
      </c>
      <c r="L322" s="189">
        <v>38969766</v>
      </c>
      <c r="M322" s="180">
        <v>3.8969766662486034E-2</v>
      </c>
      <c r="N322" s="180">
        <v>3.7041179614824382</v>
      </c>
      <c r="O322" s="106">
        <v>2.5049999999999999</v>
      </c>
      <c r="P322" s="180">
        <v>3.8969766662486034E-2</v>
      </c>
      <c r="Q322" s="180">
        <v>3.2284777645695553E-2</v>
      </c>
      <c r="R322" s="180">
        <v>1.2048192771084338E-2</v>
      </c>
      <c r="S322" s="190">
        <v>0.83</v>
      </c>
      <c r="T322" s="92"/>
      <c r="U322" s="200">
        <v>0.4044570966310263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2.3291039100000002</v>
      </c>
      <c r="J323" s="180">
        <v>8.8345142996064746E-2</v>
      </c>
      <c r="K323" s="180">
        <v>8.0232012738152905E-2</v>
      </c>
      <c r="L323" s="189">
        <v>80232012</v>
      </c>
      <c r="M323" s="180">
        <v>8.0232013363944227E-2</v>
      </c>
      <c r="N323" s="180">
        <v>8.8316193190520824</v>
      </c>
      <c r="O323" s="106">
        <v>2.5049999999999999</v>
      </c>
      <c r="P323" s="180">
        <v>8.0232013363944227E-2</v>
      </c>
      <c r="Q323" s="180">
        <v>6.5975688319513767E-2</v>
      </c>
      <c r="R323" s="180">
        <v>6.0240963855421686E-2</v>
      </c>
      <c r="S323" s="190">
        <v>0.82</v>
      </c>
      <c r="T323" s="92"/>
      <c r="U323" s="200">
        <v>0.41638575592592592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1.3946730000000001</v>
      </c>
      <c r="J324" s="180">
        <v>5.372942487910487E-2</v>
      </c>
      <c r="K324" s="180">
        <v>4.8795211090506621E-2</v>
      </c>
      <c r="L324" s="189">
        <v>48795211</v>
      </c>
      <c r="M324" s="180">
        <v>4.8795211829518598E-2</v>
      </c>
      <c r="N324" s="180">
        <v>6.3451759642421655</v>
      </c>
      <c r="O324" s="106">
        <v>1.5</v>
      </c>
      <c r="P324" s="180">
        <v>4.8795211829518598E-2</v>
      </c>
      <c r="Q324" s="180">
        <v>4.0190536803810739E-2</v>
      </c>
      <c r="R324" s="180">
        <v>7.2289156626506021E-2</v>
      </c>
      <c r="S324" s="190">
        <v>0.82</v>
      </c>
      <c r="T324" s="92"/>
      <c r="U324" s="200">
        <v>0.43017582854625841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0.55786920000000007</v>
      </c>
      <c r="J325" s="180">
        <v>2.1418457661361814E-2</v>
      </c>
      <c r="K325" s="180">
        <v>1.9451504741969987E-2</v>
      </c>
      <c r="L325" s="189">
        <v>19451504</v>
      </c>
      <c r="M325" s="180">
        <v>1.9451504330675575E-2</v>
      </c>
      <c r="N325" s="180">
        <v>2.9179487571405986</v>
      </c>
      <c r="O325" s="106">
        <v>0.60000000000000009</v>
      </c>
      <c r="P325" s="180">
        <v>1.9451504330675575E-2</v>
      </c>
      <c r="Q325" s="180">
        <v>1.5875981317519626E-2</v>
      </c>
      <c r="R325" s="180">
        <v>2.4096385542168676E-2</v>
      </c>
      <c r="S325" s="190">
        <v>0.82</v>
      </c>
      <c r="T325" s="92"/>
      <c r="U325" s="200">
        <v>0.44203375620431418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0.11157384000000001</v>
      </c>
      <c r="J326" s="180">
        <v>4.2112392648562223E-3</v>
      </c>
      <c r="K326" s="180">
        <v>3.824502297272919E-3</v>
      </c>
      <c r="L326" s="189">
        <v>3824502</v>
      </c>
      <c r="M326" s="180">
        <v>3.8245020650165351E-3</v>
      </c>
      <c r="N326" s="180">
        <v>0.65012803718912782</v>
      </c>
      <c r="O326" s="106">
        <v>0.12</v>
      </c>
      <c r="P326" s="180">
        <v>3.8245020650165351E-3</v>
      </c>
      <c r="Q326" s="180">
        <v>2.922655058453101E-3</v>
      </c>
      <c r="R326" s="180">
        <v>3.614457831325301E-2</v>
      </c>
      <c r="S326" s="190">
        <v>0.76</v>
      </c>
      <c r="T326" s="92"/>
      <c r="U326" s="200">
        <v>0.45238119047557851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9.7627110000000017E-2</v>
      </c>
      <c r="J327" s="180">
        <v>3.5835756474952751E-3</v>
      </c>
      <c r="K327" s="180">
        <v>3.2544798417586205E-3</v>
      </c>
      <c r="L327" s="189">
        <v>3254479</v>
      </c>
      <c r="M327" s="180">
        <v>3.2544790553261441E-3</v>
      </c>
      <c r="N327" s="180">
        <v>0.61827517806518606</v>
      </c>
      <c r="O327" s="106">
        <v>0.10500000000000001</v>
      </c>
      <c r="P327" s="180">
        <v>3.2544790553261441E-3</v>
      </c>
      <c r="Q327" s="180">
        <v>2.4400190488003811E-3</v>
      </c>
      <c r="R327" s="180">
        <v>0</v>
      </c>
      <c r="S327" s="190">
        <v>0.75</v>
      </c>
      <c r="T327" s="92"/>
      <c r="U327" s="200">
        <v>0.46165760256497168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0.13946730000000002</v>
      </c>
      <c r="J328" s="180">
        <v>1.1981001729033849E-2</v>
      </c>
      <c r="K328" s="180">
        <v>1.0880732666678623E-2</v>
      </c>
      <c r="L328" s="189">
        <v>10880732</v>
      </c>
      <c r="M328" s="180">
        <v>1.0880732184972448E-2</v>
      </c>
      <c r="N328" s="180">
        <v>2.4436905058291933</v>
      </c>
      <c r="O328" s="106">
        <v>0.15000000000000002</v>
      </c>
      <c r="P328" s="180">
        <v>1.0880732184972448E-2</v>
      </c>
      <c r="Q328" s="180">
        <v>8.7420121748402434E-3</v>
      </c>
      <c r="R328" s="180">
        <v>6.0240963855421686E-2</v>
      </c>
      <c r="S328" s="190">
        <v>0.8</v>
      </c>
      <c r="T328" s="92"/>
      <c r="U328" s="200">
        <v>0.47537821652267681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2.7893460000000002E-2</v>
      </c>
      <c r="J329" s="180">
        <v>2.1297957377245085E-3</v>
      </c>
      <c r="K329" s="180">
        <v>1.9342070538771797E-3</v>
      </c>
      <c r="L329" s="189">
        <v>1934207</v>
      </c>
      <c r="M329" s="180">
        <v>1.9342070328815196E-3</v>
      </c>
      <c r="N329" s="180">
        <v>0.53092674175432553</v>
      </c>
      <c r="O329" s="106">
        <v>0.03</v>
      </c>
      <c r="P329" s="180">
        <v>1.9342070328815196E-3</v>
      </c>
      <c r="Q329" s="180">
        <v>1.3860110277202206E-3</v>
      </c>
      <c r="R329" s="180">
        <v>2.4096385542168676E-2</v>
      </c>
      <c r="S329" s="190">
        <v>0.72</v>
      </c>
      <c r="T329" s="92"/>
      <c r="U329" s="200">
        <v>0.49202622858898809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2.7893460000000002E-2</v>
      </c>
      <c r="J330" s="180">
        <v>1.8617727980495239E-3</v>
      </c>
      <c r="K330" s="180">
        <v>1.6907978614660198E-3</v>
      </c>
      <c r="L330" s="189">
        <v>1690797</v>
      </c>
      <c r="M330" s="180">
        <v>1.6907970287435494E-3</v>
      </c>
      <c r="N330" s="180">
        <v>0.54856619513781901</v>
      </c>
      <c r="O330" s="106">
        <v>0.03</v>
      </c>
      <c r="P330" s="180">
        <v>1.6907970287435494E-3</v>
      </c>
      <c r="Q330" s="180">
        <v>1.0686740213734804E-3</v>
      </c>
      <c r="R330" s="180">
        <v>1.2048192771084338E-2</v>
      </c>
      <c r="S330" s="190">
        <v>0.63</v>
      </c>
      <c r="T330" s="92"/>
      <c r="U330" s="200">
        <v>0.50569574249781002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2.7893460000000002E-2</v>
      </c>
      <c r="J331" s="180">
        <v>1.6124874935391741E-3</v>
      </c>
      <c r="K331" s="180">
        <v>1.4644055432397691E-3</v>
      </c>
      <c r="L331" s="189">
        <v>1464405</v>
      </c>
      <c r="M331" s="180">
        <v>1.4644050248948854E-3</v>
      </c>
      <c r="N331" s="180">
        <v>0.54829015698487982</v>
      </c>
      <c r="O331" s="106">
        <v>0.03</v>
      </c>
      <c r="P331" s="180">
        <v>1.4644050248948854E-3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0.51725224450012586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2.7893460000000002E-2</v>
      </c>
      <c r="J332" s="180">
        <v>1.3888370245553879E-3</v>
      </c>
      <c r="K332" s="180">
        <v>1.2612938987524168E-3</v>
      </c>
      <c r="L332" s="189">
        <v>1261293</v>
      </c>
      <c r="M332" s="180">
        <v>1.2612930214419814E-3</v>
      </c>
      <c r="N332" s="180">
        <v>0.53529125932175214</v>
      </c>
      <c r="O332" s="106">
        <v>0.03</v>
      </c>
      <c r="P332" s="180">
        <v>1.2612930214419814E-3</v>
      </c>
      <c r="Q332" s="180">
        <v>5.4623001092460021E-5</v>
      </c>
      <c r="R332" s="180">
        <v>0</v>
      </c>
      <c r="S332" s="190">
        <v>0.04</v>
      </c>
      <c r="T332" s="92"/>
      <c r="U332" s="200">
        <v>0.52715770701298026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2.7893460000000002E-2</v>
      </c>
      <c r="J333" s="180">
        <v>1.1936080403735594E-3</v>
      </c>
      <c r="K333" s="180">
        <v>1.0839936667925132E-3</v>
      </c>
      <c r="L333" s="189">
        <v>1083993</v>
      </c>
      <c r="M333" s="180">
        <v>1.0839930184278813E-3</v>
      </c>
      <c r="N333" s="180">
        <v>0.51423721616024765</v>
      </c>
      <c r="O333" s="106">
        <v>0.03</v>
      </c>
      <c r="P333" s="180">
        <v>1.0839930184278813E-3</v>
      </c>
      <c r="Q333" s="180">
        <v>4.668600093372002E-5</v>
      </c>
      <c r="R333" s="180">
        <v>0</v>
      </c>
      <c r="S333" s="190">
        <v>0.04</v>
      </c>
      <c r="T333" s="92"/>
      <c r="U333" s="200">
        <v>0.53580634341877031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2.7893460000000002E-2</v>
      </c>
      <c r="J334" s="180">
        <v>1.0247635801322104E-3</v>
      </c>
      <c r="K334" s="180">
        <v>9.3065494973985214E-4</v>
      </c>
      <c r="L334" s="189">
        <v>930654</v>
      </c>
      <c r="M334" s="180">
        <v>9.3065401582111823E-4</v>
      </c>
      <c r="N334" s="180">
        <v>0.48802519818929951</v>
      </c>
      <c r="O334" s="106">
        <v>0.03</v>
      </c>
      <c r="P334" s="180">
        <v>9.3065401582111823E-4</v>
      </c>
      <c r="Q334" s="180">
        <v>3.9865000797300016E-5</v>
      </c>
      <c r="R334" s="180">
        <v>0</v>
      </c>
      <c r="S334" s="190">
        <v>0.04</v>
      </c>
      <c r="T334" s="92"/>
      <c r="U334" s="200">
        <v>0.54330613919547943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2.7893460000000002E-2</v>
      </c>
      <c r="J335" s="180">
        <v>8.8035941412335805E-4</v>
      </c>
      <c r="K335" s="180">
        <v>7.9951206521047097E-4</v>
      </c>
      <c r="L335" s="189">
        <v>799512</v>
      </c>
      <c r="M335" s="180">
        <v>7.995120135917042E-4</v>
      </c>
      <c r="N335" s="180">
        <v>0.45923241077049531</v>
      </c>
      <c r="O335" s="106">
        <v>0.03</v>
      </c>
      <c r="P335" s="180">
        <v>7.995120135917042E-4</v>
      </c>
      <c r="Q335" s="180">
        <v>3.4091000681820014E-5</v>
      </c>
      <c r="R335" s="180">
        <v>0</v>
      </c>
      <c r="S335" s="190">
        <v>0.04</v>
      </c>
      <c r="T335" s="92"/>
      <c r="U335" s="180">
        <v>0.550064946190719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2.7893460000000002E-2</v>
      </c>
      <c r="J336" s="180">
        <v>7.569513220670904E-4</v>
      </c>
      <c r="K336" s="180">
        <v>6.8743709110249246E-4</v>
      </c>
      <c r="L336" s="189">
        <v>687437</v>
      </c>
      <c r="M336" s="180">
        <v>6.8743701168642922E-4</v>
      </c>
      <c r="N336" s="180">
        <v>0.42923169023462748</v>
      </c>
      <c r="O336" s="106">
        <v>0.03</v>
      </c>
      <c r="P336" s="180">
        <v>6.8743701168642922E-4</v>
      </c>
      <c r="Q336" s="180">
        <v>2.9072000581440012E-5</v>
      </c>
      <c r="R336" s="180">
        <v>0</v>
      </c>
      <c r="S336" s="190">
        <v>0.04</v>
      </c>
      <c r="T336" s="92"/>
      <c r="U336" s="180">
        <v>0.55594407500747844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2.7893460000000002E-2</v>
      </c>
      <c r="J337" s="180">
        <v>6.512855675330925E-4</v>
      </c>
      <c r="K337" s="180">
        <v>5.9147509617838107E-4</v>
      </c>
      <c r="L337" s="189">
        <v>591475</v>
      </c>
      <c r="M337" s="180">
        <v>5.9147501005507521E-4</v>
      </c>
      <c r="N337" s="180">
        <v>0.3988945215030717</v>
      </c>
      <c r="O337" s="106">
        <v>0.03</v>
      </c>
      <c r="P337" s="180">
        <v>5.9147501005507521E-4</v>
      </c>
      <c r="Q337" s="180">
        <v>2.4920000498400009E-5</v>
      </c>
      <c r="R337" s="180">
        <v>0</v>
      </c>
      <c r="S337" s="190">
        <v>0.04</v>
      </c>
      <c r="T337" s="92"/>
      <c r="U337" s="180">
        <v>0.56134986814315935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2.7893460000000002E-2</v>
      </c>
      <c r="J338" s="180">
        <v>5.6170063366221172E-4</v>
      </c>
      <c r="K338" s="180">
        <v>5.1011714811557409E-4</v>
      </c>
      <c r="L338" s="189">
        <v>510117</v>
      </c>
      <c r="M338" s="180">
        <v>5.1011700867198916E-4</v>
      </c>
      <c r="N338" s="180">
        <v>0.36953748566406908</v>
      </c>
      <c r="O338" s="106">
        <v>0.03</v>
      </c>
      <c r="P338" s="180">
        <v>5.1011700867198916E-4</v>
      </c>
      <c r="Q338" s="180">
        <v>2.142600042852001E-5</v>
      </c>
      <c r="R338" s="180">
        <v>0</v>
      </c>
      <c r="S338" s="190">
        <v>0.04</v>
      </c>
      <c r="T338" s="92"/>
      <c r="U338" s="180">
        <v>0.566119987200987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2.7893460000000002E-2</v>
      </c>
      <c r="J339" s="180">
        <v>4.8536180385731222E-4</v>
      </c>
      <c r="K339" s="180">
        <v>4.4078885504127108E-4</v>
      </c>
      <c r="L339" s="189">
        <v>440788</v>
      </c>
      <c r="M339" s="180">
        <v>4.407880074933961E-4</v>
      </c>
      <c r="N339" s="180">
        <v>0.3413560219829892</v>
      </c>
      <c r="O339" s="106">
        <v>0.03</v>
      </c>
      <c r="P339" s="180">
        <v>4.407880074933961E-4</v>
      </c>
      <c r="Q339" s="180">
        <v>1.8466000369320008E-5</v>
      </c>
      <c r="R339" s="180">
        <v>0</v>
      </c>
      <c r="S339" s="190">
        <v>0.04</v>
      </c>
      <c r="T339" s="92"/>
      <c r="U339" s="180">
        <v>0.57041387310201841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2.7893460000000002E-2</v>
      </c>
      <c r="J340" s="180">
        <v>4.2032016163730973E-4</v>
      </c>
      <c r="K340" s="180">
        <v>3.8172027820577856E-4</v>
      </c>
      <c r="L340" s="189">
        <v>381720</v>
      </c>
      <c r="M340" s="180">
        <v>3.8172000648924013E-4</v>
      </c>
      <c r="N340" s="180">
        <v>0.3147000450363765</v>
      </c>
      <c r="O340" s="106">
        <v>0.03</v>
      </c>
      <c r="P340" s="180">
        <v>3.8172000648924013E-4</v>
      </c>
      <c r="Q340" s="180">
        <v>1.5859000317180007E-5</v>
      </c>
      <c r="R340" s="180">
        <v>0</v>
      </c>
      <c r="S340" s="190">
        <v>0.04</v>
      </c>
      <c r="T340" s="92"/>
      <c r="U340" s="180">
        <v>0.57432356431429055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2.7893460000000002E-2</v>
      </c>
      <c r="J341" s="180">
        <v>3.6463055667807648E-4</v>
      </c>
      <c r="K341" s="180">
        <v>3.3114489915329426E-4</v>
      </c>
      <c r="L341" s="193">
        <v>331144</v>
      </c>
      <c r="M341" s="180">
        <v>3.3114400562944809E-4</v>
      </c>
      <c r="N341" s="180">
        <v>0.28956641509387887</v>
      </c>
      <c r="O341" s="106">
        <v>0.03</v>
      </c>
      <c r="P341" s="180">
        <v>3.3114400562944809E-4</v>
      </c>
      <c r="Q341" s="180">
        <v>1.3768000275360006E-5</v>
      </c>
      <c r="R341" s="180">
        <v>0</v>
      </c>
      <c r="S341" s="190">
        <v>0.04</v>
      </c>
      <c r="T341" s="92"/>
      <c r="U341" s="180">
        <v>0.57781732624886484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2.7893460000000002E-2</v>
      </c>
      <c r="J342" s="180">
        <v>3.1710076317463656E-4</v>
      </c>
      <c r="K342" s="180">
        <v>2.8797997951555439E-4</v>
      </c>
      <c r="L342" s="193">
        <v>287979</v>
      </c>
      <c r="M342" s="180">
        <v>2.8797900489564308E-4</v>
      </c>
      <c r="N342" s="180">
        <v>0.26622100228318579</v>
      </c>
      <c r="O342" s="106">
        <v>0.03</v>
      </c>
      <c r="P342" s="180">
        <v>2.8797900489564308E-4</v>
      </c>
      <c r="Q342" s="180">
        <v>1.1894000237880004E-5</v>
      </c>
      <c r="R342" s="180">
        <v>0</v>
      </c>
      <c r="S342" s="190">
        <v>0.04</v>
      </c>
      <c r="T342" s="92"/>
      <c r="U342" s="180">
        <v>0.58101895751433419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2.7893460000000002E-2</v>
      </c>
      <c r="J343" s="180">
        <v>2.7643781759780574E-4</v>
      </c>
      <c r="K343" s="180">
        <v>2.5105129439659507E-4</v>
      </c>
      <c r="L343" s="193">
        <v>251051</v>
      </c>
      <c r="M343" s="180">
        <v>2.5105100426786706E-4</v>
      </c>
      <c r="N343" s="180">
        <v>0.24463856503086631</v>
      </c>
      <c r="O343" s="106">
        <v>0.03</v>
      </c>
      <c r="P343" s="180">
        <v>2.5105100426786706E-4</v>
      </c>
      <c r="Q343" s="180">
        <v>1.0334000206680005E-5</v>
      </c>
      <c r="R343" s="180">
        <v>0</v>
      </c>
      <c r="S343" s="190">
        <v>0.04</v>
      </c>
      <c r="T343" s="92"/>
      <c r="U343" s="180">
        <v>0.58390396684849055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2.7893460000000002E-2</v>
      </c>
      <c r="J344" s="180">
        <v>1.9240051661549371E-3</v>
      </c>
      <c r="K344" s="180">
        <v>1.7473151524141067E-3</v>
      </c>
      <c r="L344" s="193">
        <v>1747315</v>
      </c>
      <c r="M344" s="180">
        <v>1.7473150297043554E-3</v>
      </c>
      <c r="N344" s="180">
        <v>2.3117812459054887</v>
      </c>
      <c r="O344" s="106">
        <v>0.03</v>
      </c>
      <c r="P344" s="180">
        <v>1.7473150297043554E-3</v>
      </c>
      <c r="Q344" s="180">
        <v>7.0880001417600032E-5</v>
      </c>
      <c r="R344" s="180">
        <v>0</v>
      </c>
      <c r="S344" s="190">
        <v>0.04</v>
      </c>
      <c r="T344" s="92"/>
      <c r="U344" s="180">
        <v>0.59530686227464769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</v>
      </c>
      <c r="P345" s="180">
        <v>0</v>
      </c>
      <c r="Q345" s="180">
        <v>9.9440001988800038E-6</v>
      </c>
      <c r="R345" s="180">
        <v>0</v>
      </c>
      <c r="S345" s="190">
        <v>0</v>
      </c>
      <c r="U345" s="180">
        <v>0.5981602806097035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</v>
      </c>
      <c r="P346" s="180">
        <v>0</v>
      </c>
      <c r="Q346" s="180">
        <v>2.9240000584800012E-6</v>
      </c>
      <c r="R346" s="180">
        <v>0</v>
      </c>
      <c r="S346" s="190">
        <v>0</v>
      </c>
      <c r="U346" s="180">
        <v>0.57322626313301539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</v>
      </c>
      <c r="P347" s="180">
        <v>0</v>
      </c>
      <c r="Q347" s="180">
        <v>1.4620000292400006E-6</v>
      </c>
      <c r="R347" s="180">
        <v>0</v>
      </c>
      <c r="S347" s="190">
        <v>0</v>
      </c>
      <c r="U347" s="180">
        <v>0.53748609428311878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0.50979756626428041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0.4979739152621584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0.49698528578284901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0.50073707886037722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0.50670786447892791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</v>
      </c>
      <c r="P353" s="180">
        <v>0</v>
      </c>
      <c r="Q353" s="180">
        <v>4.0150000803000012E-6</v>
      </c>
      <c r="R353" s="180">
        <v>0</v>
      </c>
      <c r="S353" s="190">
        <v>0</v>
      </c>
      <c r="U353" s="180">
        <v>0.53266234095695253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0.56845870237730201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0.58319956162689812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0.59198882701506395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0.57629254703070065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0.56594990234560172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0.58270136416900664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0.59728749033371009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0.60944985957376507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0.54221163270134176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/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5" t="s">
        <v>247</v>
      </c>
      <c r="C5" s="215" t="s">
        <v>47</v>
      </c>
      <c r="D5" s="20" t="s">
        <v>91</v>
      </c>
      <c r="E5" s="217">
        <v>100000000</v>
      </c>
      <c r="F5" s="160">
        <v>32827126</v>
      </c>
      <c r="G5" s="221">
        <f>SUM(F5:F6)/E5*$C$2</f>
        <v>3368441800</v>
      </c>
      <c r="H5" s="47" t="s">
        <v>308</v>
      </c>
    </row>
    <row r="6" spans="1:8">
      <c r="B6" s="216"/>
      <c r="C6" s="216"/>
      <c r="D6" s="8" t="s">
        <v>92</v>
      </c>
      <c r="E6" s="218"/>
      <c r="F6" s="97">
        <v>857292</v>
      </c>
      <c r="G6" s="222"/>
      <c r="H6" s="47"/>
    </row>
    <row r="7" spans="1:8">
      <c r="B7" s="215" t="s">
        <v>247</v>
      </c>
      <c r="C7" s="215" t="s">
        <v>240</v>
      </c>
      <c r="D7" s="20" t="s">
        <v>91</v>
      </c>
      <c r="E7" s="217">
        <v>100000000</v>
      </c>
      <c r="F7" s="160">
        <v>34010643</v>
      </c>
      <c r="G7" s="221">
        <f>SUM(F7:F8)/E7*$C$2</f>
        <v>3830983800</v>
      </c>
      <c r="H7" s="47" t="s">
        <v>310</v>
      </c>
    </row>
    <row r="8" spans="1:8">
      <c r="B8" s="216"/>
      <c r="C8" s="216"/>
      <c r="D8" s="8" t="s">
        <v>92</v>
      </c>
      <c r="E8" s="218"/>
      <c r="F8" s="97">
        <v>4299195</v>
      </c>
      <c r="G8" s="222"/>
      <c r="H8" s="47"/>
    </row>
    <row r="9" spans="1:8">
      <c r="A9" s="15"/>
      <c r="B9" s="215" t="s">
        <v>248</v>
      </c>
      <c r="C9" s="215" t="s">
        <v>47</v>
      </c>
      <c r="D9" s="20" t="s">
        <v>91</v>
      </c>
      <c r="E9" s="217">
        <v>100000000</v>
      </c>
      <c r="F9" s="97">
        <v>32852127</v>
      </c>
      <c r="G9" s="221">
        <f>SUM(F9:F10)/E9*$C$2</f>
        <v>3370654300</v>
      </c>
      <c r="H9" s="47" t="s">
        <v>309</v>
      </c>
    </row>
    <row r="10" spans="1:8">
      <c r="B10" s="216"/>
      <c r="C10" s="216"/>
      <c r="D10" s="8" t="s">
        <v>92</v>
      </c>
      <c r="E10" s="218"/>
      <c r="F10" s="97">
        <v>854416</v>
      </c>
      <c r="G10" s="222"/>
      <c r="H10" s="47"/>
    </row>
    <row r="11" spans="1:8">
      <c r="B11" s="215" t="s">
        <v>248</v>
      </c>
      <c r="C11" s="215" t="s">
        <v>240</v>
      </c>
      <c r="D11" s="20" t="s">
        <v>91</v>
      </c>
      <c r="E11" s="217">
        <v>100000000</v>
      </c>
      <c r="F11" s="97">
        <v>34015732</v>
      </c>
      <c r="G11" s="221">
        <f>SUM(F11:F12)/E11*$C$2</f>
        <v>3829976500</v>
      </c>
      <c r="H11" s="47" t="s">
        <v>307</v>
      </c>
    </row>
    <row r="12" spans="1:8">
      <c r="B12" s="216"/>
      <c r="C12" s="216"/>
      <c r="D12" s="8" t="s">
        <v>92</v>
      </c>
      <c r="E12" s="218"/>
      <c r="F12" s="97">
        <v>4284033</v>
      </c>
      <c r="G12" s="222"/>
      <c r="H12" s="47"/>
    </row>
    <row r="13" spans="1:8">
      <c r="A13" s="15"/>
      <c r="B13" s="215" t="s">
        <v>248</v>
      </c>
      <c r="C13" s="215" t="s">
        <v>49</v>
      </c>
      <c r="D13" s="20" t="s">
        <v>91</v>
      </c>
      <c r="E13" s="219">
        <f>F13</f>
        <v>0</v>
      </c>
      <c r="F13" s="97"/>
      <c r="G13" s="221" t="e">
        <f>SUM(F13:F14)/E13*$C$2</f>
        <v>#DIV/0!</v>
      </c>
      <c r="H13" s="47"/>
    </row>
    <row r="14" spans="1:8">
      <c r="B14" s="216"/>
      <c r="C14" s="216"/>
      <c r="D14" s="8" t="s">
        <v>92</v>
      </c>
      <c r="E14" s="220"/>
      <c r="F14" s="97"/>
      <c r="G14" s="222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284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285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286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295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295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296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295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295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296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295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296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296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295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296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295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295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295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295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296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296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295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296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295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296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295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295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295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296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295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296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295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295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296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295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296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295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296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295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296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296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295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296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295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295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296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295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295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296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295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295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296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295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295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295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295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296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295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296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295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296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297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296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295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296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295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296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295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297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296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295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297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296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297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295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299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298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297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295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296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299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297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298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295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299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297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295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296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298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294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2026-07-24T08:12:07Z</dcterms:modified>
</cp:coreProperties>
</file>