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6FC61988-3E1E-4626-986E-83D25B04C247}" xr6:coauthVersionLast="47" xr6:coauthVersionMax="47" xr10:uidLastSave="{00000000-0000-0000-0000-000000000000}"/>
  <bookViews>
    <workbookView xWindow="-28920" yWindow="60" windowWidth="29040" windowHeight="15720" xr2:uid="{596EFDF1-1F04-4BB5-838D-C5154F9D8E7F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I318" i="48" a="1"/>
  <c r="I318" i="48" s="1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F299" i="48" a="1"/>
  <c r="F299" i="48" s="1"/>
  <c r="E299" i="48" a="1"/>
  <c r="E299" i="48" s="1"/>
  <c r="J299" i="48" s="1" a="1"/>
  <c r="J299" i="48" s="1"/>
  <c r="K299" i="48" s="1" a="1"/>
  <c r="K299" i="48" s="1"/>
  <c r="L299" i="48" s="1" a="1"/>
  <c r="L299" i="48" s="1"/>
  <c r="G11" i="53"/>
  <c r="G9" i="53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I164" i="77" a="1"/>
  <c r="I164" i="77" s="1"/>
  <c r="H164" i="77"/>
  <c r="H163" i="77"/>
  <c r="H162" i="77"/>
  <c r="H161" i="77"/>
  <c r="H160" i="77"/>
  <c r="G160" i="77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H88" i="77" l="1"/>
  <c r="H89" i="77"/>
  <c r="G90" i="77"/>
  <c r="I107" i="77" s="1" a="1"/>
  <c r="I107" i="77" s="1"/>
  <c r="H90" i="77"/>
  <c r="H91" i="77"/>
  <c r="H92" i="77"/>
  <c r="H93" i="77"/>
  <c r="H94" i="77"/>
  <c r="H95" i="77"/>
  <c r="H96" i="77"/>
  <c r="H97" i="77"/>
  <c r="H98" i="77"/>
  <c r="H99" i="77"/>
  <c r="H100" i="77"/>
  <c r="H101" i="77"/>
  <c r="H102" i="77"/>
  <c r="H103" i="77"/>
  <c r="H104" i="77"/>
  <c r="H105" i="77"/>
  <c r="H106" i="77"/>
  <c r="H107" i="77"/>
  <c r="H108" i="77"/>
  <c r="H109" i="77"/>
  <c r="H110" i="77"/>
  <c r="H111" i="77"/>
  <c r="H112" i="77"/>
  <c r="H113" i="77"/>
  <c r="H114" i="77"/>
  <c r="H115" i="77"/>
  <c r="H116" i="77"/>
  <c r="H117" i="77"/>
  <c r="H118" i="77"/>
  <c r="H119" i="77"/>
  <c r="H120" i="77"/>
  <c r="H121" i="77"/>
  <c r="H122" i="77"/>
  <c r="H123" i="77"/>
  <c r="H124" i="77"/>
  <c r="H125" i="77"/>
  <c r="H126" i="77"/>
  <c r="H127" i="77"/>
  <c r="H128" i="77"/>
  <c r="H129" i="77"/>
  <c r="H130" i="77"/>
  <c r="H131" i="77"/>
  <c r="H132" i="77"/>
  <c r="H133" i="77"/>
  <c r="H134" i="77"/>
  <c r="H135" i="77"/>
  <c r="H136" i="77"/>
  <c r="H137" i="77"/>
  <c r="H138" i="77"/>
  <c r="H139" i="77"/>
  <c r="H140" i="77"/>
  <c r="H141" i="77"/>
  <c r="H142" i="77"/>
  <c r="H143" i="77"/>
  <c r="H144" i="77"/>
  <c r="H145" i="77"/>
  <c r="H146" i="77"/>
  <c r="H147" i="77"/>
  <c r="H148" i="77"/>
  <c r="H149" i="77"/>
  <c r="H150" i="77"/>
  <c r="H151" i="77"/>
  <c r="V229" i="48" l="1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I222" i="48" l="1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29" i="48" l="1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P229" i="48" s="1" a="1"/>
  <c r="P229" i="48" s="1"/>
  <c r="J4" i="76" a="1"/>
  <c r="J4" i="76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<sst xmlns="http://schemas.openxmlformats.org/spreadsheetml/2006/main" count="9252" uniqueCount="312">
  <si>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</si>
  <si>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</si>
  <si>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</si>
  <si>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</si>
  <si>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</si>
  <si>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</si>
  <si>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</si>
  <si>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</si>
  <si>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</si>
  <si>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</si>
  <si>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</si>
  <si>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</si>
  <si>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</si>
  <si>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</si>
  <si>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</si>
  <si>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</si>
  <si>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</si>
  <si>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</si>
  <si>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</si>
  <si>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</si>
  <si>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</si>
  <si>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</si>
  <si>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</si>
  <si>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</si>
  <si>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</si>
  <si>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</si>
  <si>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</si>
  <si>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</si>
  <si>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</si>
  <si>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</si>
  <si>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</si>
  <si>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</si>
  <si>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</si>
  <si>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</si>
  <si>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</si>
  <si>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</si>
  <si>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</si>
  <si>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</si>
  <si>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</si>
  <si>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</si>
  <si>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</si>
  <si>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</si>
  <si>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</si>
  <si>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</si>
  <si>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</si>
  <si>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</si>
  <si>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</si>
  <si>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</si>
  <si>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</si>
  <si>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</si>
  <si>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</si>
  <si>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</si>
  <si>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</si>
  <si>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</si>
  <si>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</si>
  <si>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</si>
  <si>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</si>
  <si>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</si>
  <si>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</si>
  <si>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</si>
  <si>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</si>
  <si>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</si>
  <si>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</si>
  <si>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</si>
  <si>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</si>
  <si>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</si>
  <si>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</si>
  <si>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</si>
  <si>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</si>
  <si>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</si>
  <si>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</si>
  <si>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</si>
  <si>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</si>
  <si>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</si>
  <si>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</si>
  <si>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</si>
  <si>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</si>
  <si>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</si>
  <si>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</si>
  <si>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</si>
  <si>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</si>
  <si>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</si>
  <si>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</si>
  <si>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</si>
  <si>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</si>
  <si>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</si>
  <si>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</si>
  <si>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</si>
  <si>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</si>
  <si>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</si>
  <si>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</si>
  <si>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</si>
  <si>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</si>
  <si>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</si>
  <si>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</si>
  <si>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</si>
  <si>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</si>
  <si>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</si>
  <si>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</si>
  <si>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</si>
  <si>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</si>
  <si>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</si>
  <si>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</si>
  <si>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</si>
  <si>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</si>
  <si>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</si>
  <si>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</si>
  <si>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</si>
  <si>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</si>
  <si>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</si>
  <si>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</si>
  <si>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</si>
  <si>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</si>
  <si>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</si>
  <si>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</si>
  <si>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</si>
  <si>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</si>
  <si>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</si>
  <si>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</si>
  <si>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</si>
  <si>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</si>
  <si>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</si>
  <si>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</si>
  <si>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</si>
  <si>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</si>
  <si>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</si>
  <si>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</si>
  <si>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</si>
  <si>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</si>
  <si>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</si>
  <si>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</si>
  <si>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</si>
  <si>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</si>
  <si>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</si>
  <si>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</si>
  <si>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</si>
  <si>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</si>
  <si>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</si>
  <si>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</si>
  <si>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</si>
  <si>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</si>
  <si>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</si>
  <si>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</si>
  <si>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</si>
  <si>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</si>
  <si>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</si>
  <si>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</si>
  <si>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</si>
  <si>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</si>
  <si>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</si>
  <si>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</si>
  <si>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</si>
  <si>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</si>
  <si>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</si>
  <si>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</si>
  <si>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</si>
  <si>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</si>
  <si>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</si>
  <si>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</si>
  <si>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</si>
  <si>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</si>
  <si>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</si>
  <si>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</si>
  <si>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</si>
  <si>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</si>
  <si>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</si>
  <si>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</si>
  <si>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</si>
  <si>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</si>
  <si>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</si>
  <si>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</si>
  <si>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</si>
  <si>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</si>
  <si>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</si>
  <si>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</si>
  <si>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</si>
  <si>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</si>
  <si>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</si>
  <si>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</si>
  <si>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</si>
  <si>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</si>
  <si>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</si>
  <si>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</si>
  <si>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</si>
  <si>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</si>
  <si>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</si>
  <si>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</si>
  <si>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</si>
  <si>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</si>
  <si>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</si>
  <si>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</si>
  <si>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</si>
  <si>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</si>
  <si>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</si>
  <si>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</si>
  <si>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</si>
  <si>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</si>
  <si>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</si>
  <si>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</si>
  <si>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</si>
  <si>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</si>
  <si>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</si>
  <si>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</si>
  <si>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</si>
  <si>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</si>
  <si>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</si>
  <si>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</si>
  <si>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</si>
  <si>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</si>
  <si>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</si>
  <si>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</si>
  <si>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</si>
  <si>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</si>
  <si>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</si>
  <si>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</si>
  <si>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</si>
  <si>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</si>
  <si>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</si>
  <si>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</si>
  <si>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</si>
  <si>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</si>
  <si>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</si>
  <si>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</si>
  <si>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</si>
  <si>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</si>
  <si>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</si>
  <si>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</si>
  <si>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</si>
  <si>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</si>
  <si>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</si>
  <si>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</si>
  <si>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</si>
  <si>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</si>
  <si>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</si>
  <si>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</si>
  <si>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</si>
  <si>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</si>
  <si>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</si>
  <si>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</si>
  <si>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</si>
  <si>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</si>
  <si>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</si>
  <si>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</si>
  <si>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</si>
  <si>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</si>
  <si>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</si>
  <si>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</si>
  <si>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</si>
  <si>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</si>
  <si>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</si>
  <si>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</si>
  <si>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</si>
  <si>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</si>
  <si>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</si>
  <si>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</si>
  <si>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</si>
  <si>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</si>
  <si>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</si>
  <si>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</si>
  <si>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</si>
  <si>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</si>
  <si>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</si>
  <si>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</si>
  <si>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</si>
  <si>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</si>
  <si>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</si>
  <si>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</si>
  <si>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</si>
  <si>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</si>
  <si>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</si>
  <si>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</si>
  <si>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</si>
  <si>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</si>
  <si>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</si>
  <si>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</si>
  <si>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</si>
  <si>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</si>
  <si>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</si>
  <si>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</si>
  <si>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</si>
  <si>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</si>
  <si>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</si>
  <si>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</si>
  <si>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</si>
  <si>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</si>
  <si>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</si>
  <si>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</si>
  <si>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</si>
  <si>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</si>
  <si>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</si>
  <si>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</si>
  <si>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</si>
  <si>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</si>
  <si>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</si>
  <si>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</si>
  <si>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</si>
  <si>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</si>
  <si>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</si>
  <si>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</si>
  <si>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</si>
  <si>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</si>
  <si>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</si>
  <si>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</si>
  <si>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</si>
  <si>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</si>
  <si>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</si>
  <si>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H026192B</t>
    <phoneticPr fontId="22" type="noConversion"/>
  </si>
  <si>
    <t>H026192A_4003_2607230442_betmode0_108_9201_oldhand_card</t>
    <phoneticPr fontId="20" type="noConversion"/>
  </si>
  <si>
    <t>H026192A_4003_2607230511_betmode1_108_9201_oldhand_card</t>
    <phoneticPr fontId="20" type="noConversion"/>
  </si>
  <si>
    <t>H026192B_4003_2607230609_betmode0_108_9291_newbie_card</t>
    <phoneticPr fontId="20" type="noConversion"/>
  </si>
  <si>
    <t>H026192B_4003_2607230637_betmode1_108_9298_newbie_card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</si>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</sst>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5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H16" sqref="H16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306</v>
      </c>
      <c r="C2" s="5"/>
    </row>
    <row r="3" spans="1:9" x14ac:dyDescent="0.3">
      <c r="A3" s="16" t="s">
        <v>34</v>
      </c>
      <c r="B3" s="36" t="s">
        <v>311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C7" s="26"/>
    </row>
    <row r="8" spans="1:9" x14ac:dyDescent="0.3">
      <c r="C8" s="26"/>
    </row>
    <row r="9" spans="1:9" x14ac:dyDescent="0.3">
      <c r="C9" s="2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2">
        <f>SUM(B18:B19)</f>
        <v>0.91999983540613717</v>
      </c>
      <c r="D11" s="92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54">
        <f>B22+B23</f>
        <v>0.91999957209314887</v>
      </c>
      <c r="D12" s="154" t="s">
        <v>240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 x14ac:dyDescent="0.3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 x14ac:dyDescent="0.3">
      <c r="A19" s="203"/>
      <c r="B19" s="39">
        <f>Multiplier_Weight_Oldhand!D7</f>
        <v>0.24000006647878189</v>
      </c>
      <c r="C19" s="205"/>
      <c r="D19" s="207"/>
      <c r="E19" s="27" t="s">
        <v>51</v>
      </c>
      <c r="F19" s="95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95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 x14ac:dyDescent="0.3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 x14ac:dyDescent="0.3">
      <c r="A23" s="203"/>
      <c r="B23" s="39">
        <f>Multiplier_Weight_Oldhand!D8</f>
        <v>0.599789673534039</v>
      </c>
      <c r="C23" s="205"/>
      <c r="D23" s="207"/>
      <c r="E23" s="27" t="s">
        <v>51</v>
      </c>
      <c r="F23" s="95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95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 x14ac:dyDescent="0.3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5"/>
      <c r="G26" s="7"/>
      <c r="H26" s="7"/>
      <c r="I26" s="11"/>
    </row>
    <row r="27" spans="1:9" x14ac:dyDescent="0.3">
      <c r="A27" s="203"/>
      <c r="B27" s="39">
        <f>Multiplier_Weight_Oldhand!D9</f>
        <v>0.92499967665385463</v>
      </c>
      <c r="C27" s="205"/>
      <c r="D27" s="209"/>
      <c r="E27" s="27" t="s">
        <v>51</v>
      </c>
      <c r="F27" s="95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12</v>
      </c>
      <c r="C36" s="37">
        <v>12</v>
      </c>
    </row>
    <row r="37" spans="1:7" x14ac:dyDescent="0.3">
      <c r="A37" s="20">
        <v>4</v>
      </c>
      <c r="B37" s="37">
        <v>14</v>
      </c>
      <c r="C37" s="37">
        <v>14</v>
      </c>
    </row>
    <row r="38" spans="1:7" x14ac:dyDescent="0.3">
      <c r="A38" s="8">
        <v>5</v>
      </c>
      <c r="B38" s="38">
        <v>16</v>
      </c>
      <c r="C38" s="38">
        <v>16</v>
      </c>
    </row>
    <row r="39" spans="1:7" x14ac:dyDescent="0.3">
      <c r="A39" s="129" t="s">
        <v>122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 x14ac:dyDescent="0.3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 x14ac:dyDescent="0.3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 x14ac:dyDescent="0.3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 x14ac:dyDescent="0.3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 x14ac:dyDescent="0.3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 x14ac:dyDescent="0.3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 x14ac:dyDescent="0.3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 x14ac:dyDescent="0.3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 x14ac:dyDescent="0.3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 x14ac:dyDescent="0.3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124</v>
      </c>
    </row>
    <row r="5" spans="2:2" x14ac:dyDescent="0.3">
      <c r="B5" s="22" t="s">
        <v>125</v>
      </c>
    </row>
    <row r="7" spans="2:2" x14ac:dyDescent="0.3">
      <c r="B7" s="22" t="s">
        <v>126</v>
      </c>
    </row>
    <row r="8" spans="2:2" x14ac:dyDescent="0.3">
      <c r="B8" s="22" t="s">
        <v>127</v>
      </c>
    </row>
    <row r="9" spans="2:2" x14ac:dyDescent="0.3">
      <c r="B9" s="22" t="s">
        <v>128</v>
      </c>
    </row>
    <row r="10" spans="2:2" x14ac:dyDescent="0.3">
      <c r="B10" s="22" t="s">
        <v>129</v>
      </c>
    </row>
    <row r="11" spans="2:2" x14ac:dyDescent="0.3">
      <c r="B11" s="22" t="s">
        <v>253</v>
      </c>
    </row>
    <row r="12" spans="2:2" x14ac:dyDescent="0.3">
      <c r="B12" s="22" t="s">
        <v>254</v>
      </c>
    </row>
    <row r="13" spans="2:2" x14ac:dyDescent="0.3">
      <c r="B13" s="22" t="s">
        <v>130</v>
      </c>
    </row>
    <row r="14" spans="2:2" x14ac:dyDescent="0.3">
      <c r="B14" s="22" t="s">
        <v>255</v>
      </c>
    </row>
    <row r="15" spans="2:2" x14ac:dyDescent="0.3">
      <c r="B15" s="22" t="s">
        <v>256</v>
      </c>
    </row>
    <row r="16" spans="2:2" x14ac:dyDescent="0.3">
      <c r="B16" s="22" t="s">
        <v>131</v>
      </c>
    </row>
    <row r="18" spans="2:2" x14ac:dyDescent="0.3">
      <c r="B18" s="22" t="s">
        <v>132</v>
      </c>
    </row>
    <row r="19" spans="2:2" x14ac:dyDescent="0.3">
      <c r="B19" s="22" t="s">
        <v>123</v>
      </c>
    </row>
    <row r="20" spans="2:2" x14ac:dyDescent="0.3">
      <c r="B20" s="22" t="s">
        <v>133</v>
      </c>
    </row>
    <row r="21" spans="2:2" x14ac:dyDescent="0.3">
      <c r="B21" s="22" t="s">
        <v>134</v>
      </c>
    </row>
    <row r="22" spans="2:2" x14ac:dyDescent="0.3">
      <c r="B22" s="22" t="s">
        <v>257</v>
      </c>
    </row>
    <row r="23" spans="2:2" x14ac:dyDescent="0.3">
      <c r="B23" s="22" t="s">
        <v>135</v>
      </c>
    </row>
    <row r="24" spans="2:2" x14ac:dyDescent="0.3">
      <c r="B24" s="22" t="s">
        <v>258</v>
      </c>
    </row>
    <row r="25" spans="2:2" x14ac:dyDescent="0.3">
      <c r="B25" s="22" t="s">
        <v>136</v>
      </c>
    </row>
    <row r="26" spans="2:2" x14ac:dyDescent="0.3">
      <c r="B26" s="22" t="s">
        <v>137</v>
      </c>
    </row>
    <row r="28" spans="2:2" x14ac:dyDescent="0.3">
      <c r="B28" s="22" t="s">
        <v>138</v>
      </c>
    </row>
    <row r="30" spans="2:2" x14ac:dyDescent="0.3">
      <c r="B30" s="22" t="s">
        <v>139</v>
      </c>
    </row>
    <row r="31" spans="2:2" x14ac:dyDescent="0.3">
      <c r="B31" s="22" t="s">
        <v>140</v>
      </c>
    </row>
    <row r="33" spans="2:2" x14ac:dyDescent="0.3">
      <c r="B33" s="22" t="s">
        <v>141</v>
      </c>
    </row>
    <row r="35" spans="2:2" x14ac:dyDescent="0.3">
      <c r="B35" s="22" t="s">
        <v>142</v>
      </c>
    </row>
    <row r="37" spans="2:2" x14ac:dyDescent="0.3">
      <c r="B37" s="22" t="s">
        <v>143</v>
      </c>
    </row>
    <row r="38" spans="2:2" x14ac:dyDescent="0.3">
      <c r="B38" s="22" t="s">
        <v>144</v>
      </c>
    </row>
    <row r="39" spans="2:2" x14ac:dyDescent="0.3">
      <c r="B39" s="22" t="s">
        <v>145</v>
      </c>
    </row>
    <row r="40" spans="2:2" x14ac:dyDescent="0.3">
      <c r="B40" s="22" t="s">
        <v>146</v>
      </c>
    </row>
    <row r="42" spans="2:2" x14ac:dyDescent="0.3">
      <c r="B42" s="22" t="s">
        <v>147</v>
      </c>
    </row>
    <row r="43" spans="2:2" x14ac:dyDescent="0.3">
      <c r="B43" s="22" t="s">
        <v>123</v>
      </c>
    </row>
    <row r="44" spans="2:2" x14ac:dyDescent="0.3">
      <c r="B44" s="22" t="s">
        <v>148</v>
      </c>
    </row>
    <row r="46" spans="2:2" x14ac:dyDescent="0.3">
      <c r="B46" s="22" t="s">
        <v>149</v>
      </c>
    </row>
    <row r="47" spans="2:2" x14ac:dyDescent="0.3">
      <c r="B47" s="22" t="s">
        <v>150</v>
      </c>
    </row>
    <row r="48" spans="2:2" x14ac:dyDescent="0.3">
      <c r="B48" s="22" t="s">
        <v>259</v>
      </c>
    </row>
    <row r="49" spans="2:2" x14ac:dyDescent="0.3">
      <c r="B49" s="22" t="s">
        <v>151</v>
      </c>
    </row>
    <row r="50" spans="2:2" x14ac:dyDescent="0.3">
      <c r="B50" s="22" t="s">
        <v>152</v>
      </c>
    </row>
    <row r="51" spans="2:2" x14ac:dyDescent="0.3">
      <c r="B51" s="22" t="s">
        <v>153</v>
      </c>
    </row>
    <row r="53" spans="2:2" x14ac:dyDescent="0.3">
      <c r="B53" s="22" t="s">
        <v>154</v>
      </c>
    </row>
    <row r="55" spans="2:2" x14ac:dyDescent="0.3">
      <c r="B55" s="22" t="s">
        <v>155</v>
      </c>
    </row>
    <row r="56" spans="2:2" x14ac:dyDescent="0.3">
      <c r="B56" s="22" t="s">
        <v>260</v>
      </c>
    </row>
    <row r="57" spans="2:2" x14ac:dyDescent="0.3">
      <c r="B57" s="22" t="s">
        <v>156</v>
      </c>
    </row>
    <row r="58" spans="2:2" x14ac:dyDescent="0.3">
      <c r="B58" s="22" t="s">
        <v>261</v>
      </c>
    </row>
    <row r="59" spans="2:2" x14ac:dyDescent="0.3">
      <c r="B59" s="22" t="s">
        <v>157</v>
      </c>
    </row>
    <row r="60" spans="2:2" x14ac:dyDescent="0.3">
      <c r="B60" s="22" t="s">
        <v>158</v>
      </c>
    </row>
    <row r="62" spans="2:2" x14ac:dyDescent="0.3">
      <c r="B62" s="22" t="s">
        <v>159</v>
      </c>
    </row>
    <row r="64" spans="2:2" x14ac:dyDescent="0.3">
      <c r="B64" s="22" t="s">
        <v>160</v>
      </c>
    </row>
    <row r="65" spans="2:2" x14ac:dyDescent="0.3">
      <c r="B65" s="22" t="s">
        <v>161</v>
      </c>
    </row>
    <row r="67" spans="2:2" x14ac:dyDescent="0.3">
      <c r="B67" s="22" t="s">
        <v>162</v>
      </c>
    </row>
    <row r="69" spans="2:2" x14ac:dyDescent="0.3">
      <c r="B69" s="22" t="s">
        <v>163</v>
      </c>
    </row>
    <row r="70" spans="2:2" x14ac:dyDescent="0.3">
      <c r="B70" s="22" t="s">
        <v>164</v>
      </c>
    </row>
    <row r="71" spans="2:2" x14ac:dyDescent="0.3">
      <c r="B71" s="22" t="s">
        <v>262</v>
      </c>
    </row>
    <row r="72" spans="2:2" x14ac:dyDescent="0.3">
      <c r="B72" s="22" t="s">
        <v>165</v>
      </c>
    </row>
    <row r="73" spans="2:2" x14ac:dyDescent="0.3">
      <c r="B73" s="22" t="s">
        <v>263</v>
      </c>
    </row>
    <row r="74" spans="2:2" x14ac:dyDescent="0.3">
      <c r="B74" s="22" t="s">
        <v>166</v>
      </c>
    </row>
    <row r="75" spans="2:2" x14ac:dyDescent="0.3">
      <c r="B75" s="22" t="s">
        <v>167</v>
      </c>
    </row>
    <row r="77" spans="2:2" x14ac:dyDescent="0.3">
      <c r="B77" s="22" t="s">
        <v>168</v>
      </c>
    </row>
    <row r="79" spans="2:2" x14ac:dyDescent="0.3">
      <c r="B79" s="22" t="s">
        <v>169</v>
      </c>
    </row>
    <row r="80" spans="2:2" x14ac:dyDescent="0.3">
      <c r="B80" s="22" t="s">
        <v>170</v>
      </c>
    </row>
    <row r="81" spans="2:2" x14ac:dyDescent="0.3">
      <c r="B81" s="22" t="s">
        <v>171</v>
      </c>
    </row>
    <row r="82" spans="2:2" x14ac:dyDescent="0.3">
      <c r="B82" s="22" t="s">
        <v>264</v>
      </c>
    </row>
    <row r="83" spans="2:2" x14ac:dyDescent="0.3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K6" sqref="K6"/>
    </sheetView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 x14ac:dyDescent="0.3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 x14ac:dyDescent="0.3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 x14ac:dyDescent="0.3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 x14ac:dyDescent="0.3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 x14ac:dyDescent="0.3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 x14ac:dyDescent="0.3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 x14ac:dyDescent="0.3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 x14ac:dyDescent="0.3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 x14ac:dyDescent="0.3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 x14ac:dyDescent="0.3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 x14ac:dyDescent="0.3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 x14ac:dyDescent="0.3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 x14ac:dyDescent="0.3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 x14ac:dyDescent="0.3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 x14ac:dyDescent="0.3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 x14ac:dyDescent="0.3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 x14ac:dyDescent="0.3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 x14ac:dyDescent="0.3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 x14ac:dyDescent="0.3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 x14ac:dyDescent="0.3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 x14ac:dyDescent="0.3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 x14ac:dyDescent="0.3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 x14ac:dyDescent="0.3">
      <c r="I25" s="116" t="s">
        <v>114</v>
      </c>
      <c r="N25" s="15" t="s">
        <v>121</v>
      </c>
    </row>
    <row r="26" spans="2:31" ht="15.6" customHeight="1" x14ac:dyDescent="0.3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 x14ac:dyDescent="0.3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 x14ac:dyDescent="0.3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 x14ac:dyDescent="0.3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 x14ac:dyDescent="0.3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 x14ac:dyDescent="0.3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 x14ac:dyDescent="0.3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 x14ac:dyDescent="0.3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 x14ac:dyDescent="0.3">
      <c r="I34" s="127">
        <v>25</v>
      </c>
    </row>
    <row r="35" spans="9:31" x14ac:dyDescent="0.3">
      <c r="I35" s="127">
        <v>50</v>
      </c>
    </row>
    <row r="36" spans="9:31" x14ac:dyDescent="0.3">
      <c r="I36" s="127">
        <v>100</v>
      </c>
      <c r="N36" s="15" t="s">
        <v>108</v>
      </c>
    </row>
    <row r="37" spans="9:31" x14ac:dyDescent="0.3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 x14ac:dyDescent="0.3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 x14ac:dyDescent="0.3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 x14ac:dyDescent="0.3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 x14ac:dyDescent="0.3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 x14ac:dyDescent="0.3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 x14ac:dyDescent="0.3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 x14ac:dyDescent="0.3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 x14ac:dyDescent="0.3">
      <c r="P46" s="133"/>
      <c r="Q46" s="133"/>
      <c r="R46" s="133"/>
      <c r="S46" s="133"/>
    </row>
    <row r="47" spans="9:31" x14ac:dyDescent="0.3">
      <c r="N47" s="15" t="s">
        <v>107</v>
      </c>
    </row>
    <row r="48" spans="9:31" x14ac:dyDescent="0.3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 x14ac:dyDescent="0.3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 x14ac:dyDescent="0.3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 x14ac:dyDescent="0.3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 x14ac:dyDescent="0.3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 x14ac:dyDescent="0.3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 x14ac:dyDescent="0.3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 x14ac:dyDescent="0.3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topLeftCell="B1" workbookViewId="0">
      <selection activeCell="L28" sqref="L28"/>
    </sheetView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 x14ac:dyDescent="0.3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 x14ac:dyDescent="0.3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 x14ac:dyDescent="0.3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 x14ac:dyDescent="0.3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 x14ac:dyDescent="0.3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 x14ac:dyDescent="0.3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 x14ac:dyDescent="0.3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 x14ac:dyDescent="0.3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 x14ac:dyDescent="0.3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 x14ac:dyDescent="0.3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 x14ac:dyDescent="0.3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 x14ac:dyDescent="0.3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 x14ac:dyDescent="0.3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11909520</v>
      </c>
      <c r="I15" s="155">
        <v>2778723</v>
      </c>
      <c r="J15" s="155">
        <v>0</v>
      </c>
      <c r="K15" s="155">
        <v>10446810</v>
      </c>
    </row>
    <row r="16" spans="2:11" x14ac:dyDescent="0.3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41860452</v>
      </c>
      <c r="I16" s="155">
        <v>3615414</v>
      </c>
      <c r="J16" s="155">
        <v>0</v>
      </c>
      <c r="K16" s="155">
        <v>36848166</v>
      </c>
    </row>
    <row r="17" spans="2:11" x14ac:dyDescent="0.3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111004404</v>
      </c>
      <c r="I17" s="155">
        <v>1515940</v>
      </c>
      <c r="J17" s="155">
        <v>60503820</v>
      </c>
      <c r="K17" s="155">
        <v>98083939</v>
      </c>
    </row>
    <row r="18" spans="2:11" x14ac:dyDescent="0.3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111361643</v>
      </c>
      <c r="I18" s="155">
        <v>607139</v>
      </c>
      <c r="J18" s="155">
        <v>60698536</v>
      </c>
      <c r="K18" s="155">
        <v>99119804</v>
      </c>
    </row>
    <row r="19" spans="2:11" x14ac:dyDescent="0.3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80581250</v>
      </c>
      <c r="I19" s="155">
        <v>505549</v>
      </c>
      <c r="J19" s="155">
        <v>43921441</v>
      </c>
      <c r="K19" s="155">
        <v>71921428</v>
      </c>
    </row>
    <row r="20" spans="2:11" x14ac:dyDescent="0.3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79361966</v>
      </c>
      <c r="I20" s="155">
        <v>872828</v>
      </c>
      <c r="J20" s="155">
        <v>129770583</v>
      </c>
      <c r="K20" s="155">
        <v>71171992</v>
      </c>
    </row>
    <row r="21" spans="2:11" x14ac:dyDescent="0.3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80316879</v>
      </c>
      <c r="I21" s="155">
        <v>191862</v>
      </c>
      <c r="J21" s="155">
        <v>131332031</v>
      </c>
      <c r="K21" s="155">
        <v>71992862</v>
      </c>
    </row>
    <row r="22" spans="2:11" x14ac:dyDescent="0.3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81174018</v>
      </c>
      <c r="I22" s="155">
        <v>192570</v>
      </c>
      <c r="J22" s="155">
        <v>132733602</v>
      </c>
      <c r="K22" s="155">
        <v>72910000</v>
      </c>
    </row>
    <row r="23" spans="2:11" x14ac:dyDescent="0.3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53738887</v>
      </c>
      <c r="I23" s="155">
        <v>572167</v>
      </c>
      <c r="J23" s="155">
        <v>82068470</v>
      </c>
      <c r="K23" s="155">
        <v>60155377</v>
      </c>
    </row>
    <row r="24" spans="2:11" x14ac:dyDescent="0.3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76816777</v>
      </c>
      <c r="I24" s="155">
        <v>135063</v>
      </c>
      <c r="J24" s="155">
        <v>117312354</v>
      </c>
      <c r="K24" s="155">
        <v>86408749</v>
      </c>
    </row>
    <row r="25" spans="2:11" x14ac:dyDescent="0.3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68984893</v>
      </c>
      <c r="I25" s="155">
        <v>119167</v>
      </c>
      <c r="J25" s="155">
        <v>105351728</v>
      </c>
      <c r="K25" s="155">
        <v>77942471</v>
      </c>
    </row>
    <row r="26" spans="2:11" x14ac:dyDescent="0.3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31483369</v>
      </c>
      <c r="I26" s="155">
        <v>0</v>
      </c>
      <c r="J26" s="155">
        <v>24040244</v>
      </c>
      <c r="K26" s="155">
        <v>35610297</v>
      </c>
    </row>
    <row r="27" spans="2:11" x14ac:dyDescent="0.3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32286981</v>
      </c>
      <c r="I27" s="155">
        <v>0</v>
      </c>
      <c r="J27" s="155">
        <v>24653871</v>
      </c>
      <c r="K27" s="155">
        <v>36694250</v>
      </c>
    </row>
    <row r="28" spans="2:11" x14ac:dyDescent="0.3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65980191</v>
      </c>
      <c r="I28" s="155">
        <v>112616</v>
      </c>
      <c r="J28" s="155">
        <v>50381516</v>
      </c>
      <c r="K28" s="155">
        <v>75547118</v>
      </c>
    </row>
    <row r="29" spans="2:11" x14ac:dyDescent="0.3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40193279</v>
      </c>
      <c r="I29" s="155">
        <v>0</v>
      </c>
      <c r="J29" s="155">
        <v>20460670</v>
      </c>
      <c r="K29" s="155">
        <v>45945969</v>
      </c>
    </row>
    <row r="30" spans="2:11" x14ac:dyDescent="0.3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15877065</v>
      </c>
      <c r="I30" s="155">
        <v>0</v>
      </c>
      <c r="J30" s="155">
        <v>8082331</v>
      </c>
      <c r="K30" s="155">
        <v>18315695</v>
      </c>
    </row>
    <row r="31" spans="2:11" x14ac:dyDescent="0.3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2922854</v>
      </c>
      <c r="I31" s="155">
        <v>0</v>
      </c>
      <c r="J31" s="155">
        <v>1487899</v>
      </c>
      <c r="K31" s="155">
        <v>3601182</v>
      </c>
    </row>
    <row r="32" spans="2:11" x14ac:dyDescent="0.3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2440185</v>
      </c>
      <c r="I32" s="155">
        <v>0</v>
      </c>
      <c r="J32" s="155">
        <v>1242193</v>
      </c>
      <c r="K32" s="155">
        <v>3064444</v>
      </c>
    </row>
    <row r="33" spans="2:11" x14ac:dyDescent="0.3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8742609</v>
      </c>
      <c r="I33" s="155">
        <v>0</v>
      </c>
      <c r="J33" s="155">
        <v>4450486</v>
      </c>
      <c r="K33" s="155">
        <v>10245386</v>
      </c>
    </row>
    <row r="34" spans="2:11" x14ac:dyDescent="0.3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1386106</v>
      </c>
      <c r="I34" s="155">
        <v>0</v>
      </c>
      <c r="J34" s="155">
        <v>705607</v>
      </c>
      <c r="K34" s="155">
        <v>1821265</v>
      </c>
    </row>
    <row r="35" spans="2:11" x14ac:dyDescent="0.3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1068747</v>
      </c>
      <c r="I35" s="155">
        <v>0</v>
      </c>
      <c r="J35" s="155">
        <v>544053</v>
      </c>
      <c r="K35" s="155">
        <v>1592069</v>
      </c>
    </row>
    <row r="36" spans="2:11" x14ac:dyDescent="0.3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95641</v>
      </c>
      <c r="I36" s="155">
        <v>0</v>
      </c>
      <c r="J36" s="155">
        <v>48686</v>
      </c>
      <c r="K36" s="155">
        <v>1378896</v>
      </c>
    </row>
    <row r="37" spans="2:11" x14ac:dyDescent="0.3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54626</v>
      </c>
      <c r="I37" s="155">
        <v>0</v>
      </c>
      <c r="J37" s="155">
        <v>27808</v>
      </c>
      <c r="K37" s="155">
        <v>1187644</v>
      </c>
    </row>
    <row r="38" spans="2:11" x14ac:dyDescent="0.3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46689</v>
      </c>
      <c r="I38" s="155">
        <v>0</v>
      </c>
      <c r="J38" s="155">
        <v>23767</v>
      </c>
      <c r="K38" s="155">
        <v>1020697</v>
      </c>
    </row>
    <row r="39" spans="2:11" x14ac:dyDescent="0.3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39868</v>
      </c>
      <c r="I39" s="155">
        <v>0</v>
      </c>
      <c r="J39" s="155">
        <v>20295</v>
      </c>
      <c r="K39" s="155">
        <v>876312</v>
      </c>
    </row>
    <row r="40" spans="2:11" x14ac:dyDescent="0.3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34094</v>
      </c>
      <c r="I40" s="155">
        <v>0</v>
      </c>
      <c r="J40" s="155">
        <v>17355</v>
      </c>
      <c r="K40" s="155">
        <v>752827</v>
      </c>
    </row>
    <row r="41" spans="2:11" x14ac:dyDescent="0.3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29074</v>
      </c>
      <c r="I41" s="155">
        <v>0</v>
      </c>
      <c r="J41" s="155">
        <v>14800</v>
      </c>
      <c r="K41" s="155">
        <v>647296</v>
      </c>
    </row>
    <row r="42" spans="2:11" x14ac:dyDescent="0.3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24921</v>
      </c>
      <c r="I42" s="155">
        <v>0</v>
      </c>
      <c r="J42" s="155">
        <v>12686</v>
      </c>
      <c r="K42" s="155">
        <v>556937</v>
      </c>
    </row>
    <row r="43" spans="2:11" x14ac:dyDescent="0.3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21428</v>
      </c>
      <c r="I43" s="155">
        <v>0</v>
      </c>
      <c r="J43" s="155">
        <v>10908</v>
      </c>
      <c r="K43" s="155">
        <v>480330</v>
      </c>
    </row>
    <row r="44" spans="2:11" x14ac:dyDescent="0.3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18467</v>
      </c>
      <c r="I44" s="155">
        <v>0</v>
      </c>
      <c r="J44" s="155">
        <v>9401</v>
      </c>
      <c r="K44" s="155">
        <v>415050</v>
      </c>
    </row>
    <row r="45" spans="2:11" x14ac:dyDescent="0.3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15860</v>
      </c>
      <c r="I45" s="155">
        <v>0</v>
      </c>
      <c r="J45" s="155">
        <v>8073</v>
      </c>
      <c r="K45" s="155">
        <v>359430</v>
      </c>
    </row>
    <row r="46" spans="2:11" x14ac:dyDescent="0.3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13769</v>
      </c>
      <c r="I46" s="155">
        <v>0</v>
      </c>
      <c r="J46" s="155">
        <v>7009</v>
      </c>
      <c r="K46" s="155">
        <v>311808</v>
      </c>
    </row>
    <row r="47" spans="2:11" x14ac:dyDescent="0.3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11894</v>
      </c>
      <c r="I47" s="155">
        <v>0</v>
      </c>
      <c r="J47" s="155">
        <v>6055</v>
      </c>
      <c r="K47" s="155">
        <v>271164</v>
      </c>
    </row>
    <row r="48" spans="2:11" x14ac:dyDescent="0.3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10334</v>
      </c>
      <c r="I48" s="155">
        <v>0</v>
      </c>
      <c r="J48" s="155">
        <v>5261</v>
      </c>
      <c r="K48" s="155">
        <v>236391</v>
      </c>
    </row>
    <row r="49" spans="2:11" x14ac:dyDescent="0.3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70885</v>
      </c>
      <c r="I49" s="155">
        <v>0</v>
      </c>
      <c r="J49" s="155">
        <v>36084</v>
      </c>
      <c r="K49" s="155">
        <v>1645286</v>
      </c>
    </row>
    <row r="50" spans="2:11" x14ac:dyDescent="0.3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9944</v>
      </c>
      <c r="I50" s="155">
        <v>0</v>
      </c>
      <c r="J50" s="155">
        <v>5062</v>
      </c>
      <c r="K50" s="155">
        <v>232547</v>
      </c>
    </row>
    <row r="51" spans="2:11" x14ac:dyDescent="0.3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2925</v>
      </c>
      <c r="I51" s="155">
        <v>0</v>
      </c>
      <c r="J51" s="155">
        <v>1489</v>
      </c>
      <c r="K51" s="155">
        <v>67394</v>
      </c>
    </row>
    <row r="52" spans="2:11" x14ac:dyDescent="0.3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1462</v>
      </c>
      <c r="I52" s="155">
        <v>0</v>
      </c>
      <c r="J52" s="155">
        <v>744</v>
      </c>
      <c r="K52" s="155">
        <v>32906</v>
      </c>
    </row>
    <row r="53" spans="2:11" x14ac:dyDescent="0.3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 x14ac:dyDescent="0.3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 x14ac:dyDescent="0.3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 x14ac:dyDescent="0.3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 x14ac:dyDescent="0.3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 x14ac:dyDescent="0.3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6023</v>
      </c>
      <c r="I58" s="155">
        <v>0</v>
      </c>
      <c r="J58" s="155">
        <v>3066</v>
      </c>
      <c r="K58" s="155">
        <v>87794</v>
      </c>
    </row>
    <row r="59" spans="2:11" x14ac:dyDescent="0.3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 x14ac:dyDescent="0.3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 x14ac:dyDescent="0.3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 x14ac:dyDescent="0.3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 x14ac:dyDescent="0.3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 x14ac:dyDescent="0.3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 x14ac:dyDescent="0.3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 x14ac:dyDescent="0.3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 x14ac:dyDescent="0.3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 x14ac:dyDescent="0.3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topLeftCell="A221" workbookViewId="0">
      <selection activeCell="B251" sqref="B251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4"/>
      <c r="G3" s="91"/>
    </row>
    <row r="4" spans="1:19" x14ac:dyDescent="0.3">
      <c r="F4" s="94"/>
      <c r="G4" s="94"/>
      <c r="I4" s="1"/>
      <c r="L4" s="111"/>
      <c r="M4" s="112"/>
      <c r="N4" s="109"/>
      <c r="O4" s="110"/>
    </row>
    <row r="5" spans="1:19" x14ac:dyDescent="0.3">
      <c r="A5" s="48"/>
      <c r="B5" s="48"/>
      <c r="C5" s="1" t="s">
        <v>75</v>
      </c>
      <c r="I5" s="94"/>
      <c r="L5" s="113"/>
      <c r="M5" s="112"/>
      <c r="N5" s="109"/>
      <c r="O5" s="110"/>
    </row>
    <row r="6" spans="1:19" x14ac:dyDescent="0.3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 x14ac:dyDescent="0.3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 x14ac:dyDescent="0.3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 x14ac:dyDescent="0.3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 x14ac:dyDescent="0.3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 x14ac:dyDescent="0.3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 x14ac:dyDescent="0.3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 x14ac:dyDescent="0.3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 x14ac:dyDescent="0.3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 x14ac:dyDescent="0.3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 x14ac:dyDescent="0.3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 x14ac:dyDescent="0.3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 x14ac:dyDescent="0.3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 x14ac:dyDescent="0.3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 x14ac:dyDescent="0.3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 x14ac:dyDescent="0.3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 x14ac:dyDescent="0.3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 x14ac:dyDescent="0.3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 x14ac:dyDescent="0.3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 x14ac:dyDescent="0.3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 x14ac:dyDescent="0.3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 x14ac:dyDescent="0.3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 x14ac:dyDescent="0.3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 x14ac:dyDescent="0.3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 x14ac:dyDescent="0.3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 x14ac:dyDescent="0.3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 x14ac:dyDescent="0.3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 x14ac:dyDescent="0.3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 x14ac:dyDescent="0.3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 x14ac:dyDescent="0.3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 x14ac:dyDescent="0.3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 x14ac:dyDescent="0.3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 x14ac:dyDescent="0.3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 x14ac:dyDescent="0.3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 x14ac:dyDescent="0.3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 x14ac:dyDescent="0.3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 x14ac:dyDescent="0.3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 x14ac:dyDescent="0.3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 x14ac:dyDescent="0.3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 x14ac:dyDescent="0.3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 x14ac:dyDescent="0.3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 x14ac:dyDescent="0.3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 x14ac:dyDescent="0.3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 x14ac:dyDescent="0.3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 x14ac:dyDescent="0.3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 x14ac:dyDescent="0.3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 x14ac:dyDescent="0.3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 x14ac:dyDescent="0.3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 x14ac:dyDescent="0.3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 x14ac:dyDescent="0.3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 x14ac:dyDescent="0.3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 x14ac:dyDescent="0.3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 x14ac:dyDescent="0.3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 x14ac:dyDescent="0.3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 x14ac:dyDescent="0.3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 x14ac:dyDescent="0.3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 x14ac:dyDescent="0.3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 x14ac:dyDescent="0.3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 x14ac:dyDescent="0.3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 x14ac:dyDescent="0.3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 x14ac:dyDescent="0.3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 x14ac:dyDescent="0.3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 x14ac:dyDescent="0.3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 x14ac:dyDescent="0.3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 x14ac:dyDescent="0.3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 x14ac:dyDescent="0.3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 x14ac:dyDescent="0.3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 x14ac:dyDescent="0.3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 x14ac:dyDescent="0.3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 x14ac:dyDescent="0.3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19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 x14ac:dyDescent="0.3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1">
        <f>V88*12</f>
        <v>4.2769917735254008</v>
      </c>
    </row>
    <row r="90" spans="1:22" x14ac:dyDescent="0.3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 x14ac:dyDescent="0.3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 x14ac:dyDescent="0.3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 x14ac:dyDescent="0.3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 x14ac:dyDescent="0.3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 x14ac:dyDescent="0.3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 x14ac:dyDescent="0.3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 x14ac:dyDescent="0.3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 x14ac:dyDescent="0.3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 x14ac:dyDescent="0.3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 x14ac:dyDescent="0.3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 x14ac:dyDescent="0.3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 x14ac:dyDescent="0.3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 x14ac:dyDescent="0.3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 x14ac:dyDescent="0.3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 x14ac:dyDescent="0.3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 x14ac:dyDescent="0.3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 x14ac:dyDescent="0.3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 x14ac:dyDescent="0.3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 x14ac:dyDescent="0.3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 x14ac:dyDescent="0.3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 x14ac:dyDescent="0.3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 x14ac:dyDescent="0.3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 x14ac:dyDescent="0.3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 x14ac:dyDescent="0.3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 x14ac:dyDescent="0.3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 x14ac:dyDescent="0.3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 x14ac:dyDescent="0.3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 x14ac:dyDescent="0.3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 x14ac:dyDescent="0.3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 x14ac:dyDescent="0.3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ref="H120:H151" si="2">"("&amp;$A120&amp;", "&amp;$B120&amp;"]"</f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 x14ac:dyDescent="0.3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2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 x14ac:dyDescent="0.3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2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 x14ac:dyDescent="0.3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2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 x14ac:dyDescent="0.3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2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 x14ac:dyDescent="0.3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2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 x14ac:dyDescent="0.3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2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 x14ac:dyDescent="0.3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2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 x14ac:dyDescent="0.3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2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 x14ac:dyDescent="0.3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2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 x14ac:dyDescent="0.3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2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 x14ac:dyDescent="0.3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2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 x14ac:dyDescent="0.3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2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 x14ac:dyDescent="0.3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2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 x14ac:dyDescent="0.3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2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 x14ac:dyDescent="0.3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2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 x14ac:dyDescent="0.3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2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 x14ac:dyDescent="0.3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2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 x14ac:dyDescent="0.3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2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 x14ac:dyDescent="0.3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2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 x14ac:dyDescent="0.3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2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 x14ac:dyDescent="0.3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2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 x14ac:dyDescent="0.3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2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 x14ac:dyDescent="0.3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2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 x14ac:dyDescent="0.3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2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 x14ac:dyDescent="0.3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2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 x14ac:dyDescent="0.3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2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 x14ac:dyDescent="0.3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2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 x14ac:dyDescent="0.3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2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 x14ac:dyDescent="0.3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2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 x14ac:dyDescent="0.3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2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 x14ac:dyDescent="0.3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2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 x14ac:dyDescent="0.3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 x14ac:dyDescent="0.3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 x14ac:dyDescent="0.3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3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 x14ac:dyDescent="0.3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3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 x14ac:dyDescent="0.3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3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 x14ac:dyDescent="0.3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3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 x14ac:dyDescent="0.3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3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 x14ac:dyDescent="0.3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3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 x14ac:dyDescent="0.3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3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 x14ac:dyDescent="0.3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3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 x14ac:dyDescent="0.3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3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 x14ac:dyDescent="0.3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3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 x14ac:dyDescent="0.3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3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 x14ac:dyDescent="0.3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3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 x14ac:dyDescent="0.3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3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 x14ac:dyDescent="0.3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3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 x14ac:dyDescent="0.3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3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 x14ac:dyDescent="0.3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3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 x14ac:dyDescent="0.3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3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 x14ac:dyDescent="0.3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3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 x14ac:dyDescent="0.3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3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 x14ac:dyDescent="0.3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3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 x14ac:dyDescent="0.3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3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 x14ac:dyDescent="0.3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3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 x14ac:dyDescent="0.3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3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 x14ac:dyDescent="0.3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3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 x14ac:dyDescent="0.3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3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 x14ac:dyDescent="0.3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3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 x14ac:dyDescent="0.3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3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 x14ac:dyDescent="0.3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3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 x14ac:dyDescent="0.3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3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 x14ac:dyDescent="0.3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3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 x14ac:dyDescent="0.3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3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 x14ac:dyDescent="0.3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3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 x14ac:dyDescent="0.3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 x14ac:dyDescent="0.3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 x14ac:dyDescent="0.3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 x14ac:dyDescent="0.3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 x14ac:dyDescent="0.3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 x14ac:dyDescent="0.3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 x14ac:dyDescent="0.3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 x14ac:dyDescent="0.3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 x14ac:dyDescent="0.3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 x14ac:dyDescent="0.3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 x14ac:dyDescent="0.3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 x14ac:dyDescent="0.3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 x14ac:dyDescent="0.3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 x14ac:dyDescent="0.3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 x14ac:dyDescent="0.3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 x14ac:dyDescent="0.3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 x14ac:dyDescent="0.3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 x14ac:dyDescent="0.3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 x14ac:dyDescent="0.3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 x14ac:dyDescent="0.3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 x14ac:dyDescent="0.3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 x14ac:dyDescent="0.3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 x14ac:dyDescent="0.3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 x14ac:dyDescent="0.3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 x14ac:dyDescent="0.3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 x14ac:dyDescent="0.3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 x14ac:dyDescent="0.3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 x14ac:dyDescent="0.3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 x14ac:dyDescent="0.3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 x14ac:dyDescent="0.3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3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 x14ac:dyDescent="0.3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 x14ac:dyDescent="0.3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 x14ac:dyDescent="0.3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 x14ac:dyDescent="0.3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 x14ac:dyDescent="0.3">
      <c r="A225" s="210" t="s">
        <v>300</v>
      </c>
      <c r="B225" s="210"/>
      <c r="C225" s="210"/>
      <c r="D225" s="210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 x14ac:dyDescent="0.3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 x14ac:dyDescent="0.3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1">
        <f>V229*12</f>
        <v>4.3426519930751848</v>
      </c>
    </row>
    <row r="231" spans="1:22" x14ac:dyDescent="0.3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 x14ac:dyDescent="0.3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 x14ac:dyDescent="0.3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 x14ac:dyDescent="0.3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 x14ac:dyDescent="0.3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 x14ac:dyDescent="0.3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 x14ac:dyDescent="0.3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 x14ac:dyDescent="0.3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 x14ac:dyDescent="0.3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 x14ac:dyDescent="0.3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 x14ac:dyDescent="0.3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 x14ac:dyDescent="0.3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4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 x14ac:dyDescent="0.3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4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 x14ac:dyDescent="0.3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4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 x14ac:dyDescent="0.3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4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 x14ac:dyDescent="0.3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4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 x14ac:dyDescent="0.3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4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 x14ac:dyDescent="0.3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4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 x14ac:dyDescent="0.3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4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 x14ac:dyDescent="0.3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4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 x14ac:dyDescent="0.3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4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 x14ac:dyDescent="0.3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4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 x14ac:dyDescent="0.3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4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 x14ac:dyDescent="0.3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4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 x14ac:dyDescent="0.3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4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 x14ac:dyDescent="0.3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4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 x14ac:dyDescent="0.3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4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 x14ac:dyDescent="0.3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4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 x14ac:dyDescent="0.3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4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 x14ac:dyDescent="0.3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4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 x14ac:dyDescent="0.3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ref="H261:H292" si="5">"("&amp;$A261&amp;", "&amp;$B261&amp;"]"</f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 x14ac:dyDescent="0.3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5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 x14ac:dyDescent="0.3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5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 x14ac:dyDescent="0.3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5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 x14ac:dyDescent="0.3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5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 x14ac:dyDescent="0.3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5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 x14ac:dyDescent="0.3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5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 x14ac:dyDescent="0.3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5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 x14ac:dyDescent="0.3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5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 x14ac:dyDescent="0.3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5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 x14ac:dyDescent="0.3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5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 x14ac:dyDescent="0.3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5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 x14ac:dyDescent="0.3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5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 x14ac:dyDescent="0.3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5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 x14ac:dyDescent="0.3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5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 x14ac:dyDescent="0.3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5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 x14ac:dyDescent="0.3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5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 x14ac:dyDescent="0.3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 x14ac:dyDescent="0.3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 x14ac:dyDescent="0.3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 x14ac:dyDescent="0.3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 x14ac:dyDescent="0.3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 x14ac:dyDescent="0.3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5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 x14ac:dyDescent="0.3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 x14ac:dyDescent="0.3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 x14ac:dyDescent="0.3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 x14ac:dyDescent="0.3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 x14ac:dyDescent="0.3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 x14ac:dyDescent="0.3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 x14ac:dyDescent="0.3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 x14ac:dyDescent="0.3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 x14ac:dyDescent="0.3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 x14ac:dyDescent="0.3">
      <c r="G293" s="22"/>
    </row>
    <row r="294" spans="1:21" x14ac:dyDescent="0.3">
      <c r="G294" s="22"/>
    </row>
    <row r="295" spans="1:21" x14ac:dyDescent="0.3">
      <c r="G295" s="22"/>
    </row>
    <row r="296" spans="1:21" x14ac:dyDescent="0.3">
      <c r="G296" s="22"/>
    </row>
    <row r="297" spans="1:21" x14ac:dyDescent="0.3">
      <c r="G297" s="22"/>
    </row>
    <row r="298" spans="1:21" x14ac:dyDescent="0.3">
      <c r="G298" s="22"/>
    </row>
    <row r="299" spans="1:21" x14ac:dyDescent="0.3">
      <c r="G299" s="22"/>
    </row>
    <row r="300" spans="1:21" x14ac:dyDescent="0.3">
      <c r="G300" s="22"/>
    </row>
    <row r="301" spans="1:21" x14ac:dyDescent="0.3">
      <c r="G301" s="22"/>
    </row>
    <row r="302" spans="1:21" x14ac:dyDescent="0.3">
      <c r="G302" s="22"/>
    </row>
    <row r="303" spans="1:21" x14ac:dyDescent="0.3">
      <c r="G303" s="22"/>
    </row>
    <row r="304" spans="1:21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4" priority="28" operator="lessThan">
      <formula>0.001</formula>
    </cfRule>
  </conditionalFormatting>
  <conditionalFormatting sqref="E88:E151">
    <cfRule type="cellIs" dxfId="183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2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1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85" workbookViewId="0">
      <selection activeCell="A297" sqref="A297:L362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4"/>
      <c r="G3" s="91"/>
    </row>
    <row r="4" spans="1:19" x14ac:dyDescent="0.3">
      <c r="F4" s="94"/>
      <c r="G4" s="94"/>
      <c r="I4" s="1"/>
      <c r="L4" s="111"/>
      <c r="M4" s="112"/>
      <c r="N4" s="109"/>
      <c r="O4" s="110"/>
    </row>
    <row r="5" spans="1:19" x14ac:dyDescent="0.3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 x14ac:dyDescent="0.3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 x14ac:dyDescent="0.3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0.24000006647878189</v>
      </c>
      <c r="E7" s="184">
        <f>SUM(C7:D7)</f>
        <v>0.91999983540613717</v>
      </c>
      <c r="F7" s="153">
        <f>M80</f>
        <v>4.1956200146938917E-3</v>
      </c>
      <c r="G7" s="185">
        <f>1/F7</f>
        <v>238.34379579127807</v>
      </c>
      <c r="H7" s="186">
        <f>D7*G7</f>
        <v>57.202526834711954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 x14ac:dyDescent="0.3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0.599789673534039</v>
      </c>
      <c r="E8" s="184">
        <f>SUM(C8:D8)</f>
        <v>0.91999957209314887</v>
      </c>
      <c r="F8" s="153">
        <f>M222</f>
        <v>2.0970757162946694E-2</v>
      </c>
      <c r="G8" s="185">
        <f>1/F8</f>
        <v>47.685450374052472</v>
      </c>
      <c r="H8" s="186">
        <f>D8*G8</f>
        <v>28.601240712176551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 x14ac:dyDescent="0.3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0.92499967665385463</v>
      </c>
      <c r="E9" s="184">
        <f>SUM(C9:D9)</f>
        <v>0.92499967665385463</v>
      </c>
      <c r="F9" s="187">
        <f>E81</f>
        <v>1</v>
      </c>
      <c r="G9" s="185">
        <f>1/F9</f>
        <v>1</v>
      </c>
      <c r="H9" s="186">
        <f>D9*G9*B9</f>
        <v>69.374975749039095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 x14ac:dyDescent="0.3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 x14ac:dyDescent="0.3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 x14ac:dyDescent="0.3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 x14ac:dyDescent="0.3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 x14ac:dyDescent="0.3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 x14ac:dyDescent="0.3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 x14ac:dyDescent="0.3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 x14ac:dyDescent="0.3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 x14ac:dyDescent="0.3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 x14ac:dyDescent="0.3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 x14ac:dyDescent="0.3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 x14ac:dyDescent="0.3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 x14ac:dyDescent="0.3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 x14ac:dyDescent="0.3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 x14ac:dyDescent="0.3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 x14ac:dyDescent="0.3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 x14ac:dyDescent="0.3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 x14ac:dyDescent="0.3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 x14ac:dyDescent="0.3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 x14ac:dyDescent="0.3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 x14ac:dyDescent="0.3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 x14ac:dyDescent="0.3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 x14ac:dyDescent="0.3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 x14ac:dyDescent="0.3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 x14ac:dyDescent="0.3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 x14ac:dyDescent="0.3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 x14ac:dyDescent="0.3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 x14ac:dyDescent="0.3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 x14ac:dyDescent="0.3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 x14ac:dyDescent="0.3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 x14ac:dyDescent="0.3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 x14ac:dyDescent="0.3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 x14ac:dyDescent="0.3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 x14ac:dyDescent="0.3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 x14ac:dyDescent="0.3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 x14ac:dyDescent="0.3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 x14ac:dyDescent="0.3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 x14ac:dyDescent="0.3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 x14ac:dyDescent="0.3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 x14ac:dyDescent="0.3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 x14ac:dyDescent="0.3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 x14ac:dyDescent="0.3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 x14ac:dyDescent="0.3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 x14ac:dyDescent="0.3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 x14ac:dyDescent="0.3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 x14ac:dyDescent="0.3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 x14ac:dyDescent="0.3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 x14ac:dyDescent="0.3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 x14ac:dyDescent="0.3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 x14ac:dyDescent="0.3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 x14ac:dyDescent="0.3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 x14ac:dyDescent="0.3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 x14ac:dyDescent="0.3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 x14ac:dyDescent="0.3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 x14ac:dyDescent="0.3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 x14ac:dyDescent="0.3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 x14ac:dyDescent="0.3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 x14ac:dyDescent="0.3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 x14ac:dyDescent="0.3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 x14ac:dyDescent="0.3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 x14ac:dyDescent="0.3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 x14ac:dyDescent="0.3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 x14ac:dyDescent="0.3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 x14ac:dyDescent="0.3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 x14ac:dyDescent="0.3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 x14ac:dyDescent="0.3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 x14ac:dyDescent="0.3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 x14ac:dyDescent="0.3">
      <c r="A80" s="212" t="s">
        <v>72</v>
      </c>
      <c r="B80" s="213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 x14ac:dyDescent="0.3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0.35283637388854699</v>
      </c>
    </row>
    <row r="89" spans="1:22" x14ac:dyDescent="0.3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-45768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1">
        <f>V88*12</f>
        <v>4.2340364866625642</v>
      </c>
    </row>
    <row r="90" spans="1:22" x14ac:dyDescent="0.3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0.54231999999999991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 x14ac:dyDescent="0.3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 x14ac:dyDescent="0.3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 x14ac:dyDescent="0.3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 x14ac:dyDescent="0.3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 x14ac:dyDescent="0.3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 x14ac:dyDescent="0.3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 x14ac:dyDescent="0.3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 x14ac:dyDescent="0.3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 x14ac:dyDescent="0.3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1.1909520842399879E-2</v>
      </c>
      <c r="L99" s="188">
        <v>11909520</v>
      </c>
      <c r="M99" s="179">
        <v>1.1909520250099925E-2</v>
      </c>
      <c r="N99" s="179">
        <v>0.15020981813178227</v>
      </c>
      <c r="O99" s="105">
        <v>0.7</v>
      </c>
      <c r="P99" s="179">
        <v>1.1909520250099925E-2</v>
      </c>
      <c r="Q99" s="179">
        <v>0.14065752251643807</v>
      </c>
      <c r="R99" s="179">
        <v>7.2289156626506021E-2</v>
      </c>
      <c r="S99" s="189">
        <v>11.81</v>
      </c>
      <c r="T99" s="91"/>
      <c r="U99" s="179">
        <v>0.2621944591855655</v>
      </c>
    </row>
    <row r="100" spans="1:21" x14ac:dyDescent="0.3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4.1860452610441801E-2</v>
      </c>
      <c r="L100" s="188">
        <v>41860452</v>
      </c>
      <c r="M100" s="179">
        <v>4.1860452879069511E-2</v>
      </c>
      <c r="N100" s="179">
        <v>0.73683019605483124</v>
      </c>
      <c r="O100" s="105" cm="1">
        <f t="array" ref="O100:O106">I100:I106*O99</f>
        <v>10.5</v>
      </c>
      <c r="P100" s="179">
        <v>4.1860452879069511E-2</v>
      </c>
      <c r="Q100" s="179">
        <v>0.13948329848708246</v>
      </c>
      <c r="R100" s="179">
        <v>7.2289156626506021E-2</v>
      </c>
      <c r="S100" s="189">
        <v>3.33</v>
      </c>
      <c r="T100" s="91"/>
      <c r="U100" s="179">
        <v>0.28343220593126539</v>
      </c>
    </row>
    <row r="101" spans="1:21" x14ac:dyDescent="0.3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0.11100440487595901</v>
      </c>
      <c r="L101" s="188">
        <v>111004404</v>
      </c>
      <c r="M101" s="179">
        <v>0.11100440633109253</v>
      </c>
      <c r="N101" s="179">
        <v>2.5065974676917993</v>
      </c>
      <c r="O101" s="105">
        <v>24.5</v>
      </c>
      <c r="P101" s="179">
        <v>0.11100440633109253</v>
      </c>
      <c r="Q101" s="179">
        <v>0.1402127125053178</v>
      </c>
      <c r="R101" s="179">
        <v>7.2289156626506021E-2</v>
      </c>
      <c r="S101" s="189">
        <v>1.26</v>
      </c>
      <c r="T101" s="91"/>
      <c r="U101" s="179">
        <v>0.29907072112041061</v>
      </c>
    </row>
    <row r="102" spans="1:21" x14ac:dyDescent="0.3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0.11136164394275121</v>
      </c>
      <c r="L102" s="188">
        <v>111361643</v>
      </c>
      <c r="M102" s="179">
        <v>0.11136164533859455</v>
      </c>
      <c r="N102" s="179">
        <v>3.0702243183397302</v>
      </c>
      <c r="O102" s="47">
        <v>22.161999999999999</v>
      </c>
      <c r="P102" s="179">
        <v>0.11136164533859455</v>
      </c>
      <c r="Q102" s="179">
        <v>0.13974440349361009</v>
      </c>
      <c r="R102" s="179">
        <v>8.4337349397590355E-2</v>
      </c>
      <c r="S102" s="189">
        <v>1.25</v>
      </c>
      <c r="T102" s="91"/>
      <c r="U102" s="179">
        <v>0.31171104584443621</v>
      </c>
    </row>
    <row r="103" spans="1:21" x14ac:dyDescent="0.3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8.0581250269150473E-2</v>
      </c>
      <c r="L103" s="188">
        <v>80581250</v>
      </c>
      <c r="M103" s="179">
        <v>8.0581251692206285E-2</v>
      </c>
      <c r="N103" s="179">
        <v>2.6244494998281831</v>
      </c>
      <c r="O103" s="105">
        <v>14.7</v>
      </c>
      <c r="P103" s="179">
        <v>8.0581251692206285E-2</v>
      </c>
      <c r="Q103" s="179">
        <v>3.6792875919821895E-2</v>
      </c>
      <c r="R103" s="179">
        <v>3.614457831325301E-2</v>
      </c>
      <c r="S103" s="189">
        <v>0.46</v>
      </c>
      <c r="T103" s="91"/>
      <c r="U103" s="179">
        <v>0.32425899924548329</v>
      </c>
    </row>
    <row r="104" spans="1:21" x14ac:dyDescent="0.3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7.9361966550284629E-2</v>
      </c>
      <c r="L104" s="188">
        <v>79361966</v>
      </c>
      <c r="M104" s="179">
        <v>7.9361967666601321E-2</v>
      </c>
      <c r="N104" s="179">
        <v>2.9802329533137679</v>
      </c>
      <c r="O104" s="105">
        <v>13.47294102</v>
      </c>
      <c r="P104" s="179">
        <v>7.9361967666601321E-2</v>
      </c>
      <c r="Q104" s="179">
        <v>2.9973236749330917E-2</v>
      </c>
      <c r="R104" s="179">
        <v>2.4096385542168676E-2</v>
      </c>
      <c r="S104" s="189">
        <v>0.38</v>
      </c>
      <c r="T104" s="91"/>
      <c r="U104" s="179">
        <v>0.33402138771449891</v>
      </c>
    </row>
    <row r="105" spans="1:21" x14ac:dyDescent="0.3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8.0316879214400685E-2</v>
      </c>
      <c r="L105" s="188">
        <v>80316879</v>
      </c>
      <c r="M105" s="179">
        <v>8.031688068665449E-2</v>
      </c>
      <c r="N105" s="179">
        <v>3.4175524342505588</v>
      </c>
      <c r="O105" s="105">
        <v>12.784228380000002</v>
      </c>
      <c r="P105" s="179">
        <v>8.031688068665449E-2</v>
      </c>
      <c r="Q105" s="179">
        <v>2.961772074044302E-2</v>
      </c>
      <c r="R105" s="179">
        <v>3.614457831325301E-2</v>
      </c>
      <c r="S105" s="189">
        <v>0.37</v>
      </c>
      <c r="T105" s="91"/>
      <c r="U105" s="179">
        <v>0.3430985244299562</v>
      </c>
    </row>
    <row r="106" spans="1:21" x14ac:dyDescent="0.3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8.1174018082865798E-2</v>
      </c>
      <c r="L106" s="188">
        <v>81174018</v>
      </c>
      <c r="M106" s="179">
        <v>8.1174019704654418E-2</v>
      </c>
      <c r="N106" s="179">
        <v>3.8600171574266082</v>
      </c>
      <c r="O106" s="105">
        <v>12.25</v>
      </c>
      <c r="P106" s="179">
        <v>8.1174019704654418E-2</v>
      </c>
      <c r="Q106" s="179">
        <v>2.7089906677247668E-2</v>
      </c>
      <c r="R106" s="179">
        <v>2.4096385542168676E-2</v>
      </c>
      <c r="S106" s="189">
        <v>0.33</v>
      </c>
      <c r="T106" s="91"/>
      <c r="U106" s="179">
        <v>0.35173334075126161</v>
      </c>
    </row>
    <row r="107" spans="1:21" x14ac:dyDescent="0.3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5.4231999999999996</v>
      </c>
      <c r="J107" s="179">
        <v>8.7281858090700631E-2</v>
      </c>
      <c r="K107" s="179">
        <v>5.3738887545189427E-2</v>
      </c>
      <c r="L107" s="188">
        <v>53738887</v>
      </c>
      <c r="M107" s="179">
        <v>5.3738888128516647E-2</v>
      </c>
      <c r="N107" s="179">
        <v>2.9615071154523416</v>
      </c>
      <c r="O107" s="105" cm="1">
        <f t="array" ref="O107:O151">G107:G151*O99</f>
        <v>7</v>
      </c>
      <c r="P107" s="179">
        <v>5.3738888128516647E-2</v>
      </c>
      <c r="Q107" s="179">
        <v>2.0696065517401638E-2</v>
      </c>
      <c r="R107" s="179">
        <v>2.4096385542168676E-2</v>
      </c>
      <c r="S107" s="189">
        <v>0.39</v>
      </c>
      <c r="T107" s="91"/>
      <c r="U107" s="179">
        <v>0.36271288727141282</v>
      </c>
    </row>
    <row r="108" spans="1:21" x14ac:dyDescent="0.3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7.2481067999999986</v>
      </c>
      <c r="J108" s="179">
        <v>0.12476460518091263</v>
      </c>
      <c r="K108" s="179">
        <v>7.6816777668386627E-2</v>
      </c>
      <c r="L108" s="188">
        <v>76816777</v>
      </c>
      <c r="M108" s="179">
        <v>7.6816778613152351E-2</v>
      </c>
      <c r="N108" s="179">
        <v>4.9988758747471547</v>
      </c>
      <c r="O108" s="105">
        <v>9.3554999999999993</v>
      </c>
      <c r="P108" s="179">
        <v>7.6816778613152351E-2</v>
      </c>
      <c r="Q108" s="179">
        <v>6.0878189521954736E-2</v>
      </c>
      <c r="R108" s="179">
        <v>6.0240963855421686E-2</v>
      </c>
      <c r="S108" s="189">
        <v>0.79</v>
      </c>
      <c r="T108" s="91"/>
      <c r="U108" s="179">
        <v>0.3762682804482122</v>
      </c>
    </row>
    <row r="109" spans="1:21" x14ac:dyDescent="0.3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6.1865153999999993</v>
      </c>
      <c r="J109" s="179">
        <v>0.11204418186261289</v>
      </c>
      <c r="K109" s="179">
        <v>6.8984893549708048E-2</v>
      </c>
      <c r="L109" s="188">
        <v>68984893</v>
      </c>
      <c r="M109" s="179">
        <v>6.898489444868279E-2</v>
      </c>
      <c r="N109" s="179">
        <v>5.1786014196784738</v>
      </c>
      <c r="O109" s="105">
        <v>7.9852499999999997</v>
      </c>
      <c r="P109" s="179">
        <v>6.898489444868279E-2</v>
      </c>
      <c r="Q109" s="179">
        <v>5.4668850366721262E-2</v>
      </c>
      <c r="R109" s="179">
        <v>4.8192771084337352E-2</v>
      </c>
      <c r="S109" s="189">
        <v>0.79</v>
      </c>
      <c r="T109" s="91"/>
      <c r="U109" s="179">
        <v>0.38787950467443449</v>
      </c>
    </row>
    <row r="110" spans="1:21" x14ac:dyDescent="0.3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2.7115999999999998</v>
      </c>
      <c r="J110" s="179">
        <v>5.1134795191554804E-2</v>
      </c>
      <c r="K110" s="179">
        <v>3.1483369723748267E-2</v>
      </c>
      <c r="L110" s="188">
        <v>31483369</v>
      </c>
      <c r="M110" s="179">
        <v>3.1483369661150763E-2</v>
      </c>
      <c r="N110" s="179">
        <v>2.678021865132048</v>
      </c>
      <c r="O110" s="105">
        <v>3.5</v>
      </c>
      <c r="P110" s="179">
        <v>3.1483369661150763E-2</v>
      </c>
      <c r="Q110" s="179">
        <v>2.7836151695903793E-2</v>
      </c>
      <c r="R110" s="179">
        <v>2.4096385542168676E-2</v>
      </c>
      <c r="S110" s="189">
        <v>0.88</v>
      </c>
      <c r="T110" s="91"/>
      <c r="U110" s="179">
        <v>0.39818380745410098</v>
      </c>
    </row>
    <row r="111" spans="1:21" x14ac:dyDescent="0.3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2.7115999999999998</v>
      </c>
      <c r="J111" s="199">
        <v>5.2440009361850337E-2</v>
      </c>
      <c r="K111" s="199">
        <v>3.2286981826586535E-2</v>
      </c>
      <c r="L111" s="188">
        <v>32286981</v>
      </c>
      <c r="M111" s="199">
        <v>3.2286981678026613E-2</v>
      </c>
      <c r="N111" s="199">
        <v>3.0687626728415598</v>
      </c>
      <c r="O111" s="105">
        <v>3.5</v>
      </c>
      <c r="P111" s="179">
        <v>3.2286981678026613E-2</v>
      </c>
      <c r="Q111" s="179">
        <v>2.4594054614851365E-2</v>
      </c>
      <c r="R111" s="179">
        <v>1.2048192771084338E-2</v>
      </c>
      <c r="S111" s="189">
        <v>0.76</v>
      </c>
      <c r="T111" s="91"/>
      <c r="U111" s="199">
        <v>0.40764951657436599</v>
      </c>
    </row>
    <row r="112" spans="1:21" x14ac:dyDescent="0.3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2.7115999999999998</v>
      </c>
      <c r="J112" s="199">
        <v>0.10716399125688231</v>
      </c>
      <c r="K112" s="199">
        <v>6.5980191084644604E-2</v>
      </c>
      <c r="L112" s="188">
        <v>65980191</v>
      </c>
      <c r="M112" s="199">
        <v>6.5980192385584044E-2</v>
      </c>
      <c r="N112" s="199">
        <v>7.2614867599073873</v>
      </c>
      <c r="O112" s="105">
        <v>3.5</v>
      </c>
      <c r="P112" s="179">
        <v>6.5980192385584044E-2</v>
      </c>
      <c r="Q112" s="179">
        <v>3.8380480959512027E-2</v>
      </c>
      <c r="R112" s="179">
        <v>6.0240963855421686E-2</v>
      </c>
      <c r="S112" s="189">
        <v>0.57999999999999996</v>
      </c>
      <c r="T112" s="91"/>
      <c r="U112" s="199">
        <v>0.41948421306338879</v>
      </c>
    </row>
    <row r="113" spans="1:21" x14ac:dyDescent="0.3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1.6269599999999997</v>
      </c>
      <c r="J113" s="199">
        <v>6.5281294720542324E-2</v>
      </c>
      <c r="K113" s="199">
        <v>4.0193279938495773E-2</v>
      </c>
      <c r="L113" s="188">
        <v>40193279</v>
      </c>
      <c r="M113" s="199">
        <v>4.0193279844058877E-2</v>
      </c>
      <c r="N113" s="199">
        <v>5.225719462707878</v>
      </c>
      <c r="O113" s="105">
        <v>2.0999999999999996</v>
      </c>
      <c r="P113" s="179">
        <v>4.0193279844058877E-2</v>
      </c>
      <c r="Q113" s="179">
        <v>1.6844639421115984E-2</v>
      </c>
      <c r="R113" s="179">
        <v>7.2289156626506021E-2</v>
      </c>
      <c r="S113" s="189">
        <v>0.42</v>
      </c>
      <c r="T113" s="91"/>
      <c r="U113" s="199">
        <v>0.43345839496888611</v>
      </c>
    </row>
    <row r="114" spans="1:21" x14ac:dyDescent="0.3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0.65078400000000003</v>
      </c>
      <c r="J114" s="199">
        <v>2.5787280199491867E-2</v>
      </c>
      <c r="K114" s="199">
        <v>1.5877065189156762E-2</v>
      </c>
      <c r="L114" s="188">
        <v>15877065</v>
      </c>
      <c r="M114" s="199">
        <v>1.5877065333418372E-2</v>
      </c>
      <c r="N114" s="199">
        <v>2.3815153377259266</v>
      </c>
      <c r="O114" s="105">
        <v>0.84000000000000008</v>
      </c>
      <c r="P114" s="179">
        <v>1.5877065333418372E-2</v>
      </c>
      <c r="Q114" s="179">
        <v>2.573943964348599E-2</v>
      </c>
      <c r="R114" s="179">
        <v>2.4096385542168676E-2</v>
      </c>
      <c r="S114" s="189">
        <v>1.62</v>
      </c>
      <c r="T114" s="91"/>
      <c r="U114" s="199">
        <v>0.44527616641431639</v>
      </c>
    </row>
    <row r="115" spans="1:21" x14ac:dyDescent="0.3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0.12202199999999996</v>
      </c>
      <c r="J115" s="199">
        <v>4.7472551819982929E-3</v>
      </c>
      <c r="K115" s="199">
        <v>2.922854966133045E-3</v>
      </c>
      <c r="L115" s="188">
        <v>2922854</v>
      </c>
      <c r="M115" s="199">
        <v>2.9228540613799353E-3</v>
      </c>
      <c r="N115" s="199">
        <v>0.49679594226955853</v>
      </c>
      <c r="O115" s="105">
        <v>0.15749999999999997</v>
      </c>
      <c r="P115" s="179">
        <v>2.9228540613799353E-3</v>
      </c>
      <c r="Q115" s="179">
        <v>7.539038188475955E-3</v>
      </c>
      <c r="R115" s="179">
        <v>3.614457831325301E-2</v>
      </c>
      <c r="S115" s="189">
        <v>2.58</v>
      </c>
      <c r="T115" s="91"/>
      <c r="U115" s="199">
        <v>0.45612421386622082</v>
      </c>
    </row>
    <row r="116" spans="1:21" x14ac:dyDescent="0.3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0.10575239999999998</v>
      </c>
      <c r="J116" s="199">
        <v>3.9633117584211347E-3</v>
      </c>
      <c r="K116" s="199">
        <v>2.4401859624825347E-3</v>
      </c>
      <c r="L116" s="188">
        <v>2440185</v>
      </c>
      <c r="M116" s="199">
        <v>2.440185051243886E-3</v>
      </c>
      <c r="N116" s="199">
        <v>0.46352962259451413</v>
      </c>
      <c r="O116" s="105">
        <v>0.13649999999999998</v>
      </c>
      <c r="P116" s="179">
        <v>2.440185051243886E-3</v>
      </c>
      <c r="Q116" s="179">
        <v>6.4951011623775295E-3</v>
      </c>
      <c r="R116" s="179">
        <v>0</v>
      </c>
      <c r="S116" s="189">
        <v>2.66</v>
      </c>
      <c r="T116" s="91"/>
      <c r="U116" s="199">
        <v>0.46526182882358769</v>
      </c>
    </row>
    <row r="117" spans="1:21" x14ac:dyDescent="0.3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0.16269599999999998</v>
      </c>
      <c r="J117" s="199">
        <v>1.419960950362577E-2</v>
      </c>
      <c r="K117" s="199">
        <v>8.7426096899539899E-3</v>
      </c>
      <c r="L117" s="188">
        <v>8742609</v>
      </c>
      <c r="M117" s="199">
        <v>8.7426091835947923E-3</v>
      </c>
      <c r="N117" s="199">
        <v>1.9631857446470589</v>
      </c>
      <c r="O117" s="105">
        <v>0.21</v>
      </c>
      <c r="P117" s="179">
        <v>8.7426091835947923E-3</v>
      </c>
      <c r="Q117" s="179">
        <v>1.8141927453548187E-2</v>
      </c>
      <c r="R117" s="179">
        <v>6.0240963855421686E-2</v>
      </c>
      <c r="S117" s="189">
        <v>2.08</v>
      </c>
      <c r="T117" s="91"/>
      <c r="U117" s="199">
        <v>0.47911332319836658</v>
      </c>
    </row>
    <row r="118" spans="1:21" x14ac:dyDescent="0.3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2.928527999999999E-2</v>
      </c>
      <c r="J118" s="199">
        <v>2.2512923578700554E-3</v>
      </c>
      <c r="K118" s="199">
        <v>1.3861064543928766E-3</v>
      </c>
      <c r="L118" s="188">
        <v>1386106</v>
      </c>
      <c r="M118" s="199">
        <v>1.3861060291082267E-3</v>
      </c>
      <c r="N118" s="199">
        <v>0.38042498406489067</v>
      </c>
      <c r="O118" s="105">
        <v>3.7799999999999993E-2</v>
      </c>
      <c r="P118" s="179">
        <v>1.3861060291082267E-3</v>
      </c>
      <c r="Q118" s="179">
        <v>5.0921931273048282E-3</v>
      </c>
      <c r="R118" s="179">
        <v>2.4096385542168676E-2</v>
      </c>
      <c r="S118" s="189">
        <v>3.67</v>
      </c>
      <c r="T118" s="200"/>
      <c r="U118" s="199">
        <v>0.49589479128688968</v>
      </c>
    </row>
    <row r="119" spans="1:21" x14ac:dyDescent="0.3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2.6031359999999996E-2</v>
      </c>
      <c r="J119" s="199">
        <v>1.7358425130967821E-3</v>
      </c>
      <c r="K119" s="199">
        <v>1.0687472476872677E-3</v>
      </c>
      <c r="L119" s="188">
        <v>1068747</v>
      </c>
      <c r="M119" s="199">
        <v>1.0687470224436874E-3</v>
      </c>
      <c r="N119" s="199">
        <v>0.34672208584656572</v>
      </c>
      <c r="O119" s="105">
        <v>3.3599999999999998E-2</v>
      </c>
      <c r="P119" s="179">
        <v>1.0687470224436874E-3</v>
      </c>
      <c r="Q119" s="179">
        <v>4.1641551041038775E-3</v>
      </c>
      <c r="R119" s="179">
        <v>1.2048192771084338E-2</v>
      </c>
      <c r="S119" s="189">
        <v>3.9</v>
      </c>
      <c r="T119" s="91"/>
      <c r="U119" s="199">
        <v>0.50967718085653457</v>
      </c>
    </row>
    <row r="120" spans="1:21" x14ac:dyDescent="0.3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2.7115999999999998E-3</v>
      </c>
      <c r="J120" s="199">
        <v>1.5533875804543373E-4</v>
      </c>
      <c r="K120" s="199">
        <v>9.5641090057205767E-5</v>
      </c>
      <c r="L120" s="188">
        <v>95641</v>
      </c>
      <c r="M120" s="199">
        <v>9.5641002008461039E-5</v>
      </c>
      <c r="N120" s="199">
        <v>3.58103109688514E-2</v>
      </c>
      <c r="O120" s="105">
        <v>3.4999999999999996E-3</v>
      </c>
      <c r="P120" s="179">
        <v>9.5641002008461039E-5</v>
      </c>
      <c r="Q120" s="179">
        <v>4.734770118369253E-4</v>
      </c>
      <c r="R120" s="179">
        <v>0</v>
      </c>
      <c r="S120" s="189">
        <v>4.95</v>
      </c>
      <c r="T120" s="91"/>
      <c r="U120" s="199">
        <v>0.52141424686719351</v>
      </c>
    </row>
    <row r="121" spans="1:21" x14ac:dyDescent="0.3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1.8077333333333331E-3</v>
      </c>
      <c r="J121" s="199">
        <v>8.8724110612987045E-5</v>
      </c>
      <c r="K121" s="199">
        <v>5.4626873293915977E-5</v>
      </c>
      <c r="L121" s="188">
        <v>54626</v>
      </c>
      <c r="M121" s="199">
        <v>5.4626001147146026E-5</v>
      </c>
      <c r="N121" s="199">
        <v>2.3181253559894938E-2</v>
      </c>
      <c r="O121" s="105">
        <v>2.3333333333333335E-3</v>
      </c>
      <c r="P121" s="179">
        <v>5.4626001147146026E-5</v>
      </c>
      <c r="Q121" s="179">
        <v>4.2735301068382524E-4</v>
      </c>
      <c r="R121" s="179">
        <v>0</v>
      </c>
      <c r="S121" s="189">
        <v>7.82</v>
      </c>
      <c r="T121" s="91"/>
      <c r="U121" s="199">
        <v>0.53116771467993662</v>
      </c>
    </row>
    <row r="122" spans="1:21" x14ac:dyDescent="0.3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1.8077333333333331E-3</v>
      </c>
      <c r="J122" s="199">
        <v>7.5832083843765306E-5</v>
      </c>
      <c r="K122" s="199">
        <v>4.6689334016729206E-5</v>
      </c>
      <c r="L122" s="188">
        <v>46689</v>
      </c>
      <c r="M122" s="199">
        <v>4.6689000980469022E-5</v>
      </c>
      <c r="N122" s="199">
        <v>2.214718463412722E-2</v>
      </c>
      <c r="O122" s="105">
        <v>2.3333333333333335E-3</v>
      </c>
      <c r="P122" s="179">
        <v>4.6689000980469022E-5</v>
      </c>
      <c r="Q122" s="179">
        <v>3.8447000961175024E-4</v>
      </c>
      <c r="R122" s="179">
        <v>0</v>
      </c>
      <c r="S122" s="189">
        <v>8.23</v>
      </c>
      <c r="T122" s="91"/>
      <c r="U122" s="199">
        <v>0.53993864838765926</v>
      </c>
    </row>
    <row r="123" spans="1:21" x14ac:dyDescent="0.3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1.8077333333333331E-3</v>
      </c>
      <c r="J123" s="199">
        <v>6.4753159062958438E-5</v>
      </c>
      <c r="K123" s="199">
        <v>3.9868110157141985E-5</v>
      </c>
      <c r="L123" s="188">
        <v>39868</v>
      </c>
      <c r="M123" s="199">
        <v>3.9868000837228018E-5</v>
      </c>
      <c r="N123" s="199">
        <v>2.0905654206023805E-2</v>
      </c>
      <c r="O123" s="105">
        <v>2.3333333333333335E-3</v>
      </c>
      <c r="P123" s="179">
        <v>3.9868000837228018E-5</v>
      </c>
      <c r="Q123" s="179">
        <v>3.460800086520002E-4</v>
      </c>
      <c r="R123" s="179">
        <v>0</v>
      </c>
      <c r="S123" s="189">
        <v>8.68</v>
      </c>
      <c r="T123" s="91"/>
      <c r="U123" s="199">
        <v>0.54798421649816254</v>
      </c>
    </row>
    <row r="124" spans="1:21" x14ac:dyDescent="0.3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1.8077333333333331E-3</v>
      </c>
      <c r="J124" s="179">
        <v>5.5375134005084526E-5</v>
      </c>
      <c r="K124" s="179">
        <v>3.409411949052086E-5</v>
      </c>
      <c r="L124" s="188">
        <v>34094</v>
      </c>
      <c r="M124" s="179">
        <v>3.4094000715974015E-5</v>
      </c>
      <c r="N124" s="179">
        <v>1.9583843468882874E-2</v>
      </c>
      <c r="O124" s="105">
        <v>2.3333333333333335E-3</v>
      </c>
      <c r="P124" s="179">
        <v>3.4094000715974015E-5</v>
      </c>
      <c r="Q124" s="179">
        <v>3.1015400775385017E-4</v>
      </c>
      <c r="R124" s="179">
        <v>0</v>
      </c>
      <c r="S124" s="189">
        <v>9.1</v>
      </c>
      <c r="T124" s="91"/>
      <c r="U124" s="179">
        <v>0.55433683780878396</v>
      </c>
    </row>
    <row r="125" spans="1:21" x14ac:dyDescent="0.3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1.8077333333333331E-3</v>
      </c>
      <c r="J125" s="179">
        <v>4.7222942383241778E-5</v>
      </c>
      <c r="K125" s="179">
        <v>2.9074866711119747E-5</v>
      </c>
      <c r="L125" s="188">
        <v>29074</v>
      </c>
      <c r="M125" s="179">
        <v>2.9074000610554013E-5</v>
      </c>
      <c r="N125" s="179">
        <v>1.8152698519494852E-2</v>
      </c>
      <c r="O125" s="105">
        <v>2.3333333333333335E-3</v>
      </c>
      <c r="P125" s="179">
        <v>2.9074000610554013E-5</v>
      </c>
      <c r="Q125" s="179">
        <v>2.7749600693740016E-4</v>
      </c>
      <c r="R125" s="179">
        <v>0</v>
      </c>
      <c r="S125" s="189">
        <v>9.5399999999999991</v>
      </c>
      <c r="T125" s="91"/>
      <c r="U125" s="179">
        <v>0.56015255402955211</v>
      </c>
    </row>
    <row r="126" spans="1:21" x14ac:dyDescent="0.3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1.8077333333333331E-3</v>
      </c>
      <c r="J126" s="179">
        <v>4.0477542495318448E-5</v>
      </c>
      <c r="K126" s="179">
        <v>2.4921766697509172E-5</v>
      </c>
      <c r="L126" s="188">
        <v>24921</v>
      </c>
      <c r="M126" s="179">
        <v>2.4921000523341011E-5</v>
      </c>
      <c r="N126" s="179">
        <v>1.6805786988395639E-2</v>
      </c>
      <c r="O126" s="105">
        <v>2.3333333333333335E-3</v>
      </c>
      <c r="P126" s="179">
        <v>2.4921000523341011E-5</v>
      </c>
      <c r="Q126" s="179">
        <v>2.4982700624567514E-4</v>
      </c>
      <c r="R126" s="179">
        <v>0</v>
      </c>
      <c r="S126" s="189">
        <v>10.02</v>
      </c>
      <c r="T126" s="91"/>
      <c r="U126" s="179">
        <v>0.56577541145018329</v>
      </c>
    </row>
    <row r="127" spans="1:21" x14ac:dyDescent="0.3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1.8077333333333331E-3</v>
      </c>
      <c r="J127" s="179">
        <v>3.4803410317032601E-5</v>
      </c>
      <c r="K127" s="179">
        <v>2.1428239431756203E-5</v>
      </c>
      <c r="L127" s="188">
        <v>21428</v>
      </c>
      <c r="M127" s="179">
        <v>2.142800044998801E-5</v>
      </c>
      <c r="N127" s="179">
        <v>1.5521272378662136E-2</v>
      </c>
      <c r="O127" s="105">
        <v>2.3333333333333335E-3</v>
      </c>
      <c r="P127" s="179">
        <v>2.142800044998801E-5</v>
      </c>
      <c r="Q127" s="179">
        <v>2.2392200559805014E-4</v>
      </c>
      <c r="R127" s="179">
        <v>0</v>
      </c>
      <c r="S127" s="189">
        <v>10.45</v>
      </c>
      <c r="T127" s="91"/>
      <c r="U127" s="179">
        <v>0.57041148553038556</v>
      </c>
    </row>
    <row r="128" spans="1:21" x14ac:dyDescent="0.3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1.8077333333333331E-3</v>
      </c>
      <c r="J128" s="179">
        <v>2.9995225176808741E-5</v>
      </c>
      <c r="K128" s="179">
        <v>1.8467870276021303E-5</v>
      </c>
      <c r="L128" s="188">
        <v>18467</v>
      </c>
      <c r="M128" s="179">
        <v>1.8467000387807009E-5</v>
      </c>
      <c r="N128" s="179">
        <v>1.4300308096732075E-2</v>
      </c>
      <c r="O128" s="105">
        <v>2.3333333333333335E-3</v>
      </c>
      <c r="P128" s="179">
        <v>1.8467000387807009E-5</v>
      </c>
      <c r="Q128" s="179">
        <v>2.0146700503667514E-4</v>
      </c>
      <c r="R128" s="179">
        <v>0</v>
      </c>
      <c r="S128" s="189">
        <v>10.91</v>
      </c>
      <c r="T128" s="91"/>
      <c r="U128" s="179">
        <v>0.57462227105111441</v>
      </c>
    </row>
    <row r="129" spans="1:21" x14ac:dyDescent="0.3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1.8077333333333331E-3</v>
      </c>
      <c r="J129" s="179">
        <v>2.5760638590399629E-5</v>
      </c>
      <c r="K129" s="179">
        <v>1.5860662119076117E-5</v>
      </c>
      <c r="L129" s="188">
        <v>15860</v>
      </c>
      <c r="M129" s="179">
        <v>1.5860000333060006E-5</v>
      </c>
      <c r="N129" s="179">
        <v>1.3074875018387099E-2</v>
      </c>
      <c r="O129" s="105">
        <v>2.3333333333333335E-3</v>
      </c>
      <c r="P129" s="179">
        <v>1.5860000333060006E-5</v>
      </c>
      <c r="Q129" s="179">
        <v>1.8110900452772511E-4</v>
      </c>
      <c r="R129" s="179">
        <v>0</v>
      </c>
      <c r="S129" s="189">
        <v>11.42</v>
      </c>
      <c r="T129" s="91"/>
      <c r="U129" s="179">
        <v>0.57819078708863703</v>
      </c>
    </row>
    <row r="130" spans="1:21" x14ac:dyDescent="0.3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1.8077333333333331E-3</v>
      </c>
      <c r="J130" s="179">
        <v>2.2363711619271176E-5</v>
      </c>
      <c r="K130" s="179">
        <v>1.3769195684997736E-5</v>
      </c>
      <c r="L130" s="192">
        <v>13769</v>
      </c>
      <c r="M130" s="179">
        <v>1.3769000289149006E-5</v>
      </c>
      <c r="N130" s="179">
        <v>1.2039605303090437E-2</v>
      </c>
      <c r="O130" s="105">
        <v>2.3333333333333335E-3</v>
      </c>
      <c r="P130" s="179">
        <v>1.3769000289149006E-5</v>
      </c>
      <c r="Q130" s="179">
        <v>1.6346100408652509E-4</v>
      </c>
      <c r="R130" s="179">
        <v>0</v>
      </c>
      <c r="S130" s="189">
        <v>11.87</v>
      </c>
      <c r="T130" s="91"/>
      <c r="U130" s="179">
        <v>0.58160603182602288</v>
      </c>
    </row>
    <row r="131" spans="1:21" x14ac:dyDescent="0.3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1.8077333333333331E-3</v>
      </c>
      <c r="J131" s="179">
        <v>1.9319633027046691E-5</v>
      </c>
      <c r="K131" s="179">
        <v>1.1894975764332469E-5</v>
      </c>
      <c r="L131" s="192">
        <v>11894</v>
      </c>
      <c r="M131" s="179">
        <v>1.1894000249774005E-5</v>
      </c>
      <c r="N131" s="179">
        <v>1.0995617618732157E-2</v>
      </c>
      <c r="O131" s="105">
        <v>2.3333333333333335E-3</v>
      </c>
      <c r="P131" s="179">
        <v>1.1894000249774005E-5</v>
      </c>
      <c r="Q131" s="179">
        <v>1.4801600370040009E-4</v>
      </c>
      <c r="R131" s="179">
        <v>0</v>
      </c>
      <c r="S131" s="189">
        <v>12.44</v>
      </c>
      <c r="T131" s="91"/>
      <c r="U131" s="179">
        <v>0.58509858428704342</v>
      </c>
    </row>
    <row r="132" spans="1:21" x14ac:dyDescent="0.3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1.8077333333333331E-3</v>
      </c>
      <c r="J132" s="179">
        <v>1.6785675470529559E-5</v>
      </c>
      <c r="K132" s="179">
        <v>1.0334834136361496E-5</v>
      </c>
      <c r="L132" s="192">
        <v>10334</v>
      </c>
      <c r="M132" s="179">
        <v>1.0334000217014005E-5</v>
      </c>
      <c r="N132" s="179">
        <v>1.0070047395310699E-2</v>
      </c>
      <c r="O132" s="105">
        <v>2.3333333333333335E-3</v>
      </c>
      <c r="P132" s="179">
        <v>1.0334000217014005E-5</v>
      </c>
      <c r="Q132" s="179">
        <v>1.3288400332210008E-4</v>
      </c>
      <c r="R132" s="179">
        <v>0</v>
      </c>
      <c r="S132" s="189">
        <v>12.86</v>
      </c>
      <c r="T132" s="91"/>
      <c r="U132" s="179">
        <v>0.58790730776309064</v>
      </c>
    </row>
    <row r="133" spans="1:21" x14ac:dyDescent="0.3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1.8077333333333331E-3</v>
      </c>
      <c r="J133" s="179">
        <v>1.1513048745261983E-4</v>
      </c>
      <c r="K133" s="179">
        <v>7.0885112365617323E-5</v>
      </c>
      <c r="L133" s="192">
        <v>70885</v>
      </c>
      <c r="M133" s="179">
        <v>7.0885001488585036E-5</v>
      </c>
      <c r="N133" s="179">
        <v>9.3663062314971651E-2</v>
      </c>
      <c r="O133" s="105">
        <v>2.3333333333333335E-3</v>
      </c>
      <c r="P133" s="179">
        <v>7.0885001488585036E-5</v>
      </c>
      <c r="Q133" s="179">
        <v>1.1697930292448257E-3</v>
      </c>
      <c r="R133" s="179">
        <v>0</v>
      </c>
      <c r="S133" s="189">
        <v>16.5</v>
      </c>
      <c r="T133" s="91"/>
      <c r="U133" s="179">
        <v>0.59869619235953719</v>
      </c>
    </row>
    <row r="134" spans="1:21" x14ac:dyDescent="0.3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1.8077333333333331E-3</v>
      </c>
      <c r="J134" s="179">
        <v>1.6152389101181004E-5</v>
      </c>
      <c r="K134" s="179">
        <v>9.9449237273626602E-6</v>
      </c>
      <c r="L134" s="192">
        <v>9944</v>
      </c>
      <c r="M134" s="179">
        <v>9.9440002088240046E-6</v>
      </c>
      <c r="N134" s="179">
        <v>2.3667433506838378E-2</v>
      </c>
      <c r="O134" s="105">
        <v>2.3333333333333335E-3</v>
      </c>
      <c r="P134" s="179">
        <v>9.9440002088240046E-6</v>
      </c>
      <c r="Q134" s="179">
        <v>2.7582200689555016E-4</v>
      </c>
      <c r="R134" s="179">
        <v>0</v>
      </c>
      <c r="S134" s="189">
        <v>27.74</v>
      </c>
      <c r="T134" s="91"/>
      <c r="U134" s="179">
        <v>0.59860977513435354</v>
      </c>
    </row>
    <row r="135" spans="1:21" x14ac:dyDescent="0.3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1.8077333333333331E-3</v>
      </c>
      <c r="J135" s="179">
        <v>4.7509335620587698E-6</v>
      </c>
      <c r="K135" s="179">
        <v>2.925119721452679E-6</v>
      </c>
      <c r="L135" s="192">
        <v>2925</v>
      </c>
      <c r="M135" s="179">
        <v>2.9250000614250014E-6</v>
      </c>
      <c r="N135" s="179">
        <v>1.0023990742952101E-2</v>
      </c>
      <c r="O135" s="105">
        <v>2.3333333333333335E-3</v>
      </c>
      <c r="P135" s="179">
        <v>2.9250000614250014E-6</v>
      </c>
      <c r="Q135" s="179">
        <v>1.0459900261497507E-4</v>
      </c>
      <c r="R135" s="179">
        <v>0</v>
      </c>
      <c r="S135" s="189">
        <v>35.76</v>
      </c>
      <c r="T135" s="91"/>
      <c r="U135" s="179">
        <v>0.5718032900793858</v>
      </c>
    </row>
    <row r="136" spans="1:21" x14ac:dyDescent="0.3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1.8077333333333331E-3</v>
      </c>
      <c r="J136" s="179">
        <v>2.37560212754987E-6</v>
      </c>
      <c r="K136" s="179">
        <v>1.4626431927222787E-6</v>
      </c>
      <c r="L136" s="192">
        <v>1462</v>
      </c>
      <c r="M136" s="179">
        <v>1.4620000307020006E-6</v>
      </c>
      <c r="N136" s="179">
        <v>6.5236993872711604E-3</v>
      </c>
      <c r="O136" s="105">
        <v>2.3333333333333335E-3</v>
      </c>
      <c r="P136" s="179">
        <v>1.4620000307020006E-6</v>
      </c>
      <c r="Q136" s="179">
        <v>5.2747001318675036E-5</v>
      </c>
      <c r="R136" s="179">
        <v>0</v>
      </c>
      <c r="S136" s="189">
        <v>36.08</v>
      </c>
      <c r="T136" s="91"/>
      <c r="U136" s="179">
        <v>0.53357712175811689</v>
      </c>
    </row>
    <row r="137" spans="1:21" x14ac:dyDescent="0.3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 x14ac:dyDescent="0.3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 x14ac:dyDescent="0.3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 x14ac:dyDescent="0.3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 x14ac:dyDescent="0.3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 x14ac:dyDescent="0.3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2.7115999999999998E-3</v>
      </c>
      <c r="J142" s="179">
        <v>9.782508134342851E-6</v>
      </c>
      <c r="K142" s="179">
        <v>6.0230283364849866E-6</v>
      </c>
      <c r="L142" s="192">
        <v>6023</v>
      </c>
      <c r="M142" s="179">
        <v>6.0230001264830023E-6</v>
      </c>
      <c r="N142" s="179">
        <v>8.4797457950735206E-2</v>
      </c>
      <c r="O142" s="47">
        <v>3.4999999999999996E-3</v>
      </c>
      <c r="P142" s="179">
        <v>6.0230001264830023E-6</v>
      </c>
      <c r="Q142" s="179">
        <v>1.2316600307915007E-4</v>
      </c>
      <c r="R142" s="179">
        <v>0</v>
      </c>
      <c r="S142" s="189">
        <v>20.45</v>
      </c>
      <c r="T142" s="200"/>
      <c r="U142" s="179">
        <v>0.53430923448139311</v>
      </c>
    </row>
    <row r="143" spans="1:21" x14ac:dyDescent="0.3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 x14ac:dyDescent="0.3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 x14ac:dyDescent="0.3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 x14ac:dyDescent="0.3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 x14ac:dyDescent="0.3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 x14ac:dyDescent="0.3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 x14ac:dyDescent="0.3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 x14ac:dyDescent="0.3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 x14ac:dyDescent="0.3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 x14ac:dyDescent="0.3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 x14ac:dyDescent="0.3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 x14ac:dyDescent="0.3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 x14ac:dyDescent="0.3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 x14ac:dyDescent="0.3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 x14ac:dyDescent="0.3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 x14ac:dyDescent="0.3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 x14ac:dyDescent="0.3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 x14ac:dyDescent="0.3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 x14ac:dyDescent="0.3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 x14ac:dyDescent="0.3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 x14ac:dyDescent="0.3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 x14ac:dyDescent="0.3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 x14ac:dyDescent="0.3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 x14ac:dyDescent="0.3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 x14ac:dyDescent="0.3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 x14ac:dyDescent="0.3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 x14ac:dyDescent="0.3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 x14ac:dyDescent="0.3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 x14ac:dyDescent="0.3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 x14ac:dyDescent="0.3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 x14ac:dyDescent="0.3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 x14ac:dyDescent="0.3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 x14ac:dyDescent="0.3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 x14ac:dyDescent="0.3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 x14ac:dyDescent="0.3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 x14ac:dyDescent="0.3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 x14ac:dyDescent="0.3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 x14ac:dyDescent="0.3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 x14ac:dyDescent="0.3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 x14ac:dyDescent="0.3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 x14ac:dyDescent="0.3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 x14ac:dyDescent="0.3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 x14ac:dyDescent="0.3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 x14ac:dyDescent="0.3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 x14ac:dyDescent="0.3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 x14ac:dyDescent="0.3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 x14ac:dyDescent="0.3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 x14ac:dyDescent="0.3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 x14ac:dyDescent="0.3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 x14ac:dyDescent="0.3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 x14ac:dyDescent="0.3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 x14ac:dyDescent="0.3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 x14ac:dyDescent="0.3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 x14ac:dyDescent="0.3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 x14ac:dyDescent="0.3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 x14ac:dyDescent="0.3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 x14ac:dyDescent="0.3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 x14ac:dyDescent="0.3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 x14ac:dyDescent="0.3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 x14ac:dyDescent="0.3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 x14ac:dyDescent="0.3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 x14ac:dyDescent="0.3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 x14ac:dyDescent="0.3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 x14ac:dyDescent="0.3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 x14ac:dyDescent="0.3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 x14ac:dyDescent="0.3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 x14ac:dyDescent="0.3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 x14ac:dyDescent="0.3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 x14ac:dyDescent="0.3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 x14ac:dyDescent="0.3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 x14ac:dyDescent="0.3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 x14ac:dyDescent="0.3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 x14ac:dyDescent="0.3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 x14ac:dyDescent="0.3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 x14ac:dyDescent="0.3">
      <c r="A222" s="212" t="s">
        <v>72</v>
      </c>
      <c r="B222" s="213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 x14ac:dyDescent="0.3">
      <c r="G223" s="22"/>
    </row>
    <row r="224" spans="1:20" x14ac:dyDescent="0.3">
      <c r="G224" s="22"/>
    </row>
    <row r="225" spans="1:22" s="149" customFormat="1" x14ac:dyDescent="0.3">
      <c r="A225" s="210" t="s">
        <v>300</v>
      </c>
      <c r="B225" s="210"/>
      <c r="C225" s="210"/>
      <c r="D225" s="210"/>
      <c r="E225" s="210"/>
      <c r="F225" s="210"/>
      <c r="G225" s="210"/>
      <c r="H225" s="210"/>
      <c r="I225" s="147"/>
      <c r="J225" s="148"/>
      <c r="K225" s="148"/>
      <c r="L225" s="148"/>
      <c r="M225" s="148"/>
      <c r="N225" s="148"/>
      <c r="O225" s="145"/>
    </row>
    <row r="226" spans="1:22" x14ac:dyDescent="0.3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 x14ac:dyDescent="0.3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 x14ac:dyDescent="0.3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0.36154330707260368</v>
      </c>
    </row>
    <row r="230" spans="1:22" x14ac:dyDescent="0.3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1">
        <f>V229*12</f>
        <v>4.338519684871244</v>
      </c>
    </row>
    <row r="231" spans="1:22" x14ac:dyDescent="0.3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 x14ac:dyDescent="0.3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 x14ac:dyDescent="0.3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 x14ac:dyDescent="0.3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 x14ac:dyDescent="0.3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 x14ac:dyDescent="0.3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 x14ac:dyDescent="0.3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 x14ac:dyDescent="0.3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 x14ac:dyDescent="0.3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 x14ac:dyDescent="0.3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 x14ac:dyDescent="0.3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 x14ac:dyDescent="0.3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6.0503820056230999E-2</v>
      </c>
      <c r="L242" s="103">
        <v>60503820</v>
      </c>
      <c r="M242" s="55">
        <v>6.0503820968061138E-2</v>
      </c>
      <c r="N242" s="55">
        <v>1.3662405794222978</v>
      </c>
      <c r="O242" s="105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1"/>
      <c r="U242" s="179">
        <v>0.30237898056905232</v>
      </c>
    </row>
    <row r="243" spans="1:21" x14ac:dyDescent="0.3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6.0698536006813353E-2</v>
      </c>
      <c r="L243" s="103">
        <v>60698536</v>
      </c>
      <c r="M243" s="55">
        <v>6.0698536971176595E-2</v>
      </c>
      <c r="N243" s="55">
        <v>1.6734498105692366</v>
      </c>
      <c r="O243" s="105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1"/>
      <c r="U243" s="179">
        <v>0.3162044578648337</v>
      </c>
    </row>
    <row r="244" spans="1:21" x14ac:dyDescent="0.3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4.39214414206252E-2</v>
      </c>
      <c r="L244" s="103">
        <v>43921441</v>
      </c>
      <c r="M244" s="55">
        <v>4.3921441702743071E-2</v>
      </c>
      <c r="N244" s="55">
        <v>1.4304767335805171</v>
      </c>
      <c r="O244" s="105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1"/>
      <c r="U244" s="179">
        <v>0.32743314564967207</v>
      </c>
    </row>
    <row r="245" spans="1:21" x14ac:dyDescent="0.3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0.12977058384753296</v>
      </c>
      <c r="L245" s="103">
        <v>129770583</v>
      </c>
      <c r="M245" s="55">
        <v>0.12977058507632935</v>
      </c>
      <c r="N245" s="55">
        <v>4.8731978980158654</v>
      </c>
      <c r="O245" s="105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1"/>
      <c r="U245" s="179">
        <v>0.33705596911860491</v>
      </c>
    </row>
    <row r="246" spans="1:21" x14ac:dyDescent="0.3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0.13133203172152469</v>
      </c>
      <c r="L246" s="103">
        <v>131332031</v>
      </c>
      <c r="M246" s="55">
        <v>0.13133203310131253</v>
      </c>
      <c r="N246" s="55">
        <v>5.5882910987483632</v>
      </c>
      <c r="O246" s="105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1"/>
      <c r="U246" s="179">
        <v>0.34630663093382918</v>
      </c>
    </row>
    <row r="247" spans="1:21" x14ac:dyDescent="0.3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0.13273360247681401</v>
      </c>
      <c r="L247" s="103">
        <v>132733602</v>
      </c>
      <c r="M247" s="55">
        <v>0.13273360412373766</v>
      </c>
      <c r="N247" s="55">
        <v>6.3117976804507174</v>
      </c>
      <c r="O247" s="105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1"/>
      <c r="U247" s="179">
        <v>0.35514780883072311</v>
      </c>
    </row>
    <row r="248" spans="1:21" x14ac:dyDescent="0.3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3">
        <v>82068470</v>
      </c>
      <c r="M248" s="55">
        <v>8.206847131309554E-2</v>
      </c>
      <c r="N248" s="55">
        <v>4.522727771493579</v>
      </c>
      <c r="O248" s="105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1"/>
      <c r="U248" s="179">
        <v>0.36609409525769698</v>
      </c>
    </row>
    <row r="249" spans="1:21" x14ac:dyDescent="0.3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20.308117499999998</v>
      </c>
      <c r="J249" s="55">
        <v>0.34957187190661743</v>
      </c>
      <c r="K249" s="55">
        <v>0.11731235462440874</v>
      </c>
      <c r="L249" s="103">
        <v>117312354</v>
      </c>
      <c r="M249" s="55">
        <v>0.11731235587699769</v>
      </c>
      <c r="N249" s="55">
        <v>7.6341382207203035</v>
      </c>
      <c r="O249" s="105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1"/>
      <c r="U249" s="179">
        <v>0.37920328529188319</v>
      </c>
    </row>
    <row r="250" spans="1:21" x14ac:dyDescent="0.3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17.333696249999999</v>
      </c>
      <c r="J250" s="55">
        <v>0.31393113722569754</v>
      </c>
      <c r="K250" s="55">
        <v>0.10535172837848626</v>
      </c>
      <c r="L250" s="103">
        <v>105351728</v>
      </c>
      <c r="M250" s="55">
        <v>0.10535172968562767</v>
      </c>
      <c r="N250" s="55">
        <v>7.9086098670691172</v>
      </c>
      <c r="O250" s="105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1"/>
      <c r="U250" s="179">
        <v>0.39031090064681029</v>
      </c>
    </row>
    <row r="251" spans="1:21" x14ac:dyDescent="0.3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3.7987499999999996</v>
      </c>
      <c r="J251" s="55">
        <v>7.163604633202493E-2</v>
      </c>
      <c r="K251" s="55">
        <v>2.4040244500673165E-2</v>
      </c>
      <c r="L251" s="103">
        <v>24040244</v>
      </c>
      <c r="M251" s="55">
        <v>2.4040244384643909E-2</v>
      </c>
      <c r="N251" s="55">
        <v>2.0448986496079256</v>
      </c>
      <c r="O251" s="105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1"/>
      <c r="U251" s="179">
        <v>0.40047450541398422</v>
      </c>
    </row>
    <row r="252" spans="1:21" x14ac:dyDescent="0.3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3.7987499999999996</v>
      </c>
      <c r="J252" s="102">
        <v>7.3464554345526248E-2</v>
      </c>
      <c r="K252" s="102">
        <v>2.4653871047178432E-2</v>
      </c>
      <c r="L252" s="103">
        <v>24653871</v>
      </c>
      <c r="M252" s="102">
        <v>2.4653871394461943E-2</v>
      </c>
      <c r="N252" s="102">
        <v>2.3432627128428831</v>
      </c>
      <c r="O252" s="105">
        <v>11.25</v>
      </c>
      <c r="P252" s="55">
        <v>2.4653871394461943E-2</v>
      </c>
      <c r="Q252" s="102">
        <v>3.2286981678026613E-2</v>
      </c>
      <c r="R252" s="55">
        <v>1.2048192771084338E-2</v>
      </c>
      <c r="S252" s="74">
        <v>1.31</v>
      </c>
      <c r="T252" s="91"/>
      <c r="U252" s="199">
        <v>0.40980344805207769</v>
      </c>
    </row>
    <row r="253" spans="1:21" x14ac:dyDescent="0.3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3.7987499999999996</v>
      </c>
      <c r="J253" s="102">
        <v>0.15012878440296565</v>
      </c>
      <c r="K253" s="102">
        <v>5.0381516965749648E-2</v>
      </c>
      <c r="L253" s="103">
        <v>50381516</v>
      </c>
      <c r="M253" s="102">
        <v>5.0381516806104268E-2</v>
      </c>
      <c r="N253" s="102">
        <v>5.5447658456890281</v>
      </c>
      <c r="O253" s="105">
        <v>11.25</v>
      </c>
      <c r="P253" s="55">
        <v>5.0381516806104268E-2</v>
      </c>
      <c r="Q253" s="102">
        <v>6.5980192385584044E-2</v>
      </c>
      <c r="R253" s="55">
        <v>6.0240963855421686E-2</v>
      </c>
      <c r="S253" s="74">
        <v>1.31</v>
      </c>
      <c r="T253" s="91"/>
      <c r="U253" s="199">
        <v>0.421465812891617</v>
      </c>
    </row>
    <row r="254" spans="1:21" x14ac:dyDescent="0.3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1.5194999999999999</v>
      </c>
      <c r="J254" s="102">
        <v>6.0969493612543675E-2</v>
      </c>
      <c r="K254" s="102">
        <v>2.046067041073607E-2</v>
      </c>
      <c r="L254" s="103">
        <v>20460670</v>
      </c>
      <c r="M254" s="102">
        <v>2.0460670327370725E-2</v>
      </c>
      <c r="N254" s="102">
        <v>2.6601890555989365</v>
      </c>
      <c r="O254" s="105"/>
      <c r="P254" s="55">
        <v>2.0460670327370725E-2</v>
      </c>
      <c r="Q254" s="102">
        <v>4.0193279844058877E-2</v>
      </c>
      <c r="R254" s="55">
        <v>7.2289156626506021E-2</v>
      </c>
      <c r="S254" s="74">
        <v>1.96</v>
      </c>
      <c r="T254" s="91"/>
      <c r="U254" s="199">
        <v>0.43566693356949571</v>
      </c>
    </row>
    <row r="255" spans="1:21" x14ac:dyDescent="0.3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0.60780000000000001</v>
      </c>
      <c r="J255" s="102">
        <v>2.4084041564099851E-2</v>
      </c>
      <c r="K255" s="102">
        <v>8.082331136503541E-3</v>
      </c>
      <c r="L255" s="103">
        <v>8082331</v>
      </c>
      <c r="M255" s="102">
        <v>8.0823311293172981E-3</v>
      </c>
      <c r="N255" s="102">
        <v>1.2123270355595792</v>
      </c>
      <c r="O255" s="105"/>
      <c r="P255" s="55">
        <v>8.0823311293172981E-3</v>
      </c>
      <c r="Q255" s="102">
        <v>1.5877065333418372E-2</v>
      </c>
      <c r="R255" s="55">
        <v>2.4096385542168676E-2</v>
      </c>
      <c r="S255" s="74">
        <v>1.96</v>
      </c>
      <c r="T255" s="91"/>
      <c r="U255" s="199">
        <v>0.44717023498564051</v>
      </c>
    </row>
    <row r="256" spans="1:21" x14ac:dyDescent="0.3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0.11396249999999998</v>
      </c>
      <c r="J256" s="102">
        <v>4.4337010430781374E-3</v>
      </c>
      <c r="K256" s="102">
        <v>1.4878997735925884E-3</v>
      </c>
      <c r="L256" s="103">
        <v>1487899</v>
      </c>
      <c r="M256" s="102">
        <v>1.4878990238063844E-3</v>
      </c>
      <c r="N256" s="102">
        <v>0.25289740165298125</v>
      </c>
      <c r="O256" s="105"/>
      <c r="P256" s="55">
        <v>1.4878990238063844E-3</v>
      </c>
      <c r="Q256" s="102">
        <v>2.9228540613799353E-3</v>
      </c>
      <c r="R256" s="55">
        <v>3.614457831325301E-2</v>
      </c>
      <c r="S256" s="74">
        <v>1.96</v>
      </c>
      <c r="T256" s="91"/>
      <c r="U256" s="199">
        <v>0.45747273730325311</v>
      </c>
    </row>
    <row r="257" spans="1:21" x14ac:dyDescent="0.3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9.8767499999999994E-2</v>
      </c>
      <c r="J257" s="102">
        <v>3.7015367414816066E-3</v>
      </c>
      <c r="K257" s="102">
        <v>1.2421937397410735E-3</v>
      </c>
      <c r="L257" s="103">
        <v>1242193</v>
      </c>
      <c r="M257" s="102">
        <v>1.2421930198750883E-3</v>
      </c>
      <c r="N257" s="102">
        <v>0.23596294936678203</v>
      </c>
      <c r="O257" s="105"/>
      <c r="P257" s="55">
        <v>1.2421930198750883E-3</v>
      </c>
      <c r="Q257" s="102">
        <v>2.440185051243886E-3</v>
      </c>
      <c r="R257" s="55">
        <v>0</v>
      </c>
      <c r="S257" s="74">
        <v>1.96</v>
      </c>
      <c r="T257" s="91"/>
      <c r="U257" s="199">
        <v>0.46688540167069742</v>
      </c>
    </row>
    <row r="258" spans="1:21" x14ac:dyDescent="0.3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0.15194999999999997</v>
      </c>
      <c r="J258" s="102">
        <v>1.3261731475118844E-2</v>
      </c>
      <c r="K258" s="102">
        <v>4.4504866402935959E-3</v>
      </c>
      <c r="L258" s="103">
        <v>4450486</v>
      </c>
      <c r="M258" s="102">
        <v>4.4504860712077775E-3</v>
      </c>
      <c r="N258" s="102">
        <v>0.9993733710687116</v>
      </c>
      <c r="O258" s="105"/>
      <c r="P258" s="55">
        <v>4.4504860712077775E-3</v>
      </c>
      <c r="Q258" s="102">
        <v>8.7426091835947923E-3</v>
      </c>
      <c r="R258" s="55">
        <v>6.0240963855421686E-2</v>
      </c>
      <c r="S258" s="74">
        <v>1.96</v>
      </c>
      <c r="T258" s="91"/>
      <c r="U258" s="199">
        <v>0.48025330649648901</v>
      </c>
    </row>
    <row r="259" spans="1:21" x14ac:dyDescent="0.3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2.7350999999999993E-2</v>
      </c>
      <c r="J259" s="102">
        <v>2.1025954773218457E-3</v>
      </c>
      <c r="K259" s="102">
        <v>7.0560719008064168E-4</v>
      </c>
      <c r="L259" s="103">
        <v>705607</v>
      </c>
      <c r="M259" s="102">
        <v>7.0560701128971213E-4</v>
      </c>
      <c r="N259" s="102">
        <v>0.19365801056262841</v>
      </c>
      <c r="O259" s="105"/>
      <c r="P259" s="55">
        <v>7.0560701128971213E-4</v>
      </c>
      <c r="Q259" s="102">
        <v>1.3861060291082267E-3</v>
      </c>
      <c r="R259" s="55">
        <v>2.4096385542168676E-2</v>
      </c>
      <c r="S259" s="74">
        <v>1.96</v>
      </c>
      <c r="T259" s="91"/>
      <c r="U259" s="199">
        <v>0.49682640747581852</v>
      </c>
    </row>
    <row r="260" spans="1:21" x14ac:dyDescent="0.3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2.4311999999999997E-2</v>
      </c>
      <c r="J260" s="102">
        <v>1.6211908704888629E-3</v>
      </c>
      <c r="K260" s="102">
        <v>5.4405326514213499E-4</v>
      </c>
      <c r="L260" s="103">
        <v>544053</v>
      </c>
      <c r="M260" s="102">
        <v>5.4405300870484811E-4</v>
      </c>
      <c r="N260" s="102">
        <v>0.17650125804133779</v>
      </c>
      <c r="O260" s="105"/>
      <c r="P260" s="55">
        <v>5.4405300870484811E-4</v>
      </c>
      <c r="Q260" s="102">
        <v>1.0687470224436874E-3</v>
      </c>
      <c r="R260" s="55">
        <v>1.2048192771084338E-2</v>
      </c>
      <c r="S260" s="74">
        <v>1.96</v>
      </c>
      <c r="T260" s="91"/>
      <c r="U260" s="199">
        <v>0.5100563402168331</v>
      </c>
    </row>
    <row r="261" spans="1:21" x14ac:dyDescent="0.3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2.5324999999999996E-3</v>
      </c>
      <c r="J261" s="102">
        <v>1.4507870067490076E-4</v>
      </c>
      <c r="K261" s="102">
        <v>4.8686766155398511E-5</v>
      </c>
      <c r="L261" s="103">
        <v>48686</v>
      </c>
      <c r="M261" s="102">
        <v>4.8686000778976013E-5</v>
      </c>
      <c r="N261" s="102">
        <v>1.8229219593189062E-2</v>
      </c>
      <c r="O261" s="105"/>
      <c r="P261" s="55">
        <v>4.8686000778976013E-5</v>
      </c>
      <c r="Q261" s="102">
        <v>9.5641002008461039E-5</v>
      </c>
      <c r="R261" s="55">
        <v>0</v>
      </c>
      <c r="S261" s="74">
        <v>1.96</v>
      </c>
      <c r="T261" s="91"/>
      <c r="U261" s="199">
        <v>0.52143714187281465</v>
      </c>
    </row>
    <row r="262" spans="1:21" x14ac:dyDescent="0.3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1.6883333333333334E-3</v>
      </c>
      <c r="J262" s="102">
        <v>8.2863921716842359E-5</v>
      </c>
      <c r="K262" s="102">
        <v>2.7808192109381888E-5</v>
      </c>
      <c r="L262" s="103">
        <v>27808</v>
      </c>
      <c r="M262" s="102">
        <v>2.7808000444928008E-5</v>
      </c>
      <c r="N262" s="102">
        <v>1.1800686408860925E-2</v>
      </c>
      <c r="O262" s="105"/>
      <c r="P262" s="55">
        <v>2.7808000444928008E-5</v>
      </c>
      <c r="Q262" s="102">
        <v>5.4626001147146026E-5</v>
      </c>
      <c r="R262" s="55">
        <v>0</v>
      </c>
      <c r="S262" s="74">
        <v>1.96</v>
      </c>
      <c r="T262" s="91"/>
      <c r="U262" s="199">
        <v>0.53100027358521928</v>
      </c>
    </row>
    <row r="263" spans="1:21" x14ac:dyDescent="0.3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1.6883333333333334E-3</v>
      </c>
      <c r="J263" s="102">
        <v>7.0823407705537567E-5</v>
      </c>
      <c r="K263" s="102">
        <v>2.3767532196299187E-5</v>
      </c>
      <c r="L263" s="103">
        <v>23767</v>
      </c>
      <c r="M263" s="102">
        <v>2.3767000380272007E-5</v>
      </c>
      <c r="N263" s="102">
        <v>1.1274007465729421E-2</v>
      </c>
      <c r="O263" s="105"/>
      <c r="P263" s="55">
        <v>2.3767000380272007E-5</v>
      </c>
      <c r="Q263" s="102">
        <v>4.6689000980469022E-5</v>
      </c>
      <c r="R263" s="55">
        <v>0</v>
      </c>
      <c r="S263" s="74">
        <v>1.96</v>
      </c>
      <c r="T263" s="91"/>
      <c r="U263" s="199">
        <v>0.53927150015387737</v>
      </c>
    </row>
    <row r="264" spans="1:21" x14ac:dyDescent="0.3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1.6883333333333334E-3</v>
      </c>
      <c r="J264" s="102">
        <v>6.0476241085315782E-5</v>
      </c>
      <c r="K264" s="102">
        <v>2.0295140458117337E-5</v>
      </c>
      <c r="L264" s="103">
        <v>20295</v>
      </c>
      <c r="M264" s="102">
        <v>2.0295000324720006E-5</v>
      </c>
      <c r="N264" s="102">
        <v>1.0642125263114574E-2</v>
      </c>
      <c r="O264" s="105"/>
      <c r="P264" s="55">
        <v>2.0295000324720006E-5</v>
      </c>
      <c r="Q264" s="102">
        <v>3.9868000837228018E-5</v>
      </c>
      <c r="R264" s="55">
        <v>0</v>
      </c>
      <c r="S264" s="74">
        <v>1.96</v>
      </c>
      <c r="T264" s="91"/>
      <c r="U264" s="199">
        <v>0.54676261482494559</v>
      </c>
    </row>
    <row r="265" spans="1:21" x14ac:dyDescent="0.3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1.6883333333333334E-3</v>
      </c>
      <c r="J265" s="55">
        <v>5.1717630501503383E-5</v>
      </c>
      <c r="K265" s="55">
        <v>1.7355850104974227E-5</v>
      </c>
      <c r="L265" s="103">
        <v>17355</v>
      </c>
      <c r="M265" s="55">
        <v>1.7355000277680005E-5</v>
      </c>
      <c r="N265" s="55">
        <v>9.9688391418746476E-3</v>
      </c>
      <c r="O265" s="105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1"/>
      <c r="U265" s="179">
        <v>0.55355376742561602</v>
      </c>
    </row>
    <row r="266" spans="1:21" x14ac:dyDescent="0.3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1.6883333333333334E-3</v>
      </c>
      <c r="J266" s="55">
        <v>4.4103887588715086E-5</v>
      </c>
      <c r="K266" s="55">
        <v>1.4800764354703392E-5</v>
      </c>
      <c r="L266" s="103">
        <v>14800</v>
      </c>
      <c r="M266" s="55">
        <v>1.4800000236800004E-5</v>
      </c>
      <c r="N266" s="55">
        <v>9.2405563990240105E-3</v>
      </c>
      <c r="O266" s="105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1"/>
      <c r="U266" s="179">
        <v>0.55890973295901325</v>
      </c>
    </row>
    <row r="267" spans="1:21" x14ac:dyDescent="0.3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1.6883333333333334E-3</v>
      </c>
      <c r="J267" s="55">
        <v>3.7804018428010758E-5</v>
      </c>
      <c r="K267" s="55">
        <v>1.2686599730882203E-5</v>
      </c>
      <c r="L267" s="103">
        <v>12686</v>
      </c>
      <c r="M267" s="55">
        <v>1.2686000202976003E-5</v>
      </c>
      <c r="N267" s="55">
        <v>8.5549621872635911E-3</v>
      </c>
      <c r="O267" s="105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1"/>
      <c r="U267" s="179">
        <v>0.56408631602044401</v>
      </c>
    </row>
    <row r="268" spans="1:21" x14ac:dyDescent="0.3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1.6883333333333334E-3</v>
      </c>
      <c r="J268" s="55">
        <v>3.2504660210903185E-5</v>
      </c>
      <c r="K268" s="55">
        <v>1.0908195229809618E-5</v>
      </c>
      <c r="L268" s="103">
        <v>10908</v>
      </c>
      <c r="M268" s="55">
        <v>1.0908000174528003E-5</v>
      </c>
      <c r="N268" s="55">
        <v>7.9011591497067553E-3</v>
      </c>
      <c r="O268" s="105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1"/>
      <c r="U268" s="179">
        <v>0.56856346140145408</v>
      </c>
    </row>
    <row r="269" spans="1:21" x14ac:dyDescent="0.3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1.6883333333333334E-3</v>
      </c>
      <c r="J269" s="55">
        <v>2.8014053606825545E-5</v>
      </c>
      <c r="K269" s="55">
        <v>9.4011985954894647E-6</v>
      </c>
      <c r="L269" s="103">
        <v>9401</v>
      </c>
      <c r="M269" s="55">
        <v>9.4010001504160026E-6</v>
      </c>
      <c r="N269" s="55">
        <v>7.2798611439428302E-3</v>
      </c>
      <c r="O269" s="105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1"/>
      <c r="U269" s="179">
        <v>0.57334680236536373</v>
      </c>
    </row>
    <row r="270" spans="1:21" x14ac:dyDescent="0.3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1.6883333333333334E-3</v>
      </c>
      <c r="J270" s="55">
        <v>2.4059159621694597E-5</v>
      </c>
      <c r="K270" s="55">
        <v>8.073981038896233E-6</v>
      </c>
      <c r="L270" s="103">
        <v>8073</v>
      </c>
      <c r="M270" s="55">
        <v>8.0730001291680018E-6</v>
      </c>
      <c r="N270" s="55">
        <v>6.6553256932958202E-3</v>
      </c>
      <c r="O270" s="105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1"/>
      <c r="U270" s="179">
        <v>0.57698274648178982</v>
      </c>
    </row>
    <row r="271" spans="1:21" x14ac:dyDescent="0.3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5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1"/>
      <c r="U271" s="179">
        <v>0.58038352925724046</v>
      </c>
    </row>
    <row r="272" spans="1:21" x14ac:dyDescent="0.3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5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1"/>
      <c r="U272" s="179">
        <v>0.58365360408592371</v>
      </c>
    </row>
    <row r="273" spans="1:21" x14ac:dyDescent="0.3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5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1"/>
      <c r="U273" s="179">
        <v>0.58652278290282522</v>
      </c>
    </row>
    <row r="274" spans="1:21" x14ac:dyDescent="0.3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5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1"/>
      <c r="U274" s="179">
        <v>0.59752520032021483</v>
      </c>
    </row>
    <row r="275" spans="1:21" x14ac:dyDescent="0.3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5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1"/>
      <c r="U275" s="179">
        <v>0.60105240338188048</v>
      </c>
    </row>
    <row r="276" spans="1:21" x14ac:dyDescent="0.3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5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1"/>
      <c r="U276" s="179">
        <v>0.57457059818472023</v>
      </c>
    </row>
    <row r="277" spans="1:21" x14ac:dyDescent="0.3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5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1"/>
      <c r="U277" s="179">
        <v>0.53973922050151191</v>
      </c>
    </row>
    <row r="278" spans="1:21" x14ac:dyDescent="0.3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 x14ac:dyDescent="0.3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 x14ac:dyDescent="0.3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 x14ac:dyDescent="0.3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 x14ac:dyDescent="0.3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 x14ac:dyDescent="0.3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5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1"/>
      <c r="U283" s="179">
        <v>0.53459566114129264</v>
      </c>
    </row>
    <row r="284" spans="1:21" x14ac:dyDescent="0.3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 x14ac:dyDescent="0.3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 x14ac:dyDescent="0.3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 x14ac:dyDescent="0.3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 x14ac:dyDescent="0.3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 x14ac:dyDescent="0.3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 x14ac:dyDescent="0.3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 x14ac:dyDescent="0.3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 x14ac:dyDescent="0.3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 x14ac:dyDescent="0.3">
      <c r="A295" s="214" t="s">
        <v>49</v>
      </c>
      <c r="B295" s="214"/>
      <c r="C295" s="214"/>
      <c r="D295" s="214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 x14ac:dyDescent="0.3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 x14ac:dyDescent="0.3">
      <c r="A297" s="63" t="s">
        <v>69</v>
      </c>
      <c r="B297" s="169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 x14ac:dyDescent="0.3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 x14ac:dyDescent="0.3">
      <c r="A299" s="59">
        <v>-1</v>
      </c>
      <c r="B299" s="59">
        <v>0</v>
      </c>
      <c r="C299" s="64">
        <v>0</v>
      </c>
      <c r="D299" s="64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0.36287126399939595</v>
      </c>
    </row>
    <row r="300" spans="1:22" x14ac:dyDescent="0.3">
      <c r="A300" s="151">
        <v>0</v>
      </c>
      <c r="B300" s="151">
        <v>1</v>
      </c>
      <c r="C300" s="190">
        <v>475017</v>
      </c>
      <c r="D300" s="190">
        <v>26811240</v>
      </c>
      <c r="E300" s="179">
        <v>4.7508510059866019E-4</v>
      </c>
      <c r="F300" s="191">
        <v>0.56442695735100012</v>
      </c>
      <c r="G300" s="47">
        <v>242839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1">
        <f>V299*12</f>
        <v>4.3544551679927519</v>
      </c>
    </row>
    <row r="301" spans="1:22" x14ac:dyDescent="0.3">
      <c r="A301" s="151">
        <v>1</v>
      </c>
      <c r="B301" s="151">
        <v>2</v>
      </c>
      <c r="C301" s="190">
        <v>464202</v>
      </c>
      <c r="D301" s="190">
        <v>72048480</v>
      </c>
      <c r="E301" s="179">
        <v>4.642685501110471E-4</v>
      </c>
      <c r="F301" s="191">
        <v>1.5520932697403285</v>
      </c>
      <c r="G301" s="81">
        <f>1+G300*G299</f>
        <v>1.242839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 x14ac:dyDescent="0.3">
      <c r="A302" s="151">
        <v>2</v>
      </c>
      <c r="B302" s="151">
        <v>3</v>
      </c>
      <c r="C302" s="190">
        <v>482666</v>
      </c>
      <c r="D302" s="190">
        <v>123747330</v>
      </c>
      <c r="E302" s="179">
        <v>4.8273519719410662E-4</v>
      </c>
      <c r="F302" s="191">
        <v>2.563829438990938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 x14ac:dyDescent="0.3">
      <c r="A303" s="151">
        <v>3</v>
      </c>
      <c r="B303" s="151">
        <v>4</v>
      </c>
      <c r="C303" s="190">
        <v>481888</v>
      </c>
      <c r="D303" s="190">
        <v>171259550</v>
      </c>
      <c r="E303" s="179">
        <v>4.8195708565648633E-4</v>
      </c>
      <c r="F303" s="191">
        <v>3.5539285062089117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 x14ac:dyDescent="0.3">
      <c r="A304" s="151">
        <v>4</v>
      </c>
      <c r="B304" s="151">
        <v>5</v>
      </c>
      <c r="C304" s="190">
        <v>512172</v>
      </c>
      <c r="D304" s="190">
        <v>233140790</v>
      </c>
      <c r="E304" s="179">
        <v>5.1224542730853213E-4</v>
      </c>
      <c r="F304" s="191">
        <v>4.5520018665604525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 x14ac:dyDescent="0.3">
      <c r="A305" s="151">
        <v>5</v>
      </c>
      <c r="B305" s="151">
        <v>6</v>
      </c>
      <c r="C305" s="190">
        <v>546528</v>
      </c>
      <c r="D305" s="190">
        <v>303496465</v>
      </c>
      <c r="E305" s="179">
        <v>5.466063527410273E-4</v>
      </c>
      <c r="F305" s="191">
        <v>5.5531732134492655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 x14ac:dyDescent="0.3">
      <c r="A306" s="151">
        <v>6</v>
      </c>
      <c r="B306" s="151">
        <v>7</v>
      </c>
      <c r="C306" s="190">
        <v>558333</v>
      </c>
      <c r="D306" s="190">
        <v>365785705</v>
      </c>
      <c r="E306" s="179">
        <v>5.5841304515954538E-4</v>
      </c>
      <c r="F306" s="191">
        <v>6.551389672471446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 x14ac:dyDescent="0.3">
      <c r="A307" s="151">
        <v>7</v>
      </c>
      <c r="B307" s="151">
        <v>8</v>
      </c>
      <c r="C307" s="190">
        <v>582019</v>
      </c>
      <c r="D307" s="190">
        <v>439353295</v>
      </c>
      <c r="E307" s="179">
        <v>5.8210244089228723E-4</v>
      </c>
      <c r="F307" s="191">
        <v>7.5487792494746735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 x14ac:dyDescent="0.3">
      <c r="A308" s="151">
        <v>8</v>
      </c>
      <c r="B308" s="151">
        <v>9</v>
      </c>
      <c r="C308" s="190">
        <v>605777</v>
      </c>
      <c r="D308" s="190">
        <v>517830840</v>
      </c>
      <c r="E308" s="179">
        <v>6.0586384694727685E-4</v>
      </c>
      <c r="F308" s="191">
        <v>8.5482089943989283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 x14ac:dyDescent="0.3">
      <c r="A309" s="151">
        <v>9</v>
      </c>
      <c r="B309" s="151">
        <v>10</v>
      </c>
      <c r="C309" s="190">
        <v>627876</v>
      </c>
      <c r="D309" s="190">
        <v>599383120</v>
      </c>
      <c r="E309" s="179">
        <v>6.2796601516047713E-4</v>
      </c>
      <c r="F309" s="191">
        <v>9.5462021163414423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 x14ac:dyDescent="0.3">
      <c r="A310" s="151">
        <v>10</v>
      </c>
      <c r="B310" s="151">
        <v>15</v>
      </c>
      <c r="C310" s="190">
        <v>3534093</v>
      </c>
      <c r="D310" s="190">
        <v>4457259810</v>
      </c>
      <c r="E310" s="179">
        <v>3.534599663654187E-3</v>
      </c>
      <c r="F310" s="191">
        <v>12.612174637169989</v>
      </c>
      <c r="G310" s="105"/>
      <c r="H310" s="142" t="str">
        <f t="shared" si="6"/>
        <v>(10, 15]</v>
      </c>
      <c r="I310" s="171">
        <v>3.08</v>
      </c>
      <c r="J310" s="179">
        <v>1.0886566964054897E-2</v>
      </c>
      <c r="K310" s="179">
        <v>1.0446810020824772E-2</v>
      </c>
      <c r="L310" s="188">
        <v>10446810</v>
      </c>
      <c r="M310" s="179">
        <v>1.0446810188042584E-2</v>
      </c>
      <c r="N310" s="179">
        <v>0.13175699449295972</v>
      </c>
      <c r="O310" s="105"/>
      <c r="P310" s="179">
        <v>1.0446810188042584E-2</v>
      </c>
      <c r="Q310" s="179">
        <v>1.1910025238200506E-2</v>
      </c>
      <c r="R310" s="179">
        <v>7.2289156626506021E-2</v>
      </c>
      <c r="S310" s="189">
        <v>1.1399999999999999</v>
      </c>
      <c r="T310" s="91"/>
      <c r="U310" s="179">
        <v>0.26623994018568342</v>
      </c>
    </row>
    <row r="311" spans="1:21" x14ac:dyDescent="0.3">
      <c r="A311" s="151">
        <v>15</v>
      </c>
      <c r="B311" s="151">
        <v>20</v>
      </c>
      <c r="C311" s="190">
        <v>4155171</v>
      </c>
      <c r="D311" s="190">
        <v>7312728025</v>
      </c>
      <c r="E311" s="179">
        <v>4.1557667042224503E-3</v>
      </c>
      <c r="F311" s="191">
        <v>17.599102479777606</v>
      </c>
      <c r="G311" s="105"/>
      <c r="H311" s="180" t="str">
        <f t="shared" si="6"/>
        <v>(15, 20]</v>
      </c>
      <c r="I311" s="171">
        <v>9.24</v>
      </c>
      <c r="J311" s="179">
        <v>3.8399284347015443E-2</v>
      </c>
      <c r="K311" s="179">
        <v>3.6848166169685247E-2</v>
      </c>
      <c r="L311" s="188">
        <v>36848166</v>
      </c>
      <c r="M311" s="179">
        <v>3.6848166663266999E-2</v>
      </c>
      <c r="N311" s="179">
        <v>0.64849466129876077</v>
      </c>
      <c r="O311" s="105"/>
      <c r="P311" s="179">
        <v>3.6848166663266999E-2</v>
      </c>
      <c r="Q311" s="179">
        <v>4.186222683724454E-2</v>
      </c>
      <c r="R311" s="179">
        <v>7.2289156626506021E-2</v>
      </c>
      <c r="S311" s="189">
        <v>1.1399999999999999</v>
      </c>
      <c r="T311" s="91"/>
      <c r="U311" s="179">
        <v>0.28653505966539411</v>
      </c>
    </row>
    <row r="312" spans="1:21" x14ac:dyDescent="0.3">
      <c r="A312" s="151">
        <v>20</v>
      </c>
      <c r="B312" s="151">
        <v>25</v>
      </c>
      <c r="C312" s="190">
        <v>4742372</v>
      </c>
      <c r="D312" s="190">
        <v>10711393055</v>
      </c>
      <c r="E312" s="179">
        <v>4.7430518880298379E-3</v>
      </c>
      <c r="F312" s="191">
        <v>22.586572826846986</v>
      </c>
      <c r="G312" s="105"/>
      <c r="H312" s="142" t="str">
        <f t="shared" si="6"/>
        <v>(20, 25]</v>
      </c>
      <c r="I312" s="171">
        <v>21.55</v>
      </c>
      <c r="J312" s="179">
        <v>0.10221276818704302</v>
      </c>
      <c r="K312" s="179">
        <v>9.8083939085505806E-2</v>
      </c>
      <c r="L312" s="188">
        <v>98083939</v>
      </c>
      <c r="M312" s="179">
        <v>9.8083940765510927E-2</v>
      </c>
      <c r="N312" s="179">
        <v>2.2153800712443585</v>
      </c>
      <c r="O312" s="105"/>
      <c r="P312" s="179">
        <v>9.8083940765510927E-2</v>
      </c>
      <c r="Q312" s="179">
        <v>0.11100911122018223</v>
      </c>
      <c r="R312" s="179">
        <v>7.2289156626506021E-2</v>
      </c>
      <c r="S312" s="189">
        <v>1.1299999999999999</v>
      </c>
      <c r="T312" s="91"/>
      <c r="U312" s="179">
        <v>0.30237898056905232</v>
      </c>
    </row>
    <row r="313" spans="1:21" x14ac:dyDescent="0.3">
      <c r="A313" s="151">
        <v>25</v>
      </c>
      <c r="B313" s="151">
        <v>30</v>
      </c>
      <c r="C313" s="190">
        <v>5298996</v>
      </c>
      <c r="D313" s="190">
        <v>14612769155</v>
      </c>
      <c r="E313" s="179">
        <v>5.2997556881793665E-3</v>
      </c>
      <c r="F313" s="191">
        <v>27.57648647970295</v>
      </c>
      <c r="G313" s="105"/>
      <c r="H313" s="142" t="str">
        <f t="shared" si="6"/>
        <v>(25, 30]</v>
      </c>
      <c r="I313" s="171">
        <v>19.489999999999998</v>
      </c>
      <c r="J313" s="179">
        <v>0.10329223836261585</v>
      </c>
      <c r="K313" s="179">
        <v>9.9119804651261287E-2</v>
      </c>
      <c r="L313" s="188">
        <v>99119804</v>
      </c>
      <c r="M313" s="179">
        <v>9.9119805784156509E-2</v>
      </c>
      <c r="N313" s="179">
        <v>2.7333759840775742</v>
      </c>
      <c r="O313" s="105"/>
      <c r="P313" s="179">
        <v>9.9119805784156509E-2</v>
      </c>
      <c r="Q313" s="179">
        <v>0.1113663652273273</v>
      </c>
      <c r="R313" s="179">
        <v>8.4337349397590355E-2</v>
      </c>
      <c r="S313" s="189">
        <v>1.1200000000000001</v>
      </c>
      <c r="T313" s="91"/>
      <c r="U313" s="179">
        <v>0.3162044578648337</v>
      </c>
    </row>
    <row r="314" spans="1:21" x14ac:dyDescent="0.3">
      <c r="A314" s="151">
        <v>30</v>
      </c>
      <c r="B314" s="151">
        <v>35</v>
      </c>
      <c r="C314" s="190">
        <v>5795685</v>
      </c>
      <c r="D314" s="190">
        <v>18876219015</v>
      </c>
      <c r="E314" s="179">
        <v>5.7965158957745642E-3</v>
      </c>
      <c r="F314" s="191">
        <v>32.569435735378995</v>
      </c>
      <c r="G314" s="105"/>
      <c r="H314" s="142" t="str">
        <f t="shared" si="6"/>
        <v>(30, 35]</v>
      </c>
      <c r="I314" s="171">
        <v>12.93</v>
      </c>
      <c r="J314" s="179">
        <v>7.4948950532365111E-2</v>
      </c>
      <c r="K314" s="179">
        <v>7.1921428495965264E-2</v>
      </c>
      <c r="L314" s="188">
        <v>71921428</v>
      </c>
      <c r="M314" s="179">
        <v>7.1921429294585726E-2</v>
      </c>
      <c r="N314" s="179">
        <v>2.342440369406614</v>
      </c>
      <c r="O314" s="105"/>
      <c r="P314" s="179">
        <v>7.1921429294585726E-2</v>
      </c>
      <c r="Q314" s="179">
        <v>8.0584666611693334E-2</v>
      </c>
      <c r="R314" s="179">
        <v>3.614457831325301E-2</v>
      </c>
      <c r="S314" s="189">
        <v>1.1200000000000001</v>
      </c>
      <c r="T314" s="91"/>
      <c r="U314" s="179">
        <v>0.32743314564967207</v>
      </c>
    </row>
    <row r="315" spans="1:21" x14ac:dyDescent="0.3">
      <c r="A315" s="151">
        <v>35</v>
      </c>
      <c r="B315" s="151">
        <v>40</v>
      </c>
      <c r="C315" s="190">
        <v>6258003</v>
      </c>
      <c r="D315" s="190">
        <v>23506653795</v>
      </c>
      <c r="E315" s="179">
        <v>6.2589001757867978E-3</v>
      </c>
      <c r="F315" s="191">
        <v>37.562547980561845</v>
      </c>
      <c r="G315" s="105"/>
      <c r="H315" s="180" t="str">
        <f t="shared" si="6"/>
        <v>(35, 40]</v>
      </c>
      <c r="I315" s="171">
        <v>11.85</v>
      </c>
      <c r="J315" s="179">
        <v>7.4167967083073549E-2</v>
      </c>
      <c r="K315" s="179">
        <v>7.1171992447751353E-2</v>
      </c>
      <c r="L315" s="188">
        <v>71171992</v>
      </c>
      <c r="M315" s="179">
        <v>7.1171993281095886E-2</v>
      </c>
      <c r="N315" s="179">
        <v>2.6734014124933894</v>
      </c>
      <c r="O315" s="105"/>
      <c r="P315" s="179">
        <v>7.1171993281095886E-2</v>
      </c>
      <c r="Q315" s="179">
        <v>7.9365330587306618E-2</v>
      </c>
      <c r="R315" s="179">
        <v>2.4096385542168676E-2</v>
      </c>
      <c r="S315" s="189">
        <v>1.1200000000000001</v>
      </c>
      <c r="T315" s="91"/>
      <c r="U315" s="179">
        <v>0.33705596911860491</v>
      </c>
    </row>
    <row r="316" spans="1:21" x14ac:dyDescent="0.3">
      <c r="A316" s="151">
        <v>40</v>
      </c>
      <c r="B316" s="151">
        <v>45</v>
      </c>
      <c r="C316" s="190">
        <v>6667790</v>
      </c>
      <c r="D316" s="190">
        <v>28377119165</v>
      </c>
      <c r="E316" s="179">
        <v>6.6687459247158328E-3</v>
      </c>
      <c r="F316" s="191">
        <v>42.558507638962837</v>
      </c>
      <c r="G316" s="105"/>
      <c r="H316" s="142" t="str">
        <f t="shared" si="6"/>
        <v>(40, 45]</v>
      </c>
      <c r="I316" s="171">
        <v>11.25</v>
      </c>
      <c r="J316" s="179">
        <v>7.502339165305312E-2</v>
      </c>
      <c r="K316" s="179">
        <v>7.1992862608126845E-2</v>
      </c>
      <c r="L316" s="188">
        <v>71992862</v>
      </c>
      <c r="M316" s="179">
        <v>7.199286329587154E-2</v>
      </c>
      <c r="N316" s="179">
        <v>3.0639088225281563</v>
      </c>
      <c r="O316" s="105"/>
      <c r="P316" s="179">
        <v>7.199286329587154E-2</v>
      </c>
      <c r="Q316" s="179">
        <v>8.0320283606405668E-2</v>
      </c>
      <c r="R316" s="179">
        <v>3.614457831325301E-2</v>
      </c>
      <c r="S316" s="189">
        <v>1.1200000000000001</v>
      </c>
      <c r="T316" s="91"/>
      <c r="U316" s="179">
        <v>0.34630663093382918</v>
      </c>
    </row>
    <row r="317" spans="1:21" x14ac:dyDescent="0.3">
      <c r="A317" s="151">
        <v>45</v>
      </c>
      <c r="B317" s="151">
        <v>50</v>
      </c>
      <c r="C317" s="190">
        <v>7047147</v>
      </c>
      <c r="D317" s="190">
        <v>33511998745</v>
      </c>
      <c r="E317" s="179">
        <v>7.0481573110615968E-3</v>
      </c>
      <c r="F317" s="191">
        <v>47.553994183745566</v>
      </c>
      <c r="G317" s="105"/>
      <c r="H317" s="142" t="str">
        <f t="shared" si="6"/>
        <v>(45, 50]</v>
      </c>
      <c r="I317" s="171">
        <v>10.78</v>
      </c>
      <c r="J317" s="179">
        <v>7.5979135813244003E-2</v>
      </c>
      <c r="K317" s="179">
        <v>7.2910000003505337E-2</v>
      </c>
      <c r="L317" s="188">
        <v>72910000</v>
      </c>
      <c r="M317" s="179">
        <v>7.2910001312380027E-2</v>
      </c>
      <c r="N317" s="179">
        <v>3.4671617783458015</v>
      </c>
      <c r="O317" s="105">
        <v>1.5</v>
      </c>
      <c r="P317" s="179">
        <v>7.2910001312380027E-2</v>
      </c>
      <c r="Q317" s="179">
        <v>8.1177459623549192E-2</v>
      </c>
      <c r="R317" s="179">
        <v>2.4096385542168676E-2</v>
      </c>
      <c r="S317" s="189">
        <v>1.1100000000000001</v>
      </c>
      <c r="T317" s="91"/>
      <c r="U317" s="179">
        <v>0.35514780883072311</v>
      </c>
    </row>
    <row r="318" spans="1:21" x14ac:dyDescent="0.3">
      <c r="A318" s="151">
        <v>50</v>
      </c>
      <c r="B318" s="151">
        <v>60</v>
      </c>
      <c r="C318" s="190">
        <v>15099345</v>
      </c>
      <c r="D318" s="190">
        <v>83199511155</v>
      </c>
      <c r="E318" s="179">
        <v>1.5101509710807986E-2</v>
      </c>
      <c r="F318" s="191">
        <v>55.101404170180892</v>
      </c>
      <c r="G318" s="105">
        <v>3.34</v>
      </c>
      <c r="H318" s="180" t="str">
        <f t="shared" si="6"/>
        <v>(50, 60]</v>
      </c>
      <c r="I318" s="171" cm="1">
        <f t="array" ref="I318:I362">G318:G362*G301</f>
        <v>4.1510822599999999</v>
      </c>
      <c r="J318" s="179">
        <v>6.2687609059752764E-2</v>
      </c>
      <c r="K318" s="179">
        <v>6.015537723409612E-2</v>
      </c>
      <c r="L318" s="188">
        <v>60155377</v>
      </c>
      <c r="M318" s="179">
        <v>6.0155378082796807E-2</v>
      </c>
      <c r="N318" s="179">
        <v>3.3146458007502284</v>
      </c>
      <c r="O318" s="105" cm="1">
        <f t="array" ref="O318:O362">G318:G362*O317</f>
        <v>5.01</v>
      </c>
      <c r="P318" s="179">
        <v>6.0155378082796807E-2</v>
      </c>
      <c r="Q318" s="179">
        <v>5.3735220074704403E-2</v>
      </c>
      <c r="R318" s="179">
        <v>2.4096385542168676E-2</v>
      </c>
      <c r="S318" s="189">
        <v>0.89</v>
      </c>
      <c r="T318" s="91"/>
      <c r="U318" s="179">
        <v>0.36609409525769698</v>
      </c>
    </row>
    <row r="319" spans="1:21" x14ac:dyDescent="0.3">
      <c r="A319" s="151">
        <v>60</v>
      </c>
      <c r="B319" s="151">
        <v>70</v>
      </c>
      <c r="C319" s="190">
        <v>16242504</v>
      </c>
      <c r="D319" s="190">
        <v>105711953105</v>
      </c>
      <c r="E319" s="179">
        <v>1.6244832599284113E-2</v>
      </c>
      <c r="F319" s="191">
        <v>65.083532135808625</v>
      </c>
      <c r="G319" s="105">
        <v>4.46</v>
      </c>
      <c r="H319" s="142" t="str">
        <f t="shared" si="6"/>
        <v>(60, 70]</v>
      </c>
      <c r="I319" s="171">
        <v>5.5430619400000003</v>
      </c>
      <c r="J319" s="179">
        <v>9.0046113302763034E-2</v>
      </c>
      <c r="K319" s="179">
        <v>8.6408749598803639E-2</v>
      </c>
      <c r="L319" s="188">
        <v>86408749</v>
      </c>
      <c r="M319" s="179">
        <v>8.6408750555357516E-2</v>
      </c>
      <c r="N319" s="179">
        <v>5.6237866935846821</v>
      </c>
      <c r="O319" s="105">
        <v>6.6899999999999995</v>
      </c>
      <c r="P319" s="179">
        <v>8.6408750555357516E-2</v>
      </c>
      <c r="Q319" s="179">
        <v>7.6811535536230713E-2</v>
      </c>
      <c r="R319" s="179">
        <v>6.0240963855421686E-2</v>
      </c>
      <c r="S319" s="189">
        <v>0.89</v>
      </c>
      <c r="T319" s="91"/>
      <c r="U319" s="179">
        <v>0.37920328529188319</v>
      </c>
    </row>
    <row r="320" spans="1:21" x14ac:dyDescent="0.3">
      <c r="A320" s="151">
        <v>70</v>
      </c>
      <c r="B320" s="151">
        <v>80</v>
      </c>
      <c r="C320" s="190">
        <v>17150600</v>
      </c>
      <c r="D320" s="190">
        <v>128751694875</v>
      </c>
      <c r="E320" s="179">
        <v>1.7153058788058916E-2</v>
      </c>
      <c r="F320" s="191">
        <v>75.071248163329571</v>
      </c>
      <c r="G320" s="105">
        <v>3.81</v>
      </c>
      <c r="H320" s="142" t="str">
        <f t="shared" si="6"/>
        <v>(70, 80]</v>
      </c>
      <c r="I320" s="171">
        <v>4.7352165900000003</v>
      </c>
      <c r="J320" s="179">
        <v>8.1223448542461871E-2</v>
      </c>
      <c r="K320" s="179">
        <v>7.7942471576300035E-2</v>
      </c>
      <c r="L320" s="188">
        <v>77942471</v>
      </c>
      <c r="M320" s="179">
        <v>7.7942472402964508E-2</v>
      </c>
      <c r="N320" s="179">
        <v>5.8512386882264149</v>
      </c>
      <c r="O320" s="105">
        <v>5.7149999999999999</v>
      </c>
      <c r="P320" s="179">
        <v>7.7942472402964508E-2</v>
      </c>
      <c r="Q320" s="179">
        <v>6.8980185379603709E-2</v>
      </c>
      <c r="R320" s="179">
        <v>4.8192771084337352E-2</v>
      </c>
      <c r="S320" s="189">
        <v>0.89</v>
      </c>
      <c r="T320" s="91"/>
      <c r="U320" s="179">
        <v>0.39031090064681029</v>
      </c>
    </row>
    <row r="321" spans="1:21" x14ac:dyDescent="0.3">
      <c r="A321" s="151">
        <v>80</v>
      </c>
      <c r="B321" s="151">
        <v>90</v>
      </c>
      <c r="C321" s="190">
        <v>17876778</v>
      </c>
      <c r="D321" s="190">
        <v>152060815890</v>
      </c>
      <c r="E321" s="179">
        <v>1.7879340896241432E-2</v>
      </c>
      <c r="F321" s="191">
        <v>85.060527064776437</v>
      </c>
      <c r="G321" s="105">
        <v>1.67</v>
      </c>
      <c r="H321" s="142" t="str">
        <f t="shared" si="6"/>
        <v>(80, 90]</v>
      </c>
      <c r="I321" s="171">
        <v>2.07554113</v>
      </c>
      <c r="J321" s="179">
        <v>3.7109307407440152E-2</v>
      </c>
      <c r="K321" s="179">
        <v>3.561029714600833E-2</v>
      </c>
      <c r="L321" s="188">
        <v>35610297</v>
      </c>
      <c r="M321" s="179">
        <v>3.5610297640985354E-2</v>
      </c>
      <c r="N321" s="179">
        <v>3.0290306862757794</v>
      </c>
      <c r="O321" s="105">
        <v>2.5049999999999999</v>
      </c>
      <c r="P321" s="179">
        <v>3.5610297640985354E-2</v>
      </c>
      <c r="Q321" s="179">
        <v>3.1481220629624412E-2</v>
      </c>
      <c r="R321" s="179">
        <v>2.4096385542168676E-2</v>
      </c>
      <c r="S321" s="189">
        <v>0.88</v>
      </c>
      <c r="T321" s="91"/>
      <c r="U321" s="179">
        <v>0.40047450541398422</v>
      </c>
    </row>
    <row r="322" spans="1:21" x14ac:dyDescent="0.3">
      <c r="A322" s="151">
        <v>90</v>
      </c>
      <c r="B322" s="151">
        <v>100</v>
      </c>
      <c r="C322" s="190">
        <v>18420935</v>
      </c>
      <c r="D322" s="190">
        <v>175092955500</v>
      </c>
      <c r="E322" s="179">
        <v>1.8423575909065109E-2</v>
      </c>
      <c r="F322" s="191">
        <v>95.051068526109006</v>
      </c>
      <c r="G322" s="105">
        <v>1.67</v>
      </c>
      <c r="H322" s="142" t="str">
        <f t="shared" si="6"/>
        <v>(90, 100]</v>
      </c>
      <c r="I322" s="171">
        <v>2.07554113</v>
      </c>
      <c r="J322" s="179">
        <v>3.823888956094177E-2</v>
      </c>
      <c r="K322" s="179">
        <v>3.6694250443637264E-2</v>
      </c>
      <c r="L322" s="188">
        <v>36694250</v>
      </c>
      <c r="M322" s="179">
        <v>3.6694250660496509E-2</v>
      </c>
      <c r="N322" s="179">
        <v>3.4878277340450743</v>
      </c>
      <c r="O322" s="105">
        <v>2.5049999999999999</v>
      </c>
      <c r="P322" s="179">
        <v>3.6694250660496509E-2</v>
      </c>
      <c r="Q322" s="179">
        <v>3.2284777645695553E-2</v>
      </c>
      <c r="R322" s="179">
        <v>1.2048192771084338E-2</v>
      </c>
      <c r="S322" s="189">
        <v>0.88</v>
      </c>
      <c r="T322" s="91"/>
      <c r="U322" s="199">
        <v>0.40980344805207769</v>
      </c>
    </row>
    <row r="323" spans="1:21" x14ac:dyDescent="0.3">
      <c r="A323" s="151">
        <v>100</v>
      </c>
      <c r="B323" s="151">
        <v>120</v>
      </c>
      <c r="C323" s="190">
        <v>37925521</v>
      </c>
      <c r="D323" s="190">
        <v>417468975170</v>
      </c>
      <c r="E323" s="179">
        <v>3.7930958175268675E-2</v>
      </c>
      <c r="F323" s="191">
        <v>110.07600269222407</v>
      </c>
      <c r="G323" s="105">
        <v>1.67</v>
      </c>
      <c r="H323" s="141" t="str">
        <f t="shared" si="6"/>
        <v>(100, 120]</v>
      </c>
      <c r="I323" s="171">
        <v>2.07554113</v>
      </c>
      <c r="J323" s="179">
        <v>7.8727263793079885E-2</v>
      </c>
      <c r="K323" s="179">
        <v>7.5547118850341988E-2</v>
      </c>
      <c r="L323" s="188">
        <v>75547118</v>
      </c>
      <c r="M323" s="179">
        <v>7.5547119359848147E-2</v>
      </c>
      <c r="N323" s="179">
        <v>8.3159249140444178</v>
      </c>
      <c r="O323" s="105">
        <v>2.5049999999999999</v>
      </c>
      <c r="P323" s="179">
        <v>7.5547119359848147E-2</v>
      </c>
      <c r="Q323" s="179">
        <v>6.5975688319513767E-2</v>
      </c>
      <c r="R323" s="179">
        <v>6.0240963855421686E-2</v>
      </c>
      <c r="S323" s="189">
        <v>0.87</v>
      </c>
      <c r="T323" s="91"/>
      <c r="U323" s="199">
        <v>0.421465812891617</v>
      </c>
    </row>
    <row r="324" spans="1:21" x14ac:dyDescent="0.3">
      <c r="A324" s="151">
        <v>120</v>
      </c>
      <c r="B324" s="151">
        <v>140</v>
      </c>
      <c r="C324" s="190">
        <v>38519225</v>
      </c>
      <c r="D324" s="190">
        <v>500891893830</v>
      </c>
      <c r="E324" s="179">
        <v>3.8524747291375734E-2</v>
      </c>
      <c r="F324" s="191">
        <v>130.0368566164039</v>
      </c>
      <c r="G324" s="105">
        <v>1</v>
      </c>
      <c r="H324" s="142" t="str">
        <f t="shared" si="6"/>
        <v>(120, 140]</v>
      </c>
      <c r="I324" s="171">
        <v>1.242839</v>
      </c>
      <c r="J324" s="179">
        <v>4.7880058398866124E-2</v>
      </c>
      <c r="K324" s="179">
        <v>4.5945969517340264E-2</v>
      </c>
      <c r="L324" s="188">
        <v>45945969</v>
      </c>
      <c r="M324" s="179">
        <v>4.5945969827027457E-2</v>
      </c>
      <c r="N324" s="179">
        <v>5.9746694904987887</v>
      </c>
      <c r="O324" s="105">
        <v>1.5</v>
      </c>
      <c r="P324" s="179">
        <v>4.5945969827027457E-2</v>
      </c>
      <c r="Q324" s="179">
        <v>4.0190536803810739E-2</v>
      </c>
      <c r="R324" s="179">
        <v>7.2289156626506021E-2</v>
      </c>
      <c r="S324" s="189">
        <v>0.87</v>
      </c>
      <c r="T324" s="91"/>
      <c r="U324" s="199">
        <v>0.43566693356949571</v>
      </c>
    </row>
    <row r="325" spans="1:21" x14ac:dyDescent="0.3">
      <c r="A325" s="151">
        <v>140</v>
      </c>
      <c r="B325" s="151">
        <v>160</v>
      </c>
      <c r="C325" s="190">
        <v>38387829</v>
      </c>
      <c r="D325" s="190">
        <v>575861465600</v>
      </c>
      <c r="E325" s="179">
        <v>3.8393332453847268E-2</v>
      </c>
      <c r="F325" s="191">
        <v>150.01146993751587</v>
      </c>
      <c r="G325" s="105">
        <v>0.4</v>
      </c>
      <c r="H325" s="141" t="str">
        <f t="shared" si="6"/>
        <v>(140, 160]</v>
      </c>
      <c r="I325" s="171">
        <v>0.49713560000000001</v>
      </c>
      <c r="J325" s="179">
        <v>1.9086692365442835E-2</v>
      </c>
      <c r="K325" s="179">
        <v>1.8315695822757296E-2</v>
      </c>
      <c r="L325" s="188">
        <v>18315695</v>
      </c>
      <c r="M325" s="179">
        <v>1.8315695329682517E-2</v>
      </c>
      <c r="N325" s="179">
        <v>2.7475643793333688</v>
      </c>
      <c r="O325" s="105">
        <v>0.60000000000000009</v>
      </c>
      <c r="P325" s="179">
        <v>1.8315695329682517E-2</v>
      </c>
      <c r="Q325" s="179">
        <v>1.5875981317519626E-2</v>
      </c>
      <c r="R325" s="179">
        <v>2.4096385542168676E-2</v>
      </c>
      <c r="S325" s="189">
        <v>0.87</v>
      </c>
      <c r="T325" s="91"/>
      <c r="U325" s="199">
        <v>0.44717023498564051</v>
      </c>
    </row>
    <row r="326" spans="1:21" x14ac:dyDescent="0.3">
      <c r="A326" s="151">
        <v>160</v>
      </c>
      <c r="B326" s="151">
        <v>180</v>
      </c>
      <c r="C326" s="190">
        <v>37738556</v>
      </c>
      <c r="D326" s="190">
        <v>641518632270</v>
      </c>
      <c r="E326" s="179">
        <v>3.7743966371115503E-2</v>
      </c>
      <c r="F326" s="191">
        <v>169.99024347142483</v>
      </c>
      <c r="G326" s="105">
        <v>0.08</v>
      </c>
      <c r="H326" s="142" t="str">
        <f t="shared" si="6"/>
        <v>(160, 180]</v>
      </c>
      <c r="I326" s="171">
        <v>9.9427120000000008E-2</v>
      </c>
      <c r="J326" s="179">
        <v>3.7527738736568661E-3</v>
      </c>
      <c r="K326" s="179">
        <v>3.6011826169492019E-3</v>
      </c>
      <c r="L326" s="188">
        <v>3601182</v>
      </c>
      <c r="M326" s="179">
        <v>3.6011820648212773E-3</v>
      </c>
      <c r="N326" s="179">
        <v>0.6121658159838973</v>
      </c>
      <c r="O326" s="105">
        <v>0.12</v>
      </c>
      <c r="P326" s="179">
        <v>3.6011820648212773E-3</v>
      </c>
      <c r="Q326" s="179">
        <v>2.922655058453101E-3</v>
      </c>
      <c r="R326" s="179">
        <v>3.614457831325301E-2</v>
      </c>
      <c r="S326" s="189">
        <v>0.81</v>
      </c>
      <c r="T326" s="91"/>
      <c r="U326" s="199">
        <v>0.45747273730325311</v>
      </c>
    </row>
    <row r="327" spans="1:21" x14ac:dyDescent="0.3">
      <c r="A327" s="151">
        <v>180</v>
      </c>
      <c r="B327" s="151">
        <v>200</v>
      </c>
      <c r="C327" s="190">
        <v>36701506</v>
      </c>
      <c r="D327" s="190">
        <v>697243084735</v>
      </c>
      <c r="E327" s="179">
        <v>3.6706767694908458E-2</v>
      </c>
      <c r="F327" s="191">
        <v>189.97669597945111</v>
      </c>
      <c r="G327" s="105">
        <v>7.0000000000000007E-2</v>
      </c>
      <c r="H327" s="142" t="str">
        <f t="shared" si="6"/>
        <v>(180, 200]</v>
      </c>
      <c r="I327" s="171">
        <v>8.699873000000001E-2</v>
      </c>
      <c r="J327" s="179">
        <v>3.1934421718620635E-3</v>
      </c>
      <c r="K327" s="179">
        <v>3.0644448146127986E-3</v>
      </c>
      <c r="L327" s="188">
        <v>3064444</v>
      </c>
      <c r="M327" s="179">
        <v>3.0644440551599928E-3</v>
      </c>
      <c r="N327" s="179">
        <v>0.58217295661316626</v>
      </c>
      <c r="O327" s="105">
        <v>0.10500000000000001</v>
      </c>
      <c r="P327" s="179">
        <v>3.0644440551599928E-3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 x14ac:dyDescent="0.3">
      <c r="A328" s="151">
        <v>200</v>
      </c>
      <c r="B328" s="151">
        <v>250</v>
      </c>
      <c r="C328" s="190">
        <v>85893140</v>
      </c>
      <c r="D328" s="190">
        <v>1929063661945</v>
      </c>
      <c r="E328" s="179">
        <v>8.5905454031402678E-2</v>
      </c>
      <c r="F328" s="191">
        <v>224.5887927656388</v>
      </c>
      <c r="G328" s="105">
        <v>0.1</v>
      </c>
      <c r="H328" s="142" t="str">
        <f t="shared" si="6"/>
        <v>(200, 250]</v>
      </c>
      <c r="I328" s="171">
        <v>0.1242839</v>
      </c>
      <c r="J328" s="179">
        <v>1.0676664858293447E-2</v>
      </c>
      <c r="K328" s="179">
        <v>1.0245386796304028E-2</v>
      </c>
      <c r="L328" s="188">
        <v>10245386</v>
      </c>
      <c r="M328" s="179">
        <v>1.0245386184416951E-2</v>
      </c>
      <c r="N328" s="179">
        <v>2.3009989145759575</v>
      </c>
      <c r="O328" s="105">
        <v>0.15000000000000002</v>
      </c>
      <c r="P328" s="179">
        <v>1.0245386184416951E-2</v>
      </c>
      <c r="Q328" s="179">
        <v>8.7420121748402434E-3</v>
      </c>
      <c r="R328" s="179">
        <v>6.0240963855421686E-2</v>
      </c>
      <c r="S328" s="189">
        <v>0.85</v>
      </c>
      <c r="T328" s="91"/>
      <c r="U328" s="199">
        <v>0.48025330649648901</v>
      </c>
    </row>
    <row r="329" spans="1:21" x14ac:dyDescent="0.3">
      <c r="A329" s="151">
        <v>250</v>
      </c>
      <c r="B329" s="151">
        <v>300</v>
      </c>
      <c r="C329" s="190">
        <v>76343718</v>
      </c>
      <c r="D329" s="190">
        <v>2095583397335</v>
      </c>
      <c r="E329" s="179">
        <v>7.6354662982810614E-2</v>
      </c>
      <c r="F329" s="191">
        <v>274.49323300379478</v>
      </c>
      <c r="G329" s="105">
        <v>0.02</v>
      </c>
      <c r="H329" s="142" t="str">
        <f t="shared" si="6"/>
        <v>(250, 300]</v>
      </c>
      <c r="I329" s="171">
        <v>2.4856780000000002E-2</v>
      </c>
      <c r="J329" s="179">
        <v>1.8979310597378673E-3</v>
      </c>
      <c r="K329" s="179">
        <v>1.8212651682729454E-3</v>
      </c>
      <c r="L329" s="188">
        <v>1821265</v>
      </c>
      <c r="M329" s="179">
        <v>1.8212650327827705E-3</v>
      </c>
      <c r="N329" s="179">
        <v>0.499924927005305</v>
      </c>
      <c r="O329" s="105">
        <v>0.03</v>
      </c>
      <c r="P329" s="179">
        <v>1.8212650327827705E-3</v>
      </c>
      <c r="Q329" s="179">
        <v>1.3860110277202206E-3</v>
      </c>
      <c r="R329" s="179">
        <v>2.4096385542168676E-2</v>
      </c>
      <c r="S329" s="189">
        <v>0.76</v>
      </c>
      <c r="T329" s="91"/>
      <c r="U329" s="199">
        <v>0.49682640747581852</v>
      </c>
    </row>
    <row r="330" spans="1:21" x14ac:dyDescent="0.3">
      <c r="A330" s="151">
        <v>300</v>
      </c>
      <c r="B330" s="151">
        <v>350</v>
      </c>
      <c r="C330" s="190">
        <v>66736286</v>
      </c>
      <c r="D330" s="190">
        <v>2165207879260</v>
      </c>
      <c r="E330" s="179">
        <v>6.6745853617640974E-2</v>
      </c>
      <c r="F330" s="191">
        <v>324.44236996646771</v>
      </c>
      <c r="G330" s="105">
        <v>0.02</v>
      </c>
      <c r="H330" s="142" t="str">
        <f t="shared" si="6"/>
        <v>(300, 350]</v>
      </c>
      <c r="I330" s="171">
        <v>2.4856780000000002E-2</v>
      </c>
      <c r="J330" s="179">
        <v>1.6590869992859059E-3</v>
      </c>
      <c r="K330" s="179">
        <v>1.5920690835584063E-3</v>
      </c>
      <c r="L330" s="188">
        <v>1592069</v>
      </c>
      <c r="M330" s="179">
        <v>1.5920690286572426E-3</v>
      </c>
      <c r="N330" s="179">
        <v>0.516534648807768</v>
      </c>
      <c r="O330" s="105">
        <v>0.03</v>
      </c>
      <c r="P330" s="179">
        <v>1.5920690286572426E-3</v>
      </c>
      <c r="Q330" s="179">
        <v>1.0686740213734804E-3</v>
      </c>
      <c r="R330" s="179">
        <v>1.2048192771084338E-2</v>
      </c>
      <c r="S330" s="189">
        <v>0.67</v>
      </c>
      <c r="T330" s="91"/>
      <c r="U330" s="199">
        <v>0.5100563402168331</v>
      </c>
    </row>
    <row r="331" spans="1:21" x14ac:dyDescent="0.3">
      <c r="A331" s="151">
        <v>350</v>
      </c>
      <c r="B331" s="151">
        <v>400</v>
      </c>
      <c r="C331" s="190">
        <v>57800515</v>
      </c>
      <c r="D331" s="190">
        <v>2164118048245</v>
      </c>
      <c r="E331" s="179">
        <v>5.7808801544848645E-2</v>
      </c>
      <c r="F331" s="191">
        <v>374.41155121974259</v>
      </c>
      <c r="G331" s="105">
        <v>0.02</v>
      </c>
      <c r="H331" s="142" t="str">
        <f t="shared" si="6"/>
        <v>(350, 400]</v>
      </c>
      <c r="I331" s="171">
        <v>2.4856780000000002E-2</v>
      </c>
      <c r="J331" s="179">
        <v>1.4369406620639629E-3</v>
      </c>
      <c r="K331" s="179">
        <v>1.3788962266382924E-3</v>
      </c>
      <c r="L331" s="188">
        <v>1378896</v>
      </c>
      <c r="M331" s="179">
        <v>1.3788960248201285E-3</v>
      </c>
      <c r="N331" s="179">
        <v>0.51627459962364097</v>
      </c>
      <c r="O331" s="105">
        <v>0.03</v>
      </c>
      <c r="P331" s="179">
        <v>1.3788960248201285E-3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 x14ac:dyDescent="0.3">
      <c r="A332" s="151">
        <v>400</v>
      </c>
      <c r="B332" s="151">
        <v>450</v>
      </c>
      <c r="C332" s="190">
        <v>49783639</v>
      </c>
      <c r="D332" s="190">
        <v>2112811722645</v>
      </c>
      <c r="E332" s="179">
        <v>4.9790776209024903E-2</v>
      </c>
      <c r="F332" s="191">
        <v>424.39881155433415</v>
      </c>
      <c r="G332" s="105">
        <v>0.02</v>
      </c>
      <c r="H332" s="142" t="str">
        <f t="shared" si="6"/>
        <v>(400, 450]</v>
      </c>
      <c r="I332" s="171">
        <v>2.4856780000000002E-2</v>
      </c>
      <c r="J332" s="179">
        <v>1.237638370256966E-3</v>
      </c>
      <c r="K332" s="179">
        <v>1.1876446423604171E-3</v>
      </c>
      <c r="L332" s="188">
        <v>1187644</v>
      </c>
      <c r="M332" s="179">
        <v>1.1876440213775925E-3</v>
      </c>
      <c r="N332" s="179">
        <v>0.50403471122226051</v>
      </c>
      <c r="O332" s="105">
        <v>0.03</v>
      </c>
      <c r="P332" s="179">
        <v>1.1876440213775925E-3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 x14ac:dyDescent="0.3">
      <c r="A333" s="151">
        <v>450</v>
      </c>
      <c r="B333" s="151">
        <v>500</v>
      </c>
      <c r="C333" s="190">
        <v>42785547</v>
      </c>
      <c r="D333" s="190">
        <v>2029710543070</v>
      </c>
      <c r="E333" s="179">
        <v>4.2791680930711333E-2</v>
      </c>
      <c r="F333" s="191">
        <v>474.39163114357291</v>
      </c>
      <c r="G333" s="105">
        <v>0.02</v>
      </c>
      <c r="H333" s="142" t="str">
        <f t="shared" si="6"/>
        <v>(450, 500]</v>
      </c>
      <c r="I333" s="171">
        <v>2.4856780000000002E-2</v>
      </c>
      <c r="J333" s="179">
        <v>1.0636633987248869E-3</v>
      </c>
      <c r="K333" s="179">
        <v>1.0206972950492798E-3</v>
      </c>
      <c r="L333" s="188">
        <v>1020697</v>
      </c>
      <c r="M333" s="179">
        <v>1.0206970183725464E-3</v>
      </c>
      <c r="N333" s="179">
        <v>0.48421012344913372</v>
      </c>
      <c r="O333" s="105">
        <v>0.03</v>
      </c>
      <c r="P333" s="179">
        <v>1.0206970183725464E-3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 x14ac:dyDescent="0.3">
      <c r="A334" s="151">
        <v>500</v>
      </c>
      <c r="B334" s="151">
        <v>550</v>
      </c>
      <c r="C334" s="190">
        <v>36733223</v>
      </c>
      <c r="D334" s="190">
        <v>1926251660655</v>
      </c>
      <c r="E334" s="179">
        <v>3.6738489242001904E-2</v>
      </c>
      <c r="F334" s="191">
        <v>524.38950446983642</v>
      </c>
      <c r="G334" s="105">
        <v>0.02</v>
      </c>
      <c r="H334" s="142" t="str">
        <f t="shared" si="6"/>
        <v>(500, 550]</v>
      </c>
      <c r="I334" s="171">
        <v>2.4856780000000002E-2</v>
      </c>
      <c r="J334" s="179">
        <v>9.1320054462080817E-4</v>
      </c>
      <c r="K334" s="179">
        <v>8.7631230598832796E-4</v>
      </c>
      <c r="L334" s="188">
        <v>876312</v>
      </c>
      <c r="M334" s="179">
        <v>8.7631201577361632E-4</v>
      </c>
      <c r="N334" s="179">
        <v>0.45952882371249015</v>
      </c>
      <c r="O334" s="105">
        <v>0.03</v>
      </c>
      <c r="P334" s="179">
        <v>8.7631201577361632E-4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 x14ac:dyDescent="0.3">
      <c r="A335" s="151">
        <v>550</v>
      </c>
      <c r="B335" s="151">
        <v>600</v>
      </c>
      <c r="C335" s="190">
        <v>31556975</v>
      </c>
      <c r="D335" s="190">
        <v>1812603870800</v>
      </c>
      <c r="E335" s="179">
        <v>3.1561499151534375E-2</v>
      </c>
      <c r="F335" s="191">
        <v>574.39088214253741</v>
      </c>
      <c r="G335" s="105">
        <v>0.02</v>
      </c>
      <c r="H335" s="142" t="str">
        <f t="shared" si="6"/>
        <v>(550, 600]</v>
      </c>
      <c r="I335" s="171">
        <v>2.4856780000000002E-2</v>
      </c>
      <c r="J335" s="179">
        <v>7.8451724087987668E-4</v>
      </c>
      <c r="K335" s="179">
        <v>7.5282709421566453E-4</v>
      </c>
      <c r="L335" s="188">
        <v>752827</v>
      </c>
      <c r="M335" s="179">
        <v>7.5282701355088629E-4</v>
      </c>
      <c r="N335" s="179">
        <v>0.43241697241422555</v>
      </c>
      <c r="O335" s="105">
        <v>0.03</v>
      </c>
      <c r="P335" s="179">
        <v>7.5282701355088629E-4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 x14ac:dyDescent="0.3">
      <c r="A336" s="151">
        <v>600</v>
      </c>
      <c r="B336" s="151">
        <v>650</v>
      </c>
      <c r="C336" s="190">
        <v>27133343</v>
      </c>
      <c r="D336" s="190">
        <v>1694190228285</v>
      </c>
      <c r="E336" s="179">
        <v>2.7137232959521349E-2</v>
      </c>
      <c r="F336" s="191">
        <v>624.39421057884397</v>
      </c>
      <c r="G336" s="105">
        <v>0.02</v>
      </c>
      <c r="H336" s="142" t="str">
        <f t="shared" si="6"/>
        <v>(600, 650]</v>
      </c>
      <c r="I336" s="171">
        <v>2.4856780000000002E-2</v>
      </c>
      <c r="J336" s="179">
        <v>6.7454422948357115E-4</v>
      </c>
      <c r="K336" s="179">
        <v>6.4729638271877909E-4</v>
      </c>
      <c r="L336" s="188">
        <v>647296</v>
      </c>
      <c r="M336" s="179">
        <v>6.4729601165132824E-4</v>
      </c>
      <c r="N336" s="179">
        <v>0.4041678822058653</v>
      </c>
      <c r="O336" s="105">
        <v>0.03</v>
      </c>
      <c r="P336" s="179">
        <v>6.4729601165132824E-4</v>
      </c>
      <c r="Q336" s="179">
        <v>2.9072000581440012E-5</v>
      </c>
      <c r="R336" s="179">
        <v>0</v>
      </c>
      <c r="S336" s="189">
        <v>0.04</v>
      </c>
      <c r="T336" s="91"/>
      <c r="U336" s="179">
        <v>0.55890973295901325</v>
      </c>
    </row>
    <row r="337" spans="1:21" x14ac:dyDescent="0.3">
      <c r="A337" s="151">
        <v>650</v>
      </c>
      <c r="B337" s="151">
        <v>700</v>
      </c>
      <c r="C337" s="190">
        <v>23345695</v>
      </c>
      <c r="D337" s="190">
        <v>1574448569740</v>
      </c>
      <c r="E337" s="179">
        <v>2.3349041945068573E-2</v>
      </c>
      <c r="F337" s="191">
        <v>674.40638187897173</v>
      </c>
      <c r="G337" s="105">
        <v>0.02</v>
      </c>
      <c r="H337" s="142" t="str">
        <f t="shared" si="6"/>
        <v>(650, 700]</v>
      </c>
      <c r="I337" s="171">
        <v>2.4856780000000002E-2</v>
      </c>
      <c r="J337" s="179">
        <v>5.8038199883934168E-4</v>
      </c>
      <c r="K337" s="179">
        <v>5.5693778409670659E-4</v>
      </c>
      <c r="L337" s="188">
        <v>556937</v>
      </c>
      <c r="M337" s="179">
        <v>5.5693701002486622E-4</v>
      </c>
      <c r="N337" s="179">
        <v>0.37560187386536265</v>
      </c>
      <c r="O337" s="105">
        <v>0.03</v>
      </c>
      <c r="P337" s="179">
        <v>5.5693701002486622E-4</v>
      </c>
      <c r="Q337" s="179">
        <v>2.4920000498400009E-5</v>
      </c>
      <c r="R337" s="179">
        <v>0</v>
      </c>
      <c r="S337" s="189">
        <v>0.04</v>
      </c>
      <c r="T337" s="91"/>
      <c r="U337" s="179">
        <v>0.56408631602044401</v>
      </c>
    </row>
    <row r="338" spans="1:21" x14ac:dyDescent="0.3">
      <c r="A338" s="151">
        <v>700</v>
      </c>
      <c r="B338" s="151">
        <v>750</v>
      </c>
      <c r="C338" s="190">
        <v>20134473</v>
      </c>
      <c r="D338" s="190">
        <v>1458575660310</v>
      </c>
      <c r="E338" s="179">
        <v>2.0137359569670155E-2</v>
      </c>
      <c r="F338" s="191">
        <v>724.41710309974337</v>
      </c>
      <c r="G338" s="105">
        <v>0.02</v>
      </c>
      <c r="H338" s="142" t="str">
        <f t="shared" si="6"/>
        <v>(700, 750]</v>
      </c>
      <c r="I338" s="171">
        <v>2.4856780000000002E-2</v>
      </c>
      <c r="J338" s="179">
        <v>5.0054991660418576E-4</v>
      </c>
      <c r="K338" s="179">
        <v>4.8033047534352561E-4</v>
      </c>
      <c r="L338" s="188">
        <v>480330</v>
      </c>
      <c r="M338" s="179">
        <v>4.8033000864594014E-4</v>
      </c>
      <c r="N338" s="179">
        <v>0.34795927339516664</v>
      </c>
      <c r="O338" s="105">
        <v>0.03</v>
      </c>
      <c r="P338" s="179">
        <v>4.8033000864594014E-4</v>
      </c>
      <c r="Q338" s="179">
        <v>2.142600042852001E-5</v>
      </c>
      <c r="R338" s="179">
        <v>0</v>
      </c>
      <c r="S338" s="189">
        <v>0.04</v>
      </c>
      <c r="T338" s="91"/>
      <c r="U338" s="179">
        <v>0.56856346140145408</v>
      </c>
    </row>
    <row r="339" spans="1:21" x14ac:dyDescent="0.3">
      <c r="A339" s="151">
        <v>750</v>
      </c>
      <c r="B339" s="151">
        <v>800</v>
      </c>
      <c r="C339" s="190">
        <v>17398065</v>
      </c>
      <c r="D339" s="190">
        <v>1347344791065</v>
      </c>
      <c r="E339" s="179">
        <v>1.7400559265767394E-2</v>
      </c>
      <c r="F339" s="191">
        <v>774.42220790932788</v>
      </c>
      <c r="G339" s="105">
        <v>0.02</v>
      </c>
      <c r="H339" s="142" t="str">
        <f t="shared" si="6"/>
        <v>(750, 800]</v>
      </c>
      <c r="I339" s="171">
        <v>2.4856780000000002E-2</v>
      </c>
      <c r="J339" s="179">
        <v>4.3252187354614167E-4</v>
      </c>
      <c r="K339" s="179">
        <v>4.1505038803387389E-4</v>
      </c>
      <c r="L339" s="188">
        <v>415050</v>
      </c>
      <c r="M339" s="179">
        <v>4.1505000747090012E-4</v>
      </c>
      <c r="N339" s="179">
        <v>0.32142394317839751</v>
      </c>
      <c r="O339" s="105">
        <v>0.03</v>
      </c>
      <c r="P339" s="179">
        <v>4.1505000747090012E-4</v>
      </c>
      <c r="Q339" s="179">
        <v>1.8466000369320008E-5</v>
      </c>
      <c r="R339" s="179">
        <v>0</v>
      </c>
      <c r="S339" s="189">
        <v>0.04</v>
      </c>
      <c r="T339" s="91"/>
      <c r="U339" s="179">
        <v>0.57334680236536373</v>
      </c>
    </row>
    <row r="340" spans="1:21" x14ac:dyDescent="0.3">
      <c r="A340" s="151">
        <v>800</v>
      </c>
      <c r="B340" s="151">
        <v>850</v>
      </c>
      <c r="C340" s="190">
        <v>15066611</v>
      </c>
      <c r="D340" s="190">
        <v>1242131164110</v>
      </c>
      <c r="E340" s="179">
        <v>1.5068771017912791E-2</v>
      </c>
      <c r="F340" s="191">
        <v>824.42638501120121</v>
      </c>
      <c r="G340" s="105">
        <v>0.02</v>
      </c>
      <c r="H340" s="142" t="str">
        <f t="shared" si="6"/>
        <v>(800, 850]</v>
      </c>
      <c r="I340" s="171">
        <v>2.4856780000000002E-2</v>
      </c>
      <c r="J340" s="179">
        <v>3.7456112606263432E-4</v>
      </c>
      <c r="K340" s="179">
        <v>3.5943093337709864E-4</v>
      </c>
      <c r="L340" s="188">
        <v>359430</v>
      </c>
      <c r="M340" s="179">
        <v>3.594300064697401E-4</v>
      </c>
      <c r="N340" s="179">
        <v>0.2963235808984005</v>
      </c>
      <c r="O340" s="105">
        <v>0.03</v>
      </c>
      <c r="P340" s="179">
        <v>3.594300064697401E-4</v>
      </c>
      <c r="Q340" s="179">
        <v>1.5859000317180007E-5</v>
      </c>
      <c r="R340" s="179">
        <v>0</v>
      </c>
      <c r="S340" s="189">
        <v>0.04</v>
      </c>
      <c r="T340" s="91"/>
      <c r="U340" s="179">
        <v>0.57698274648178982</v>
      </c>
    </row>
    <row r="341" spans="1:21" x14ac:dyDescent="0.3">
      <c r="A341" s="151">
        <v>850</v>
      </c>
      <c r="B341" s="151">
        <v>900</v>
      </c>
      <c r="C341" s="190">
        <v>13070386</v>
      </c>
      <c r="D341" s="190">
        <v>1142930191570</v>
      </c>
      <c r="E341" s="179">
        <v>1.3072259830013073E-2</v>
      </c>
      <c r="F341" s="191">
        <v>874.44256930897075</v>
      </c>
      <c r="G341" s="105">
        <v>0.02</v>
      </c>
      <c r="H341" s="142" t="str">
        <f t="shared" si="6"/>
        <v>(850, 900]</v>
      </c>
      <c r="I341" s="171">
        <v>2.4856780000000002E-2</v>
      </c>
      <c r="J341" s="179">
        <v>3.2493428669747238E-4</v>
      </c>
      <c r="K341" s="179">
        <v>3.1180874315922557E-4</v>
      </c>
      <c r="L341" s="192">
        <v>311808</v>
      </c>
      <c r="M341" s="179">
        <v>3.1180800561254413E-4</v>
      </c>
      <c r="N341" s="179">
        <v>0.27265819355893905</v>
      </c>
      <c r="O341" s="105">
        <v>0.03</v>
      </c>
      <c r="P341" s="179">
        <v>3.1180800561254413E-4</v>
      </c>
      <c r="Q341" s="179">
        <v>1.3768000275360006E-5</v>
      </c>
      <c r="R341" s="179">
        <v>0</v>
      </c>
      <c r="S341" s="189">
        <v>0.04</v>
      </c>
      <c r="T341" s="91"/>
      <c r="U341" s="179">
        <v>0.58038352925724046</v>
      </c>
    </row>
    <row r="342" spans="1:21" x14ac:dyDescent="0.3">
      <c r="A342" s="151">
        <v>900</v>
      </c>
      <c r="B342" s="151">
        <v>950</v>
      </c>
      <c r="C342" s="190">
        <v>11366654</v>
      </c>
      <c r="D342" s="190">
        <v>1050785636815</v>
      </c>
      <c r="E342" s="179">
        <v>1.136828357524081E-2</v>
      </c>
      <c r="F342" s="191">
        <v>924.44587194701273</v>
      </c>
      <c r="G342" s="105">
        <v>0.02</v>
      </c>
      <c r="H342" s="142" t="str">
        <f t="shared" si="6"/>
        <v>(900, 950]</v>
      </c>
      <c r="I342" s="171">
        <v>2.4856780000000002E-2</v>
      </c>
      <c r="J342" s="179">
        <v>2.8257892380737426E-4</v>
      </c>
      <c r="K342" s="179">
        <v>2.7116430208455849E-4</v>
      </c>
      <c r="L342" s="192">
        <v>271164</v>
      </c>
      <c r="M342" s="179">
        <v>2.711640048809521E-4</v>
      </c>
      <c r="N342" s="179">
        <v>0.25067644493281577</v>
      </c>
      <c r="O342" s="105">
        <v>0.03</v>
      </c>
      <c r="P342" s="179">
        <v>2.711640048809521E-4</v>
      </c>
      <c r="Q342" s="179">
        <v>1.1894000237880004E-5</v>
      </c>
      <c r="R342" s="179">
        <v>0</v>
      </c>
      <c r="S342" s="189">
        <v>0.04</v>
      </c>
      <c r="T342" s="91"/>
      <c r="U342" s="179">
        <v>0.58365360408592371</v>
      </c>
    </row>
    <row r="343" spans="1:21" x14ac:dyDescent="0.3">
      <c r="A343" s="151">
        <v>950</v>
      </c>
      <c r="B343" s="151">
        <v>1000</v>
      </c>
      <c r="C343" s="190">
        <v>9909068</v>
      </c>
      <c r="D343" s="190">
        <v>965596685575</v>
      </c>
      <c r="E343" s="179">
        <v>9.9104886090791797E-3</v>
      </c>
      <c r="F343" s="191">
        <v>974.45762363826759</v>
      </c>
      <c r="G343" s="105">
        <v>0.02</v>
      </c>
      <c r="H343" s="142" t="str">
        <f t="shared" si="6"/>
        <v>(950, 1000]</v>
      </c>
      <c r="I343" s="171">
        <v>2.4856780000000002E-2</v>
      </c>
      <c r="J343" s="179">
        <v>2.4634283504838719E-4</v>
      </c>
      <c r="K343" s="179">
        <v>2.3639195039529062E-4</v>
      </c>
      <c r="L343" s="192">
        <v>236391</v>
      </c>
      <c r="M343" s="179">
        <v>2.3639100425503807E-4</v>
      </c>
      <c r="N343" s="179">
        <v>0.23035301625582799</v>
      </c>
      <c r="O343" s="105">
        <v>0.03</v>
      </c>
      <c r="P343" s="179">
        <v>2.3639100425503807E-4</v>
      </c>
      <c r="Q343" s="179">
        <v>1.0334000206680005E-5</v>
      </c>
      <c r="R343" s="179">
        <v>0</v>
      </c>
      <c r="S343" s="189">
        <v>0.04</v>
      </c>
      <c r="T343" s="91"/>
      <c r="U343" s="179">
        <v>0.58652278290282522</v>
      </c>
    </row>
    <row r="344" spans="1:21" x14ac:dyDescent="0.3">
      <c r="A344" s="151">
        <v>1000</v>
      </c>
      <c r="B344" s="151">
        <v>2000</v>
      </c>
      <c r="C344" s="190">
        <v>68967040</v>
      </c>
      <c r="D344" s="190">
        <v>9124668817425</v>
      </c>
      <c r="E344" s="179">
        <v>6.8976927428685331E-2</v>
      </c>
      <c r="F344" s="191">
        <v>1323.0477656319597</v>
      </c>
      <c r="G344" s="105">
        <v>0.02</v>
      </c>
      <c r="H344" s="142" t="str">
        <f t="shared" si="6"/>
        <v>(1000, 2000]</v>
      </c>
      <c r="I344" s="171">
        <v>2.4856780000000002E-2</v>
      </c>
      <c r="J344" s="179">
        <v>1.7145443101707972E-3</v>
      </c>
      <c r="K344" s="179">
        <v>1.6452862265744896E-3</v>
      </c>
      <c r="L344" s="192">
        <v>1645286</v>
      </c>
      <c r="M344" s="179">
        <v>1.6452860296151486E-3</v>
      </c>
      <c r="N344" s="179">
        <v>2.1767920053078007</v>
      </c>
      <c r="O344" s="105">
        <v>0.03</v>
      </c>
      <c r="P344" s="179">
        <v>1.6452860296151486E-3</v>
      </c>
      <c r="Q344" s="179">
        <v>7.0880001417600032E-5</v>
      </c>
      <c r="R344" s="179">
        <v>0</v>
      </c>
      <c r="S344" s="189">
        <v>0.04</v>
      </c>
      <c r="T344" s="91"/>
      <c r="U344" s="179">
        <v>0.59752520032021483</v>
      </c>
    </row>
    <row r="345" spans="1:21" x14ac:dyDescent="0.3">
      <c r="A345" s="151">
        <v>2000</v>
      </c>
      <c r="B345" s="151">
        <v>3000</v>
      </c>
      <c r="C345" s="190">
        <v>9747902</v>
      </c>
      <c r="D345" s="190">
        <v>2318917565600</v>
      </c>
      <c r="E345" s="179">
        <v>9.7492995035880423E-3</v>
      </c>
      <c r="F345" s="191">
        <v>2378.8888784478959</v>
      </c>
      <c r="G345" s="105">
        <v>0.02</v>
      </c>
      <c r="H345" s="142" t="str">
        <f t="shared" si="6"/>
        <v>(2000, 3000]</v>
      </c>
      <c r="I345" s="171">
        <v>2.4856780000000002E-2</v>
      </c>
      <c r="J345" s="179">
        <v>2.4233619291479721E-4</v>
      </c>
      <c r="K345" s="179">
        <v>2.3254715438850095E-4</v>
      </c>
      <c r="L345" s="192">
        <v>232547</v>
      </c>
      <c r="M345" s="179">
        <v>2.3254700418584608E-4</v>
      </c>
      <c r="N345" s="179">
        <v>0.55320348197408553</v>
      </c>
      <c r="O345" s="105">
        <v>0.03</v>
      </c>
      <c r="P345" s="179">
        <v>2.3254700418584608E-4</v>
      </c>
      <c r="Q345" s="179">
        <v>9.9440001988800038E-6</v>
      </c>
      <c r="R345" s="179">
        <v>0</v>
      </c>
      <c r="S345" s="189">
        <v>0.04</v>
      </c>
      <c r="U345" s="179">
        <v>0.60105240338188048</v>
      </c>
    </row>
    <row r="346" spans="1:21" x14ac:dyDescent="0.3">
      <c r="A346" s="151">
        <v>3000</v>
      </c>
      <c r="B346" s="151">
        <v>4000</v>
      </c>
      <c r="C346" s="190">
        <v>2825055</v>
      </c>
      <c r="D346" s="190">
        <v>967352929140</v>
      </c>
      <c r="E346" s="179">
        <v>2.8254600127400661E-3</v>
      </c>
      <c r="F346" s="191">
        <v>3424.1914905727499</v>
      </c>
      <c r="G346" s="105">
        <v>0.02</v>
      </c>
      <c r="H346" s="142" t="str">
        <f t="shared" si="6"/>
        <v>(3000, 4000]</v>
      </c>
      <c r="I346" s="171">
        <v>2.4856780000000002E-2</v>
      </c>
      <c r="J346" s="179">
        <v>7.0231837935477026E-5</v>
      </c>
      <c r="K346" s="179">
        <v>6.7394861093290285E-5</v>
      </c>
      <c r="L346" s="192">
        <v>67394</v>
      </c>
      <c r="M346" s="179">
        <v>6.7394001213092017E-5</v>
      </c>
      <c r="N346" s="179">
        <v>0.23076996546951928</v>
      </c>
      <c r="O346" s="105">
        <v>0.03</v>
      </c>
      <c r="P346" s="179">
        <v>6.7394001213092017E-5</v>
      </c>
      <c r="Q346" s="179">
        <v>2.9240000584800012E-6</v>
      </c>
      <c r="R346" s="179">
        <v>0</v>
      </c>
      <c r="S346" s="189">
        <v>0.04</v>
      </c>
      <c r="U346" s="179">
        <v>0.57457059818472023</v>
      </c>
    </row>
    <row r="347" spans="1:21" x14ac:dyDescent="0.3">
      <c r="A347" s="151">
        <v>4000</v>
      </c>
      <c r="B347" s="151">
        <v>5000</v>
      </c>
      <c r="C347" s="190">
        <v>1379359</v>
      </c>
      <c r="D347" s="190">
        <v>614984101935</v>
      </c>
      <c r="E347" s="179">
        <v>1.3795567511829415E-3</v>
      </c>
      <c r="F347" s="191">
        <v>4458.4774662361278</v>
      </c>
      <c r="G347" s="105">
        <v>0.02</v>
      </c>
      <c r="H347" s="142" t="str">
        <f t="shared" si="6"/>
        <v>(4000, 5000]</v>
      </c>
      <c r="I347" s="171">
        <v>2.4856780000000002E-2</v>
      </c>
      <c r="J347" s="179">
        <v>3.4291338661669116E-5</v>
      </c>
      <c r="K347" s="179">
        <v>3.2906158712938252E-5</v>
      </c>
      <c r="L347" s="192">
        <v>32906</v>
      </c>
      <c r="M347" s="179">
        <v>3.2906000592308008E-5</v>
      </c>
      <c r="N347" s="179">
        <v>0.14671066214475792</v>
      </c>
      <c r="O347" s="105">
        <v>0.03</v>
      </c>
      <c r="P347" s="179">
        <v>3.2906000592308008E-5</v>
      </c>
      <c r="Q347" s="179">
        <v>1.4620000292400006E-6</v>
      </c>
      <c r="R347" s="179">
        <v>0</v>
      </c>
      <c r="S347" s="189">
        <v>0.04</v>
      </c>
      <c r="U347" s="179">
        <v>0.53973922050151191</v>
      </c>
    </row>
    <row r="348" spans="1:21" x14ac:dyDescent="0.3">
      <c r="A348" s="151">
        <v>5000</v>
      </c>
      <c r="B348" s="151">
        <v>6000</v>
      </c>
      <c r="C348" s="190">
        <v>956834</v>
      </c>
      <c r="D348" s="190">
        <v>524280523760</v>
      </c>
      <c r="E348" s="179">
        <v>9.5697117607626352E-4</v>
      </c>
      <c r="F348" s="191">
        <v>5479.3258157632363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 x14ac:dyDescent="0.3">
      <c r="A349" s="151">
        <v>6000</v>
      </c>
      <c r="B349" s="151">
        <v>7000</v>
      </c>
      <c r="C349" s="190">
        <v>800358</v>
      </c>
      <c r="D349" s="190">
        <v>519372310845</v>
      </c>
      <c r="E349" s="179">
        <v>8.0047274296486757E-4</v>
      </c>
      <c r="F349" s="191">
        <v>6489.2499462115702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 x14ac:dyDescent="0.3">
      <c r="A350" s="151">
        <v>7000</v>
      </c>
      <c r="B350" s="151">
        <v>8000</v>
      </c>
      <c r="C350" s="190">
        <v>720254</v>
      </c>
      <c r="D350" s="190">
        <v>539639295920</v>
      </c>
      <c r="E350" s="179">
        <v>7.203572588909185E-4</v>
      </c>
      <c r="F350" s="191">
        <v>7492.3470875552239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 x14ac:dyDescent="0.3">
      <c r="A351" s="151">
        <v>8000</v>
      </c>
      <c r="B351" s="151">
        <v>9000</v>
      </c>
      <c r="C351" s="190">
        <v>661594</v>
      </c>
      <c r="D351" s="190">
        <v>561908743565</v>
      </c>
      <c r="E351" s="179">
        <v>6.6168884912638922E-4</v>
      </c>
      <c r="F351" s="191">
        <v>8493.2563409734666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 x14ac:dyDescent="0.3">
      <c r="A352" s="151">
        <v>9000</v>
      </c>
      <c r="B352" s="151">
        <v>10000</v>
      </c>
      <c r="C352" s="190">
        <v>609134</v>
      </c>
      <c r="D352" s="190">
        <v>578240949400</v>
      </c>
      <c r="E352" s="179">
        <v>6.0922132822207264E-4</v>
      </c>
      <c r="F352" s="191">
        <v>9492.8365417133173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 x14ac:dyDescent="0.3">
      <c r="A353" s="151">
        <v>10000</v>
      </c>
      <c r="B353" s="151">
        <v>20000</v>
      </c>
      <c r="C353" s="190">
        <v>3680184</v>
      </c>
      <c r="D353" s="190">
        <v>5195636560550</v>
      </c>
      <c r="E353" s="179">
        <v>3.6807116079247263E-3</v>
      </c>
      <c r="F353" s="191">
        <v>14117.871716604386</v>
      </c>
      <c r="G353" s="105">
        <v>0.02</v>
      </c>
      <c r="H353" s="142" t="str">
        <f t="shared" si="6"/>
        <v>(10000, 20000]</v>
      </c>
      <c r="I353" s="171">
        <v>2.4856780000000002E-2</v>
      </c>
      <c r="J353" s="179">
        <v>9.1490638681631189E-5</v>
      </c>
      <c r="K353" s="179">
        <v>8.7794924161741782E-5</v>
      </c>
      <c r="L353" s="192">
        <v>87794</v>
      </c>
      <c r="M353" s="179">
        <v>8.7794001580292029E-5</v>
      </c>
      <c r="N353" s="179">
        <v>1.2394644517979256</v>
      </c>
      <c r="O353" s="105">
        <v>0.03</v>
      </c>
      <c r="P353" s="179">
        <v>8.7794001580292029E-5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 x14ac:dyDescent="0.3">
      <c r="A354" s="151">
        <v>20000</v>
      </c>
      <c r="B354" s="151">
        <v>30000</v>
      </c>
      <c r="C354" s="190">
        <v>1105217</v>
      </c>
      <c r="D354" s="190">
        <v>2646644215870</v>
      </c>
      <c r="E354" s="179">
        <v>1.1053754489383527E-3</v>
      </c>
      <c r="F354" s="191">
        <v>23946.828684955082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 x14ac:dyDescent="0.3">
      <c r="A355" s="151">
        <v>30000</v>
      </c>
      <c r="B355" s="151">
        <v>40000</v>
      </c>
      <c r="C355" s="190">
        <v>303551</v>
      </c>
      <c r="D355" s="190">
        <v>1030597173600</v>
      </c>
      <c r="E355" s="179">
        <v>3.0359451845265306E-4</v>
      </c>
      <c r="F355" s="191">
        <v>33951.368093005789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 x14ac:dyDescent="0.3">
      <c r="A356" s="151">
        <v>40000</v>
      </c>
      <c r="B356" s="151">
        <v>50000</v>
      </c>
      <c r="C356" s="190">
        <v>84008</v>
      </c>
      <c r="D356" s="190">
        <v>369447177375</v>
      </c>
      <c r="E356" s="179">
        <v>8.4020043769154044E-5</v>
      </c>
      <c r="F356" s="191">
        <v>43977.618485739455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 x14ac:dyDescent="0.3">
      <c r="A357" s="151">
        <v>50000</v>
      </c>
      <c r="B357" s="151">
        <v>60000</v>
      </c>
      <c r="C357" s="190">
        <v>29368</v>
      </c>
      <c r="D357" s="190">
        <v>159926171225</v>
      </c>
      <c r="E357" s="179">
        <v>2.9372210330117559E-5</v>
      </c>
      <c r="F357" s="191">
        <v>54455.92863831381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 x14ac:dyDescent="0.3">
      <c r="A358" s="151">
        <v>60000</v>
      </c>
      <c r="B358" s="151">
        <v>70000</v>
      </c>
      <c r="C358" s="190">
        <v>16093</v>
      </c>
      <c r="D358" s="190">
        <v>103645439030</v>
      </c>
      <c r="E358" s="179">
        <v>1.6095307165710362E-5</v>
      </c>
      <c r="F358" s="191">
        <v>64404.050848194864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 x14ac:dyDescent="0.3">
      <c r="A359" s="151">
        <v>70000</v>
      </c>
      <c r="B359" s="151">
        <v>80000</v>
      </c>
      <c r="C359" s="190">
        <v>6874</v>
      </c>
      <c r="D359" s="190">
        <v>51003502890</v>
      </c>
      <c r="E359" s="179">
        <v>6.8749854879197802E-6</v>
      </c>
      <c r="F359" s="191">
        <v>74197.70568810009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 x14ac:dyDescent="0.3">
      <c r="A360" s="151">
        <v>80000</v>
      </c>
      <c r="B360" s="151">
        <v>90000</v>
      </c>
      <c r="C360" s="190">
        <v>2489</v>
      </c>
      <c r="D360" s="190">
        <v>20919457490</v>
      </c>
      <c r="E360" s="179">
        <v>2.4893568343660654E-6</v>
      </c>
      <c r="F360" s="191">
        <v>84047.639574126151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 x14ac:dyDescent="0.3">
      <c r="A361" s="151">
        <v>90000</v>
      </c>
      <c r="B361" s="151">
        <v>100000</v>
      </c>
      <c r="C361" s="190">
        <v>891</v>
      </c>
      <c r="D361" s="190">
        <v>8388668565</v>
      </c>
      <c r="E361" s="179">
        <v>8.9112773781444924E-7</v>
      </c>
      <c r="F361" s="191">
        <v>94148.917676767669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 x14ac:dyDescent="0.3">
      <c r="A362" s="151">
        <v>100000</v>
      </c>
      <c r="B362" s="151">
        <v>9999999</v>
      </c>
      <c r="C362" s="190">
        <v>4579</v>
      </c>
      <c r="D362" s="190">
        <v>57297742750</v>
      </c>
      <c r="E362" s="179">
        <v>4.5796564662765018E-6</v>
      </c>
      <c r="F362" s="191">
        <v>125131.56311421708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80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9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8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6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0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G22" sqref="G22"/>
    </sheetView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88" t="s">
        <v>56</v>
      </c>
      <c r="C2" s="107">
        <v>10000000000</v>
      </c>
    </row>
    <row r="4" spans="1:8" x14ac:dyDescent="0.3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 x14ac:dyDescent="0.3">
      <c r="A5" s="15"/>
      <c r="B5" s="215" t="s">
        <v>247</v>
      </c>
      <c r="C5" s="215" t="s">
        <v>47</v>
      </c>
      <c r="D5" s="20" t="s">
        <v>91</v>
      </c>
      <c r="E5" s="217">
        <v>100000000</v>
      </c>
      <c r="F5" s="159">
        <v>32845175</v>
      </c>
      <c r="G5" s="221">
        <f>SUM(F5:F6)/E5*$C$2</f>
        <v>3370005800</v>
      </c>
      <c r="H5" s="47" t="s">
        <v>309</v>
      </c>
    </row>
    <row r="6" spans="1:8" x14ac:dyDescent="0.3">
      <c r="B6" s="216"/>
      <c r="C6" s="216"/>
      <c r="D6" s="8" t="s">
        <v>92</v>
      </c>
      <c r="E6" s="218"/>
      <c r="F6" s="96">
        <v>854883</v>
      </c>
      <c r="G6" s="222"/>
      <c r="H6" s="47"/>
    </row>
    <row r="7" spans="1:8" x14ac:dyDescent="0.3">
      <c r="B7" s="215" t="s">
        <v>247</v>
      </c>
      <c r="C7" s="215" t="s">
        <v>240</v>
      </c>
      <c r="D7" s="20" t="s">
        <v>91</v>
      </c>
      <c r="E7" s="217">
        <v>100000000</v>
      </c>
      <c r="F7" s="159">
        <v>34018536</v>
      </c>
      <c r="G7" s="221">
        <f>SUM(F7:F8)/E7*$C$2</f>
        <v>3830412100</v>
      </c>
      <c r="H7" s="47" t="s">
        <v>310</v>
      </c>
    </row>
    <row r="8" spans="1:8" x14ac:dyDescent="0.3">
      <c r="B8" s="216"/>
      <c r="C8" s="216"/>
      <c r="D8" s="8" t="s">
        <v>92</v>
      </c>
      <c r="E8" s="218"/>
      <c r="F8" s="96">
        <v>4285585</v>
      </c>
      <c r="G8" s="222"/>
      <c r="H8" s="47"/>
    </row>
    <row r="9" spans="1:8" x14ac:dyDescent="0.3">
      <c r="A9" s="15"/>
      <c r="B9" s="215" t="s">
        <v>248</v>
      </c>
      <c r="C9" s="215" t="s">
        <v>47</v>
      </c>
      <c r="D9" s="20" t="s">
        <v>91</v>
      </c>
      <c r="E9" s="217">
        <v>100000000</v>
      </c>
      <c r="F9" s="202">
        <v>32852127</v>
      </c>
      <c r="G9" s="223">
        <f>SUM(F9:F10)/E9*$C$2</f>
        <v>3370654300</v>
      </c>
      <c r="H9" s="47" t="s">
        <v>307</v>
      </c>
    </row>
    <row r="10" spans="1:8" x14ac:dyDescent="0.3">
      <c r="B10" s="216"/>
      <c r="C10" s="216"/>
      <c r="D10" s="8" t="s">
        <v>92</v>
      </c>
      <c r="E10" s="218"/>
      <c r="F10" s="202">
        <v>854416</v>
      </c>
      <c r="G10" s="224"/>
      <c r="H10" s="47"/>
    </row>
    <row r="11" spans="1:8" x14ac:dyDescent="0.3">
      <c r="B11" s="215" t="s">
        <v>248</v>
      </c>
      <c r="C11" s="215" t="s">
        <v>240</v>
      </c>
      <c r="D11" s="20" t="s">
        <v>91</v>
      </c>
      <c r="E11" s="217">
        <v>100000000</v>
      </c>
      <c r="F11" s="202">
        <v>34015732</v>
      </c>
      <c r="G11" s="223">
        <f>SUM(F11:F12)/E11*$C$2</f>
        <v>3829976500</v>
      </c>
      <c r="H11" s="47" t="s">
        <v>308</v>
      </c>
    </row>
    <row r="12" spans="1:8" x14ac:dyDescent="0.3">
      <c r="B12" s="216"/>
      <c r="C12" s="216"/>
      <c r="D12" s="8" t="s">
        <v>92</v>
      </c>
      <c r="E12" s="218"/>
      <c r="F12" s="202">
        <v>4284033</v>
      </c>
      <c r="G12" s="224"/>
      <c r="H12" s="47"/>
    </row>
    <row r="13" spans="1:8" x14ac:dyDescent="0.3">
      <c r="A13" s="15"/>
      <c r="B13" s="215" t="s">
        <v>248</v>
      </c>
      <c r="C13" s="215" t="s">
        <v>49</v>
      </c>
      <c r="D13" s="20" t="s">
        <v>91</v>
      </c>
      <c r="E13" s="219">
        <f>F13</f>
        <v>0</v>
      </c>
      <c r="F13" s="96"/>
      <c r="G13" s="221" t="e">
        <f>SUM(F13:F14)/E13*$C$2</f>
        <v>#DIV/0!</v>
      </c>
      <c r="H13" s="47"/>
    </row>
    <row r="14" spans="1:8" x14ac:dyDescent="0.3">
      <c r="B14" s="216"/>
      <c r="C14" s="216"/>
      <c r="D14" s="8" t="s">
        <v>92</v>
      </c>
      <c r="E14" s="220"/>
      <c r="F14" s="96"/>
      <c r="G14" s="222"/>
      <c r="H14" s="47"/>
    </row>
    <row r="15" spans="1:8" x14ac:dyDescent="0.3">
      <c r="B15" s="157"/>
      <c r="C15" s="157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C31" sqref="C31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 x14ac:dyDescent="0.3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 x14ac:dyDescent="0.3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 x14ac:dyDescent="0.3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 x14ac:dyDescent="0.3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 x14ac:dyDescent="0.3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 x14ac:dyDescent="0.3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 x14ac:dyDescent="0.3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 x14ac:dyDescent="0.3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 x14ac:dyDescent="0.3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 x14ac:dyDescent="0.3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 x14ac:dyDescent="0.3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 x14ac:dyDescent="0.3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 x14ac:dyDescent="0.3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 x14ac:dyDescent="0.3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 x14ac:dyDescent="0.3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 x14ac:dyDescent="0.3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 x14ac:dyDescent="0.3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 x14ac:dyDescent="0.3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 x14ac:dyDescent="0.3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 x14ac:dyDescent="0.3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 x14ac:dyDescent="0.3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 x14ac:dyDescent="0.3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 x14ac:dyDescent="0.3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 x14ac:dyDescent="0.3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 x14ac:dyDescent="0.3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 x14ac:dyDescent="0.3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 x14ac:dyDescent="0.3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 x14ac:dyDescent="0.3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 x14ac:dyDescent="0.3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 x14ac:dyDescent="0.3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 x14ac:dyDescent="0.3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 x14ac:dyDescent="0.3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5" priority="27">
      <formula>_xlfn.LET(_xlpm.x, W4, AND(NOT(_xlfn.ISFORMULA(_xlpm.x)), _xlpm.x&lt;&gt;""))</formula>
    </cfRule>
  </conditionalFormatting>
  <conditionalFormatting sqref="W5:AA203 X4:AA4">
    <cfRule type="expression" dxfId="174" priority="23">
      <formula>_xlfn.LET(_xlpm.x, W4, AND(NOT(_xlfn.ISFORMULA(_xlpm.x)), _xlpm.x&lt;&gt;""))</formula>
    </cfRule>
  </conditionalFormatting>
  <conditionalFormatting sqref="W5:AA203 X4:AA4">
    <cfRule type="expression" dxfId="173" priority="22">
      <formula>_xlfn.LET(_xlpm.x, W4, AND(NOT(_xlfn.ISFORMULA(_xlpm.x)), _xlpm.x&lt;&gt;""))</formula>
    </cfRule>
  </conditionalFormatting>
  <conditionalFormatting sqref="W4:AA203">
    <cfRule type="expression" dxfId="172" priority="21">
      <formula>_xlfn.LET(_xlpm.x, W4, AND(NOT(_xlfn.ISFORMULA(_xlpm.x)), _xlpm.x&lt;&gt;""))</formula>
    </cfRule>
  </conditionalFormatting>
  <conditionalFormatting sqref="K1:O1048576">
    <cfRule type="cellIs" dxfId="171" priority="16" operator="equal">
      <formula>"C1"</formula>
    </cfRule>
    <cfRule type="cellIs" dxfId="170" priority="17" operator="between">
      <formula>"G1"</formula>
      <formula>"G5"</formula>
    </cfRule>
    <cfRule type="cellIs" dxfId="169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8" priority="11" operator="equal">
      <formula>"C1"</formula>
    </cfRule>
    <cfRule type="cellIs" dxfId="167" priority="12" operator="between">
      <formula>"G1"</formula>
      <formula>"G4"</formula>
    </cfRule>
    <cfRule type="cellIs" dxfId="166" priority="13" operator="between">
      <formula>"GA"</formula>
      <formula>"GQ"</formula>
    </cfRule>
    <cfRule type="cellIs" dxfId="165" priority="14" operator="between">
      <formula>"M1"</formula>
      <formula>"M4"</formula>
    </cfRule>
  </conditionalFormatting>
  <conditionalFormatting sqref="E52:E54">
    <cfRule type="cellIs" dxfId="164" priority="7" operator="equal">
      <formula>"C1"</formula>
    </cfRule>
    <cfRule type="cellIs" dxfId="163" priority="8" operator="between">
      <formula>"G1"</formula>
      <formula>"G4"</formula>
    </cfRule>
    <cfRule type="cellIs" dxfId="162" priority="9" operator="between">
      <formula>"GA"</formula>
      <formula>"GQ"</formula>
    </cfRule>
    <cfRule type="cellIs" dxfId="161" priority="10" operator="between">
      <formula>"M1"</formula>
      <formula>"M4"</formula>
    </cfRule>
  </conditionalFormatting>
  <conditionalFormatting sqref="F52:F54">
    <cfRule type="cellIs" dxfId="160" priority="3" operator="equal">
      <formula>"C1"</formula>
    </cfRule>
    <cfRule type="cellIs" dxfId="159" priority="4" operator="between">
      <formula>"G1"</formula>
      <formula>"G4"</formula>
    </cfRule>
    <cfRule type="cellIs" dxfId="158" priority="5" operator="between">
      <formula>"GA"</formula>
      <formula>"GQ"</formula>
    </cfRule>
    <cfRule type="cellIs" dxfId="157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 x14ac:dyDescent="0.3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 x14ac:dyDescent="0.3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 x14ac:dyDescent="0.3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 x14ac:dyDescent="0.3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 x14ac:dyDescent="0.3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 x14ac:dyDescent="0.3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 x14ac:dyDescent="0.3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 x14ac:dyDescent="0.3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 x14ac:dyDescent="0.3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 x14ac:dyDescent="0.3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 x14ac:dyDescent="0.3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 x14ac:dyDescent="0.3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 x14ac:dyDescent="0.3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 x14ac:dyDescent="0.3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 x14ac:dyDescent="0.3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 x14ac:dyDescent="0.3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 x14ac:dyDescent="0.3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 x14ac:dyDescent="0.3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 x14ac:dyDescent="0.3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 x14ac:dyDescent="0.3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 x14ac:dyDescent="0.3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 x14ac:dyDescent="0.3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 x14ac:dyDescent="0.3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 x14ac:dyDescent="0.3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 x14ac:dyDescent="0.3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 x14ac:dyDescent="0.3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 x14ac:dyDescent="0.3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 x14ac:dyDescent="0.3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 x14ac:dyDescent="0.3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 x14ac:dyDescent="0.3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 x14ac:dyDescent="0.3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5" priority="82">
      <formula>_xlfn.LET(_xlpm.x, W4, AND(NOT(_xlfn.ISFORMULA(_xlpm.x)), _xlpm.x&lt;&gt;""))</formula>
    </cfRule>
  </conditionalFormatting>
  <conditionalFormatting sqref="W5:AA203 X4:AA4">
    <cfRule type="expression" dxfId="154" priority="77">
      <formula>_xlfn.LET(_xlpm.x, W4, AND(NOT(_xlfn.ISFORMULA(_xlpm.x)), _xlpm.x&lt;&gt;""))</formula>
    </cfRule>
  </conditionalFormatting>
  <conditionalFormatting sqref="W4:AA203">
    <cfRule type="expression" dxfId="153" priority="27">
      <formula>_xlfn.LET(_xlpm.x, W4, AND(NOT(_xlfn.ISFORMULA(_xlpm.x)), _xlpm.x&lt;&gt;""))</formula>
    </cfRule>
  </conditionalFormatting>
  <conditionalFormatting sqref="K1:K1048576">
    <cfRule type="cellIs" dxfId="152" priority="23" operator="equal">
      <formula>"C1"</formula>
    </cfRule>
    <cfRule type="cellIs" dxfId="151" priority="24" operator="between">
      <formula>"G1"</formula>
      <formula>"G5"</formula>
    </cfRule>
    <cfRule type="cellIs" dxfId="150" priority="26" operator="between">
      <formula>"M1"</formula>
      <formula>"M5"</formula>
    </cfRule>
  </conditionalFormatting>
  <conditionalFormatting sqref="L1:O1048576">
    <cfRule type="cellIs" dxfId="149" priority="19" operator="equal">
      <formula>"C1"</formula>
    </cfRule>
    <cfRule type="cellIs" dxfId="148" priority="20" operator="between">
      <formula>"G1"</formula>
      <formula>"G5"</formula>
    </cfRule>
    <cfRule type="cellIs" dxfId="147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6" priority="14" operator="equal">
      <formula>"C1"</formula>
    </cfRule>
    <cfRule type="cellIs" dxfId="145" priority="15" operator="between">
      <formula>"G1"</formula>
      <formula>"G4"</formula>
    </cfRule>
    <cfRule type="cellIs" dxfId="144" priority="16" operator="between">
      <formula>"GA"</formula>
      <formula>"GQ"</formula>
    </cfRule>
    <cfRule type="cellIs" dxfId="143" priority="17" operator="between">
      <formula>"M1"</formula>
      <formula>"M4"</formula>
    </cfRule>
  </conditionalFormatting>
  <conditionalFormatting sqref="E52:E54">
    <cfRule type="cellIs" dxfId="142" priority="10" operator="equal">
      <formula>"C1"</formula>
    </cfRule>
    <cfRule type="cellIs" dxfId="141" priority="11" operator="between">
      <formula>"G1"</formula>
      <formula>"G4"</formula>
    </cfRule>
    <cfRule type="cellIs" dxfId="140" priority="12" operator="between">
      <formula>"GA"</formula>
      <formula>"GQ"</formula>
    </cfRule>
    <cfRule type="cellIs" dxfId="139" priority="13" operator="between">
      <formula>"M1"</formula>
      <formula>"M4"</formula>
    </cfRule>
  </conditionalFormatting>
  <conditionalFormatting sqref="F52:F54">
    <cfRule type="cellIs" dxfId="138" priority="6" operator="equal">
      <formula>"C1"</formula>
    </cfRule>
    <cfRule type="cellIs" dxfId="137" priority="7" operator="between">
      <formula>"G1"</formula>
      <formula>"G4"</formula>
    </cfRule>
    <cfRule type="cellIs" dxfId="136" priority="8" operator="between">
      <formula>"GA"</formula>
      <formula>"GQ"</formula>
    </cfRule>
    <cfRule type="cellIs" dxfId="13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 x14ac:dyDescent="0.3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 x14ac:dyDescent="0.3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 x14ac:dyDescent="0.3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 x14ac:dyDescent="0.3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 x14ac:dyDescent="0.3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 x14ac:dyDescent="0.3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 x14ac:dyDescent="0.3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 x14ac:dyDescent="0.3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 x14ac:dyDescent="0.3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 x14ac:dyDescent="0.3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 x14ac:dyDescent="0.3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 x14ac:dyDescent="0.3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 x14ac:dyDescent="0.3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 x14ac:dyDescent="0.3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 x14ac:dyDescent="0.3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 x14ac:dyDescent="0.3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 x14ac:dyDescent="0.3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 x14ac:dyDescent="0.3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 x14ac:dyDescent="0.3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 x14ac:dyDescent="0.3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 x14ac:dyDescent="0.3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 x14ac:dyDescent="0.3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 x14ac:dyDescent="0.3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 x14ac:dyDescent="0.3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 x14ac:dyDescent="0.3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 x14ac:dyDescent="0.3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 x14ac:dyDescent="0.3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 x14ac:dyDescent="0.3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 x14ac:dyDescent="0.3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 x14ac:dyDescent="0.3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 x14ac:dyDescent="0.3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2" priority="69">
      <formula>_xlfn.LET(_xlpm.x, W4, AND(NOT(_xlfn.ISFORMULA(_xlpm.x)), _xlpm.x&lt;&gt;""))</formula>
    </cfRule>
  </conditionalFormatting>
  <conditionalFormatting sqref="W5:AA203 X4:AA4">
    <cfRule type="expression" dxfId="131" priority="64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O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6" priority="14" operator="equal">
      <formula>"C1"</formula>
    </cfRule>
    <cfRule type="cellIs" dxfId="125" priority="15" operator="between">
      <formula>"G1"</formula>
      <formula>"G4"</formula>
    </cfRule>
    <cfRule type="cellIs" dxfId="124" priority="16" operator="between">
      <formula>"GA"</formula>
      <formula>"GQ"</formula>
    </cfRule>
    <cfRule type="cellIs" dxfId="123" priority="17" operator="between">
      <formula>"M1"</formula>
      <formula>"M4"</formula>
    </cfRule>
  </conditionalFormatting>
  <conditionalFormatting sqref="E52:E54">
    <cfRule type="cellIs" dxfId="122" priority="10" operator="equal">
      <formula>"C1"</formula>
    </cfRule>
    <cfRule type="cellIs" dxfId="121" priority="11" operator="between">
      <formula>"G1"</formula>
      <formula>"G4"</formula>
    </cfRule>
    <cfRule type="cellIs" dxfId="120" priority="12" operator="between">
      <formula>"GA"</formula>
      <formula>"GQ"</formula>
    </cfRule>
    <cfRule type="cellIs" dxfId="119" priority="13" operator="between">
      <formula>"M1"</formula>
      <formula>"M4"</formula>
    </cfRule>
  </conditionalFormatting>
  <conditionalFormatting sqref="F52:F54">
    <cfRule type="cellIs" dxfId="118" priority="6" operator="equal">
      <formula>"C1"</formula>
    </cfRule>
    <cfRule type="cellIs" dxfId="117" priority="7" operator="between">
      <formula>"G1"</formula>
      <formula>"G4"</formula>
    </cfRule>
    <cfRule type="cellIs" dxfId="116" priority="8" operator="between">
      <formula>"GA"</formula>
      <formula>"GQ"</formula>
    </cfRule>
    <cfRule type="cellIs" dxfId="115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Y4 AA4">
    <cfRule type="expression" dxfId="113" priority="62">
      <formula>_xlfn.LET(_xlpm.x, W4, AND(NOT(_xlfn.ISFORMULA(_xlpm.x)), _xlpm.x&lt;&gt;""))</formula>
    </cfRule>
  </conditionalFormatting>
  <conditionalFormatting sqref="W5:AA203 AA4 W4:Y203">
    <cfRule type="expression" dxfId="112" priority="61">
      <formula>_xlfn.LET(_xlpm.x, W4, AND(NOT(_xlfn.ISFORMULA(_xlpm.x)), _xlpm.x&lt;&gt;""))</formula>
    </cfRule>
  </conditionalFormatting>
  <conditionalFormatting sqref="D52:D54">
    <cfRule type="cellIs" dxfId="111" priority="52" operator="equal">
      <formula>"C1"</formula>
    </cfRule>
    <cfRule type="cellIs" dxfId="110" priority="53" operator="between">
      <formula>"G1"</formula>
      <formula>"G4"</formula>
    </cfRule>
    <cfRule type="cellIs" dxfId="109" priority="54" operator="between">
      <formula>"GA"</formula>
      <formula>"GQ"</formula>
    </cfRule>
    <cfRule type="cellIs" dxfId="108" priority="55" operator="between">
      <formula>"M1"</formula>
      <formula>"M4"</formula>
    </cfRule>
  </conditionalFormatting>
  <conditionalFormatting sqref="E52:E54">
    <cfRule type="cellIs" dxfId="107" priority="48" operator="equal">
      <formula>"C1"</formula>
    </cfRule>
    <cfRule type="cellIs" dxfId="106" priority="49" operator="between">
      <formula>"G1"</formula>
      <formula>"G4"</formula>
    </cfRule>
    <cfRule type="cellIs" dxfId="105" priority="50" operator="between">
      <formula>"GA"</formula>
      <formula>"GQ"</formula>
    </cfRule>
    <cfRule type="cellIs" dxfId="104" priority="51" operator="between">
      <formula>"M1"</formula>
      <formula>"M4"</formula>
    </cfRule>
  </conditionalFormatting>
  <conditionalFormatting sqref="F52:F54">
    <cfRule type="cellIs" dxfId="103" priority="44" operator="equal">
      <formula>"C1"</formula>
    </cfRule>
    <cfRule type="cellIs" dxfId="102" priority="45" operator="between">
      <formula>"G1"</formula>
      <formula>"G4"</formula>
    </cfRule>
    <cfRule type="cellIs" dxfId="101" priority="46" operator="between">
      <formula>"GA"</formula>
      <formula>"GQ"</formula>
    </cfRule>
    <cfRule type="cellIs" dxfId="100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9" priority="22">
      <formula>_xlfn.LET(_xlpm.x, W4, AND(NOT(_xlfn.ISFORMULA(_xlpm.x)), _xlpm.x&lt;&gt;""))</formula>
    </cfRule>
  </conditionalFormatting>
  <conditionalFormatting sqref="M1:O1048576">
    <cfRule type="cellIs" dxfId="98" priority="15" operator="equal">
      <formula>"C1"</formula>
    </cfRule>
    <cfRule type="cellIs" dxfId="97" priority="15" operator="between">
      <formula>"G1"</formula>
      <formula>"G5"</formula>
    </cfRule>
    <cfRule type="cellIs" dxfId="96" priority="16" operator="between">
      <formula>"M1"</formula>
      <formula>"M5"</formula>
    </cfRule>
  </conditionalFormatting>
  <conditionalFormatting sqref="L1:L1048576">
    <cfRule type="cellIs" dxfId="95" priority="7" operator="equal">
      <formula>"C1"</formula>
    </cfRule>
    <cfRule type="cellIs" dxfId="94" priority="9" operator="between">
      <formula>"M1"</formula>
      <formula>"M5"</formula>
    </cfRule>
  </conditionalFormatting>
  <conditionalFormatting sqref="K1:K1048576">
    <cfRule type="cellIs" dxfId="93" priority="3" operator="equal">
      <formula>"C1"</formula>
    </cfRule>
    <cfRule type="cellIs" dxfId="92" priority="4" operator="between">
      <formula>"G1"</formula>
      <formula>"G5"</formula>
    </cfRule>
    <cfRule type="cellIs" dxfId="91" priority="6" operator="between">
      <formula>"M1"</formula>
      <formula>"M5"</formula>
    </cfRule>
  </conditionalFormatting>
  <conditionalFormatting sqref="Z4:AA203">
    <cfRule type="expression" dxfId="90" priority="2">
      <formula>_xlfn.LET(_xlpm.x, Z4, AND(NOT(_xlfn.ISFORMULA(_xlpm.x)), _xlpm.x&lt;&gt;""))</formula>
    </cfRule>
  </conditionalFormatting>
  <conditionalFormatting sqref="Z4:AA203">
    <cfRule type="expression" dxfId="8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D52:D54">
    <cfRule type="cellIs" dxfId="85" priority="89" operator="equal">
      <formula>"C1"</formula>
    </cfRule>
    <cfRule type="cellIs" dxfId="84" priority="90" operator="between">
      <formula>"G1"</formula>
      <formula>"G4"</formula>
    </cfRule>
    <cfRule type="cellIs" dxfId="83" priority="91" operator="between">
      <formula>"GA"</formula>
      <formula>"GQ"</formula>
    </cfRule>
    <cfRule type="cellIs" dxfId="82" priority="92" operator="between">
      <formula>"M1"</formula>
      <formula>"M4"</formula>
    </cfRule>
  </conditionalFormatting>
  <conditionalFormatting sqref="E52:E54">
    <cfRule type="cellIs" dxfId="81" priority="85" operator="equal">
      <formula>"C1"</formula>
    </cfRule>
    <cfRule type="cellIs" dxfId="80" priority="86" operator="between">
      <formula>"G1"</formula>
      <formula>"G4"</formula>
    </cfRule>
    <cfRule type="cellIs" dxfId="79" priority="87" operator="between">
      <formula>"GA"</formula>
      <formula>"GQ"</formula>
    </cfRule>
    <cfRule type="cellIs" dxfId="78" priority="88" operator="between">
      <formula>"M1"</formula>
      <formula>"M4"</formula>
    </cfRule>
  </conditionalFormatting>
  <conditionalFormatting sqref="F52:F54">
    <cfRule type="cellIs" dxfId="77" priority="81" operator="equal">
      <formula>"C1"</formula>
    </cfRule>
    <cfRule type="cellIs" dxfId="76" priority="82" operator="between">
      <formula>"G1"</formula>
      <formula>"G4"</formula>
    </cfRule>
    <cfRule type="cellIs" dxfId="75" priority="83" operator="between">
      <formula>"GA"</formula>
      <formula>"GQ"</formula>
    </cfRule>
    <cfRule type="cellIs" dxfId="74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3" priority="32" operator="equal">
      <formula>"C1"</formula>
    </cfRule>
    <cfRule type="cellIs" dxfId="72" priority="33" operator="between">
      <formula>"G1"</formula>
      <formula>"G5"</formula>
    </cfRule>
    <cfRule type="cellIs" dxfId="71" priority="35" operator="between">
      <formula>"M1"</formula>
      <formula>"M5"</formula>
    </cfRule>
  </conditionalFormatting>
  <conditionalFormatting sqref="L1:L1048576">
    <cfRule type="cellIs" dxfId="70" priority="29" operator="equal">
      <formula>"C1"</formula>
    </cfRule>
    <cfRule type="cellIs" dxfId="69" priority="31" operator="between">
      <formula>"M1"</formula>
      <formula>"M5"</formula>
    </cfRule>
  </conditionalFormatting>
  <conditionalFormatting sqref="K1:K1048576">
    <cfRule type="cellIs" dxfId="68" priority="25" operator="equal">
      <formula>"C1"</formula>
    </cfRule>
    <cfRule type="cellIs" dxfId="67" priority="26" operator="between">
      <formula>"G1"</formula>
      <formula>"G5"</formula>
    </cfRule>
    <cfRule type="cellIs" dxfId="66" priority="28" operator="between">
      <formula>"M1"</formula>
      <formula>"M5"</formula>
    </cfRule>
  </conditionalFormatting>
  <conditionalFormatting sqref="N1:O1048576">
    <cfRule type="cellIs" dxfId="65" priority="17" operator="equal">
      <formula>"C1"</formula>
    </cfRule>
    <cfRule type="cellIs" dxfId="64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3" priority="8">
      <formula>_xlfn.LET(_xlpm.x, W4, AND(NOT(_xlfn.ISFORMULA(_xlpm.x)), _xlpm.x&lt;&gt;""))</formula>
    </cfRule>
  </conditionalFormatting>
  <conditionalFormatting sqref="W5:AA203 AA4 W4:Y4">
    <cfRule type="expression" dxfId="62" priority="7">
      <formula>_xlfn.LET(_xlpm.x, W4, AND(NOT(_xlfn.ISFORMULA(_xlpm.x)), _xlpm.x&lt;&gt;""))</formula>
    </cfRule>
  </conditionalFormatting>
  <conditionalFormatting sqref="W5:AA203 W4:Y4 AA4">
    <cfRule type="expression" dxfId="61" priority="6">
      <formula>_xlfn.LET(_xlpm.x, W4, AND(NOT(_xlfn.ISFORMULA(_xlpm.x)), _xlpm.x&lt;&gt;""))</formula>
    </cfRule>
  </conditionalFormatting>
  <conditionalFormatting sqref="Z5:AA203 AA4">
    <cfRule type="expression" dxfId="60" priority="5">
      <formula>_xlfn.LET(_xlpm.x, Z4, AND(NOT(_xlfn.ISFORMULA(_xlpm.x)), _xlpm.x&lt;&gt;""))</formula>
    </cfRule>
  </conditionalFormatting>
  <conditionalFormatting sqref="Z5:AA203 AA4">
    <cfRule type="expression" dxfId="59" priority="4">
      <formula>_xlfn.LET(_xlpm.x, Z4, AND(NOT(_xlfn.ISFORMULA(_xlpm.x)), _xlpm.x&lt;&gt;""))</formula>
    </cfRule>
  </conditionalFormatting>
  <conditionalFormatting sqref="Z4:AA203">
    <cfRule type="expression" dxfId="58" priority="3">
      <formula>_xlfn.LET(_xlpm.x, Z4, AND(NOT(_xlfn.ISFORMULA(_xlpm.x)), _xlpm.x&lt;&gt;""))</formula>
    </cfRule>
  </conditionalFormatting>
  <conditionalFormatting sqref="Z4:AA203">
    <cfRule type="expression" dxfId="57" priority="2">
      <formula>_xlfn.LET(_xlpm.x, Z4, AND(NOT(_xlfn.ISFORMULA(_xlpm.x)), _xlpm.x&lt;&gt;""))</formula>
    </cfRule>
  </conditionalFormatting>
  <conditionalFormatting sqref="Z4:AA203">
    <cfRule type="expression" dxfId="5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 x14ac:dyDescent="0.3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 x14ac:dyDescent="0.3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 x14ac:dyDescent="0.3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 x14ac:dyDescent="0.3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 x14ac:dyDescent="0.3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 x14ac:dyDescent="0.3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 x14ac:dyDescent="0.3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 x14ac:dyDescent="0.3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 x14ac:dyDescent="0.3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 x14ac:dyDescent="0.3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 x14ac:dyDescent="0.3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 x14ac:dyDescent="0.3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 x14ac:dyDescent="0.3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 x14ac:dyDescent="0.3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 x14ac:dyDescent="0.3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 x14ac:dyDescent="0.3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 x14ac:dyDescent="0.3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 x14ac:dyDescent="0.3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 x14ac:dyDescent="0.3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 x14ac:dyDescent="0.3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 x14ac:dyDescent="0.3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 x14ac:dyDescent="0.3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 x14ac:dyDescent="0.3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 x14ac:dyDescent="0.3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 x14ac:dyDescent="0.3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 x14ac:dyDescent="0.3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 x14ac:dyDescent="0.3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 x14ac:dyDescent="0.3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 x14ac:dyDescent="0.3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 x14ac:dyDescent="0.3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 x14ac:dyDescent="0.3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 x14ac:dyDescent="0.3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 x14ac:dyDescent="0.3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 x14ac:dyDescent="0.3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 x14ac:dyDescent="0.3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 x14ac:dyDescent="0.3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 x14ac:dyDescent="0.3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 x14ac:dyDescent="0.3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 x14ac:dyDescent="0.3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 x14ac:dyDescent="0.3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 x14ac:dyDescent="0.3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 x14ac:dyDescent="0.3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 x14ac:dyDescent="0.3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 x14ac:dyDescent="0.3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 x14ac:dyDescent="0.3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 x14ac:dyDescent="0.3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 x14ac:dyDescent="0.3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 x14ac:dyDescent="0.3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 x14ac:dyDescent="0.3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 x14ac:dyDescent="0.3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 x14ac:dyDescent="0.3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 x14ac:dyDescent="0.3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 x14ac:dyDescent="0.3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 x14ac:dyDescent="0.3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 x14ac:dyDescent="0.3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 x14ac:dyDescent="0.3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 x14ac:dyDescent="0.3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 x14ac:dyDescent="0.3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 x14ac:dyDescent="0.3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 x14ac:dyDescent="0.3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 x14ac:dyDescent="0.3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 x14ac:dyDescent="0.3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 x14ac:dyDescent="0.3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 x14ac:dyDescent="0.3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 x14ac:dyDescent="0.3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 x14ac:dyDescent="0.3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 x14ac:dyDescent="0.3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 x14ac:dyDescent="0.3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 x14ac:dyDescent="0.3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 x14ac:dyDescent="0.3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 x14ac:dyDescent="0.3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 x14ac:dyDescent="0.3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 x14ac:dyDescent="0.3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 x14ac:dyDescent="0.3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 x14ac:dyDescent="0.3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 x14ac:dyDescent="0.3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 x14ac:dyDescent="0.3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 x14ac:dyDescent="0.3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 x14ac:dyDescent="0.3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 x14ac:dyDescent="0.3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 x14ac:dyDescent="0.3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 x14ac:dyDescent="0.3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 x14ac:dyDescent="0.3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 x14ac:dyDescent="0.3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 x14ac:dyDescent="0.3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 x14ac:dyDescent="0.3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 x14ac:dyDescent="0.3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 x14ac:dyDescent="0.3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 x14ac:dyDescent="0.3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 x14ac:dyDescent="0.3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 x14ac:dyDescent="0.3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 x14ac:dyDescent="0.3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 x14ac:dyDescent="0.3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 x14ac:dyDescent="0.3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 x14ac:dyDescent="0.3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 x14ac:dyDescent="0.3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 x14ac:dyDescent="0.3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 x14ac:dyDescent="0.3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 x14ac:dyDescent="0.3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 x14ac:dyDescent="0.3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 x14ac:dyDescent="0.3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 x14ac:dyDescent="0.3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 x14ac:dyDescent="0.3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 x14ac:dyDescent="0.3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 x14ac:dyDescent="0.3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 x14ac:dyDescent="0.3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 x14ac:dyDescent="0.3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 x14ac:dyDescent="0.3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 x14ac:dyDescent="0.3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 x14ac:dyDescent="0.3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 x14ac:dyDescent="0.3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 x14ac:dyDescent="0.3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 x14ac:dyDescent="0.3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 x14ac:dyDescent="0.3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 x14ac:dyDescent="0.3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 x14ac:dyDescent="0.3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 x14ac:dyDescent="0.3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 x14ac:dyDescent="0.3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 x14ac:dyDescent="0.3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 x14ac:dyDescent="0.3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 x14ac:dyDescent="0.3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 x14ac:dyDescent="0.3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 x14ac:dyDescent="0.3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 x14ac:dyDescent="0.3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 x14ac:dyDescent="0.3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 x14ac:dyDescent="0.3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 x14ac:dyDescent="0.3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 x14ac:dyDescent="0.3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 x14ac:dyDescent="0.3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 x14ac:dyDescent="0.3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 x14ac:dyDescent="0.3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94" operator="equal">
      <formula>"C1"</formula>
    </cfRule>
    <cfRule type="cellIs" dxfId="51" priority="95" operator="between">
      <formula>"G1"</formula>
      <formula>"G4"</formula>
    </cfRule>
    <cfRule type="cellIs" dxfId="50" priority="96" operator="between">
      <formula>"GA"</formula>
      <formula>"GQ"</formula>
    </cfRule>
    <cfRule type="cellIs" dxfId="49" priority="97" operator="between">
      <formula>"M1"</formula>
      <formula>"M4"</formula>
    </cfRule>
  </conditionalFormatting>
  <conditionalFormatting sqref="E52:E54">
    <cfRule type="cellIs" dxfId="48" priority="90" operator="equal">
      <formula>"C1"</formula>
    </cfRule>
    <cfRule type="cellIs" dxfId="47" priority="91" operator="between">
      <formula>"G1"</formula>
      <formula>"G4"</formula>
    </cfRule>
    <cfRule type="cellIs" dxfId="46" priority="92" operator="between">
      <formula>"GA"</formula>
      <formula>"GQ"</formula>
    </cfRule>
    <cfRule type="cellIs" dxfId="45" priority="93" operator="between">
      <formula>"M1"</formula>
      <formula>"M4"</formula>
    </cfRule>
  </conditionalFormatting>
  <conditionalFormatting sqref="F52:F54">
    <cfRule type="cellIs" dxfId="44" priority="86" operator="equal">
      <formula>"C1"</formula>
    </cfRule>
    <cfRule type="cellIs" dxfId="43" priority="87" operator="between">
      <formula>"G1"</formula>
      <formula>"G4"</formula>
    </cfRule>
    <cfRule type="cellIs" dxfId="42" priority="88" operator="between">
      <formula>"GA"</formula>
      <formula>"GQ"</formula>
    </cfRule>
    <cfRule type="cellIs" dxfId="41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0" priority="33" operator="equal">
      <formula>"C1"</formula>
    </cfRule>
    <cfRule type="cellIs" dxfId="39" priority="33" operator="between">
      <formula>"M1"</formula>
      <formula>"M5"</formula>
    </cfRule>
  </conditionalFormatting>
  <conditionalFormatting sqref="L1:L1048576">
    <cfRule type="cellIs" dxfId="38" priority="31" operator="equal">
      <formula>"C1"</formula>
    </cfRule>
    <cfRule type="cellIs" dxfId="37" priority="31" operator="between">
      <formula>"M1"</formula>
      <formula>"M5"</formula>
    </cfRule>
  </conditionalFormatting>
  <conditionalFormatting sqref="K1:K1048576">
    <cfRule type="cellIs" dxfId="36" priority="28" operator="equal">
      <formula>"C1"</formula>
    </cfRule>
    <cfRule type="cellIs" dxfId="35" priority="28" operator="between">
      <formula>"G1"</formula>
      <formula>"G5"</formula>
    </cfRule>
    <cfRule type="cellIs" dxfId="34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3" priority="12" operator="equal">
      <formula>"C1"</formula>
    </cfRule>
    <cfRule type="cellIs" dxfId="32" priority="13" operator="between">
      <formula>"G1"</formula>
      <formula>"G5"</formula>
    </cfRule>
    <cfRule type="cellIs" dxfId="31" priority="13" operator="between">
      <formula>"M1"</formula>
      <formula>"M5"</formula>
    </cfRule>
  </conditionalFormatting>
  <conditionalFormatting sqref="W5:AA304 X4:Y4 AA4">
    <cfRule type="expression" dxfId="30" priority="8">
      <formula>_xlfn.LET(_xlpm.x, W4, AND(NOT(_xlfn.ISFORMULA(_xlpm.x)), _xlpm.x&lt;&gt;""))</formula>
    </cfRule>
  </conditionalFormatting>
  <conditionalFormatting sqref="W5:AA203 AA4 W4:Y4">
    <cfRule type="expression" dxfId="29" priority="7">
      <formula>_xlfn.LET(_xlpm.x, W4, AND(NOT(_xlfn.ISFORMULA(_xlpm.x)), _xlpm.x&lt;&gt;""))</formula>
    </cfRule>
  </conditionalFormatting>
  <conditionalFormatting sqref="W5:AA203 W4:Y4 AA4">
    <cfRule type="expression" dxfId="28" priority="6">
      <formula>_xlfn.LET(_xlpm.x, W4, AND(NOT(_xlfn.ISFORMULA(_xlpm.x)), _xlpm.x&lt;&gt;""))</formula>
    </cfRule>
  </conditionalFormatting>
  <conditionalFormatting sqref="Z5:AA203 AA4">
    <cfRule type="expression" dxfId="27" priority="5">
      <formula>_xlfn.LET(_xlpm.x, Z4, AND(NOT(_xlfn.ISFORMULA(_xlpm.x)), _xlpm.x&lt;&gt;""))</formula>
    </cfRule>
  </conditionalFormatting>
  <conditionalFormatting sqref="Z5:AA203 AA4">
    <cfRule type="expression" dxfId="26" priority="4">
      <formula>_xlfn.LET(_xlpm.x, Z4, AND(NOT(_xlfn.ISFORMULA(_xlpm.x)), _xlpm.x&lt;&gt;""))</formula>
    </cfRule>
  </conditionalFormatting>
  <conditionalFormatting sqref="Z4:AA203">
    <cfRule type="expression" dxfId="25" priority="3">
      <formula>_xlfn.LET(_xlpm.x, Z4, AND(NOT(_xlfn.ISFORMULA(_xlpm.x)), _xlpm.x&lt;&gt;""))</formula>
    </cfRule>
  </conditionalFormatting>
  <conditionalFormatting sqref="Z4:AA203">
    <cfRule type="expression" dxfId="24" priority="2">
      <formula>_xlfn.LET(_xlpm.x, Z4, AND(NOT(_xlfn.ISFORMULA(_xlpm.x)), _xlpm.x&lt;&gt;""))</formula>
    </cfRule>
  </conditionalFormatting>
  <conditionalFormatting sqref="Z4:AA203">
    <cfRule type="expression" dxfId="23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 x14ac:dyDescent="0.3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 x14ac:dyDescent="0.3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 x14ac:dyDescent="0.3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 x14ac:dyDescent="0.3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 x14ac:dyDescent="0.3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 x14ac:dyDescent="0.3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 x14ac:dyDescent="0.3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 x14ac:dyDescent="0.3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 x14ac:dyDescent="0.3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 x14ac:dyDescent="0.3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 x14ac:dyDescent="0.3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 x14ac:dyDescent="0.3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 x14ac:dyDescent="0.3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 x14ac:dyDescent="0.3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 x14ac:dyDescent="0.3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 x14ac:dyDescent="0.3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 x14ac:dyDescent="0.3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 x14ac:dyDescent="0.3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 x14ac:dyDescent="0.3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 x14ac:dyDescent="0.3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 x14ac:dyDescent="0.3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 x14ac:dyDescent="0.3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 x14ac:dyDescent="0.3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 x14ac:dyDescent="0.3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 x14ac:dyDescent="0.3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 x14ac:dyDescent="0.3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 x14ac:dyDescent="0.3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 x14ac:dyDescent="0.3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 x14ac:dyDescent="0.3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 x14ac:dyDescent="0.3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 x14ac:dyDescent="0.3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 x14ac:dyDescent="0.3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 x14ac:dyDescent="0.3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 x14ac:dyDescent="0.3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 x14ac:dyDescent="0.3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 x14ac:dyDescent="0.3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 x14ac:dyDescent="0.3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 x14ac:dyDescent="0.3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 x14ac:dyDescent="0.3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 x14ac:dyDescent="0.3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 x14ac:dyDescent="0.3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 x14ac:dyDescent="0.3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 x14ac:dyDescent="0.3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 x14ac:dyDescent="0.3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 x14ac:dyDescent="0.3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 x14ac:dyDescent="0.3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 x14ac:dyDescent="0.3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 x14ac:dyDescent="0.3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 x14ac:dyDescent="0.3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 x14ac:dyDescent="0.3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 x14ac:dyDescent="0.3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 x14ac:dyDescent="0.3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 x14ac:dyDescent="0.3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 x14ac:dyDescent="0.3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 x14ac:dyDescent="0.3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 x14ac:dyDescent="0.3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 x14ac:dyDescent="0.3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 x14ac:dyDescent="0.3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 x14ac:dyDescent="0.3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 x14ac:dyDescent="0.3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 x14ac:dyDescent="0.3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 x14ac:dyDescent="0.3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 x14ac:dyDescent="0.3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18" priority="75">
      <formula>_xlfn.LET(_xlpm.x, W4, AND(NOT(_xlfn.ISFORMULA(_xlpm.x)), _xlpm.x&lt;&gt;""))</formula>
    </cfRule>
  </conditionalFormatting>
  <conditionalFormatting sqref="W4:AA203">
    <cfRule type="expression" dxfId="17" priority="70">
      <formula>_xlfn.LET(_xlpm.x, W4, AND(NOT(_xlfn.ISFORMULA(_xlpm.x)), _xlpm.x&lt;&gt;""))</formula>
    </cfRule>
  </conditionalFormatting>
  <conditionalFormatting sqref="K1:O1048576">
    <cfRule type="cellIs" dxfId="16" priority="19" operator="equal">
      <formula>"C1"</formula>
    </cfRule>
    <cfRule type="cellIs" dxfId="15" priority="20" operator="between">
      <formula>"G1"</formula>
      <formula>"G5"</formula>
    </cfRule>
    <cfRule type="cellIs" dxfId="14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3" priority="14" operator="equal">
      <formula>"C1"</formula>
    </cfRule>
    <cfRule type="cellIs" dxfId="12" priority="15" operator="between">
      <formula>"G1"</formula>
      <formula>"G4"</formula>
    </cfRule>
    <cfRule type="cellIs" dxfId="11" priority="16" operator="between">
      <formula>"GA"</formula>
      <formula>"GQ"</formula>
    </cfRule>
    <cfRule type="cellIs" dxfId="10" priority="17" operator="between">
      <formula>"M1"</formula>
      <formula>"M4"</formula>
    </cfRule>
  </conditionalFormatting>
  <conditionalFormatting sqref="E52:E54">
    <cfRule type="cellIs" dxfId="9" priority="10" operator="equal">
      <formula>"C1"</formula>
    </cfRule>
    <cfRule type="cellIs" dxfId="8" priority="11" operator="between">
      <formula>"G1"</formula>
      <formula>"G4"</formula>
    </cfRule>
    <cfRule type="cellIs" dxfId="7" priority="12" operator="between">
      <formula>"GA"</formula>
      <formula>"GQ"</formula>
    </cfRule>
    <cfRule type="cellIs" dxfId="6" priority="13" operator="between">
      <formula>"M1"</formula>
      <formula>"M4"</formula>
    </cfRule>
  </conditionalFormatting>
  <conditionalFormatting sqref="F52:F54">
    <cfRule type="cellIs" dxfId="5" priority="6" operator="equal">
      <formula>"C1"</formula>
    </cfRule>
    <cfRule type="cellIs" dxfId="4" priority="7" operator="between">
      <formula>"G1"</formula>
      <formula>"G4"</formula>
    </cfRule>
    <cfRule type="cellIs" dxfId="3" priority="8" operator="between">
      <formula>"GA"</formula>
      <formula>"GQ"</formula>
    </cfRule>
    <cfRule type="cellIs" dxfId="2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2026-07-24T06:52:26Z</dcterms:modified>
</cp:coreProperties>
</file>