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7040" yWindow="220" windowWidth="17540" windowHeight="1292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37" i="1"/>
  <c r="A36"/>
  <c r="A34"/>
  <c r="A33"/>
  <c r="A31"/>
  <c r="A28"/>
  <c r="A27"/>
  <c r="A26"/>
  <c r="A25"/>
  <c r="A23"/>
  <c r="L44"/>
  <c r="L43"/>
  <c r="K45"/>
  <c r="K44"/>
  <c r="K43"/>
  <c r="J43"/>
  <c r="K41"/>
  <c r="K40"/>
  <c r="K39"/>
  <c r="J39"/>
  <c r="K36"/>
  <c r="K37"/>
  <c r="K38"/>
  <c r="K35"/>
  <c r="L34"/>
  <c r="L33"/>
  <c r="K32"/>
  <c r="K31"/>
  <c r="K29"/>
  <c r="K30"/>
  <c r="K28"/>
  <c r="K26"/>
  <c r="K27"/>
  <c r="K25"/>
  <c r="J24"/>
  <c r="J23"/>
  <c r="J22"/>
  <c r="J21"/>
  <c r="G17"/>
  <c r="H3"/>
  <c r="H4"/>
  <c r="H5"/>
  <c r="H6"/>
  <c r="H7"/>
  <c r="G4"/>
  <c r="G5"/>
  <c r="G6"/>
  <c r="G7"/>
  <c r="G3"/>
  <c r="H2"/>
  <c r="D54"/>
  <c r="E54"/>
  <c r="D55"/>
  <c r="E55"/>
  <c r="D56"/>
  <c r="E56"/>
  <c r="D57"/>
  <c r="E57"/>
  <c r="D58"/>
  <c r="E58"/>
  <c r="D59"/>
  <c r="E59"/>
  <c r="D60"/>
  <c r="E60"/>
  <c r="D61"/>
  <c r="E61"/>
  <c r="D62"/>
  <c r="E62"/>
  <c r="D63"/>
  <c r="E63"/>
  <c r="D64"/>
  <c r="E64"/>
  <c r="D65"/>
  <c r="E65"/>
  <c r="D66"/>
  <c r="E66"/>
  <c r="D67"/>
  <c r="E67"/>
  <c r="D68"/>
  <c r="E68"/>
  <c r="D69"/>
  <c r="E69"/>
  <c r="D70"/>
  <c r="E70"/>
  <c r="D71"/>
  <c r="E71"/>
  <c r="D72"/>
  <c r="E72"/>
  <c r="D73"/>
  <c r="E73"/>
  <c r="D74"/>
  <c r="E74"/>
  <c r="D75"/>
  <c r="E75"/>
  <c r="D76"/>
  <c r="E76"/>
  <c r="D77"/>
  <c r="E77"/>
  <c r="D78"/>
  <c r="E78"/>
  <c r="D79"/>
  <c r="E79"/>
  <c r="D80"/>
  <c r="E80"/>
  <c r="D81"/>
  <c r="E81"/>
  <c r="D82"/>
  <c r="E82"/>
  <c r="D83"/>
  <c r="E83"/>
  <c r="D84"/>
  <c r="E84"/>
  <c r="D85"/>
  <c r="E85"/>
  <c r="D86"/>
  <c r="E86"/>
  <c r="D87"/>
  <c r="E87"/>
  <c r="D88"/>
  <c r="E88"/>
  <c r="D89"/>
  <c r="E89"/>
  <c r="D90"/>
  <c r="E90"/>
  <c r="D91"/>
  <c r="E91"/>
  <c r="D92"/>
  <c r="E92"/>
  <c r="D93"/>
  <c r="E93"/>
  <c r="D94"/>
  <c r="E94"/>
  <c r="D95"/>
  <c r="E95"/>
  <c r="D96"/>
  <c r="E96"/>
  <c r="D97"/>
  <c r="E97"/>
  <c r="D98"/>
  <c r="E98"/>
  <c r="D99"/>
  <c r="E99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D43"/>
  <c r="E43"/>
  <c r="D44"/>
  <c r="E44"/>
  <c r="D45"/>
  <c r="E45"/>
  <c r="D46"/>
  <c r="E46"/>
  <c r="D47"/>
  <c r="E47"/>
  <c r="D48"/>
  <c r="E48"/>
  <c r="D49"/>
  <c r="E49"/>
  <c r="D50"/>
  <c r="E50"/>
  <c r="D51"/>
  <c r="E51"/>
  <c r="D52"/>
  <c r="E52"/>
  <c r="D53"/>
  <c r="E53"/>
  <c r="C43"/>
  <c r="C44"/>
  <c r="C45"/>
  <c r="C46"/>
  <c r="C47"/>
  <c r="C48"/>
  <c r="C49"/>
  <c r="C50"/>
  <c r="C51"/>
  <c r="C52"/>
  <c r="C53"/>
  <c r="E26"/>
  <c r="E27"/>
  <c r="E28"/>
  <c r="E29"/>
  <c r="E30"/>
  <c r="E31"/>
  <c r="E32"/>
  <c r="E33"/>
  <c r="E34"/>
  <c r="E35"/>
  <c r="E36"/>
  <c r="E37"/>
  <c r="E38"/>
  <c r="E39"/>
  <c r="E40"/>
  <c r="E41"/>
  <c r="E42"/>
  <c r="E19"/>
  <c r="E20"/>
  <c r="E21"/>
  <c r="E22"/>
  <c r="E23"/>
  <c r="E24"/>
  <c r="E25"/>
  <c r="E18"/>
  <c r="C19"/>
  <c r="C20"/>
  <c r="C21"/>
  <c r="C22"/>
  <c r="C23"/>
  <c r="C24"/>
  <c r="C25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C26"/>
  <c r="C27"/>
  <c r="C28"/>
  <c r="C29"/>
  <c r="C30"/>
  <c r="C31"/>
  <c r="C32"/>
  <c r="C33"/>
  <c r="C34"/>
  <c r="C35"/>
  <c r="C36"/>
  <c r="C37"/>
  <c r="C38"/>
  <c r="C39"/>
  <c r="C40"/>
  <c r="C41"/>
  <c r="C42"/>
  <c r="D19"/>
  <c r="A19"/>
  <c r="A18"/>
  <c r="B14"/>
  <c r="D2"/>
  <c r="D3"/>
  <c r="D4"/>
  <c r="D5"/>
  <c r="D6"/>
  <c r="D7"/>
  <c r="D8"/>
  <c r="D9"/>
  <c r="D10"/>
  <c r="D11"/>
  <c r="D12"/>
  <c r="D1"/>
  <c r="C2"/>
  <c r="C3"/>
  <c r="C4"/>
  <c r="C5"/>
  <c r="C6"/>
  <c r="C7"/>
  <c r="C8"/>
  <c r="C9"/>
  <c r="C10"/>
  <c r="C11"/>
  <c r="C12"/>
  <c r="C1"/>
  <c r="B1"/>
  <c r="B4"/>
  <c r="B5"/>
  <c r="B6"/>
  <c r="B7"/>
  <c r="B8"/>
  <c r="B9"/>
  <c r="B10"/>
  <c r="B11"/>
  <c r="B12"/>
  <c r="B2"/>
  <c r="B3"/>
  <c r="A3"/>
  <c r="A4"/>
  <c r="A5"/>
  <c r="A6"/>
  <c r="A7"/>
  <c r="A8"/>
  <c r="A9"/>
  <c r="A10"/>
  <c r="A11"/>
  <c r="A12"/>
  <c r="A2"/>
</calcChain>
</file>

<file path=xl/sharedStrings.xml><?xml version="1.0" encoding="utf-8"?>
<sst xmlns="http://schemas.openxmlformats.org/spreadsheetml/2006/main" count="27" uniqueCount="24">
  <si>
    <t>Exercise</t>
    <phoneticPr fontId="1" type="noConversion"/>
  </si>
  <si>
    <t>1a</t>
    <phoneticPr fontId="1" type="noConversion"/>
  </si>
  <si>
    <t>1b</t>
    <phoneticPr fontId="1" type="noConversion"/>
  </si>
  <si>
    <t>1c</t>
    <phoneticPr fontId="1" type="noConversion"/>
  </si>
  <si>
    <t>1d</t>
    <phoneticPr fontId="1" type="noConversion"/>
  </si>
  <si>
    <t>2a</t>
    <phoneticPr fontId="1" type="noConversion"/>
  </si>
  <si>
    <t>2b</t>
    <phoneticPr fontId="1" type="noConversion"/>
  </si>
  <si>
    <t>2c</t>
    <phoneticPr fontId="1" type="noConversion"/>
  </si>
  <si>
    <t>3a</t>
    <phoneticPr fontId="1" type="noConversion"/>
  </si>
  <si>
    <t>3b</t>
    <phoneticPr fontId="1" type="noConversion"/>
  </si>
  <si>
    <t>4a</t>
    <phoneticPr fontId="1" type="noConversion"/>
  </si>
  <si>
    <t>4b</t>
    <phoneticPr fontId="1" type="noConversion"/>
  </si>
  <si>
    <t>5a</t>
    <phoneticPr fontId="1" type="noConversion"/>
  </si>
  <si>
    <t>5b</t>
    <phoneticPr fontId="1" type="noConversion"/>
  </si>
  <si>
    <t>6a</t>
    <phoneticPr fontId="1" type="noConversion"/>
  </si>
  <si>
    <t>6b</t>
    <phoneticPr fontId="1" type="noConversion"/>
  </si>
  <si>
    <t>6d</t>
    <phoneticPr fontId="1" type="noConversion"/>
  </si>
  <si>
    <t>7a</t>
    <phoneticPr fontId="1" type="noConversion"/>
  </si>
  <si>
    <t>7d</t>
    <phoneticPr fontId="1" type="noConversion"/>
  </si>
  <si>
    <t>7c</t>
    <phoneticPr fontId="1" type="noConversion"/>
  </si>
  <si>
    <t>8a1</t>
    <phoneticPr fontId="1" type="noConversion"/>
  </si>
  <si>
    <t>8a2</t>
    <phoneticPr fontId="1" type="noConversion"/>
  </si>
  <si>
    <t>8a3</t>
    <phoneticPr fontId="1" type="noConversion"/>
  </si>
  <si>
    <t>8b</t>
    <phoneticPr fontId="1" type="noConversion"/>
  </si>
</sst>
</file>

<file path=xl/styles.xml><?xml version="1.0" encoding="utf-8"?>
<styleSheet xmlns="http://schemas.openxmlformats.org/spreadsheetml/2006/main">
  <numFmts count="9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0.000000000"/>
    <numFmt numFmtId="166" formatCode="0.000000"/>
    <numFmt numFmtId="167" formatCode="0.0000000"/>
    <numFmt numFmtId="168" formatCode="0.00000000"/>
  </numFmts>
  <fonts count="2">
    <font>
      <sz val="10"/>
      <name val="Verdana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6" fontId="0" fillId="0" borderId="0" xfId="0" applyNumberFormat="1"/>
    <xf numFmtId="166" fontId="0" fillId="2" borderId="0" xfId="0" applyNumberFormat="1" applyFill="1"/>
    <xf numFmtId="167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L114"/>
  <sheetViews>
    <sheetView tabSelected="1" topLeftCell="A10" workbookViewId="0">
      <selection activeCell="A37" sqref="A37"/>
    </sheetView>
  </sheetViews>
  <sheetFormatPr baseColWidth="10" defaultRowHeight="13"/>
  <cols>
    <col min="1" max="1" width="13.5703125" style="1" bestFit="1" customWidth="1"/>
    <col min="2" max="2" width="10.7109375" style="7"/>
    <col min="3" max="3" width="10.7109375" style="1"/>
    <col min="4" max="5" width="10.7109375" style="2"/>
    <col min="6" max="16384" width="10.7109375" style="1"/>
  </cols>
  <sheetData>
    <row r="1" spans="1:8">
      <c r="A1" s="1">
        <v>0</v>
      </c>
      <c r="B1" s="7">
        <f>1040*(1+0.012/12)^(12*A1)</f>
        <v>1040</v>
      </c>
      <c r="C1" s="9">
        <f>1040*(1+0.03/12)^(12*A1)</f>
        <v>1040</v>
      </c>
      <c r="D1" s="2">
        <f>C1-B1</f>
        <v>0</v>
      </c>
    </row>
    <row r="2" spans="1:8">
      <c r="A2" s="1">
        <f>A1+1</f>
        <v>1</v>
      </c>
      <c r="B2" s="8">
        <f t="shared" ref="B2:B12" si="0">1040*(1+0.012/12)^(12*A2)</f>
        <v>1052.5488693156231</v>
      </c>
      <c r="C2" s="10">
        <f t="shared" ref="C2:C12" si="1">1040*(1+0.03/12)^(12*A2)</f>
        <v>1071.6325951900469</v>
      </c>
      <c r="D2" s="2">
        <f t="shared" ref="D2:D12" si="2">C2-B2</f>
        <v>19.083725874423862</v>
      </c>
      <c r="G2" s="1">
        <v>1</v>
      </c>
      <c r="H2" s="3">
        <f>(16700*0.0575/12) / (1-(1+0.0575/12)^( -12*G2))</f>
        <v>1435.3911248178199</v>
      </c>
    </row>
    <row r="3" spans="1:8">
      <c r="A3" s="1">
        <f t="shared" ref="A3:A12" si="3">A2+1</f>
        <v>2</v>
      </c>
      <c r="B3" s="7">
        <f t="shared" si="0"/>
        <v>1065.2491560553813</v>
      </c>
      <c r="C3" s="9">
        <f t="shared" si="1"/>
        <v>1104.2273260324569</v>
      </c>
      <c r="D3" s="2">
        <f t="shared" si="2"/>
        <v>38.978169977075595</v>
      </c>
      <c r="G3" s="1">
        <f>G2+1</f>
        <v>2</v>
      </c>
      <c r="H3" s="3">
        <f t="shared" ref="H3:H7" si="4">(16700*0.0575/12) / (1-(1+0.0575/12)^( -12*G3))</f>
        <v>738.27438962363203</v>
      </c>
    </row>
    <row r="4" spans="1:8">
      <c r="A4" s="1">
        <f t="shared" si="3"/>
        <v>3</v>
      </c>
      <c r="B4" s="8">
        <f t="shared" si="0"/>
        <v>1078.1026872553009</v>
      </c>
      <c r="C4" s="10">
        <f t="shared" si="1"/>
        <v>1137.8134568037772</v>
      </c>
      <c r="D4" s="2">
        <f t="shared" si="2"/>
        <v>59.710769548476264</v>
      </c>
      <c r="G4" s="1">
        <f t="shared" ref="G4:G7" si="5">G3+1</f>
        <v>3</v>
      </c>
      <c r="H4" s="3">
        <f t="shared" si="4"/>
        <v>506.15680688720005</v>
      </c>
    </row>
    <row r="5" spans="1:8">
      <c r="A5" s="1">
        <f t="shared" si="3"/>
        <v>4</v>
      </c>
      <c r="B5" s="7">
        <f t="shared" si="0"/>
        <v>1091.1113119968284</v>
      </c>
      <c r="C5" s="9">
        <f t="shared" si="1"/>
        <v>1172.4211418815289</v>
      </c>
      <c r="D5" s="2">
        <f t="shared" si="2"/>
        <v>81.309829884700548</v>
      </c>
      <c r="G5" s="1">
        <f t="shared" si="5"/>
        <v>4</v>
      </c>
      <c r="H5" s="3">
        <f t="shared" si="4"/>
        <v>390.28869846027317</v>
      </c>
    </row>
    <row r="6" spans="1:8">
      <c r="A6" s="1">
        <f t="shared" si="3"/>
        <v>5</v>
      </c>
      <c r="B6" s="7">
        <f t="shared" si="0"/>
        <v>1104.2769016728344</v>
      </c>
      <c r="C6" s="9">
        <f t="shared" si="1"/>
        <v>1208.0814528174817</v>
      </c>
      <c r="D6" s="2">
        <f t="shared" si="2"/>
        <v>103.80455114464735</v>
      </c>
      <c r="G6" s="1">
        <f t="shared" si="5"/>
        <v>5</v>
      </c>
      <c r="H6" s="3">
        <f t="shared" si="4"/>
        <v>320.9200291199499</v>
      </c>
    </row>
    <row r="7" spans="1:8">
      <c r="A7" s="1">
        <f t="shared" si="3"/>
        <v>6</v>
      </c>
      <c r="B7" s="8">
        <f t="shared" si="0"/>
        <v>1117.6013502568278</v>
      </c>
      <c r="C7" s="10">
        <f t="shared" si="1"/>
        <v>1244.8264062343849</v>
      </c>
      <c r="D7" s="2">
        <f t="shared" si="2"/>
        <v>127.22505597755708</v>
      </c>
      <c r="G7" s="1">
        <f t="shared" si="5"/>
        <v>6</v>
      </c>
      <c r="H7" s="3">
        <f t="shared" si="4"/>
        <v>274.8007048140401</v>
      </c>
    </row>
    <row r="8" spans="1:8">
      <c r="A8" s="1">
        <f t="shared" si="3"/>
        <v>7</v>
      </c>
      <c r="B8" s="7">
        <f t="shared" si="0"/>
        <v>1131.0865745754206</v>
      </c>
      <c r="C8" s="9">
        <f t="shared" si="1"/>
        <v>1282.6889925712055</v>
      </c>
      <c r="D8" s="2">
        <f t="shared" si="2"/>
        <v>151.60241799578489</v>
      </c>
    </row>
    <row r="9" spans="1:8">
      <c r="A9" s="1">
        <f t="shared" si="3"/>
        <v>8</v>
      </c>
      <c r="B9" s="7">
        <f t="shared" si="0"/>
        <v>1144.734514584077</v>
      </c>
      <c r="C9" s="9">
        <f t="shared" si="1"/>
        <v>1321.7032057026809</v>
      </c>
      <c r="D9" s="2">
        <f t="shared" si="2"/>
        <v>176.96869111860383</v>
      </c>
    </row>
    <row r="10" spans="1:8">
      <c r="A10" s="1">
        <f t="shared" si="3"/>
        <v>9</v>
      </c>
      <c r="B10" s="7">
        <f t="shared" si="0"/>
        <v>1158.5471336461912</v>
      </c>
      <c r="C10" s="9">
        <f t="shared" si="1"/>
        <v>1361.9040734597772</v>
      </c>
      <c r="D10" s="2">
        <f t="shared" si="2"/>
        <v>203.356939813586</v>
      </c>
    </row>
    <row r="11" spans="1:8">
      <c r="A11" s="1">
        <f t="shared" si="3"/>
        <v>10</v>
      </c>
      <c r="B11" s="7">
        <f t="shared" si="0"/>
        <v>1172.5264188155331</v>
      </c>
      <c r="C11" s="9">
        <f t="shared" si="1"/>
        <v>1403.3276890784589</v>
      </c>
      <c r="D11" s="2">
        <f t="shared" si="2"/>
        <v>230.80127026292575</v>
      </c>
    </row>
    <row r="12" spans="1:8">
      <c r="A12" s="1">
        <f t="shared" si="3"/>
        <v>11</v>
      </c>
      <c r="B12" s="7">
        <f t="shared" si="0"/>
        <v>1186.6743811221017</v>
      </c>
      <c r="C12" s="9">
        <f t="shared" si="1"/>
        <v>1446.0112436050003</v>
      </c>
      <c r="D12" s="2">
        <f t="shared" si="2"/>
        <v>259.3368624828986</v>
      </c>
    </row>
    <row r="14" spans="1:8">
      <c r="A14" s="1">
        <v>1.2E-2</v>
      </c>
      <c r="B14" s="7">
        <f>(1+0.012 / 12)^12</f>
        <v>1.0120662204957913</v>
      </c>
    </row>
    <row r="17" spans="1:11">
      <c r="G17" s="1">
        <f>1000-320.92</f>
        <v>679.07999999999993</v>
      </c>
    </row>
    <row r="18" spans="1:11">
      <c r="A18" s="1">
        <f>0.042/12</f>
        <v>3.5000000000000001E-3</v>
      </c>
      <c r="C18" s="1">
        <v>1</v>
      </c>
      <c r="D18" s="2">
        <v>1000</v>
      </c>
      <c r="E18" s="2">
        <f>1000*(((1+0.042/12)^C18)-1)/(0.042/12)</f>
        <v>1000.0000000000167</v>
      </c>
      <c r="J18" s="4"/>
    </row>
    <row r="19" spans="1:11">
      <c r="A19" s="1">
        <f>(1+0.012/12)^12-1</f>
        <v>1.2066220495791313E-2</v>
      </c>
      <c r="C19" s="1">
        <f>C18+1</f>
        <v>2</v>
      </c>
      <c r="D19" s="2">
        <f>D18*1.0035+1000</f>
        <v>2003.5</v>
      </c>
      <c r="E19" s="2">
        <f t="shared" ref="E19:E42" si="6">1000*(((1+0.042/12)^C19)-1)/(0.042/12)</f>
        <v>2003.5000000000152</v>
      </c>
      <c r="J19" s="4"/>
    </row>
    <row r="20" spans="1:11">
      <c r="C20" s="1">
        <f t="shared" ref="C20:C83" si="7">C19+1</f>
        <v>3</v>
      </c>
      <c r="D20" s="2">
        <f t="shared" ref="D20:D42" si="8">D19*1.0035+1000</f>
        <v>3010.5122500000002</v>
      </c>
      <c r="E20" s="2">
        <f t="shared" si="6"/>
        <v>3010.5122500000571</v>
      </c>
      <c r="I20" s="1" t="s">
        <v>0</v>
      </c>
      <c r="J20" s="4"/>
    </row>
    <row r="21" spans="1:11">
      <c r="C21" s="1">
        <f t="shared" si="7"/>
        <v>4</v>
      </c>
      <c r="D21" s="2">
        <f t="shared" si="8"/>
        <v>4021.0490428750004</v>
      </c>
      <c r="E21" s="2">
        <f t="shared" si="6"/>
        <v>4021.0490428750513</v>
      </c>
      <c r="I21" s="1" t="s">
        <v>1</v>
      </c>
      <c r="J21" s="4">
        <f>2500*(1+0.07/12)^(12*4)</f>
        <v>3305.1346947133925</v>
      </c>
    </row>
    <row r="22" spans="1:11">
      <c r="C22" s="1">
        <f t="shared" si="7"/>
        <v>5</v>
      </c>
      <c r="D22" s="2">
        <f t="shared" si="8"/>
        <v>5035.1227145250632</v>
      </c>
      <c r="E22" s="2">
        <f t="shared" si="6"/>
        <v>5035.1227145251087</v>
      </c>
      <c r="I22" s="1" t="s">
        <v>2</v>
      </c>
      <c r="J22" s="4">
        <f>(1+0.07/12)^12-1</f>
        <v>7.2290080856235894E-2</v>
      </c>
      <c r="K22" s="5"/>
    </row>
    <row r="23" spans="1:11">
      <c r="A23" s="11">
        <f>(1+0.03/12)^12-1</f>
        <v>3.0415956913506736E-2</v>
      </c>
      <c r="C23" s="1">
        <f t="shared" si="7"/>
        <v>6</v>
      </c>
      <c r="D23" s="2">
        <f t="shared" si="8"/>
        <v>6052.7456440259011</v>
      </c>
      <c r="E23" s="2">
        <f t="shared" si="6"/>
        <v>6052.7456440259612</v>
      </c>
      <c r="I23" s="1" t="s">
        <v>3</v>
      </c>
      <c r="J23" s="4">
        <f>400*((1+0.07/12)^(12*28)-1)/(0.07/12)</f>
        <v>415475.28749171068</v>
      </c>
      <c r="K23" s="5"/>
    </row>
    <row r="24" spans="1:11">
      <c r="C24" s="1">
        <f t="shared" si="7"/>
        <v>7</v>
      </c>
      <c r="D24" s="2">
        <f t="shared" si="8"/>
        <v>7073.9302537799922</v>
      </c>
      <c r="E24" s="2">
        <f t="shared" si="6"/>
        <v>7073.9302537800831</v>
      </c>
      <c r="I24" s="1" t="s">
        <v>4</v>
      </c>
      <c r="J24" s="4">
        <f>(23500*0.07/12)/(1-(1+0.07/12)^(-12*6))</f>
        <v>400.65165209128497</v>
      </c>
      <c r="K24" s="5"/>
    </row>
    <row r="25" spans="1:11">
      <c r="A25" s="12">
        <f>1000*(1+0.045/12)^1</f>
        <v>1003.7499999999999</v>
      </c>
      <c r="C25" s="1">
        <f t="shared" si="7"/>
        <v>8</v>
      </c>
      <c r="D25" s="2">
        <f t="shared" si="8"/>
        <v>8098.6890096682228</v>
      </c>
      <c r="E25" s="2">
        <f t="shared" si="6"/>
        <v>8098.6890096683055</v>
      </c>
      <c r="I25" s="1" t="s">
        <v>5</v>
      </c>
      <c r="J25" s="4">
        <v>0.06</v>
      </c>
      <c r="K25" s="5">
        <f>35000*(1+J25/12)^(12*3)</f>
        <v>41883.818368819448</v>
      </c>
    </row>
    <row r="26" spans="1:11">
      <c r="A26" s="12">
        <f>A25+1000</f>
        <v>2003.75</v>
      </c>
      <c r="C26" s="1">
        <f t="shared" si="7"/>
        <v>9</v>
      </c>
      <c r="D26" s="2">
        <f t="shared" si="8"/>
        <v>9127.0344212020609</v>
      </c>
      <c r="E26" s="2">
        <f t="shared" si="6"/>
        <v>9127.0344212021537</v>
      </c>
      <c r="I26" s="1" t="s">
        <v>6</v>
      </c>
      <c r="J26" s="4">
        <v>0.11</v>
      </c>
      <c r="K26" s="5">
        <f t="shared" ref="K26:K27" si="9">35000*(1+J26/12)^(12*3)</f>
        <v>48610.752022159046</v>
      </c>
    </row>
    <row r="27" spans="1:11">
      <c r="A27" s="12">
        <f>A26*(1+0.045/12)</f>
        <v>2011.2640624999999</v>
      </c>
      <c r="C27" s="1">
        <f t="shared" si="7"/>
        <v>10</v>
      </c>
      <c r="D27" s="2">
        <f t="shared" si="8"/>
        <v>10158.979041676268</v>
      </c>
      <c r="E27" s="2">
        <f t="shared" si="6"/>
        <v>10158.979041676348</v>
      </c>
      <c r="I27" s="1" t="s">
        <v>7</v>
      </c>
      <c r="J27" s="4">
        <v>1.9E-2</v>
      </c>
      <c r="K27" s="5">
        <f t="shared" si="9"/>
        <v>37051.28314977773</v>
      </c>
    </row>
    <row r="28" spans="1:11">
      <c r="A28" s="12">
        <f>A27+1000</f>
        <v>3011.2640624999999</v>
      </c>
      <c r="C28" s="1">
        <f t="shared" si="7"/>
        <v>11</v>
      </c>
      <c r="D28" s="2">
        <f t="shared" si="8"/>
        <v>11194.535468322136</v>
      </c>
      <c r="E28" s="2">
        <f t="shared" si="6"/>
        <v>11194.535468322276</v>
      </c>
      <c r="I28" s="1" t="s">
        <v>8</v>
      </c>
      <c r="J28" s="4">
        <v>0.09</v>
      </c>
      <c r="K28" s="5">
        <f>(1+J28/12)^12-1</f>
        <v>9.3806897670984268E-2</v>
      </c>
    </row>
    <row r="29" spans="1:11">
      <c r="C29" s="1">
        <f t="shared" si="7"/>
        <v>12</v>
      </c>
      <c r="D29" s="2">
        <f t="shared" si="8"/>
        <v>12233.716342461265</v>
      </c>
      <c r="E29" s="2">
        <f t="shared" si="6"/>
        <v>12233.716342461381</v>
      </c>
      <c r="I29" s="1" t="s">
        <v>9</v>
      </c>
      <c r="J29" s="4">
        <v>0.128</v>
      </c>
      <c r="K29" s="5">
        <f t="shared" ref="K29:K30" si="10">(1+J29/12)^12-1</f>
        <v>0.13578285055237171</v>
      </c>
    </row>
    <row r="30" spans="1:11">
      <c r="C30" s="1">
        <f t="shared" si="7"/>
        <v>13</v>
      </c>
      <c r="D30" s="2">
        <f t="shared" si="8"/>
        <v>13276.53434965988</v>
      </c>
      <c r="E30" s="2">
        <f t="shared" si="6"/>
        <v>13276.534349659982</v>
      </c>
      <c r="I30" s="1" t="s">
        <v>9</v>
      </c>
      <c r="J30" s="4">
        <v>0.2019</v>
      </c>
      <c r="K30" s="5">
        <f t="shared" si="10"/>
        <v>0.22167189992251868</v>
      </c>
    </row>
    <row r="31" spans="1:11">
      <c r="A31" s="12">
        <f>1000*((1+0.045/12)^(12*2)-1)/(0.045/12)</f>
        <v>25064.031361583737</v>
      </c>
      <c r="C31" s="1">
        <f t="shared" si="7"/>
        <v>14</v>
      </c>
      <c r="D31" s="2">
        <f t="shared" si="8"/>
        <v>14323.00221988369</v>
      </c>
      <c r="E31" s="2">
        <f t="shared" si="6"/>
        <v>14323.002219883854</v>
      </c>
      <c r="I31" s="1" t="s">
        <v>10</v>
      </c>
      <c r="J31" s="4">
        <v>2</v>
      </c>
      <c r="K31" s="5">
        <f>679.08*((1+0.042/12)^(12*J31)-1)/(0.042/12)</f>
        <v>16971.062151195052</v>
      </c>
    </row>
    <row r="32" spans="1:11">
      <c r="C32" s="1">
        <f t="shared" si="7"/>
        <v>15</v>
      </c>
      <c r="D32" s="2">
        <f t="shared" si="8"/>
        <v>15373.132727653285</v>
      </c>
      <c r="E32" s="2">
        <f t="shared" si="6"/>
        <v>15373.132727653488</v>
      </c>
      <c r="I32" s="1" t="s">
        <v>11</v>
      </c>
      <c r="J32" s="4">
        <v>5</v>
      </c>
      <c r="K32" s="5">
        <f>679.08*((1+0.042/12)^(12*J32)-1)/(0.042/12)</f>
        <v>45251.140206175209</v>
      </c>
    </row>
    <row r="33" spans="1:12">
      <c r="A33" s="12">
        <f>(16700*0.0575/12)/(1-(1+0.0575/12)^(-12*10))</f>
        <v>183.3145975157351</v>
      </c>
      <c r="C33" s="1">
        <f t="shared" si="7"/>
        <v>16</v>
      </c>
      <c r="D33" s="2">
        <f t="shared" si="8"/>
        <v>16426.93869220007</v>
      </c>
      <c r="E33" s="2">
        <f t="shared" si="6"/>
        <v>16426.938692200212</v>
      </c>
      <c r="I33" s="1" t="s">
        <v>12</v>
      </c>
      <c r="J33" s="4">
        <v>3.5000000000000003E-2</v>
      </c>
      <c r="K33" s="5">
        <v>30</v>
      </c>
      <c r="L33" s="1">
        <f>(192000*J33/12)/(1-(1+J33/12)^(-12*K33))</f>
        <v>862.16580059294404</v>
      </c>
    </row>
    <row r="34" spans="1:12">
      <c r="A34" s="12">
        <f>(16700*0.0575/12)/(1-(1+0.0575/12)^(-12*2))</f>
        <v>738.27438962363203</v>
      </c>
      <c r="C34" s="1">
        <f t="shared" si="7"/>
        <v>17</v>
      </c>
      <c r="D34" s="2">
        <f t="shared" si="8"/>
        <v>17484.432977622771</v>
      </c>
      <c r="E34" s="2">
        <f t="shared" si="6"/>
        <v>17484.432977622953</v>
      </c>
      <c r="I34" s="1" t="s">
        <v>13</v>
      </c>
      <c r="J34" s="4">
        <v>3.2500000000000001E-2</v>
      </c>
      <c r="K34" s="5">
        <v>15</v>
      </c>
      <c r="L34" s="1">
        <f>(192000*J34/12)/(1-(1+J34/12)^(-12*K34))</f>
        <v>1349.1240363261697</v>
      </c>
    </row>
    <row r="35" spans="1:12">
      <c r="C35" s="1">
        <f t="shared" si="7"/>
        <v>18</v>
      </c>
      <c r="D35" s="2">
        <f t="shared" si="8"/>
        <v>18545.628493044453</v>
      </c>
      <c r="E35" s="2">
        <f t="shared" si="6"/>
        <v>18545.628493044627</v>
      </c>
      <c r="I35" s="1" t="s">
        <v>14</v>
      </c>
      <c r="J35" s="4">
        <v>0</v>
      </c>
      <c r="K35" s="5">
        <f>10000*(1+0.0477/12)^(12*J35)</f>
        <v>10000</v>
      </c>
    </row>
    <row r="36" spans="1:12">
      <c r="A36" s="1">
        <f>1000-A33</f>
        <v>816.68540248426484</v>
      </c>
      <c r="C36" s="1">
        <f t="shared" si="7"/>
        <v>19</v>
      </c>
      <c r="D36" s="2">
        <f t="shared" si="8"/>
        <v>19610.538192770109</v>
      </c>
      <c r="E36" s="2">
        <f t="shared" si="6"/>
        <v>19610.538192770287</v>
      </c>
      <c r="I36" s="1" t="s">
        <v>15</v>
      </c>
      <c r="J36" s="4">
        <v>1</v>
      </c>
      <c r="K36" s="5">
        <f t="shared" ref="K36:K38" si="11">10000*(1+0.0477/12)^(12*J36)</f>
        <v>10487.567832677756</v>
      </c>
    </row>
    <row r="37" spans="1:12">
      <c r="A37" s="12">
        <f>816.58 *((1+0.045/12)^(12*3)-1)/(0.045/12)</f>
        <v>31410.638619165067</v>
      </c>
      <c r="C37" s="1">
        <f t="shared" si="7"/>
        <v>20</v>
      </c>
      <c r="D37" s="2">
        <f t="shared" si="8"/>
        <v>20679.175076444804</v>
      </c>
      <c r="E37" s="2">
        <f t="shared" si="6"/>
        <v>20679.175076444983</v>
      </c>
      <c r="I37" s="1" t="s">
        <v>15</v>
      </c>
      <c r="J37" s="4">
        <v>5</v>
      </c>
      <c r="K37" s="5">
        <f t="shared" si="11"/>
        <v>12687.437448986471</v>
      </c>
    </row>
    <row r="38" spans="1:12">
      <c r="C38" s="1">
        <f t="shared" si="7"/>
        <v>21</v>
      </c>
      <c r="D38" s="2">
        <f t="shared" si="8"/>
        <v>21751.552189212362</v>
      </c>
      <c r="E38" s="2">
        <f t="shared" si="6"/>
        <v>21751.552189212525</v>
      </c>
      <c r="I38" s="1" t="s">
        <v>16</v>
      </c>
      <c r="J38" s="4">
        <v>12</v>
      </c>
      <c r="K38" s="5">
        <f t="shared" si="11"/>
        <v>17705.059634615554</v>
      </c>
    </row>
    <row r="39" spans="1:12">
      <c r="C39" s="1">
        <f t="shared" si="7"/>
        <v>22</v>
      </c>
      <c r="D39" s="2">
        <f t="shared" si="8"/>
        <v>22827.682621874606</v>
      </c>
      <c r="E39" s="2">
        <f t="shared" si="6"/>
        <v>22827.682621874828</v>
      </c>
      <c r="I39" s="1" t="s">
        <v>17</v>
      </c>
      <c r="J39" s="4">
        <f>((1+0.054/12)^(12*15)-1)/(0.054/12)</f>
        <v>276.40602936869652</v>
      </c>
      <c r="K39" s="1">
        <f>100*J39</f>
        <v>27640.602936869651</v>
      </c>
    </row>
    <row r="40" spans="1:12">
      <c r="C40" s="1">
        <f t="shared" si="7"/>
        <v>23</v>
      </c>
      <c r="D40" s="2">
        <f t="shared" si="8"/>
        <v>23907.579511051168</v>
      </c>
      <c r="E40" s="2">
        <f t="shared" si="6"/>
        <v>23907.57951105143</v>
      </c>
      <c r="I40" s="1" t="s">
        <v>18</v>
      </c>
      <c r="J40" s="4"/>
      <c r="K40" s="1">
        <f>500*J39</f>
        <v>138203.01468434825</v>
      </c>
    </row>
    <row r="41" spans="1:12">
      <c r="C41" s="1">
        <f t="shared" si="7"/>
        <v>24</v>
      </c>
      <c r="D41" s="2">
        <f t="shared" si="8"/>
        <v>24991.256039339849</v>
      </c>
      <c r="E41" s="2">
        <f t="shared" si="6"/>
        <v>24991.256039340064</v>
      </c>
      <c r="I41" s="1" t="s">
        <v>19</v>
      </c>
      <c r="J41" s="4"/>
      <c r="K41" s="1">
        <f>1000*J39</f>
        <v>276406.0293686965</v>
      </c>
    </row>
    <row r="42" spans="1:12">
      <c r="C42" s="1">
        <f t="shared" si="7"/>
        <v>25</v>
      </c>
      <c r="D42" s="2">
        <f t="shared" si="8"/>
        <v>26078.72543547754</v>
      </c>
      <c r="E42" s="2">
        <f t="shared" si="6"/>
        <v>26078.725435477765</v>
      </c>
      <c r="I42" s="1" t="s">
        <v>18</v>
      </c>
      <c r="J42" s="4"/>
    </row>
    <row r="43" spans="1:12">
      <c r="C43" s="1">
        <f t="shared" si="7"/>
        <v>26</v>
      </c>
      <c r="D43" s="2">
        <f t="shared" ref="D43:D53" si="12">D42*1.0035+1000</f>
        <v>27170.000974501712</v>
      </c>
      <c r="E43" s="2">
        <f t="shared" ref="E43:E53" si="13">1000*(((1+0.042/12)^C43)-1)/(0.042/12)</f>
        <v>27170.00097450192</v>
      </c>
      <c r="I43" s="1" t="s">
        <v>20</v>
      </c>
      <c r="J43" s="6">
        <f>(0.035/12)/(1-(1+0.035/12)^(-12*30))</f>
        <v>4.4904468780882492E-3</v>
      </c>
      <c r="K43" s="1">
        <f>240000*J43</f>
        <v>1077.7072507411799</v>
      </c>
      <c r="L43" s="1">
        <f>K44-K43</f>
        <v>89.808937561764878</v>
      </c>
    </row>
    <row r="44" spans="1:12">
      <c r="C44" s="1">
        <f t="shared" si="7"/>
        <v>27</v>
      </c>
      <c r="D44" s="2">
        <f t="shared" si="12"/>
        <v>28265.095977912471</v>
      </c>
      <c r="E44" s="2">
        <f t="shared" si="13"/>
        <v>28265.095977912744</v>
      </c>
      <c r="I44" s="1" t="s">
        <v>21</v>
      </c>
      <c r="J44" s="4"/>
      <c r="K44" s="1">
        <f>260000*J43</f>
        <v>1167.5161883029448</v>
      </c>
      <c r="L44" s="1">
        <f>K45-K44</f>
        <v>89.808937561764878</v>
      </c>
    </row>
    <row r="45" spans="1:12">
      <c r="C45" s="1">
        <f t="shared" si="7"/>
        <v>28</v>
      </c>
      <c r="D45" s="2">
        <f t="shared" si="12"/>
        <v>29364.023813835167</v>
      </c>
      <c r="E45" s="2">
        <f t="shared" si="13"/>
        <v>29364.023813835451</v>
      </c>
      <c r="I45" s="1" t="s">
        <v>22</v>
      </c>
      <c r="J45" s="4"/>
      <c r="K45" s="1">
        <f>280000*J43</f>
        <v>1257.3251258647097</v>
      </c>
    </row>
    <row r="46" spans="1:12">
      <c r="C46" s="1">
        <f t="shared" si="7"/>
        <v>29</v>
      </c>
      <c r="D46" s="2">
        <f t="shared" si="12"/>
        <v>30466.797897183591</v>
      </c>
      <c r="E46" s="2">
        <f t="shared" si="13"/>
        <v>30466.797897183857</v>
      </c>
      <c r="I46" s="1" t="s">
        <v>23</v>
      </c>
      <c r="J46" s="4"/>
    </row>
    <row r="47" spans="1:12">
      <c r="C47" s="1">
        <f t="shared" si="7"/>
        <v>30</v>
      </c>
      <c r="D47" s="2">
        <f t="shared" si="12"/>
        <v>31573.431689823734</v>
      </c>
      <c r="E47" s="2">
        <f t="shared" si="13"/>
        <v>31573.431689824054</v>
      </c>
      <c r="J47" s="4"/>
    </row>
    <row r="48" spans="1:12">
      <c r="C48" s="1">
        <f t="shared" si="7"/>
        <v>31</v>
      </c>
      <c r="D48" s="2">
        <f t="shared" si="12"/>
        <v>32683.938700738119</v>
      </c>
      <c r="E48" s="2">
        <f t="shared" si="13"/>
        <v>32683.93870073849</v>
      </c>
      <c r="J48" s="4"/>
    </row>
    <row r="49" spans="3:10">
      <c r="C49" s="1">
        <f t="shared" si="7"/>
        <v>32</v>
      </c>
      <c r="D49" s="2">
        <f t="shared" si="12"/>
        <v>33798.332486190702</v>
      </c>
      <c r="E49" s="2">
        <f t="shared" si="13"/>
        <v>33798.332486191015</v>
      </c>
      <c r="J49" s="4"/>
    </row>
    <row r="50" spans="3:10">
      <c r="C50" s="1">
        <f t="shared" si="7"/>
        <v>33</v>
      </c>
      <c r="D50" s="2">
        <f t="shared" si="12"/>
        <v>34916.626649892372</v>
      </c>
      <c r="E50" s="2">
        <f t="shared" si="13"/>
        <v>34916.626649892685</v>
      </c>
      <c r="J50" s="4"/>
    </row>
    <row r="51" spans="3:10">
      <c r="C51" s="1">
        <f t="shared" si="7"/>
        <v>34</v>
      </c>
      <c r="D51" s="2">
        <f t="shared" si="12"/>
        <v>36038.834843166995</v>
      </c>
      <c r="E51" s="2">
        <f t="shared" si="13"/>
        <v>36038.834843167308</v>
      </c>
      <c r="J51" s="4"/>
    </row>
    <row r="52" spans="3:10">
      <c r="C52" s="1">
        <f t="shared" si="7"/>
        <v>35</v>
      </c>
      <c r="D52" s="2">
        <f t="shared" si="12"/>
        <v>37164.97076511808</v>
      </c>
      <c r="E52" s="2">
        <f t="shared" si="13"/>
        <v>37164.970765118458</v>
      </c>
      <c r="J52" s="4"/>
    </row>
    <row r="53" spans="3:10">
      <c r="C53" s="1">
        <f t="shared" si="7"/>
        <v>36</v>
      </c>
      <c r="D53" s="2">
        <f t="shared" si="12"/>
        <v>38295.048162795996</v>
      </c>
      <c r="E53" s="2">
        <f t="shared" si="13"/>
        <v>38295.048162796353</v>
      </c>
      <c r="J53" s="4"/>
    </row>
    <row r="54" spans="3:10">
      <c r="C54" s="1">
        <f t="shared" si="7"/>
        <v>37</v>
      </c>
      <c r="D54" s="2">
        <f t="shared" ref="D54:D99" si="14">D53*1.0035+1000</f>
        <v>39429.080831365784</v>
      </c>
      <c r="E54" s="2">
        <f t="shared" ref="E54:E99" si="15">1000*(((1+0.042/12)^C54)-1)/(0.042/12)</f>
        <v>39429.08083136614</v>
      </c>
      <c r="J54" s="4"/>
    </row>
    <row r="55" spans="3:10">
      <c r="C55" s="1">
        <f t="shared" si="7"/>
        <v>38</v>
      </c>
      <c r="D55" s="2">
        <f t="shared" si="14"/>
        <v>40567.082614275569</v>
      </c>
      <c r="E55" s="2">
        <f t="shared" si="15"/>
        <v>40567.082614275983</v>
      </c>
      <c r="J55" s="4"/>
    </row>
    <row r="56" spans="3:10">
      <c r="C56" s="1">
        <f t="shared" si="7"/>
        <v>39</v>
      </c>
      <c r="D56" s="2">
        <f t="shared" si="14"/>
        <v>41709.067403425535</v>
      </c>
      <c r="E56" s="2">
        <f t="shared" si="15"/>
        <v>41709.06740342595</v>
      </c>
      <c r="J56" s="4"/>
    </row>
    <row r="57" spans="3:10">
      <c r="C57" s="1">
        <f t="shared" si="7"/>
        <v>40</v>
      </c>
      <c r="D57" s="2">
        <f t="shared" si="14"/>
        <v>42855.049139337527</v>
      </c>
      <c r="E57" s="2">
        <f t="shared" si="15"/>
        <v>42855.049139337927</v>
      </c>
      <c r="J57" s="4"/>
    </row>
    <row r="58" spans="3:10">
      <c r="C58" s="1">
        <f t="shared" si="7"/>
        <v>41</v>
      </c>
      <c r="D58" s="2">
        <f t="shared" si="14"/>
        <v>44005.041811325209</v>
      </c>
      <c r="E58" s="2">
        <f t="shared" si="15"/>
        <v>44005.041811325616</v>
      </c>
      <c r="J58" s="4"/>
    </row>
    <row r="59" spans="3:10">
      <c r="C59" s="1">
        <f t="shared" si="7"/>
        <v>42</v>
      </c>
      <c r="D59" s="2">
        <f t="shared" si="14"/>
        <v>45159.059457664851</v>
      </c>
      <c r="E59" s="2">
        <f t="shared" si="15"/>
        <v>45159.05945766528</v>
      </c>
      <c r="J59" s="4"/>
    </row>
    <row r="60" spans="3:10">
      <c r="C60" s="1">
        <f t="shared" si="7"/>
        <v>43</v>
      </c>
      <c r="D60" s="2">
        <f t="shared" si="14"/>
        <v>46317.116165766682</v>
      </c>
      <c r="E60" s="2">
        <f t="shared" si="15"/>
        <v>46317.116165767133</v>
      </c>
      <c r="J60" s="4"/>
    </row>
    <row r="61" spans="3:10">
      <c r="C61" s="1">
        <f t="shared" si="7"/>
        <v>44</v>
      </c>
      <c r="D61" s="2">
        <f t="shared" si="14"/>
        <v>47479.226072346864</v>
      </c>
      <c r="E61" s="2">
        <f t="shared" si="15"/>
        <v>47479.226072347308</v>
      </c>
      <c r="J61" s="4"/>
    </row>
    <row r="62" spans="3:10">
      <c r="C62" s="1">
        <f t="shared" si="7"/>
        <v>45</v>
      </c>
      <c r="D62" s="2">
        <f t="shared" si="14"/>
        <v>48645.403363600082</v>
      </c>
      <c r="E62" s="2">
        <f t="shared" si="15"/>
        <v>48645.403363600475</v>
      </c>
      <c r="J62" s="4"/>
    </row>
    <row r="63" spans="3:10">
      <c r="C63" s="1">
        <f t="shared" si="7"/>
        <v>46</v>
      </c>
      <c r="D63" s="2">
        <f t="shared" si="14"/>
        <v>49815.662275372684</v>
      </c>
      <c r="E63" s="2">
        <f t="shared" si="15"/>
        <v>49815.662275373179</v>
      </c>
      <c r="J63" s="4"/>
    </row>
    <row r="64" spans="3:10">
      <c r="C64" s="1">
        <f t="shared" si="7"/>
        <v>47</v>
      </c>
      <c r="D64" s="2">
        <f t="shared" si="14"/>
        <v>50990.017093336493</v>
      </c>
      <c r="E64" s="2">
        <f t="shared" si="15"/>
        <v>50990.017093337054</v>
      </c>
      <c r="J64" s="4"/>
    </row>
    <row r="65" spans="3:10">
      <c r="C65" s="1">
        <f t="shared" si="7"/>
        <v>48</v>
      </c>
      <c r="D65" s="2">
        <f t="shared" si="14"/>
        <v>52168.482153163175</v>
      </c>
      <c r="E65" s="2">
        <f t="shared" si="15"/>
        <v>52168.482153163604</v>
      </c>
      <c r="J65" s="4"/>
    </row>
    <row r="66" spans="3:10">
      <c r="C66" s="1">
        <f t="shared" si="7"/>
        <v>49</v>
      </c>
      <c r="D66" s="2">
        <f t="shared" si="14"/>
        <v>53351.071840699253</v>
      </c>
      <c r="E66" s="2">
        <f t="shared" si="15"/>
        <v>53351.071840699755</v>
      </c>
      <c r="J66" s="4"/>
    </row>
    <row r="67" spans="3:10">
      <c r="C67" s="1">
        <f t="shared" si="7"/>
        <v>50</v>
      </c>
      <c r="D67" s="2">
        <f t="shared" si="14"/>
        <v>54537.800592141706</v>
      </c>
      <c r="E67" s="2">
        <f t="shared" si="15"/>
        <v>54537.800592142194</v>
      </c>
      <c r="J67" s="4"/>
    </row>
    <row r="68" spans="3:10">
      <c r="C68" s="1">
        <f t="shared" si="7"/>
        <v>51</v>
      </c>
      <c r="D68" s="2">
        <f t="shared" si="14"/>
        <v>55728.682894214202</v>
      </c>
      <c r="E68" s="2">
        <f t="shared" si="15"/>
        <v>55728.682894214668</v>
      </c>
      <c r="J68" s="4"/>
    </row>
    <row r="69" spans="3:10">
      <c r="C69" s="1">
        <f t="shared" si="7"/>
        <v>52</v>
      </c>
      <c r="D69" s="2">
        <f t="shared" si="14"/>
        <v>56923.733284343958</v>
      </c>
      <c r="E69" s="2">
        <f t="shared" si="15"/>
        <v>56923.733284344438</v>
      </c>
      <c r="J69" s="4"/>
    </row>
    <row r="70" spans="3:10">
      <c r="C70" s="1">
        <f t="shared" si="7"/>
        <v>53</v>
      </c>
      <c r="D70" s="2">
        <f t="shared" si="14"/>
        <v>58122.966350839168</v>
      </c>
      <c r="E70" s="2">
        <f t="shared" si="15"/>
        <v>58122.966350839604</v>
      </c>
      <c r="J70" s="4"/>
    </row>
    <row r="71" spans="3:10">
      <c r="C71" s="1">
        <f t="shared" si="7"/>
        <v>54</v>
      </c>
      <c r="D71" s="2">
        <f t="shared" si="14"/>
        <v>59326.396733067108</v>
      </c>
      <c r="E71" s="2">
        <f t="shared" si="15"/>
        <v>59326.396733067661</v>
      </c>
      <c r="J71" s="4"/>
    </row>
    <row r="72" spans="3:10">
      <c r="C72" s="1">
        <f t="shared" si="7"/>
        <v>55</v>
      </c>
      <c r="D72" s="2">
        <f t="shared" si="14"/>
        <v>60534.039121632843</v>
      </c>
      <c r="E72" s="2">
        <f t="shared" si="15"/>
        <v>60534.039121633446</v>
      </c>
      <c r="J72" s="4"/>
    </row>
    <row r="73" spans="3:10">
      <c r="C73" s="1">
        <f t="shared" si="7"/>
        <v>56</v>
      </c>
      <c r="D73" s="2">
        <f t="shared" si="14"/>
        <v>61745.908258558564</v>
      </c>
      <c r="E73" s="2">
        <f t="shared" si="15"/>
        <v>61745.908258559066</v>
      </c>
      <c r="J73" s="4"/>
    </row>
    <row r="74" spans="3:10">
      <c r="C74" s="1">
        <f t="shared" si="7"/>
        <v>57</v>
      </c>
      <c r="D74" s="2">
        <f t="shared" si="14"/>
        <v>62962.018937463523</v>
      </c>
      <c r="E74" s="2">
        <f t="shared" si="15"/>
        <v>62962.018937464032</v>
      </c>
      <c r="J74" s="4"/>
    </row>
    <row r="75" spans="3:10">
      <c r="C75" s="1">
        <f t="shared" si="7"/>
        <v>58</v>
      </c>
      <c r="D75" s="2">
        <f t="shared" si="14"/>
        <v>64182.38600374465</v>
      </c>
      <c r="E75" s="2">
        <f t="shared" si="15"/>
        <v>64182.386003745152</v>
      </c>
      <c r="J75" s="4"/>
    </row>
    <row r="76" spans="3:10">
      <c r="C76" s="1">
        <f t="shared" si="7"/>
        <v>59</v>
      </c>
      <c r="D76" s="2">
        <f t="shared" si="14"/>
        <v>65407.024354757763</v>
      </c>
      <c r="E76" s="2">
        <f t="shared" si="15"/>
        <v>65407.024354758323</v>
      </c>
      <c r="J76" s="4"/>
    </row>
    <row r="77" spans="3:10">
      <c r="C77" s="1">
        <f t="shared" si="7"/>
        <v>60</v>
      </c>
      <c r="D77" s="2">
        <f t="shared" si="14"/>
        <v>66635.94893999942</v>
      </c>
      <c r="E77" s="2">
        <f t="shared" si="15"/>
        <v>66635.948940000002</v>
      </c>
      <c r="J77" s="4"/>
    </row>
    <row r="78" spans="3:10">
      <c r="C78" s="1">
        <f t="shared" si="7"/>
        <v>61</v>
      </c>
      <c r="D78" s="2">
        <f t="shared" si="14"/>
        <v>67869.174761289425</v>
      </c>
      <c r="E78" s="2">
        <f t="shared" si="15"/>
        <v>67869.174761289963</v>
      </c>
      <c r="J78" s="4"/>
    </row>
    <row r="79" spans="3:10">
      <c r="C79" s="1">
        <f t="shared" si="7"/>
        <v>62</v>
      </c>
      <c r="D79" s="2">
        <f t="shared" si="14"/>
        <v>69106.716872953941</v>
      </c>
      <c r="E79" s="2">
        <f t="shared" si="15"/>
        <v>69106.716872954566</v>
      </c>
      <c r="J79" s="4"/>
    </row>
    <row r="80" spans="3:10">
      <c r="C80" s="1">
        <f t="shared" si="7"/>
        <v>63</v>
      </c>
      <c r="D80" s="2">
        <f t="shared" si="14"/>
        <v>70348.590382009279</v>
      </c>
      <c r="E80" s="2">
        <f t="shared" si="15"/>
        <v>70348.590382009963</v>
      </c>
      <c r="J80" s="4"/>
    </row>
    <row r="81" spans="3:10">
      <c r="C81" s="1">
        <f t="shared" si="7"/>
        <v>64</v>
      </c>
      <c r="D81" s="2">
        <f t="shared" si="14"/>
        <v>71594.81044834631</v>
      </c>
      <c r="E81" s="2">
        <f t="shared" si="15"/>
        <v>71594.810448346936</v>
      </c>
      <c r="J81" s="4"/>
    </row>
    <row r="82" spans="3:10">
      <c r="C82" s="1">
        <f t="shared" si="7"/>
        <v>65</v>
      </c>
      <c r="D82" s="2">
        <f t="shared" si="14"/>
        <v>72845.392284915521</v>
      </c>
      <c r="E82" s="2">
        <f t="shared" si="15"/>
        <v>72845.392284916161</v>
      </c>
      <c r="J82" s="4"/>
    </row>
    <row r="83" spans="3:10">
      <c r="C83" s="1">
        <f t="shared" si="7"/>
        <v>66</v>
      </c>
      <c r="D83" s="2">
        <f t="shared" si="14"/>
        <v>74100.351157912723</v>
      </c>
      <c r="E83" s="2">
        <f t="shared" si="15"/>
        <v>74100.351157913406</v>
      </c>
      <c r="J83" s="4"/>
    </row>
    <row r="84" spans="3:10">
      <c r="C84" s="1">
        <f t="shared" ref="C84:C99" si="16">C83+1</f>
        <v>67</v>
      </c>
      <c r="D84" s="2">
        <f t="shared" si="14"/>
        <v>75359.702386965422</v>
      </c>
      <c r="E84" s="2">
        <f t="shared" si="15"/>
        <v>75359.702386966092</v>
      </c>
      <c r="J84" s="4"/>
    </row>
    <row r="85" spans="3:10">
      <c r="C85" s="1">
        <f t="shared" si="16"/>
        <v>68</v>
      </c>
      <c r="D85" s="2">
        <f t="shared" si="14"/>
        <v>76623.461345319811</v>
      </c>
      <c r="E85" s="2">
        <f t="shared" si="15"/>
        <v>76623.461345320524</v>
      </c>
      <c r="J85" s="4"/>
    </row>
    <row r="86" spans="3:10">
      <c r="C86" s="1">
        <f t="shared" si="16"/>
        <v>69</v>
      </c>
      <c r="D86" s="2">
        <f t="shared" si="14"/>
        <v>77891.643460028441</v>
      </c>
      <c r="E86" s="2">
        <f t="shared" si="15"/>
        <v>77891.643460029096</v>
      </c>
      <c r="J86" s="4"/>
    </row>
    <row r="87" spans="3:10">
      <c r="C87" s="1">
        <f t="shared" si="16"/>
        <v>70</v>
      </c>
      <c r="D87" s="2">
        <f t="shared" si="14"/>
        <v>79164.264212138543</v>
      </c>
      <c r="E87" s="2">
        <f t="shared" si="15"/>
        <v>79164.264212139213</v>
      </c>
      <c r="J87" s="4"/>
    </row>
    <row r="88" spans="3:10">
      <c r="C88" s="1">
        <f t="shared" si="16"/>
        <v>71</v>
      </c>
      <c r="D88" s="2">
        <f t="shared" si="14"/>
        <v>80441.339136881026</v>
      </c>
      <c r="E88" s="2">
        <f t="shared" si="15"/>
        <v>80441.339136881725</v>
      </c>
      <c r="J88" s="4"/>
    </row>
    <row r="89" spans="3:10">
      <c r="C89" s="1">
        <f t="shared" si="16"/>
        <v>72</v>
      </c>
      <c r="D89" s="2">
        <f t="shared" si="14"/>
        <v>81722.883823860117</v>
      </c>
      <c r="E89" s="2">
        <f t="shared" si="15"/>
        <v>81722.88382386083</v>
      </c>
      <c r="J89" s="4"/>
    </row>
    <row r="90" spans="3:10">
      <c r="C90" s="1">
        <f t="shared" si="16"/>
        <v>73</v>
      </c>
      <c r="D90" s="2">
        <f t="shared" si="14"/>
        <v>83008.913917243626</v>
      </c>
      <c r="E90" s="2">
        <f t="shared" si="15"/>
        <v>83008.913917244397</v>
      </c>
      <c r="J90" s="4"/>
    </row>
    <row r="91" spans="3:10">
      <c r="C91" s="1">
        <f t="shared" si="16"/>
        <v>74</v>
      </c>
      <c r="D91" s="2">
        <f t="shared" si="14"/>
        <v>84299.445115953989</v>
      </c>
      <c r="E91" s="2">
        <f t="shared" si="15"/>
        <v>84299.445115954702</v>
      </c>
      <c r="J91" s="4"/>
    </row>
    <row r="92" spans="3:10">
      <c r="C92" s="1">
        <f t="shared" si="16"/>
        <v>75</v>
      </c>
      <c r="D92" s="2">
        <f t="shared" si="14"/>
        <v>85594.493173859839</v>
      </c>
      <c r="E92" s="2">
        <f t="shared" si="15"/>
        <v>85594.493173860625</v>
      </c>
      <c r="J92" s="4"/>
    </row>
    <row r="93" spans="3:10">
      <c r="C93" s="1">
        <f t="shared" si="16"/>
        <v>76</v>
      </c>
      <c r="D93" s="2">
        <f t="shared" si="14"/>
        <v>86894.073899968353</v>
      </c>
      <c r="E93" s="2">
        <f t="shared" si="15"/>
        <v>86894.073899969095</v>
      </c>
      <c r="J93" s="4"/>
    </row>
    <row r="94" spans="3:10">
      <c r="C94" s="1">
        <f t="shared" si="16"/>
        <v>77</v>
      </c>
      <c r="D94" s="2">
        <f t="shared" si="14"/>
        <v>88198.203158618242</v>
      </c>
      <c r="E94" s="2">
        <f t="shared" si="15"/>
        <v>88198.203158618984</v>
      </c>
      <c r="J94" s="4"/>
    </row>
    <row r="95" spans="3:10">
      <c r="C95" s="1">
        <f t="shared" si="16"/>
        <v>78</v>
      </c>
      <c r="D95" s="2">
        <f t="shared" si="14"/>
        <v>89506.896869673408</v>
      </c>
      <c r="E95" s="2">
        <f t="shared" si="15"/>
        <v>89506.896869674223</v>
      </c>
      <c r="J95" s="4"/>
    </row>
    <row r="96" spans="3:10">
      <c r="C96" s="1">
        <f t="shared" si="16"/>
        <v>79</v>
      </c>
      <c r="D96" s="2">
        <f t="shared" si="14"/>
        <v>90820.171008717269</v>
      </c>
      <c r="E96" s="2">
        <f t="shared" si="15"/>
        <v>90820.171008718127</v>
      </c>
      <c r="J96" s="4"/>
    </row>
    <row r="97" spans="3:10">
      <c r="C97" s="1">
        <f t="shared" si="16"/>
        <v>80</v>
      </c>
      <c r="D97" s="2">
        <f t="shared" si="14"/>
        <v>92138.041607247782</v>
      </c>
      <c r="E97" s="2">
        <f t="shared" si="15"/>
        <v>92138.041607248597</v>
      </c>
      <c r="J97" s="4"/>
    </row>
    <row r="98" spans="3:10">
      <c r="C98" s="1">
        <f t="shared" si="16"/>
        <v>81</v>
      </c>
      <c r="D98" s="2">
        <f t="shared" si="14"/>
        <v>93460.524752873156</v>
      </c>
      <c r="E98" s="2">
        <f t="shared" si="15"/>
        <v>93460.524752873971</v>
      </c>
      <c r="J98" s="4"/>
    </row>
    <row r="99" spans="3:10">
      <c r="C99" s="1">
        <f t="shared" si="16"/>
        <v>82</v>
      </c>
      <c r="D99" s="2">
        <f t="shared" si="14"/>
        <v>94787.636589508213</v>
      </c>
      <c r="E99" s="2">
        <f t="shared" si="15"/>
        <v>94787.636589509028</v>
      </c>
      <c r="J99" s="4"/>
    </row>
    <row r="100" spans="3:10">
      <c r="J100" s="4"/>
    </row>
    <row r="101" spans="3:10">
      <c r="J101" s="4"/>
    </row>
    <row r="102" spans="3:10">
      <c r="J102" s="4"/>
    </row>
    <row r="103" spans="3:10">
      <c r="J103" s="4"/>
    </row>
    <row r="104" spans="3:10">
      <c r="J104" s="4"/>
    </row>
    <row r="105" spans="3:10">
      <c r="J105" s="4"/>
    </row>
    <row r="106" spans="3:10">
      <c r="J106" s="4"/>
    </row>
    <row r="107" spans="3:10">
      <c r="J107" s="4"/>
    </row>
    <row r="108" spans="3:10">
      <c r="J108" s="4"/>
    </row>
    <row r="109" spans="3:10">
      <c r="J109" s="4"/>
    </row>
    <row r="110" spans="3:10">
      <c r="J110" s="4"/>
    </row>
    <row r="111" spans="3:10">
      <c r="J111" s="4"/>
    </row>
    <row r="112" spans="3:10">
      <c r="J112" s="4"/>
    </row>
    <row r="113" spans="10:10">
      <c r="J113" s="4"/>
    </row>
    <row r="114" spans="10:10">
      <c r="J114" s="4"/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Augsburg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Information Technology</cp:lastModifiedBy>
  <dcterms:created xsi:type="dcterms:W3CDTF">2011-04-15T01:57:42Z</dcterms:created>
  <dcterms:modified xsi:type="dcterms:W3CDTF">2012-07-14T01:29:55Z</dcterms:modified>
</cp:coreProperties>
</file>