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9200" windowHeight="7020"/>
  </bookViews>
  <sheets>
    <sheet name="Dados" sheetId="1" r:id="rId1"/>
    <sheet name="Print Tabela Durbin Watso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28" i="1"/>
  <c r="I23" i="1"/>
  <c r="J21" i="1"/>
  <c r="I2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7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6" i="1"/>
</calcChain>
</file>

<file path=xl/sharedStrings.xml><?xml version="1.0" encoding="utf-8"?>
<sst xmlns="http://schemas.openxmlformats.org/spreadsheetml/2006/main" count="19" uniqueCount="17">
  <si>
    <t>Semana</t>
  </si>
  <si>
    <t>Clientes</t>
  </si>
  <si>
    <t>Vendas (em R$ mil)</t>
  </si>
  <si>
    <t>Clientes e vendas para um período de 15 semanas consecutivas</t>
  </si>
  <si>
    <t>Resíduo</t>
  </si>
  <si>
    <t>Vendas (Previsto)</t>
  </si>
  <si>
    <t>et-1</t>
  </si>
  <si>
    <t>(e-et-1)</t>
  </si>
  <si>
    <t>NA</t>
  </si>
  <si>
    <t xml:space="preserve">(e-et-1)^2 </t>
  </si>
  <si>
    <t>et^2</t>
  </si>
  <si>
    <t xml:space="preserve">D = </t>
  </si>
  <si>
    <t>...e na tabela a 5% ....</t>
  </si>
  <si>
    <t>dL</t>
  </si>
  <si>
    <t>dU</t>
  </si>
  <si>
    <t>Decisão</t>
  </si>
  <si>
    <t>Valores Críticos da tabela (ver slide intitulado Consultando a tabela de Durbin Watson)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</si>
</sst>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" fillId="0" borderId="2" xfId="0" applyFont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/>
    <xf numFmtId="9" fontId="0" fillId="0" borderId="0" xfId="0" applyNumberFormat="1"/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463550</xdr:colOff>
      <xdr:row>33</xdr:row>
      <xdr:rowOff>76200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07550" cy="615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28</xdr:row>
      <xdr:rowOff>50800</xdr:rowOff>
    </xdr:from>
    <xdr:to>
      <xdr:col>3</xdr:col>
      <xdr:colOff>209550</xdr:colOff>
      <xdr:row>29</xdr:row>
      <xdr:rowOff>19050</xdr:rowOff>
    </xdr:to>
    <xdr:sp macro="" textlink="">
      <xdr:nvSpPr>
        <xdr:cNvPr id="3" name="Retângulo 2"/>
        <xdr:cNvSpPr/>
      </xdr:nvSpPr>
      <xdr:spPr>
        <a:xfrm>
          <a:off x="628650" y="5207000"/>
          <a:ext cx="1409700" cy="152400"/>
        </a:xfrm>
        <a:prstGeom prst="rect">
          <a:avLst/>
        </a:prstGeom>
        <a:solidFill>
          <a:srgbClr val="FF0000">
            <a:alpha val="25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37</xdr:row>
      <xdr:rowOff>165100</xdr:rowOff>
    </xdr:from>
    <xdr:to>
      <xdr:col>15</xdr:col>
      <xdr:colOff>488950</xdr:colOff>
      <xdr:row>71</xdr:row>
      <xdr:rowOff>19050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8650"/>
          <a:ext cx="9632950" cy="611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62</xdr:row>
      <xdr:rowOff>127000</xdr:rowOff>
    </xdr:from>
    <xdr:to>
      <xdr:col>3</xdr:col>
      <xdr:colOff>228600</xdr:colOff>
      <xdr:row>63</xdr:row>
      <xdr:rowOff>95250</xdr:rowOff>
    </xdr:to>
    <xdr:sp macro="" textlink="">
      <xdr:nvSpPr>
        <xdr:cNvPr id="5" name="Retângulo 4"/>
        <xdr:cNvSpPr/>
      </xdr:nvSpPr>
      <xdr:spPr>
        <a:xfrm>
          <a:off x="647700" y="11544300"/>
          <a:ext cx="1409700" cy="152400"/>
        </a:xfrm>
        <a:prstGeom prst="rect">
          <a:avLst/>
        </a:prstGeom>
        <a:solidFill>
          <a:srgbClr val="FF0000">
            <a:alpha val="25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9"/>
  <sheetViews>
    <sheetView tabSelected="1" workbookViewId="0">
      <selection activeCell="E24" sqref="E24"/>
    </sheetView>
  </sheetViews>
  <sheetFormatPr defaultRowHeight="14.5" x14ac:dyDescent="0.35"/>
  <cols>
    <col min="2" max="3" width="8.7265625" style="2"/>
    <col min="4" max="4" width="17.08984375" style="2" bestFit="1" customWidth="1"/>
    <col min="5" max="5" width="15.6328125" style="7" bestFit="1" customWidth="1"/>
  </cols>
  <sheetData>
    <row r="3" spans="2:10" x14ac:dyDescent="0.35">
      <c r="B3" s="3" t="s">
        <v>3</v>
      </c>
    </row>
    <row r="5" spans="2:10" x14ac:dyDescent="0.35">
      <c r="B5" s="1" t="s">
        <v>0</v>
      </c>
      <c r="C5" s="1" t="s">
        <v>1</v>
      </c>
      <c r="D5" s="1" t="s">
        <v>2</v>
      </c>
      <c r="E5" s="8" t="s">
        <v>5</v>
      </c>
      <c r="F5" s="5" t="s">
        <v>4</v>
      </c>
      <c r="G5" s="14" t="s">
        <v>6</v>
      </c>
      <c r="H5" s="14" t="s">
        <v>7</v>
      </c>
      <c r="I5" s="14" t="s">
        <v>9</v>
      </c>
      <c r="J5" s="14" t="s">
        <v>10</v>
      </c>
    </row>
    <row r="6" spans="2:10" x14ac:dyDescent="0.35">
      <c r="B6" s="2">
        <v>1</v>
      </c>
      <c r="C6" s="2">
        <v>794</v>
      </c>
      <c r="D6" s="2">
        <v>9.33</v>
      </c>
      <c r="E6" s="7">
        <f>INTERCEPT($D$6:$D$20,$C$6:$C$20)+SLOPE($D$6:$D$20,$C$6:$C$20)*C6</f>
        <v>8.3914273100296022</v>
      </c>
      <c r="F6" s="6">
        <f>D6-E6</f>
        <v>0.93857268997039789</v>
      </c>
      <c r="G6" t="s">
        <v>8</v>
      </c>
      <c r="H6" t="s">
        <v>8</v>
      </c>
      <c r="I6" t="s">
        <v>8</v>
      </c>
      <c r="J6" s="6">
        <f>F6^2</f>
        <v>0.88091869435826864</v>
      </c>
    </row>
    <row r="7" spans="2:10" x14ac:dyDescent="0.35">
      <c r="B7" s="2">
        <v>2</v>
      </c>
      <c r="C7" s="2">
        <v>799</v>
      </c>
      <c r="D7" s="2">
        <v>8.26</v>
      </c>
      <c r="E7" s="7">
        <f t="shared" ref="E7:E20" si="0">INTERCEPT($D$6:$D$20,$C$6:$C$20)+SLOPE($D$6:$D$20,$C$6:$C$20)*C7</f>
        <v>8.5452284492460002</v>
      </c>
      <c r="F7" s="6">
        <f t="shared" ref="F7:F20" si="1">D7-E7</f>
        <v>-0.28522844924600044</v>
      </c>
      <c r="G7" s="6">
        <f>F6</f>
        <v>0.93857268997039789</v>
      </c>
      <c r="H7" s="6">
        <f>F7-F6</f>
        <v>-1.2238011392163983</v>
      </c>
      <c r="I7" s="6">
        <f>H7^2</f>
        <v>1.4976892283473544</v>
      </c>
      <c r="J7" s="6">
        <f t="shared" ref="J7:J20" si="2">F7^2</f>
        <v>8.1355268259278246E-2</v>
      </c>
    </row>
    <row r="8" spans="2:10" x14ac:dyDescent="0.35">
      <c r="B8" s="2">
        <v>3</v>
      </c>
      <c r="C8" s="2">
        <v>837</v>
      </c>
      <c r="D8" s="2">
        <v>7.48</v>
      </c>
      <c r="E8" s="7">
        <f t="shared" si="0"/>
        <v>9.7141171072906332</v>
      </c>
      <c r="F8" s="6">
        <f t="shared" si="1"/>
        <v>-2.2341171072906327</v>
      </c>
      <c r="G8" s="6">
        <f t="shared" ref="G8:G20" si="3">F7</f>
        <v>-0.28522844924600044</v>
      </c>
      <c r="H8" s="6">
        <f t="shared" ref="H8:H20" si="4">F8-F7</f>
        <v>-1.9488886580446323</v>
      </c>
      <c r="I8" s="6">
        <f t="shared" ref="I8:I20" si="5">H8^2</f>
        <v>3.7981670014550075</v>
      </c>
      <c r="J8" s="6">
        <f t="shared" si="2"/>
        <v>4.9912792490886648</v>
      </c>
    </row>
    <row r="9" spans="2:10" x14ac:dyDescent="0.35">
      <c r="B9" s="2">
        <v>4</v>
      </c>
      <c r="C9" s="2">
        <v>855</v>
      </c>
      <c r="D9" s="2">
        <v>9.08</v>
      </c>
      <c r="E9" s="7">
        <f t="shared" si="0"/>
        <v>10.26780120846967</v>
      </c>
      <c r="F9" s="6">
        <f t="shared" si="1"/>
        <v>-1.1878012084696703</v>
      </c>
      <c r="G9" s="6">
        <f t="shared" si="3"/>
        <v>-2.2341171072906327</v>
      </c>
      <c r="H9" s="6">
        <f t="shared" si="4"/>
        <v>1.0463158988209624</v>
      </c>
      <c r="I9" s="6">
        <f t="shared" si="5"/>
        <v>1.0947769601255184</v>
      </c>
      <c r="J9" s="6">
        <f t="shared" si="2"/>
        <v>1.4108717108420092</v>
      </c>
    </row>
    <row r="10" spans="2:10" x14ac:dyDescent="0.35">
      <c r="B10" s="2">
        <v>5</v>
      </c>
      <c r="C10" s="2">
        <v>845</v>
      </c>
      <c r="D10" s="2">
        <v>9.83</v>
      </c>
      <c r="E10" s="7">
        <f t="shared" si="0"/>
        <v>9.9601989300368743</v>
      </c>
      <c r="F10" s="6">
        <f t="shared" si="1"/>
        <v>-0.13019893003687422</v>
      </c>
      <c r="G10" s="6">
        <f t="shared" si="3"/>
        <v>-1.1878012084696703</v>
      </c>
      <c r="H10" s="6">
        <f t="shared" si="4"/>
        <v>1.0576022784327961</v>
      </c>
      <c r="I10" s="6">
        <f t="shared" si="5"/>
        <v>1.1185225793462414</v>
      </c>
      <c r="J10" s="6">
        <f t="shared" si="2"/>
        <v>1.6951761382746868E-2</v>
      </c>
    </row>
    <row r="11" spans="2:10" x14ac:dyDescent="0.35">
      <c r="B11" s="2">
        <v>6</v>
      </c>
      <c r="C11" s="2">
        <v>844</v>
      </c>
      <c r="D11" s="2">
        <v>10.09</v>
      </c>
      <c r="E11" s="7">
        <f t="shared" si="0"/>
        <v>9.9294387021935933</v>
      </c>
      <c r="F11" s="6">
        <f t="shared" si="1"/>
        <v>0.1605612978064066</v>
      </c>
      <c r="G11" s="6">
        <f t="shared" si="3"/>
        <v>-0.13019893003687422</v>
      </c>
      <c r="H11" s="6">
        <f t="shared" si="4"/>
        <v>0.29076022784328082</v>
      </c>
      <c r="I11" s="6">
        <f t="shared" si="5"/>
        <v>8.4541510095476571E-2</v>
      </c>
      <c r="J11" s="6">
        <f t="shared" si="2"/>
        <v>2.5779930353277587E-2</v>
      </c>
    </row>
    <row r="12" spans="2:10" x14ac:dyDescent="0.35">
      <c r="B12" s="2">
        <v>7</v>
      </c>
      <c r="C12" s="2">
        <v>863</v>
      </c>
      <c r="D12" s="2">
        <v>11.01</v>
      </c>
      <c r="E12" s="7">
        <f t="shared" si="0"/>
        <v>10.513883031215912</v>
      </c>
      <c r="F12" s="6">
        <f t="shared" si="1"/>
        <v>0.49611696878408829</v>
      </c>
      <c r="G12" s="6">
        <f t="shared" si="3"/>
        <v>0.1605612978064066</v>
      </c>
      <c r="H12" s="6">
        <f t="shared" si="4"/>
        <v>0.33555567097768169</v>
      </c>
      <c r="I12" s="6">
        <f t="shared" si="5"/>
        <v>0.11259760832528216</v>
      </c>
      <c r="J12" s="6">
        <f t="shared" si="2"/>
        <v>0.24613204671551203</v>
      </c>
    </row>
    <row r="13" spans="2:10" x14ac:dyDescent="0.35">
      <c r="B13" s="2">
        <v>8</v>
      </c>
      <c r="C13" s="2">
        <v>875</v>
      </c>
      <c r="D13" s="2">
        <v>11.49</v>
      </c>
      <c r="E13" s="7">
        <f t="shared" si="0"/>
        <v>10.88300576533527</v>
      </c>
      <c r="F13" s="6">
        <f t="shared" si="1"/>
        <v>0.60699423466473057</v>
      </c>
      <c r="G13" s="6">
        <f t="shared" si="3"/>
        <v>0.49611696878408829</v>
      </c>
      <c r="H13" s="6">
        <f t="shared" si="4"/>
        <v>0.11087726588064228</v>
      </c>
      <c r="I13" s="6">
        <f t="shared" si="5"/>
        <v>1.2293768089166641E-2</v>
      </c>
      <c r="J13" s="6">
        <f t="shared" si="2"/>
        <v>0.36844200091622198</v>
      </c>
    </row>
    <row r="14" spans="2:10" x14ac:dyDescent="0.35">
      <c r="B14" s="2">
        <v>9</v>
      </c>
      <c r="C14" s="2">
        <v>880</v>
      </c>
      <c r="D14" s="2">
        <v>12.07</v>
      </c>
      <c r="E14" s="7">
        <f t="shared" si="0"/>
        <v>11.036806904551668</v>
      </c>
      <c r="F14" s="6">
        <f t="shared" si="1"/>
        <v>1.0331930954483326</v>
      </c>
      <c r="G14" s="6">
        <f t="shared" si="3"/>
        <v>0.60699423466473057</v>
      </c>
      <c r="H14" s="6">
        <f t="shared" si="4"/>
        <v>0.42619886078360203</v>
      </c>
      <c r="I14" s="6">
        <f t="shared" si="5"/>
        <v>0.18164546893324018</v>
      </c>
      <c r="J14" s="6">
        <f t="shared" si="2"/>
        <v>1.0674879724821074</v>
      </c>
    </row>
    <row r="15" spans="2:10" x14ac:dyDescent="0.35">
      <c r="B15" s="2">
        <v>10</v>
      </c>
      <c r="C15" s="2">
        <v>905</v>
      </c>
      <c r="D15" s="2">
        <v>12.55</v>
      </c>
      <c r="E15" s="7">
        <f t="shared" si="0"/>
        <v>11.805812600633665</v>
      </c>
      <c r="F15" s="6">
        <f t="shared" si="1"/>
        <v>0.74418739936633571</v>
      </c>
      <c r="G15" s="6">
        <f t="shared" si="3"/>
        <v>1.0331930954483326</v>
      </c>
      <c r="H15" s="6">
        <f t="shared" si="4"/>
        <v>-0.28900569608199689</v>
      </c>
      <c r="I15" s="6">
        <f t="shared" si="5"/>
        <v>8.352429236783955E-2</v>
      </c>
      <c r="J15" s="6">
        <f t="shared" si="2"/>
        <v>0.55381488537563006</v>
      </c>
    </row>
    <row r="16" spans="2:10" x14ac:dyDescent="0.35">
      <c r="B16" s="2">
        <v>11</v>
      </c>
      <c r="C16" s="2">
        <v>886</v>
      </c>
      <c r="D16" s="2">
        <v>11.92</v>
      </c>
      <c r="E16" s="7">
        <f t="shared" si="0"/>
        <v>11.221368271611347</v>
      </c>
      <c r="F16" s="6">
        <f t="shared" si="1"/>
        <v>0.69863172838865317</v>
      </c>
      <c r="G16" s="6">
        <f t="shared" si="3"/>
        <v>0.74418739936633571</v>
      </c>
      <c r="H16" s="6">
        <f t="shared" si="4"/>
        <v>-4.5555670977682539E-2</v>
      </c>
      <c r="I16" s="6">
        <f t="shared" si="5"/>
        <v>2.0753191582268673E-3</v>
      </c>
      <c r="J16" s="6">
        <f t="shared" si="2"/>
        <v>0.48808629191131686</v>
      </c>
    </row>
    <row r="17" spans="2:11" x14ac:dyDescent="0.35">
      <c r="B17" s="2">
        <v>12</v>
      </c>
      <c r="C17" s="2">
        <v>843</v>
      </c>
      <c r="D17" s="2">
        <v>10.27</v>
      </c>
      <c r="E17" s="7">
        <f t="shared" si="0"/>
        <v>9.8986784743503122</v>
      </c>
      <c r="F17" s="6">
        <f t="shared" si="1"/>
        <v>0.37132152564968735</v>
      </c>
      <c r="G17" s="6">
        <f t="shared" si="3"/>
        <v>0.69863172838865317</v>
      </c>
      <c r="H17" s="6">
        <f t="shared" si="4"/>
        <v>-0.32731020273896583</v>
      </c>
      <c r="I17" s="6">
        <f t="shared" si="5"/>
        <v>0.10713196881702292</v>
      </c>
      <c r="J17" s="6">
        <f t="shared" si="2"/>
        <v>0.13787967541081142</v>
      </c>
    </row>
    <row r="18" spans="2:11" x14ac:dyDescent="0.35">
      <c r="B18" s="2">
        <v>13</v>
      </c>
      <c r="C18" s="2">
        <v>904</v>
      </c>
      <c r="D18" s="2">
        <v>11.8</v>
      </c>
      <c r="E18" s="7">
        <f t="shared" si="0"/>
        <v>11.775052372790384</v>
      </c>
      <c r="F18" s="6">
        <f t="shared" si="1"/>
        <v>2.4947627209616741E-2</v>
      </c>
      <c r="G18" s="6">
        <f t="shared" si="3"/>
        <v>0.37132152564968735</v>
      </c>
      <c r="H18" s="6">
        <f t="shared" si="4"/>
        <v>-0.3463738984400706</v>
      </c>
      <c r="I18" s="6">
        <f t="shared" si="5"/>
        <v>0.11997487752057234</v>
      </c>
      <c r="J18" s="6">
        <f t="shared" si="2"/>
        <v>6.2238410339000958E-4</v>
      </c>
    </row>
    <row r="19" spans="2:11" x14ac:dyDescent="0.35">
      <c r="B19" s="2">
        <v>14</v>
      </c>
      <c r="C19" s="2">
        <v>950</v>
      </c>
      <c r="D19" s="2">
        <v>12.15</v>
      </c>
      <c r="E19" s="7">
        <f t="shared" si="0"/>
        <v>13.190022853581258</v>
      </c>
      <c r="F19" s="6">
        <f t="shared" si="1"/>
        <v>-1.0400228535812577</v>
      </c>
      <c r="G19" s="6">
        <f t="shared" si="3"/>
        <v>2.4947627209616741E-2</v>
      </c>
      <c r="H19" s="6">
        <f t="shared" si="4"/>
        <v>-1.0649704807908744</v>
      </c>
      <c r="I19" s="6">
        <f t="shared" si="5"/>
        <v>1.1341621249559461</v>
      </c>
      <c r="J19" s="6">
        <f t="shared" si="2"/>
        <v>1.0816475359713023</v>
      </c>
    </row>
    <row r="20" spans="2:11" x14ac:dyDescent="0.35">
      <c r="B20" s="4">
        <v>15</v>
      </c>
      <c r="C20" s="4">
        <v>841</v>
      </c>
      <c r="D20" s="4">
        <v>9.64</v>
      </c>
      <c r="E20" s="15">
        <f t="shared" si="0"/>
        <v>9.8371580186637537</v>
      </c>
      <c r="F20" s="16">
        <f t="shared" si="1"/>
        <v>-0.19715801866375315</v>
      </c>
      <c r="G20" s="16">
        <f t="shared" si="3"/>
        <v>-1.0400228535812577</v>
      </c>
      <c r="H20" s="16">
        <f t="shared" si="4"/>
        <v>0.84286483491750452</v>
      </c>
      <c r="I20" s="16">
        <f t="shared" si="5"/>
        <v>0.71042112994051221</v>
      </c>
      <c r="J20" s="16">
        <f t="shared" si="2"/>
        <v>3.8871284323416834E-2</v>
      </c>
    </row>
    <row r="21" spans="2:11" x14ac:dyDescent="0.35">
      <c r="I21" s="9">
        <f>SUM(I6:I20)</f>
        <v>10.057523837477406</v>
      </c>
      <c r="J21" s="9">
        <f>SUM(J6:J20)</f>
        <v>11.390140691493954</v>
      </c>
    </row>
    <row r="22" spans="2:11" ht="15" thickBot="1" x14ac:dyDescent="0.4"/>
    <row r="23" spans="2:11" ht="15" thickBot="1" x14ac:dyDescent="0.4">
      <c r="H23" s="17" t="s">
        <v>11</v>
      </c>
      <c r="I23" s="18">
        <f>I21/J21</f>
        <v>0.88300259934350656</v>
      </c>
    </row>
    <row r="25" spans="2:11" x14ac:dyDescent="0.35">
      <c r="H25" s="10"/>
    </row>
    <row r="26" spans="2:11" x14ac:dyDescent="0.35">
      <c r="H26" s="11" t="s">
        <v>16</v>
      </c>
    </row>
    <row r="27" spans="2:11" x14ac:dyDescent="0.35">
      <c r="H27" s="13"/>
      <c r="I27" s="1" t="s">
        <v>13</v>
      </c>
      <c r="J27" s="1" t="s">
        <v>14</v>
      </c>
      <c r="K27" s="5" t="s">
        <v>15</v>
      </c>
    </row>
    <row r="28" spans="2:11" x14ac:dyDescent="0.35">
      <c r="H28" s="12">
        <v>0.01</v>
      </c>
      <c r="I28" s="2">
        <v>0.81100000000000005</v>
      </c>
      <c r="J28" s="2">
        <v>1.07</v>
      </c>
      <c r="K28" t="str">
        <f>IF(AND($I$23&gt;I28,$I$23&lt;J28),"Teste inconclusivo",IF($I$23&lt;I28,"há evidências de autocorrelação;MQO inapropriado, utilize outro método",IF($I$23&gt;J28,"Não há evidências de autocorrelação")))</f>
        <v>Teste inconclusivo</v>
      </c>
    </row>
    <row r="29" spans="2:11" x14ac:dyDescent="0.35">
      <c r="H29" s="12">
        <v>0.05</v>
      </c>
      <c r="I29" s="2">
        <v>1.077</v>
      </c>
      <c r="J29" s="2">
        <v>1.361</v>
      </c>
      <c r="K29" t="str">
        <f>IF(AND($I$23&gt;I29,$I$23&lt;J29),"Teste inconclusivo",IF($I$23&lt;I29,"Há evidências de autocorrelação;MQO inapropriado, utilize outro método",IF($I$23&gt;J29,"Não há evidências de autocorrelação")))</f>
        <v>Há evidências de autocorrelação;MQO inapropriado, utilize outro método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7"/>
  <sheetViews>
    <sheetView topLeftCell="A47" workbookViewId="0">
      <selection activeCell="Q60" sqref="Q60"/>
    </sheetView>
  </sheetViews>
  <sheetFormatPr defaultRowHeight="14.5" x14ac:dyDescent="0.35"/>
  <sheetData>
    <row r="37" spans="1:1" x14ac:dyDescent="0.35">
      <c r="A37" t="s">
        <v>12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Print Tabela Durbin Watson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2020-08-10T20:30:58Z</dcterms:created>
  <dcterms:modified xsi:type="dcterms:W3CDTF">2020-08-11T01:11:38Z</dcterms:modified>
</cp:coreProperties>
</file>