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Dados" sheetId="1" r:id="rId1"/>
    <sheet name="Regressão" sheetId="6" r:id="rId2"/>
    <sheet name="Resultados" sheetId="2" r:id="rId3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Dados!$E$2:$E$16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2" l="1"/>
  <c r="F34" i="2"/>
  <c r="F26" i="2"/>
  <c r="H14" i="2" a="1"/>
  <c r="K17" i="2" s="1"/>
  <c r="H2" i="2" a="1"/>
  <c r="I4" i="2" s="1"/>
  <c r="I22" i="1"/>
  <c r="I21" i="1"/>
  <c r="I20" i="1"/>
  <c r="H14" i="1" a="1"/>
  <c r="J14" i="1" s="1"/>
  <c r="I2" i="2" l="1"/>
  <c r="J2" i="2"/>
  <c r="J4" i="2"/>
  <c r="H14" i="2"/>
  <c r="H16" i="2"/>
  <c r="K15" i="2"/>
  <c r="K2" i="2"/>
  <c r="K4" i="2"/>
  <c r="I14" i="2"/>
  <c r="I16" i="2"/>
  <c r="H3" i="2"/>
  <c r="H5" i="2"/>
  <c r="J14" i="2"/>
  <c r="J16" i="2"/>
  <c r="I3" i="2"/>
  <c r="I5" i="2"/>
  <c r="K14" i="2"/>
  <c r="K16" i="2"/>
  <c r="J3" i="2"/>
  <c r="J5" i="2"/>
  <c r="H15" i="2"/>
  <c r="H17" i="2"/>
  <c r="K3" i="2"/>
  <c r="K5" i="2"/>
  <c r="I15" i="2"/>
  <c r="I17" i="2"/>
  <c r="H2" i="2"/>
  <c r="H8" i="2" s="1" a="1"/>
  <c r="H4" i="2"/>
  <c r="J15" i="2"/>
  <c r="J17" i="2"/>
  <c r="I16" i="1"/>
  <c r="I14" i="1"/>
  <c r="H16" i="1"/>
  <c r="H14" i="1"/>
  <c r="K17" i="1"/>
  <c r="K15" i="1"/>
  <c r="J17" i="1"/>
  <c r="J15" i="1"/>
  <c r="I17" i="1"/>
  <c r="I15" i="1"/>
  <c r="H17" i="1"/>
  <c r="H15" i="1"/>
  <c r="K16" i="1"/>
  <c r="K14" i="1"/>
  <c r="J16" i="1"/>
  <c r="K11" i="2" l="1"/>
  <c r="K9" i="2"/>
  <c r="J11" i="2"/>
  <c r="J9" i="2"/>
  <c r="I11" i="2"/>
  <c r="I9" i="2"/>
  <c r="H11" i="2"/>
  <c r="H9" i="2"/>
  <c r="K10" i="2"/>
  <c r="K8" i="2"/>
  <c r="J10" i="2"/>
  <c r="J8" i="2"/>
  <c r="I10" i="2"/>
  <c r="I8" i="2"/>
  <c r="H10" i="2"/>
  <c r="H8" i="2"/>
  <c r="H19" i="2" s="1" a="1"/>
  <c r="H22" i="2" l="1"/>
  <c r="I22" i="2" s="1"/>
  <c r="H21" i="2"/>
  <c r="H20" i="2"/>
  <c r="H19" i="2"/>
  <c r="H2" i="1" a="1"/>
  <c r="K2" i="1" s="1"/>
  <c r="I21" i="2" l="1"/>
  <c r="I20" i="2"/>
  <c r="J3" i="1"/>
  <c r="K4" i="1"/>
  <c r="J4" i="1"/>
  <c r="J2" i="1"/>
  <c r="I4" i="1"/>
  <c r="I2" i="1"/>
  <c r="H4" i="1"/>
  <c r="H2" i="1"/>
  <c r="K5" i="1"/>
  <c r="K3" i="1"/>
  <c r="I3" i="1"/>
  <c r="J5" i="1"/>
  <c r="I5" i="1"/>
  <c r="H5" i="1"/>
  <c r="H3" i="1"/>
  <c r="H8" i="1" l="1" a="1"/>
  <c r="J8" i="1" s="1"/>
  <c r="H8" i="1" l="1"/>
  <c r="I11" i="1"/>
  <c r="J10" i="1"/>
  <c r="H10" i="1"/>
  <c r="H11" i="1"/>
  <c r="K8" i="1"/>
  <c r="J9" i="1"/>
  <c r="I8" i="1"/>
  <c r="K9" i="1"/>
  <c r="I10" i="1"/>
  <c r="J11" i="1"/>
  <c r="H9" i="1"/>
  <c r="K11" i="1"/>
  <c r="K10" i="1"/>
  <c r="I9" i="1"/>
  <c r="H19" i="1" l="1" a="1"/>
  <c r="H19" i="1" s="1"/>
  <c r="H20" i="1" l="1"/>
  <c r="H21" i="1"/>
  <c r="H22" i="1"/>
</calcChain>
</file>

<file path=xl/comments1.xml><?xml version="1.0" encoding="utf-8"?>
<comments xmlns="http://schemas.openxmlformats.org/spreadsheetml/2006/main">
  <authors>
    <author>rodri</author>
  </authors>
  <commentList>
    <comment ref="I2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beta3 mede o efeito de se possuir uma casa em estilo colonial (X3=1) sobre o consumo de óleo em comparação com o fato de não se possuir uma casa em estilo colonial (X3=0). </t>
        </r>
      </text>
    </comment>
  </commentList>
</comments>
</file>

<file path=xl/comments2.xml><?xml version="1.0" encoding="utf-8"?>
<comments xmlns="http://schemas.openxmlformats.org/spreadsheetml/2006/main">
  <authors>
    <author>rodri</author>
  </authors>
  <commentList>
    <comment ref="I2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beta3 mede o efeito de se possuir uma casa em estilo colonial (X3=1) sobre o consumo de óleo em comparação com o fato de não se possuir uma casa em estilo colonial (X3=0). </t>
        </r>
      </text>
    </comment>
  </commentList>
</comments>
</file>

<file path=xl/sharedStrings.xml><?xml version="1.0" encoding="utf-8"?>
<sst xmlns="http://schemas.openxmlformats.org/spreadsheetml/2006/main" count="51" uniqueCount="41">
  <si>
    <t>Consumo Mensal de Óleo para Calefação</t>
  </si>
  <si>
    <t>Temperatura Atmosférica Média Diária (em graus °F)</t>
  </si>
  <si>
    <t>Quantidade de Isolamento Térmico no Sótão (Polegadas)</t>
  </si>
  <si>
    <t>colonial</t>
  </si>
  <si>
    <t>X´X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</si>
  <si>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</si>
  <si>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 xml:space="preserve">(X'y) = 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</si>
  <si>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</si>
  <si>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</si>
  <si>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</si>
  <si>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</si>
  <si>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</si>
  <si>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</si>
  <si>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</si>
  <si>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</si>
  <si>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</si>
  <si>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</si>
  <si>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</si>
  <si>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</si>
  <si>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</si>
  <si>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</si>
  <si>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</si>
  <si>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</si>
  <si>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</si>
  <si>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</si>
  <si>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</si>
  <si>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</si>
  <si>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</si>
  <si>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</si>
  <si>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</si>
  <si>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</si>
  <si>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</si>
  <si>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</si>
  <si>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Consumo Mensal de Óleo para Calefação</t>
  </si>
  <si>
    <t>Resíduos</t>
  </si>
  <si>
    <t>Resíduos padrão</t>
  </si>
  <si>
    <t>A equação de regressão que descreve bem esse relacionamento é então dado por:</t>
  </si>
  <si>
    <t>Para as casas que não sejam em estilo colonial, o modelo se reduz a:</t>
  </si>
  <si>
    <t>uma vez que X3=0. Para casas em estilo colonial, o modelo se reduz a</t>
  </si>
  <si>
    <t>uma vez que X3=1.</t>
  </si>
  <si>
    <t>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</si>
</sst>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Temperatura Atmosférica Média Diária (em graus °F)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Resultados!$C$2:$C$16</c:f>
              <c:numCache>
                <c:formatCode>General</c:formatCode>
                <c:ptCount val="15"/>
                <c:pt idx="0">
                  <c:v>40</c:v>
                </c:pt>
                <c:pt idx="1">
                  <c:v>27</c:v>
                </c:pt>
                <c:pt idx="2">
                  <c:v>40</c:v>
                </c:pt>
                <c:pt idx="3">
                  <c:v>73</c:v>
                </c:pt>
                <c:pt idx="4">
                  <c:v>64</c:v>
                </c:pt>
                <c:pt idx="5">
                  <c:v>34</c:v>
                </c:pt>
                <c:pt idx="6">
                  <c:v>9</c:v>
                </c:pt>
                <c:pt idx="7">
                  <c:v>8</c:v>
                </c:pt>
                <c:pt idx="8">
                  <c:v>23</c:v>
                </c:pt>
                <c:pt idx="9">
                  <c:v>63</c:v>
                </c:pt>
                <c:pt idx="10">
                  <c:v>65</c:v>
                </c:pt>
                <c:pt idx="11">
                  <c:v>41</c:v>
                </c:pt>
                <c:pt idx="12">
                  <c:v>21</c:v>
                </c:pt>
                <c:pt idx="13">
                  <c:v>38</c:v>
                </c:pt>
                <c:pt idx="14">
                  <c:v>58</c:v>
                </c:pt>
              </c:numCache>
            </c:numRef>
          </c:xVal>
          <c:yVal>
            <c:numRef>
              <c:f>Regressão!$C$27:$C$41</c:f>
              <c:numCache>
                <c:formatCode>General</c:formatCode>
                <c:ptCount val="15"/>
                <c:pt idx="0">
                  <c:v>-24.981823304460704</c:v>
                </c:pt>
                <c:pt idx="1">
                  <c:v>-0.41773867428139511</c:v>
                </c:pt>
                <c:pt idx="2">
                  <c:v>24.634961099427414</c:v>
                </c:pt>
                <c:pt idx="3">
                  <c:v>-0.55043782468935376</c:v>
                </c:pt>
                <c:pt idx="4">
                  <c:v>7.4078044122158957</c:v>
                </c:pt>
                <c:pt idx="5">
                  <c:v>-12.22995148925898</c:v>
                </c:pt>
                <c:pt idx="6">
                  <c:v>-5.5201072343649571</c:v>
                </c:pt>
                <c:pt idx="7">
                  <c:v>-32.753215011548832</c:v>
                </c:pt>
                <c:pt idx="8">
                  <c:v>12.480965604511653</c:v>
                </c:pt>
                <c:pt idx="9">
                  <c:v>-27.411482438209958</c:v>
                </c:pt>
                <c:pt idx="10">
                  <c:v>7.5294267710565279</c:v>
                </c:pt>
                <c:pt idx="11">
                  <c:v>5.0245337663959049</c:v>
                </c:pt>
                <c:pt idx="12">
                  <c:v>31.009451064599034</c:v>
                </c:pt>
                <c:pt idx="13">
                  <c:v>25.154826706468612</c:v>
                </c:pt>
                <c:pt idx="14">
                  <c:v>-9.3772134478599298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63784"/>
        <c:axId val="635471232"/>
      </c:scatterChart>
      <c:valAx>
        <c:axId val="53626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Temperatura Atmosférica Média Diária (em graus °F)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5471232"/>
        <c:crosses val="autoZero"/>
        <c:crossBetween val="midCat"/>
      </c:valAx>
      <c:valAx>
        <c:axId val="635471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263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Quantidade de Isolamento Térmico no Sótão (Polegadas)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Resultados!$D$2:$D$16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3</c:v>
                </c:pt>
                <c:pt idx="10">
                  <c:v>10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10</c:v>
                </c:pt>
              </c:numCache>
            </c:numRef>
          </c:xVal>
          <c:yVal>
            <c:numRef>
              <c:f>Regressão!$C$27:$C$41</c:f>
              <c:numCache>
                <c:formatCode>General</c:formatCode>
                <c:ptCount val="15"/>
                <c:pt idx="0">
                  <c:v>-24.981823304460704</c:v>
                </c:pt>
                <c:pt idx="1">
                  <c:v>-0.41773867428139511</c:v>
                </c:pt>
                <c:pt idx="2">
                  <c:v>24.634961099427414</c:v>
                </c:pt>
                <c:pt idx="3">
                  <c:v>-0.55043782468935376</c:v>
                </c:pt>
                <c:pt idx="4">
                  <c:v>7.4078044122158957</c:v>
                </c:pt>
                <c:pt idx="5">
                  <c:v>-12.22995148925898</c:v>
                </c:pt>
                <c:pt idx="6">
                  <c:v>-5.5201072343649571</c:v>
                </c:pt>
                <c:pt idx="7">
                  <c:v>-32.753215011548832</c:v>
                </c:pt>
                <c:pt idx="8">
                  <c:v>12.480965604511653</c:v>
                </c:pt>
                <c:pt idx="9">
                  <c:v>-27.411482438209958</c:v>
                </c:pt>
                <c:pt idx="10">
                  <c:v>7.5294267710565279</c:v>
                </c:pt>
                <c:pt idx="11">
                  <c:v>5.0245337663959049</c:v>
                </c:pt>
                <c:pt idx="12">
                  <c:v>31.009451064599034</c:v>
                </c:pt>
                <c:pt idx="13">
                  <c:v>25.154826706468612</c:v>
                </c:pt>
                <c:pt idx="14">
                  <c:v>-9.3772134478599298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64960"/>
        <c:axId val="536266920"/>
      </c:scatterChart>
      <c:valAx>
        <c:axId val="53626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Quantidade de Isolamento Térmico no Sótão (Polegadas)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266920"/>
        <c:crosses val="autoZero"/>
        <c:crossBetween val="midCat"/>
      </c:valAx>
      <c:valAx>
        <c:axId val="536266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264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Estilo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Resultados!$E$2:$E$16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0</c:v>
                </c:pt>
                <c:pt idx="8">
                  <c:v>8</c:v>
                </c:pt>
                <c:pt idx="9">
                  <c:v>10</c:v>
                </c:pt>
                <c:pt idx="10">
                  <c:v>0</c:v>
                </c:pt>
                <c:pt idx="11">
                  <c:v>12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</c:numCache>
            </c:numRef>
          </c:xVal>
          <c:yVal>
            <c:numRef>
              <c:f>Regressão!$C$27:$C$41</c:f>
              <c:numCache>
                <c:formatCode>General</c:formatCode>
                <c:ptCount val="15"/>
                <c:pt idx="0">
                  <c:v>-24.981823304460704</c:v>
                </c:pt>
                <c:pt idx="1">
                  <c:v>-0.41773867428139511</c:v>
                </c:pt>
                <c:pt idx="2">
                  <c:v>24.634961099427414</c:v>
                </c:pt>
                <c:pt idx="3">
                  <c:v>-0.55043782468935376</c:v>
                </c:pt>
                <c:pt idx="4">
                  <c:v>7.4078044122158957</c:v>
                </c:pt>
                <c:pt idx="5">
                  <c:v>-12.22995148925898</c:v>
                </c:pt>
                <c:pt idx="6">
                  <c:v>-5.5201072343649571</c:v>
                </c:pt>
                <c:pt idx="7">
                  <c:v>-32.753215011548832</c:v>
                </c:pt>
                <c:pt idx="8">
                  <c:v>12.480965604511653</c:v>
                </c:pt>
                <c:pt idx="9">
                  <c:v>-27.411482438209958</c:v>
                </c:pt>
                <c:pt idx="10">
                  <c:v>7.5294267710565279</c:v>
                </c:pt>
                <c:pt idx="11">
                  <c:v>5.0245337663959049</c:v>
                </c:pt>
                <c:pt idx="12">
                  <c:v>31.009451064599034</c:v>
                </c:pt>
                <c:pt idx="13">
                  <c:v>25.154826706468612</c:v>
                </c:pt>
                <c:pt idx="14">
                  <c:v>-9.3772134478599298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40208"/>
        <c:axId val="111139032"/>
      </c:scatterChart>
      <c:valAx>
        <c:axId val="11114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Estilo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139032"/>
        <c:crosses val="autoZero"/>
        <c:crossBetween val="midCat"/>
      </c:valAx>
      <c:valAx>
        <c:axId val="111139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14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551181</xdr:colOff>
      <xdr:row>7</xdr:row>
      <xdr:rowOff>25400</xdr:rowOff>
    </xdr:from>
    <xdr:to>
      <xdr:col>6</xdr:col>
      <xdr:colOff>596900</xdr:colOff>
      <xdr:row>9</xdr:row>
      <xdr:rowOff>165100</xdr:rowOff>
    </xdr:to>
    <xdr:sp macro="" textlink="">
      <xdr:nvSpPr>
        <xdr:cNvPr id="3" name="Colchete esquerdo 2"/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557531</xdr:colOff>
      <xdr:row>13</xdr:row>
      <xdr:rowOff>12700</xdr:rowOff>
    </xdr:from>
    <xdr:to>
      <xdr:col>6</xdr:col>
      <xdr:colOff>603250</xdr:colOff>
      <xdr:row>15</xdr:row>
      <xdr:rowOff>177800</xdr:rowOff>
    </xdr:to>
    <xdr:sp macro="" textlink="">
      <xdr:nvSpPr>
        <xdr:cNvPr id="4" name="Colchete esquerdo 3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120650</xdr:colOff>
      <xdr:row>18</xdr:row>
      <xdr:rowOff>139700</xdr:rowOff>
    </xdr:from>
    <xdr:to>
      <xdr:col>6</xdr:col>
      <xdr:colOff>79728</xdr:colOff>
      <xdr:row>20</xdr:row>
      <xdr:rowOff>68438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050" y="3479800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69850</xdr:rowOff>
    </xdr:from>
    <xdr:to>
      <xdr:col>16</xdr:col>
      <xdr:colOff>501650</xdr:colOff>
      <xdr:row>16</xdr:row>
      <xdr:rowOff>63500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</xdr:colOff>
      <xdr:row>16</xdr:row>
      <xdr:rowOff>146050</xdr:rowOff>
    </xdr:from>
    <xdr:to>
      <xdr:col>16</xdr:col>
      <xdr:colOff>450850</xdr:colOff>
      <xdr:row>33</xdr:row>
      <xdr:rowOff>158750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88900</xdr:colOff>
      <xdr:row>34</xdr:row>
      <xdr:rowOff>50800</xdr:rowOff>
    </xdr:from>
    <xdr:to>
      <xdr:col>16</xdr:col>
      <xdr:colOff>488950</xdr:colOff>
      <xdr:row>52</xdr:row>
      <xdr:rowOff>158750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551181</xdr:colOff>
      <xdr:row>7</xdr:row>
      <xdr:rowOff>25400</xdr:rowOff>
    </xdr:from>
    <xdr:to>
      <xdr:col>6</xdr:col>
      <xdr:colOff>596900</xdr:colOff>
      <xdr:row>10</xdr:row>
      <xdr:rowOff>171450</xdr:rowOff>
    </xdr:to>
    <xdr:sp macro="" textlink="">
      <xdr:nvSpPr>
        <xdr:cNvPr id="2" name="Colchete esquerdo 1"/>
        <xdr:cNvSpPr/>
      </xdr:nvSpPr>
      <xdr:spPr>
        <a:xfrm>
          <a:off x="4208781" y="1314450"/>
          <a:ext cx="45719" cy="7239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557531</xdr:colOff>
      <xdr:row>13</xdr:row>
      <xdr:rowOff>12700</xdr:rowOff>
    </xdr:from>
    <xdr:to>
      <xdr:col>6</xdr:col>
      <xdr:colOff>603250</xdr:colOff>
      <xdr:row>16</xdr:row>
      <xdr:rowOff>177800</xdr:rowOff>
    </xdr:to>
    <xdr:sp macro="" textlink="">
      <xdr:nvSpPr>
        <xdr:cNvPr id="3" name="Colchete esquerdo 2"/>
        <xdr:cNvSpPr/>
      </xdr:nvSpPr>
      <xdr:spPr>
        <a:xfrm>
          <a:off x="4215131" y="2432050"/>
          <a:ext cx="45719" cy="717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120650</xdr:colOff>
      <xdr:row>18</xdr:row>
      <xdr:rowOff>139700</xdr:rowOff>
    </xdr:from>
    <xdr:to>
      <xdr:col>6</xdr:col>
      <xdr:colOff>79728</xdr:colOff>
      <xdr:row>20</xdr:row>
      <xdr:rowOff>68438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050" y="3479800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544831</xdr:colOff>
      <xdr:row>1</xdr:row>
      <xdr:rowOff>12700</xdr:rowOff>
    </xdr:from>
    <xdr:to>
      <xdr:col>6</xdr:col>
      <xdr:colOff>590550</xdr:colOff>
      <xdr:row>4</xdr:row>
      <xdr:rowOff>177800</xdr:rowOff>
    </xdr:to>
    <xdr:sp macro="" textlink="">
      <xdr:nvSpPr>
        <xdr:cNvPr id="5" name="Colchete esquerdo 4"/>
        <xdr:cNvSpPr/>
      </xdr:nvSpPr>
      <xdr:spPr>
        <a:xfrm>
          <a:off x="4202431" y="196850"/>
          <a:ext cx="45719" cy="717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19050</xdr:colOff>
      <xdr:row>1</xdr:row>
      <xdr:rowOff>0</xdr:rowOff>
    </xdr:from>
    <xdr:to>
      <xdr:col>11</xdr:col>
      <xdr:colOff>82550</xdr:colOff>
      <xdr:row>4</xdr:row>
      <xdr:rowOff>165100</xdr:rowOff>
    </xdr:to>
    <xdr:sp macro="" textlink="">
      <xdr:nvSpPr>
        <xdr:cNvPr id="6" name="Colchete esquerdo 5"/>
        <xdr:cNvSpPr/>
      </xdr:nvSpPr>
      <xdr:spPr>
        <a:xfrm flipH="1">
          <a:off x="6724650" y="184150"/>
          <a:ext cx="63500" cy="717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31750</xdr:colOff>
      <xdr:row>7</xdr:row>
      <xdr:rowOff>19050</xdr:rowOff>
    </xdr:from>
    <xdr:to>
      <xdr:col>11</xdr:col>
      <xdr:colOff>95250</xdr:colOff>
      <xdr:row>10</xdr:row>
      <xdr:rowOff>158750</xdr:rowOff>
    </xdr:to>
    <xdr:sp macro="" textlink="">
      <xdr:nvSpPr>
        <xdr:cNvPr id="7" name="Colchete esquerdo 6"/>
        <xdr:cNvSpPr/>
      </xdr:nvSpPr>
      <xdr:spPr>
        <a:xfrm flipH="1">
          <a:off x="6737350" y="1308100"/>
          <a:ext cx="63500" cy="717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6350</xdr:colOff>
      <xdr:row>13</xdr:row>
      <xdr:rowOff>6350</xdr:rowOff>
    </xdr:from>
    <xdr:to>
      <xdr:col>11</xdr:col>
      <xdr:colOff>69850</xdr:colOff>
      <xdr:row>16</xdr:row>
      <xdr:rowOff>171450</xdr:rowOff>
    </xdr:to>
    <xdr:sp macro="" textlink="">
      <xdr:nvSpPr>
        <xdr:cNvPr id="8" name="Colchete esquerdo 7"/>
        <xdr:cNvSpPr/>
      </xdr:nvSpPr>
      <xdr:spPr>
        <a:xfrm flipH="1">
          <a:off x="6711950" y="2425700"/>
          <a:ext cx="63500" cy="7175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A16" sqref="A16"/>
    </sheetView>
  </sheetViews>
  <sheetFormatPr defaultRowHeight="14.5" x14ac:dyDescent="0.35"/>
  <sheetData>
    <row r="1" spans="1:1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11" x14ac:dyDescent="0.35">
      <c r="A2">
        <v>275.3</v>
      </c>
      <c r="B2">
        <v>1</v>
      </c>
      <c r="C2">
        <v>40</v>
      </c>
      <c r="D2">
        <v>3</v>
      </c>
      <c r="E2">
        <v>2</v>
      </c>
      <c r="G2" t="s">
        <v>4</v>
      </c>
      <c r="H2">
        <f t="array" ref="H2:K5">MMULT(TRANSPOSE(B2:E16),B2:E16)</f>
        <v>15</v>
      </c>
      <c r="I2">
        <v>604</v>
      </c>
      <c r="J2">
        <v>95</v>
      </c>
      <c r="K2">
        <v>85</v>
      </c>
    </row>
    <row r="3" spans="1:11" x14ac:dyDescent="0.35">
      <c r="A3">
        <v>363.8</v>
      </c>
      <c r="B3">
        <v>1</v>
      </c>
      <c r="C3">
        <v>27</v>
      </c>
      <c r="D3">
        <v>3</v>
      </c>
      <c r="E3">
        <v>4</v>
      </c>
      <c r="H3">
        <v>604</v>
      </c>
      <c r="I3">
        <v>30308</v>
      </c>
      <c r="J3">
        <v>3833</v>
      </c>
      <c r="K3">
        <v>3433</v>
      </c>
    </row>
    <row r="4" spans="1:11" x14ac:dyDescent="0.35">
      <c r="A4">
        <v>164.3</v>
      </c>
      <c r="B4">
        <v>1</v>
      </c>
      <c r="C4">
        <v>40</v>
      </c>
      <c r="D4">
        <v>10</v>
      </c>
      <c r="E4">
        <v>6</v>
      </c>
      <c r="H4">
        <v>95</v>
      </c>
      <c r="I4">
        <v>3833</v>
      </c>
      <c r="J4">
        <v>725</v>
      </c>
      <c r="K4">
        <v>500</v>
      </c>
    </row>
    <row r="5" spans="1:11" x14ac:dyDescent="0.35">
      <c r="A5">
        <v>40.799999999999997</v>
      </c>
      <c r="B5">
        <v>1</v>
      </c>
      <c r="C5">
        <v>73</v>
      </c>
      <c r="D5">
        <v>6</v>
      </c>
      <c r="E5">
        <v>7</v>
      </c>
      <c r="H5">
        <v>85</v>
      </c>
      <c r="I5">
        <v>3433</v>
      </c>
      <c r="J5">
        <v>500</v>
      </c>
      <c r="K5">
        <v>757</v>
      </c>
    </row>
    <row r="6" spans="1:11" x14ac:dyDescent="0.35">
      <c r="A6">
        <v>94.3</v>
      </c>
      <c r="B6">
        <v>1</v>
      </c>
      <c r="C6">
        <v>64</v>
      </c>
      <c r="D6">
        <v>6</v>
      </c>
      <c r="E6">
        <v>8</v>
      </c>
    </row>
    <row r="7" spans="1:11" x14ac:dyDescent="0.35">
      <c r="A7">
        <v>230.9</v>
      </c>
      <c r="B7">
        <v>1</v>
      </c>
      <c r="C7">
        <v>34</v>
      </c>
      <c r="D7">
        <v>6</v>
      </c>
      <c r="E7">
        <v>10</v>
      </c>
    </row>
    <row r="8" spans="1:11" x14ac:dyDescent="0.35">
      <c r="A8">
        <v>366.7</v>
      </c>
      <c r="B8">
        <v>1</v>
      </c>
      <c r="C8">
        <v>9</v>
      </c>
      <c r="D8">
        <v>6</v>
      </c>
      <c r="E8">
        <v>12</v>
      </c>
      <c r="H8">
        <f t="array" ref="H8:K11">MINVERSE(H2:K5)</f>
        <v>0.8739091973811951</v>
      </c>
      <c r="I8">
        <v>-6.599638033740295E-3</v>
      </c>
      <c r="J8">
        <v>-5.9850860538123912E-2</v>
      </c>
      <c r="K8">
        <v>-2.8666174555494313E-2</v>
      </c>
    </row>
    <row r="9" spans="1:11" ht="16.5" x14ac:dyDescent="0.35">
      <c r="A9">
        <v>300.60000000000002</v>
      </c>
      <c r="B9">
        <v>1</v>
      </c>
      <c r="C9">
        <v>8</v>
      </c>
      <c r="D9">
        <v>10</v>
      </c>
      <c r="E9">
        <v>0</v>
      </c>
      <c r="G9" t="s">
        <v>5</v>
      </c>
      <c r="H9">
        <v>-6.5996380337403054E-3</v>
      </c>
      <c r="I9">
        <v>1.6706084959662804E-4</v>
      </c>
      <c r="J9">
        <v>-1.289144461926023E-5</v>
      </c>
      <c r="K9">
        <v>-8.0646518991651199E-6</v>
      </c>
    </row>
    <row r="10" spans="1:11" x14ac:dyDescent="0.35">
      <c r="A10">
        <v>237.8</v>
      </c>
      <c r="B10">
        <v>1</v>
      </c>
      <c r="C10">
        <v>23</v>
      </c>
      <c r="D10">
        <v>10</v>
      </c>
      <c r="E10">
        <v>8</v>
      </c>
      <c r="H10">
        <v>-5.985086053812385E-2</v>
      </c>
      <c r="I10">
        <v>-1.2891444619261492E-5</v>
      </c>
      <c r="J10">
        <v>8.4758319043244466E-3</v>
      </c>
      <c r="K10">
        <v>1.1805330554243443E-3</v>
      </c>
    </row>
    <row r="11" spans="1:11" x14ac:dyDescent="0.35">
      <c r="A11">
        <v>121.4</v>
      </c>
      <c r="B11">
        <v>1</v>
      </c>
      <c r="C11">
        <v>63</v>
      </c>
      <c r="D11">
        <v>3</v>
      </c>
      <c r="E11">
        <v>10</v>
      </c>
      <c r="H11">
        <v>-2.8666174555494299E-2</v>
      </c>
      <c r="I11">
        <v>-8.0646518991656078E-6</v>
      </c>
      <c r="J11">
        <v>1.1805330554243462E-3</v>
      </c>
      <c r="K11">
        <v>3.7966238566376192E-3</v>
      </c>
    </row>
    <row r="12" spans="1:11" x14ac:dyDescent="0.35">
      <c r="A12">
        <v>31.4</v>
      </c>
      <c r="B12">
        <v>1</v>
      </c>
      <c r="C12">
        <v>65</v>
      </c>
      <c r="D12">
        <v>10</v>
      </c>
      <c r="E12">
        <v>0</v>
      </c>
    </row>
    <row r="13" spans="1:11" x14ac:dyDescent="0.35">
      <c r="A13">
        <v>203.5</v>
      </c>
      <c r="B13">
        <v>1</v>
      </c>
      <c r="C13">
        <v>41</v>
      </c>
      <c r="D13">
        <v>6</v>
      </c>
      <c r="E13">
        <v>12</v>
      </c>
    </row>
    <row r="14" spans="1:11" x14ac:dyDescent="0.35">
      <c r="A14">
        <v>441.1</v>
      </c>
      <c r="B14">
        <v>1</v>
      </c>
      <c r="C14">
        <v>21</v>
      </c>
      <c r="D14">
        <v>3</v>
      </c>
      <c r="E14">
        <v>0</v>
      </c>
      <c r="H14">
        <f t="array" ref="H14:K17">MMULT(TRANSPOSE(B2:E16),A2:A16)</f>
        <v>3247.4000000000005</v>
      </c>
      <c r="I14">
        <v>3247.4000000000005</v>
      </c>
      <c r="J14">
        <v>3247.4000000000005</v>
      </c>
      <c r="K14">
        <v>3247.4000000000005</v>
      </c>
    </row>
    <row r="15" spans="1:11" x14ac:dyDescent="0.35">
      <c r="A15">
        <v>323</v>
      </c>
      <c r="B15">
        <v>1</v>
      </c>
      <c r="C15">
        <v>38</v>
      </c>
      <c r="D15">
        <v>3</v>
      </c>
      <c r="E15">
        <v>6</v>
      </c>
      <c r="G15" t="s">
        <v>6</v>
      </c>
      <c r="H15">
        <v>98060.1</v>
      </c>
      <c r="I15">
        <v>98060.1</v>
      </c>
      <c r="J15">
        <v>98060.1</v>
      </c>
      <c r="K15">
        <v>98060.1</v>
      </c>
    </row>
    <row r="16" spans="1:11" x14ac:dyDescent="0.35">
      <c r="A16">
        <v>52.5</v>
      </c>
      <c r="B16">
        <v>1</v>
      </c>
      <c r="C16">
        <v>58</v>
      </c>
      <c r="D16">
        <v>10</v>
      </c>
      <c r="E16">
        <v>0</v>
      </c>
      <c r="H16">
        <v>18057</v>
      </c>
      <c r="I16">
        <v>18057</v>
      </c>
      <c r="J16">
        <v>18057</v>
      </c>
      <c r="K16">
        <v>18057</v>
      </c>
    </row>
    <row r="17" spans="8:11" x14ac:dyDescent="0.35">
      <c r="H17">
        <v>18237.400000000001</v>
      </c>
      <c r="I17">
        <v>18237.400000000001</v>
      </c>
      <c r="J17">
        <v>18237.400000000001</v>
      </c>
      <c r="K17">
        <v>18237.400000000001</v>
      </c>
    </row>
    <row r="19" spans="8:11" x14ac:dyDescent="0.35">
      <c r="H19">
        <f t="array" ref="H19:H22">MMULT(H8:K11,H14:K17)</f>
        <v>587.2480814480416</v>
      </c>
    </row>
    <row r="20" spans="8:11" x14ac:dyDescent="0.35">
      <c r="H20">
        <v>-5.4295200312737828</v>
      </c>
      <c r="I20" t="str">
        <f>"Mantendo constantes o efeito do isolamento térmico e o estilo da casa, para cada 1°F adicional de aumento na temperatura é previsto um "&amp;IF(H20&lt;0,"decréscimo","acréscimo")&amp;" de "&amp;TEXT(H20,"0,00")&amp;" galões no consumo médio de óleo."</f>
        <v>Mantendo constantes o efeito do isolamento térmico e o estilo da casa, para cada 1°F adicional de aumento na temperatura é previsto um decréscimo de -5,43 galões no consumo médio de óleo.</v>
      </c>
    </row>
    <row r="21" spans="8:11" x14ac:dyDescent="0.35">
      <c r="H21">
        <v>-21.045870618630211</v>
      </c>
      <c r="I21" t="str">
        <f>"Mantendo constantes o efeito da temperatura atmosférica e o estilo da casa, para cada 1 medida adicional de aumento na quantidade de isolamento térmico é previsto um "&amp;IF(H20&lt;0,"decréscimo","acréscimo")&amp;" de "&amp;TEXT(H20,"0,00")&amp;" galões no consumo médio de óleo."</f>
        <v>Mantendo constantes o efeito da temperatura atmosférica e o estilo da casa, para cada 1 medida adicional de aumento na quantidade de isolamento térmico é previsto um decréscimo de -5,43 galões no consumo médio de óleo.</v>
      </c>
    </row>
    <row r="22" spans="8:11" x14ac:dyDescent="0.35">
      <c r="H22">
        <v>-3.3239225183692298</v>
      </c>
      <c r="I22" t="str">
        <f>"Assim, estimamos que mantendo constantes a temperatura atmosférica e o isolamento térmico podemos prever que uma casa no estilo colonial utilize "&amp;TEXT(H22,"0,00")&amp; " galões de óleo para calefação a menos do que uma casa que não seja em estilo colonial."</f>
        <v>Assim, estimamos que mantendo constantes a temperatura atmosférica e o isolamento térmico podemos prever que uma casa no estilo colonial utilize -3,32 galões de óleo para calefação a menos do que uma casa que não seja em estilo colonial.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Q5" sqref="Q5"/>
    </sheetView>
  </sheetViews>
  <sheetFormatPr defaultRowHeight="14.5" x14ac:dyDescent="0.35"/>
  <cols>
    <col min="1" max="1" width="14.26953125" customWidth="1"/>
    <col min="2" max="2" width="10.1796875" customWidth="1"/>
    <col min="3" max="3" width="12.36328125" customWidth="1"/>
    <col min="5" max="5" width="10.26953125" bestFit="1" customWidth="1"/>
  </cols>
  <sheetData>
    <row r="1" spans="1:9" x14ac:dyDescent="0.35">
      <c r="A1" t="s">
        <v>7</v>
      </c>
    </row>
    <row r="2" spans="1:9" ht="15" thickBot="1" x14ac:dyDescent="0.4"/>
    <row r="3" spans="1:9" x14ac:dyDescent="0.35">
      <c r="A3" s="5" t="s">
        <v>8</v>
      </c>
      <c r="B3" s="5"/>
    </row>
    <row r="4" spans="1:9" x14ac:dyDescent="0.35">
      <c r="A4" s="2" t="s">
        <v>9</v>
      </c>
      <c r="B4" s="2">
        <v>0.98890552437865797</v>
      </c>
    </row>
    <row r="5" spans="1:9" x14ac:dyDescent="0.35">
      <c r="A5" s="2" t="s">
        <v>10</v>
      </c>
      <c r="B5" s="2">
        <v>0.97793413614662861</v>
      </c>
    </row>
    <row r="6" spans="1:9" x14ac:dyDescent="0.35">
      <c r="A6" s="2" t="s">
        <v>11</v>
      </c>
      <c r="B6" s="2">
        <v>0.97191617327752733</v>
      </c>
    </row>
    <row r="7" spans="1:9" x14ac:dyDescent="0.35">
      <c r="A7" s="2" t="s">
        <v>12</v>
      </c>
      <c r="B7" s="2">
        <v>21.764290647868702</v>
      </c>
    </row>
    <row r="8" spans="1:9" ht="15" thickBot="1" x14ac:dyDescent="0.4">
      <c r="A8" s="3" t="s">
        <v>13</v>
      </c>
      <c r="B8" s="3">
        <v>15</v>
      </c>
    </row>
    <row r="10" spans="1:9" ht="15" thickBot="1" x14ac:dyDescent="0.4">
      <c r="A10" t="s">
        <v>14</v>
      </c>
    </row>
    <row r="11" spans="1:9" x14ac:dyDescent="0.3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5">
      <c r="A12" s="2" t="s">
        <v>15</v>
      </c>
      <c r="B12" s="2">
        <v>3</v>
      </c>
      <c r="C12" s="2">
        <v>230924.70151187939</v>
      </c>
      <c r="D12" s="2">
        <v>76974.900503959798</v>
      </c>
      <c r="E12" s="2">
        <v>162.50252077289292</v>
      </c>
      <c r="F12" s="2">
        <v>2.1724012978040688E-9</v>
      </c>
    </row>
    <row r="13" spans="1:9" x14ac:dyDescent="0.35">
      <c r="A13" s="2" t="s">
        <v>16</v>
      </c>
      <c r="B13" s="2">
        <v>11</v>
      </c>
      <c r="C13" s="2">
        <v>5210.5278214539549</v>
      </c>
      <c r="D13" s="2">
        <v>473.684347404905</v>
      </c>
      <c r="E13" s="2"/>
      <c r="F13" s="2"/>
    </row>
    <row r="14" spans="1:9" ht="15" thickBot="1" x14ac:dyDescent="0.4">
      <c r="A14" s="3" t="s">
        <v>17</v>
      </c>
      <c r="B14" s="3">
        <v>14</v>
      </c>
      <c r="C14" s="3">
        <v>236135.22933333335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5">
      <c r="A17" s="2" t="s">
        <v>18</v>
      </c>
      <c r="B17" s="2">
        <v>587.24808144804092</v>
      </c>
      <c r="C17" s="2">
        <v>20.345935905056216</v>
      </c>
      <c r="D17" s="2">
        <v>28.863163837162318</v>
      </c>
      <c r="E17" s="8">
        <v>1.0147025166255127E-11</v>
      </c>
      <c r="F17" s="2">
        <v>542.46697845283654</v>
      </c>
      <c r="G17" s="2">
        <v>632.0291844432453</v>
      </c>
      <c r="H17" s="2">
        <v>542.46697845283654</v>
      </c>
      <c r="I17" s="2">
        <v>632.0291844432453</v>
      </c>
    </row>
    <row r="18" spans="1:9" x14ac:dyDescent="0.35">
      <c r="A18" s="2" t="s">
        <v>1</v>
      </c>
      <c r="B18" s="2">
        <v>-5.4295200312737792</v>
      </c>
      <c r="C18" s="2">
        <v>0.28130785541482445</v>
      </c>
      <c r="D18" s="2">
        <v>-19.300989740465145</v>
      </c>
      <c r="E18" s="8">
        <v>7.825259006466951E-10</v>
      </c>
      <c r="F18" s="2">
        <v>-6.0486744464590121</v>
      </c>
      <c r="G18" s="2">
        <v>-4.8103656160885464</v>
      </c>
      <c r="H18" s="2">
        <v>-6.0486744464590121</v>
      </c>
      <c r="I18" s="2">
        <v>-4.8103656160885464</v>
      </c>
    </row>
    <row r="19" spans="1:9" x14ac:dyDescent="0.35">
      <c r="A19" s="2" t="s">
        <v>2</v>
      </c>
      <c r="B19" s="2">
        <v>-21.045870618630179</v>
      </c>
      <c r="C19" s="2">
        <v>2.0037137780415635</v>
      </c>
      <c r="D19" s="2">
        <v>-10.50343160249189</v>
      </c>
      <c r="E19" s="8">
        <v>4.5158289256497228E-7</v>
      </c>
      <c r="F19" s="2">
        <v>-25.456014909170811</v>
      </c>
      <c r="G19" s="2">
        <v>-16.635726328089547</v>
      </c>
      <c r="H19" s="2">
        <v>-25.456014909170811</v>
      </c>
      <c r="I19" s="2">
        <v>-16.635726328089547</v>
      </c>
    </row>
    <row r="20" spans="1:9" ht="15" thickBot="1" x14ac:dyDescent="0.4">
      <c r="A20" s="3" t="s">
        <v>40</v>
      </c>
      <c r="B20" s="3">
        <v>-3.3239225183692325</v>
      </c>
      <c r="C20" s="3">
        <v>1.3410448515516864</v>
      </c>
      <c r="D20" s="3">
        <v>-2.4786065242510067</v>
      </c>
      <c r="E20" s="9">
        <v>3.0649473069374669E-2</v>
      </c>
      <c r="F20" s="3">
        <v>-6.2755423356517888</v>
      </c>
      <c r="G20" s="3">
        <v>-0.37230270108667662</v>
      </c>
      <c r="H20" s="3">
        <v>-6.2755423356517888</v>
      </c>
      <c r="I20" s="3">
        <v>-0.37230270108667662</v>
      </c>
    </row>
    <row r="24" spans="1:9" x14ac:dyDescent="0.35">
      <c r="A24" t="s">
        <v>31</v>
      </c>
    </row>
    <row r="25" spans="1:9" ht="15" thickBot="1" x14ac:dyDescent="0.4"/>
    <row r="26" spans="1:9" x14ac:dyDescent="0.35">
      <c r="A26" s="4" t="s">
        <v>32</v>
      </c>
      <c r="B26" s="4" t="s">
        <v>33</v>
      </c>
      <c r="C26" s="4" t="s">
        <v>34</v>
      </c>
      <c r="D26" s="4" t="s">
        <v>35</v>
      </c>
    </row>
    <row r="27" spans="1:9" x14ac:dyDescent="0.35">
      <c r="A27" s="2">
        <v>1</v>
      </c>
      <c r="B27" s="2">
        <v>300.28182330446072</v>
      </c>
      <c r="C27" s="2">
        <v>-24.981823304460704</v>
      </c>
      <c r="D27" s="2">
        <v>-1.2949329761639754</v>
      </c>
    </row>
    <row r="28" spans="1:9" x14ac:dyDescent="0.35">
      <c r="A28" s="2">
        <v>2</v>
      </c>
      <c r="B28" s="2">
        <v>364.21773867428141</v>
      </c>
      <c r="C28" s="2">
        <v>-0.41773867428139511</v>
      </c>
      <c r="D28" s="2">
        <v>-2.1653486943421407E-2</v>
      </c>
    </row>
    <row r="29" spans="1:9" x14ac:dyDescent="0.35">
      <c r="A29" s="2">
        <v>3</v>
      </c>
      <c r="B29" s="2">
        <v>139.6650389005726</v>
      </c>
      <c r="C29" s="2">
        <v>24.634961099427414</v>
      </c>
      <c r="D29" s="2">
        <v>1.2769533714726573</v>
      </c>
    </row>
    <row r="30" spans="1:9" x14ac:dyDescent="0.35">
      <c r="A30" s="2">
        <v>4</v>
      </c>
      <c r="B30" s="2">
        <v>41.350437824689351</v>
      </c>
      <c r="C30" s="2">
        <v>-0.55043782468935376</v>
      </c>
      <c r="D30" s="2">
        <v>-2.853194828221112E-2</v>
      </c>
    </row>
    <row r="31" spans="1:9" x14ac:dyDescent="0.35">
      <c r="A31" s="2">
        <v>5</v>
      </c>
      <c r="B31" s="2">
        <v>86.892195587784101</v>
      </c>
      <c r="C31" s="2">
        <v>7.4078044122158957</v>
      </c>
      <c r="D31" s="2">
        <v>0.38398359068685434</v>
      </c>
    </row>
    <row r="32" spans="1:9" x14ac:dyDescent="0.35">
      <c r="A32" s="2">
        <v>6</v>
      </c>
      <c r="B32" s="2">
        <v>243.12995148925899</v>
      </c>
      <c r="C32" s="2">
        <v>-12.22995148925898</v>
      </c>
      <c r="D32" s="2">
        <v>-0.6339396163089247</v>
      </c>
    </row>
    <row r="33" spans="1:4" x14ac:dyDescent="0.35">
      <c r="A33" s="2">
        <v>7</v>
      </c>
      <c r="B33" s="2">
        <v>372.22010723436495</v>
      </c>
      <c r="C33" s="2">
        <v>-5.5201072343649571</v>
      </c>
      <c r="D33" s="2">
        <v>-0.2861347949916907</v>
      </c>
    </row>
    <row r="34" spans="1:4" x14ac:dyDescent="0.35">
      <c r="A34" s="2">
        <v>8</v>
      </c>
      <c r="B34" s="2">
        <v>333.35321501154885</v>
      </c>
      <c r="C34" s="2">
        <v>-32.753215011548832</v>
      </c>
      <c r="D34" s="2">
        <v>-1.6977631166845337</v>
      </c>
    </row>
    <row r="35" spans="1:4" x14ac:dyDescent="0.35">
      <c r="A35" s="2">
        <v>9</v>
      </c>
      <c r="B35" s="2">
        <v>225.31903439548836</v>
      </c>
      <c r="C35" s="2">
        <v>12.480965604511653</v>
      </c>
      <c r="D35" s="2">
        <v>0.64695093463272657</v>
      </c>
    </row>
    <row r="36" spans="1:4" x14ac:dyDescent="0.35">
      <c r="A36" s="2">
        <v>10</v>
      </c>
      <c r="B36" s="2">
        <v>148.81148243820996</v>
      </c>
      <c r="C36" s="2">
        <v>-27.411482438209958</v>
      </c>
      <c r="D36" s="2">
        <v>-1.420874373426525</v>
      </c>
    </row>
    <row r="37" spans="1:4" x14ac:dyDescent="0.35">
      <c r="A37" s="2">
        <v>11</v>
      </c>
      <c r="B37" s="2">
        <v>23.870573228943471</v>
      </c>
      <c r="C37" s="2">
        <v>7.5294267710565279</v>
      </c>
      <c r="D37" s="2">
        <v>0.39028788646151308</v>
      </c>
    </row>
    <row r="38" spans="1:4" x14ac:dyDescent="0.35">
      <c r="A38" s="2">
        <v>12</v>
      </c>
      <c r="B38" s="2">
        <v>198.4754662336041</v>
      </c>
      <c r="C38" s="2">
        <v>5.0245337663959049</v>
      </c>
      <c r="D38" s="2">
        <v>0.26044674100283394</v>
      </c>
    </row>
    <row r="39" spans="1:4" x14ac:dyDescent="0.35">
      <c r="A39" s="2">
        <v>13</v>
      </c>
      <c r="B39" s="2">
        <v>410.09054893540099</v>
      </c>
      <c r="C39" s="2">
        <v>31.009451064599034</v>
      </c>
      <c r="D39" s="2">
        <v>1.6073751009648025</v>
      </c>
    </row>
    <row r="40" spans="1:4" x14ac:dyDescent="0.35">
      <c r="A40" s="2">
        <v>14</v>
      </c>
      <c r="B40" s="2">
        <v>297.84517329353139</v>
      </c>
      <c r="C40" s="2">
        <v>25.154826706468612</v>
      </c>
      <c r="D40" s="2">
        <v>1.3039006086509359</v>
      </c>
    </row>
    <row r="41" spans="1:4" ht="15" thickBot="1" x14ac:dyDescent="0.4">
      <c r="A41" s="3">
        <v>15</v>
      </c>
      <c r="B41" s="3">
        <v>61.87721344785993</v>
      </c>
      <c r="C41" s="3">
        <v>-9.3772134478599298</v>
      </c>
      <c r="D41" s="3">
        <v>-0.4860679210709935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workbookViewId="0">
      <selection activeCell="E2" sqref="E2:E16"/>
    </sheetView>
  </sheetViews>
  <sheetFormatPr defaultRowHeight="14.5" x14ac:dyDescent="0.35"/>
  <sheetData>
    <row r="1" spans="1:11" x14ac:dyDescent="0.35">
      <c r="A1" s="1" t="s">
        <v>0</v>
      </c>
      <c r="B1" s="1"/>
      <c r="C1" s="1" t="s">
        <v>1</v>
      </c>
      <c r="D1" s="1" t="s">
        <v>2</v>
      </c>
      <c r="E1" s="1" t="s">
        <v>40</v>
      </c>
    </row>
    <row r="2" spans="1:11" x14ac:dyDescent="0.35">
      <c r="A2">
        <v>275.3</v>
      </c>
      <c r="B2">
        <v>1</v>
      </c>
      <c r="C2">
        <v>40</v>
      </c>
      <c r="D2">
        <v>3</v>
      </c>
      <c r="E2">
        <v>2</v>
      </c>
      <c r="G2" t="s">
        <v>4</v>
      </c>
      <c r="H2" s="7">
        <f t="array" ref="H2:K5">MMULT(TRANSPOSE(B2:E16),B2:E16)</f>
        <v>15</v>
      </c>
      <c r="I2" s="7">
        <v>604</v>
      </c>
      <c r="J2" s="7">
        <v>95</v>
      </c>
      <c r="K2" s="7">
        <v>85</v>
      </c>
    </row>
    <row r="3" spans="1:11" x14ac:dyDescent="0.35">
      <c r="A3">
        <v>363.8</v>
      </c>
      <c r="B3">
        <v>1</v>
      </c>
      <c r="C3">
        <v>27</v>
      </c>
      <c r="D3">
        <v>3</v>
      </c>
      <c r="E3">
        <v>4</v>
      </c>
      <c r="H3" s="7">
        <v>604</v>
      </c>
      <c r="I3" s="7">
        <v>30308</v>
      </c>
      <c r="J3" s="7">
        <v>3833</v>
      </c>
      <c r="K3" s="7">
        <v>3433</v>
      </c>
    </row>
    <row r="4" spans="1:11" x14ac:dyDescent="0.35">
      <c r="A4">
        <v>164.3</v>
      </c>
      <c r="B4">
        <v>1</v>
      </c>
      <c r="C4">
        <v>40</v>
      </c>
      <c r="D4">
        <v>10</v>
      </c>
      <c r="E4">
        <v>6</v>
      </c>
      <c r="H4" s="7">
        <v>95</v>
      </c>
      <c r="I4" s="7">
        <v>3833</v>
      </c>
      <c r="J4" s="7">
        <v>725</v>
      </c>
      <c r="K4" s="7">
        <v>500</v>
      </c>
    </row>
    <row r="5" spans="1:11" x14ac:dyDescent="0.35">
      <c r="A5">
        <v>40.799999999999997</v>
      </c>
      <c r="B5">
        <v>1</v>
      </c>
      <c r="C5">
        <v>73</v>
      </c>
      <c r="D5">
        <v>6</v>
      </c>
      <c r="E5">
        <v>7</v>
      </c>
      <c r="H5" s="7">
        <v>85</v>
      </c>
      <c r="I5" s="7">
        <v>3433</v>
      </c>
      <c r="J5" s="7">
        <v>500</v>
      </c>
      <c r="K5" s="7">
        <v>757</v>
      </c>
    </row>
    <row r="6" spans="1:11" x14ac:dyDescent="0.35">
      <c r="A6">
        <v>94.3</v>
      </c>
      <c r="B6">
        <v>1</v>
      </c>
      <c r="C6">
        <v>64</v>
      </c>
      <c r="D6">
        <v>6</v>
      </c>
      <c r="E6">
        <v>8</v>
      </c>
    </row>
    <row r="7" spans="1:11" x14ac:dyDescent="0.35">
      <c r="A7">
        <v>230.9</v>
      </c>
      <c r="B7">
        <v>1</v>
      </c>
      <c r="C7">
        <v>34</v>
      </c>
      <c r="D7">
        <v>6</v>
      </c>
      <c r="E7">
        <v>10</v>
      </c>
    </row>
    <row r="8" spans="1:11" x14ac:dyDescent="0.35">
      <c r="A8">
        <v>366.7</v>
      </c>
      <c r="B8">
        <v>1</v>
      </c>
      <c r="C8">
        <v>9</v>
      </c>
      <c r="D8">
        <v>6</v>
      </c>
      <c r="E8">
        <v>12</v>
      </c>
      <c r="H8">
        <f t="array" ref="H8:K11">MINVERSE(H2:K5)</f>
        <v>0.8739091973811951</v>
      </c>
      <c r="I8">
        <v>-6.599638033740295E-3</v>
      </c>
      <c r="J8">
        <v>-5.9850860538123912E-2</v>
      </c>
      <c r="K8">
        <v>-2.8666174555494313E-2</v>
      </c>
    </row>
    <row r="9" spans="1:11" ht="16.5" x14ac:dyDescent="0.35">
      <c r="A9">
        <v>300.60000000000002</v>
      </c>
      <c r="B9">
        <v>1</v>
      </c>
      <c r="C9">
        <v>8</v>
      </c>
      <c r="D9">
        <v>10</v>
      </c>
      <c r="E9">
        <v>0</v>
      </c>
      <c r="G9" t="s">
        <v>5</v>
      </c>
      <c r="H9">
        <v>-6.5996380337403054E-3</v>
      </c>
      <c r="I9">
        <v>1.6706084959662804E-4</v>
      </c>
      <c r="J9">
        <v>-1.289144461926023E-5</v>
      </c>
      <c r="K9">
        <v>-8.0646518991651199E-6</v>
      </c>
    </row>
    <row r="10" spans="1:11" x14ac:dyDescent="0.35">
      <c r="A10">
        <v>237.8</v>
      </c>
      <c r="B10">
        <v>1</v>
      </c>
      <c r="C10">
        <v>23</v>
      </c>
      <c r="D10">
        <v>10</v>
      </c>
      <c r="E10">
        <v>8</v>
      </c>
      <c r="H10">
        <v>-5.985086053812385E-2</v>
      </c>
      <c r="I10">
        <v>-1.2891444619261492E-5</v>
      </c>
      <c r="J10">
        <v>8.4758319043244466E-3</v>
      </c>
      <c r="K10">
        <v>1.1805330554243443E-3</v>
      </c>
    </row>
    <row r="11" spans="1:11" x14ac:dyDescent="0.35">
      <c r="A11">
        <v>121.4</v>
      </c>
      <c r="B11">
        <v>1</v>
      </c>
      <c r="C11">
        <v>63</v>
      </c>
      <c r="D11">
        <v>3</v>
      </c>
      <c r="E11">
        <v>10</v>
      </c>
      <c r="H11">
        <v>-2.8666174555494299E-2</v>
      </c>
      <c r="I11">
        <v>-8.0646518991656078E-6</v>
      </c>
      <c r="J11">
        <v>1.1805330554243462E-3</v>
      </c>
      <c r="K11">
        <v>3.7966238566376192E-3</v>
      </c>
    </row>
    <row r="12" spans="1:11" x14ac:dyDescent="0.35">
      <c r="A12">
        <v>31.4</v>
      </c>
      <c r="B12">
        <v>1</v>
      </c>
      <c r="C12">
        <v>65</v>
      </c>
      <c r="D12">
        <v>10</v>
      </c>
      <c r="E12">
        <v>0</v>
      </c>
    </row>
    <row r="13" spans="1:11" x14ac:dyDescent="0.35">
      <c r="A13">
        <v>203.5</v>
      </c>
      <c r="B13">
        <v>1</v>
      </c>
      <c r="C13">
        <v>41</v>
      </c>
      <c r="D13">
        <v>6</v>
      </c>
      <c r="E13">
        <v>12</v>
      </c>
    </row>
    <row r="14" spans="1:11" x14ac:dyDescent="0.35">
      <c r="A14">
        <v>441.1</v>
      </c>
      <c r="B14">
        <v>1</v>
      </c>
      <c r="C14">
        <v>21</v>
      </c>
      <c r="D14">
        <v>3</v>
      </c>
      <c r="E14">
        <v>0</v>
      </c>
      <c r="H14">
        <f t="array" ref="H14:K17">MMULT(TRANSPOSE(B2:E16),A2:A16)</f>
        <v>3247.4000000000005</v>
      </c>
      <c r="I14">
        <v>3247.4000000000005</v>
      </c>
      <c r="J14">
        <v>3247.4000000000005</v>
      </c>
      <c r="K14">
        <v>3247.4000000000005</v>
      </c>
    </row>
    <row r="15" spans="1:11" x14ac:dyDescent="0.35">
      <c r="A15">
        <v>323</v>
      </c>
      <c r="B15">
        <v>1</v>
      </c>
      <c r="C15">
        <v>38</v>
      </c>
      <c r="D15">
        <v>3</v>
      </c>
      <c r="E15">
        <v>6</v>
      </c>
      <c r="G15" t="s">
        <v>6</v>
      </c>
      <c r="H15">
        <v>98060.1</v>
      </c>
      <c r="I15">
        <v>98060.1</v>
      </c>
      <c r="J15">
        <v>98060.1</v>
      </c>
      <c r="K15">
        <v>98060.1</v>
      </c>
    </row>
    <row r="16" spans="1:11" x14ac:dyDescent="0.35">
      <c r="A16">
        <v>52.5</v>
      </c>
      <c r="B16">
        <v>1</v>
      </c>
      <c r="C16">
        <v>58</v>
      </c>
      <c r="D16">
        <v>10</v>
      </c>
      <c r="E16">
        <v>0</v>
      </c>
      <c r="H16">
        <v>18057</v>
      </c>
      <c r="I16">
        <v>18057</v>
      </c>
      <c r="J16">
        <v>18057</v>
      </c>
      <c r="K16">
        <v>18057</v>
      </c>
    </row>
    <row r="17" spans="6:11" x14ac:dyDescent="0.35">
      <c r="H17">
        <v>18237.400000000001</v>
      </c>
      <c r="I17">
        <v>18237.400000000001</v>
      </c>
      <c r="J17">
        <v>18237.400000000001</v>
      </c>
      <c r="K17">
        <v>18237.400000000001</v>
      </c>
    </row>
    <row r="19" spans="6:11" x14ac:dyDescent="0.35">
      <c r="H19" s="7">
        <f t="array" ref="H19:H22">MMULT(H8:K11,H14:K17)</f>
        <v>587.2480814480416</v>
      </c>
    </row>
    <row r="20" spans="6:11" x14ac:dyDescent="0.35">
      <c r="H20" s="7">
        <v>-5.4295200312737828</v>
      </c>
      <c r="I20" t="str">
        <f>"Mantendo constantes o efeito do isolamento térmico e o estilo da casa, para cada 1°F adicional de aumento na temperatura é previsto um "&amp;IF(H20&lt;0,"decréscimo","acréscimo")&amp;" de "&amp;TEXT(H20,"0,00")&amp;" galões no consumo médio de óleo."</f>
        <v>Mantendo constantes o efeito do isolamento térmico e o estilo da casa, para cada 1°F adicional de aumento na temperatura é previsto um decréscimo de -5,43 galões no consumo médio de óleo.</v>
      </c>
    </row>
    <row r="21" spans="6:11" x14ac:dyDescent="0.35">
      <c r="H21" s="7">
        <v>-21.045870618630211</v>
      </c>
      <c r="I21" t="str">
        <f>"Mantendo constantes o efeito da temperatura atmosférica e o estilo da casa, para cada 1 medida adicional de aumento na quantidade de isolamento térmico é previsto um "&amp;IF(H20&lt;0,"decréscimo","acréscimo")&amp;" de "&amp;TEXT(H20,"0,00")&amp;" galões no consumo médio de óleo."</f>
        <v>Mantendo constantes o efeito da temperatura atmosférica e o estilo da casa, para cada 1 medida adicional de aumento na quantidade de isolamento térmico é previsto um decréscimo de -5,43 galões no consumo médio de óleo.</v>
      </c>
    </row>
    <row r="22" spans="6:11" x14ac:dyDescent="0.35">
      <c r="H22" s="7">
        <v>-3.3239225183692298</v>
      </c>
      <c r="I22" t="str">
        <f>"Assim, estimamos que mantendo constantes a temperatura atmosférica e o isolamento térmico podemos prever que uma casa no estilo colonial utilize "&amp;TEXT(H22,"0,00")&amp; " galões de óleo para calefação a menos do que uma casa que não seja em estilo colonial."</f>
        <v>Assim, estimamos que mantendo constantes a temperatura atmosférica e o isolamento térmico podemos prever que uma casa no estilo colonial utilize -3,32 galões de óleo para calefação a menos do que uma casa que não seja em estilo colonial.</v>
      </c>
    </row>
    <row r="24" spans="6:11" x14ac:dyDescent="0.35">
      <c r="F24" t="s">
        <v>36</v>
      </c>
    </row>
    <row r="26" spans="6:11" x14ac:dyDescent="0.35">
      <c r="F26" s="6" t="str">
        <f>"Yestimado = "&amp;TEXT(H19,"0,00")&amp;TEXT(H20,"0,00")&amp;"*Temperatura "&amp;TEXT(H21,"0,00")&amp;"*Isolamento térmico "&amp;TEXT(H22,"0,00")&amp;"*Estilo"</f>
        <v>Yestimado = 587,25-5,43*Temperatura -21,05*Isolamento térmico -3,32*Estilo</v>
      </c>
    </row>
    <row r="28" spans="6:11" x14ac:dyDescent="0.35">
      <c r="F28" t="s">
        <v>37</v>
      </c>
    </row>
    <row r="30" spans="6:11" x14ac:dyDescent="0.35">
      <c r="F30" s="6" t="str">
        <f>"Yestimado = "&amp;TEXT(H19,"0,00")&amp;TEXT(H20,"0,00")&amp;"*Temperatura "&amp;TEXT(H21,"0,00")&amp;"*Isolamento térmico"</f>
        <v>Yestimado = 587,25-5,43*Temperatura -21,05*Isolamento térmico</v>
      </c>
    </row>
    <row r="32" spans="6:11" x14ac:dyDescent="0.35">
      <c r="F32" t="s">
        <v>38</v>
      </c>
    </row>
    <row r="34" spans="6:6" x14ac:dyDescent="0.35">
      <c r="F34" s="6" t="str">
        <f>"Yestimado = "&amp;TEXT(H19+H22,"0,00")&amp;" "&amp;TEXT(H20,"0,00")&amp;"*Temperatura"&amp;TEXT(H21,"0,00")&amp;"*Isolamento térmico"</f>
        <v>Yestimado = 583,92 -5,43*Temperatura-21,05*Isolamento térmico</v>
      </c>
    </row>
    <row r="36" spans="6:6" x14ac:dyDescent="0.35">
      <c r="F36" t="s">
        <v>39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Regressão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2020-08-17T12:03:12Z</dcterms:created>
  <dcterms:modified xsi:type="dcterms:W3CDTF">2020-08-21T00:26:51Z</dcterms:modified>
</cp:coreProperties>
</file>