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345" windowHeight="4485" activeTab="4"/>
  </bookViews>
  <sheets>
    <sheet name="Measure of central tendency" sheetId="1" r:id="rId1"/>
    <sheet name="Measure of dispersion" sheetId="2" r:id="rId2"/>
    <sheet name="More Statistics question" sheetId="3" r:id="rId3"/>
    <sheet name="Measure of Skewness &amp; kurtosis" sheetId="4" r:id="rId4"/>
    <sheet name="Questions on percentile &amp; quar" sheetId="5" r:id="rId5"/>
    <sheet name="Questions on correlation and co" sheetId="6" r:id="rId6"/>
  </sheets>
  <definedNames>
    <definedName name="_xlchart.0" hidden="1">'More Statistics question'!$N$235</definedName>
    <definedName name="_xlchart.1" hidden="1">'More Statistics question'!$N$236:$N$284</definedName>
    <definedName name="_xlchart.10" hidden="1">'More Statistics question'!$M$323</definedName>
    <definedName name="_xlchart.11" hidden="1">'More Statistics question'!$M$324:$M$333</definedName>
    <definedName name="_xlchart.12" hidden="1">'More Statistics question'!$N$323</definedName>
    <definedName name="_xlchart.13" hidden="1">'More Statistics question'!$N$324:$N$333</definedName>
    <definedName name="_xlchart.14" hidden="1">'More Statistics question'!$L$183:$U$183</definedName>
    <definedName name="_xlchart.15" hidden="1">'More Statistics question'!$L$184:$U$184</definedName>
    <definedName name="_xlchart.16" hidden="1">'More Statistics question'!$L$185:$U$185</definedName>
    <definedName name="_xlchart.17" hidden="1">'More Statistics question'!$L$186:$U$186</definedName>
    <definedName name="_xlchart.18" hidden="1">'More Statistics question'!$L$187:$U$187</definedName>
    <definedName name="_xlchart.19" hidden="1">'More Statistics question'!$L$188:$U$188</definedName>
    <definedName name="_xlchart.2" hidden="1">'More Statistics question'!$L$323</definedName>
    <definedName name="_xlchart.20" hidden="1">'More Statistics question'!$L$189:$U$189</definedName>
    <definedName name="_xlchart.21" hidden="1">'More Statistics question'!$L$190:$U$190</definedName>
    <definedName name="_xlchart.22" hidden="1">'More Statistics question'!$L$191:$U$191</definedName>
    <definedName name="_xlchart.23" hidden="1">'More Statistics question'!$L$192:$U$192</definedName>
    <definedName name="_xlchart.24" hidden="1">'More Statistics question'!$M$287</definedName>
    <definedName name="_xlchart.25" hidden="1">'More Statistics question'!$M$288:$M$318</definedName>
    <definedName name="_xlchart.3" hidden="1">'More Statistics question'!$L$324:$L$333</definedName>
    <definedName name="_xlchart.4" hidden="1">'More Statistics question'!$M$323</definedName>
    <definedName name="_xlchart.5" hidden="1">'More Statistics question'!$M$324:$M$333</definedName>
    <definedName name="_xlchart.6" hidden="1">'More Statistics question'!$N$323</definedName>
    <definedName name="_xlchart.7" hidden="1">'More Statistics question'!$N$324:$N$333</definedName>
    <definedName name="_xlchart.8" hidden="1">'More Statistics question'!$L$323</definedName>
    <definedName name="_xlchart.9" hidden="1">'More Statistics question'!$L$324:$L$333</definedName>
  </definedName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2" i="6" l="1"/>
  <c r="M101" i="6"/>
  <c r="M52" i="6"/>
  <c r="L51" i="6"/>
  <c r="N23" i="6"/>
  <c r="M22" i="6"/>
  <c r="N448" i="5"/>
  <c r="N447" i="5"/>
  <c r="N446" i="5"/>
  <c r="N444" i="5"/>
  <c r="N443" i="5"/>
  <c r="N442" i="5"/>
  <c r="N325" i="5"/>
  <c r="N324" i="5"/>
  <c r="N323" i="5"/>
  <c r="N321" i="5"/>
  <c r="N320" i="5"/>
  <c r="N319" i="5"/>
  <c r="N212" i="5"/>
  <c r="N211" i="5"/>
  <c r="N210" i="5"/>
  <c r="N208" i="5"/>
  <c r="N207" i="5"/>
  <c r="N206" i="5"/>
  <c r="N112" i="5"/>
  <c r="N111" i="5"/>
  <c r="N110" i="5"/>
  <c r="N108" i="5"/>
  <c r="N107" i="5"/>
  <c r="N106" i="5"/>
  <c r="N8" i="5"/>
  <c r="N7" i="5"/>
  <c r="N6" i="5"/>
  <c r="N5" i="5"/>
  <c r="N3" i="5"/>
  <c r="N2" i="5"/>
  <c r="N1" i="5"/>
  <c r="L126" i="3" l="1"/>
  <c r="N123" i="3"/>
  <c r="M123" i="3"/>
  <c r="L123" i="3"/>
  <c r="T333" i="2"/>
  <c r="R333" i="2"/>
  <c r="P333" i="2"/>
  <c r="N333" i="2"/>
  <c r="L333" i="2"/>
  <c r="Q200" i="2"/>
  <c r="Q148" i="2"/>
  <c r="Q126" i="2"/>
  <c r="L70" i="1"/>
  <c r="L69" i="1"/>
  <c r="L68" i="1"/>
  <c r="N38" i="1"/>
  <c r="N37" i="1"/>
  <c r="N36" i="1"/>
  <c r="M13" i="1"/>
  <c r="M12" i="1"/>
</calcChain>
</file>

<file path=xl/sharedStrings.xml><?xml version="1.0" encoding="utf-8"?>
<sst xmlns="http://schemas.openxmlformats.org/spreadsheetml/2006/main" count="617" uniqueCount="93">
  <si>
    <t>Week 1:</t>
  </si>
  <si>
    <t>Week 4:</t>
  </si>
  <si>
    <t>Week 3:</t>
  </si>
  <si>
    <t>Week 2:</t>
  </si>
  <si>
    <t>MEAN</t>
  </si>
  <si>
    <t>MEDIAN</t>
  </si>
  <si>
    <t>Orders</t>
  </si>
  <si>
    <t>MODE</t>
  </si>
  <si>
    <t>Sample</t>
  </si>
  <si>
    <t>Units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</si>
  <si>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</si>
  <si>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</si>
  <si>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</si>
  <si>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</si>
  <si>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</si>
  <si>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</si>
  <si>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</si>
  <si>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</si>
  <si>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</si>
  <si>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</si>
  <si>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</si>
  <si>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</si>
  <si>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</si>
  <si>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</si>
  <si>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Sales</t>
  </si>
  <si>
    <t>Data</t>
  </si>
  <si>
    <t>Average Revenue</t>
  </si>
  <si>
    <t>Average Rating</t>
  </si>
  <si>
    <t>Ratings</t>
  </si>
  <si>
    <t>Average wait time</t>
  </si>
  <si>
    <t>Model A</t>
  </si>
  <si>
    <t>Model B</t>
  </si>
  <si>
    <t>Model C</t>
  </si>
  <si>
    <t>Model D</t>
  </si>
  <si>
    <t>Model E</t>
  </si>
  <si>
    <t>Average fuel of Model A</t>
  </si>
  <si>
    <t>Average Fuel of Model B</t>
  </si>
  <si>
    <t>Average Fuel Of Model C</t>
  </si>
  <si>
    <t>Average Of Model D</t>
  </si>
  <si>
    <t>Average Of Model E</t>
  </si>
  <si>
    <t>Ages</t>
  </si>
  <si>
    <t>Purchase amounts</t>
  </si>
  <si>
    <t>Q1</t>
  </si>
  <si>
    <t>Q2</t>
  </si>
  <si>
    <t>Q3</t>
  </si>
  <si>
    <t>Interquartile Range</t>
  </si>
  <si>
    <t>Bin</t>
  </si>
  <si>
    <t>More</t>
  </si>
  <si>
    <t>Frequency</t>
  </si>
  <si>
    <t>Cumulative %</t>
  </si>
  <si>
    <t>Defect data type</t>
  </si>
  <si>
    <t>A</t>
  </si>
  <si>
    <t>B</t>
  </si>
  <si>
    <t>C</t>
  </si>
  <si>
    <t>D</t>
  </si>
  <si>
    <t>E</t>
  </si>
  <si>
    <t>F</t>
  </si>
  <si>
    <t>G</t>
  </si>
  <si>
    <t>Row Labels</t>
  </si>
  <si>
    <t>Grand Total</t>
  </si>
  <si>
    <t>Sum of Frequency</t>
  </si>
  <si>
    <t>H</t>
  </si>
  <si>
    <t>I</t>
  </si>
  <si>
    <t>J</t>
  </si>
  <si>
    <t>Response Time</t>
  </si>
  <si>
    <t>Region 1</t>
  </si>
  <si>
    <t>Region 2</t>
  </si>
  <si>
    <t>Region 3</t>
  </si>
  <si>
    <t>retruns</t>
  </si>
  <si>
    <t>incomes</t>
  </si>
  <si>
    <t>ratings</t>
  </si>
  <si>
    <t>house prices</t>
  </si>
  <si>
    <t>waiting times</t>
  </si>
  <si>
    <t>10 percentile</t>
  </si>
  <si>
    <t>25 percentile</t>
  </si>
  <si>
    <t>75th percentile</t>
  </si>
  <si>
    <t>90th percentile</t>
  </si>
  <si>
    <t>15 Percentile</t>
  </si>
  <si>
    <t>50 Percentile</t>
  </si>
  <si>
    <t>85 Percentile</t>
  </si>
  <si>
    <t>20 Percentile</t>
  </si>
  <si>
    <t>40 Percentile</t>
  </si>
  <si>
    <t>80 Percentile</t>
  </si>
  <si>
    <t>30 Percentile</t>
  </si>
  <si>
    <t>70 Percentile</t>
  </si>
  <si>
    <t>25 Percentile</t>
  </si>
  <si>
    <t>75 Percentile</t>
  </si>
  <si>
    <t>Advertising expenditure</t>
  </si>
  <si>
    <t>Sales revenue</t>
  </si>
  <si>
    <t>Company A</t>
  </si>
  <si>
    <t>Company B</t>
  </si>
  <si>
    <t>Hours spent studying</t>
  </si>
  <si>
    <t>Exam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</si>
</sst>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NumberFormat="1"/>
    <xf numFmtId="10" fontId="0" fillId="0" borderId="0" xfId="0" applyNumberFormat="1" applyFill="1" applyBorder="1" applyAlignment="1"/>
    <xf numFmtId="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0" fillId="0" borderId="1" xfId="0" applyNumberForma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'More Statistics question'!$R$107:$R$114</c:f>
              <c:strCache>
                <c:ptCount val="8"/>
                <c:pt idx="0">
                  <c:v>47.28571429</c:v>
                </c:pt>
                <c:pt idx="1">
                  <c:v>60.14285714</c:v>
                </c:pt>
                <c:pt idx="2">
                  <c:v>53.71428571</c:v>
                </c:pt>
                <c:pt idx="3">
                  <c:v>40.85714286</c:v>
                </c:pt>
                <c:pt idx="4">
                  <c:v>66.57142857</c:v>
                </c:pt>
                <c:pt idx="5">
                  <c:v>More</c:v>
                </c:pt>
                <c:pt idx="6">
                  <c:v>28</c:v>
                </c:pt>
                <c:pt idx="7">
                  <c:v>34.42857143</c:v>
                </c:pt>
              </c:strCache>
            </c:strRef>
          </c:cat>
          <c:val>
            <c:numRef>
              <c:f>'More Statistics question'!$S$107:$S$114</c:f>
              <c:numCache>
                <c:formatCode>General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1-4575-9CF7-30892AE28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942463"/>
        <c:axId val="540943711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'More Statistics question'!$R$107:$R$114</c:f>
              <c:strCache>
                <c:ptCount val="8"/>
                <c:pt idx="0">
                  <c:v>47.28571429</c:v>
                </c:pt>
                <c:pt idx="1">
                  <c:v>60.14285714</c:v>
                </c:pt>
                <c:pt idx="2">
                  <c:v>53.71428571</c:v>
                </c:pt>
                <c:pt idx="3">
                  <c:v>40.85714286</c:v>
                </c:pt>
                <c:pt idx="4">
                  <c:v>66.57142857</c:v>
                </c:pt>
                <c:pt idx="5">
                  <c:v>More</c:v>
                </c:pt>
                <c:pt idx="6">
                  <c:v>28</c:v>
                </c:pt>
                <c:pt idx="7">
                  <c:v>34.42857143</c:v>
                </c:pt>
              </c:strCache>
            </c:strRef>
          </c:cat>
          <c:val>
            <c:numRef>
              <c:f>'More Statistics question'!$T$107:$T$114</c:f>
              <c:numCache>
                <c:formatCode>0.00%</c:formatCode>
                <c:ptCount val="8"/>
                <c:pt idx="0">
                  <c:v>0.22</c:v>
                </c:pt>
                <c:pt idx="1">
                  <c:v>0.44</c:v>
                </c:pt>
                <c:pt idx="2">
                  <c:v>0.64</c:v>
                </c:pt>
                <c:pt idx="3">
                  <c:v>0.8</c:v>
                </c:pt>
                <c:pt idx="4">
                  <c:v>0.94</c:v>
                </c:pt>
                <c:pt idx="5">
                  <c:v>0.98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11-4575-9CF7-30892AE28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04063"/>
        <c:axId val="57397823"/>
      </c:lineChart>
      <c:catAx>
        <c:axId val="540942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943711"/>
        <c:crosses val="autoZero"/>
        <c:auto val="1"/>
        <c:lblAlgn val="ctr"/>
        <c:lblOffset val="100"/>
        <c:noMultiLvlLbl val="0"/>
      </c:catAx>
      <c:valAx>
        <c:axId val="5409437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942463"/>
        <c:crosses val="autoZero"/>
        <c:crossBetween val="between"/>
      </c:valAx>
      <c:valAx>
        <c:axId val="5739782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7404063"/>
        <c:crosses val="max"/>
        <c:crossBetween val="between"/>
      </c:valAx>
      <c:catAx>
        <c:axId val="57404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397823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'More Statistics question'!$L$323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'More Statistics question'!$L$324:$L$333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8-4004-8A86-F9292ACF0B8A}"/>
            </c:ext>
          </c:extLst>
        </c:ser>
        <c:ser>
          <c:idx val="1"/>
          <c:order val="1"/>
          <c:tx>
            <c:strRef>
              <c:f>'More Statistics question'!$M$323</c:f>
              <c:strCache>
                <c:ptCount val="1"/>
                <c:pt idx="0">
                  <c:v>Region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'More Statistics question'!$M$324:$M$333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8-4004-8A86-F9292ACF0B8A}"/>
            </c:ext>
          </c:extLst>
        </c:ser>
        <c:ser>
          <c:idx val="2"/>
          <c:order val="2"/>
          <c:tx>
            <c:strRef>
              <c:f>'More Statistics question'!$N$323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'More Statistics question'!$N$324:$N$333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88-4004-8A86-F9292ACF0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7856"/>
        <c:axId val="326608"/>
        <c:axId val="63322480"/>
      </c:bar3DChart>
      <c:catAx>
        <c:axId val="32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08"/>
        <c:crosses val="autoZero"/>
        <c:auto val="1"/>
        <c:lblAlgn val="ctr"/>
        <c:lblOffset val="100"/>
        <c:noMultiLvlLbl val="0"/>
      </c:catAx>
      <c:valAx>
        <c:axId val="3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56"/>
        <c:crosses val="autoZero"/>
        <c:crossBetween val="between"/>
      </c:valAx>
      <c:serAx>
        <c:axId val="6332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0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Assignment.xlsx]More Statistics question!PivotTable2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'More Statistics question'!$L$168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'More Statistics question'!$K$169:$K$176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'More Statistics question'!$L$169:$L$176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4-4581-AEF1-502FBC3E5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219311"/>
        <c:axId val="676215567"/>
      </c:barChart>
      <c:catAx>
        <c:axId val="67621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15567"/>
        <c:crosses val="autoZero"/>
        <c:auto val="1"/>
        <c:lblAlgn val="ctr"/>
        <c:lblOffset val="100"/>
        <c:noMultiLvlLbl val="0"/>
      </c:catAx>
      <c:valAx>
        <c:axId val="67621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1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_xlchart.14</cx:f>
      </cx:numDim>
    </cx:data>
    <cx:data id="1">
      <cx:numDim type="val">
        <cx:f dir="row">_xlchart.15</cx:f>
      </cx:numDim>
    </cx:data>
    <cx:data id="2">
      <cx:numDim type="val">
        <cx:f dir="row">_xlchart.16</cx:f>
      </cx:numDim>
    </cx:data>
    <cx:data id="3">
      <cx:numDim type="val">
        <cx:f dir="row">_xlchart.17</cx:f>
      </cx:numDim>
    </cx:data>
    <cx:data id="4">
      <cx:numDim type="val">
        <cx:f dir="row">_xlchart.18</cx:f>
      </cx:numDim>
    </cx:data>
    <cx:data id="5">
      <cx:numDim type="val">
        <cx:f dir="row">_xlchart.19</cx:f>
      </cx:numDim>
    </cx:data>
    <cx:data id="6">
      <cx:numDim type="val">
        <cx:f dir="row">_xlchart.20</cx:f>
      </cx:numDim>
    </cx:data>
    <cx:data id="7">
      <cx:numDim type="val">
        <cx:f dir="row">_xlchart.21</cx:f>
      </cx:numDim>
    </cx:data>
    <cx:data id="8">
      <cx:numDim type="val">
        <cx:f dir="row">_xlchart.22</cx:f>
      </cx:numDim>
    </cx:data>
    <cx:data id="9">
      <cx:numDim type="val">
        <cx:f dir="row">_xlchart.23</cx:f>
      </cx:numDim>
    </cx:data>
  </cx:chartData>
  <cx:chart>
    <cx:title pos="t" align="ctr" overlay="0"/>
    <cx:plotArea>
      <cx:plotAreaRegion>
        <cx:series layoutId="clusteredColumn" uniqueId="{93AB8371-C8C8-4A85-B0DA-ED99233980F1}" formatIdx="0">
          <cx:dataId val="0"/>
          <cx:layoutPr>
            <cx:binning intervalClosed="r"/>
          </cx:layoutPr>
        </cx:series>
        <cx:series layoutId="clusteredColumn" hidden="1" uniqueId="{3ECA4399-D460-4AF2-AAB7-792D5B4D3ADD}" formatIdx="1">
          <cx:dataId val="1"/>
          <cx:layoutPr>
            <cx:binning intervalClosed="r"/>
          </cx:layoutPr>
        </cx:series>
        <cx:series layoutId="clusteredColumn" hidden="1" uniqueId="{CA2A0AC0-E605-4E3F-9458-BF890654F980}" formatIdx="2">
          <cx:dataId val="2"/>
          <cx:layoutPr>
            <cx:binning intervalClosed="r"/>
          </cx:layoutPr>
        </cx:series>
        <cx:series layoutId="clusteredColumn" hidden="1" uniqueId="{D1407EDD-7F38-4FDA-9A61-9C2483D981F3}" formatIdx="3">
          <cx:dataId val="3"/>
          <cx:layoutPr>
            <cx:binning intervalClosed="r"/>
          </cx:layoutPr>
        </cx:series>
        <cx:series layoutId="clusteredColumn" hidden="1" uniqueId="{258BE13E-2CEB-4982-8B76-8EC7D51AEE6D}" formatIdx="4">
          <cx:dataId val="4"/>
          <cx:layoutPr>
            <cx:binning intervalClosed="r"/>
          </cx:layoutPr>
        </cx:series>
        <cx:series layoutId="clusteredColumn" hidden="1" uniqueId="{C960FF08-64FB-4CD1-AF94-0C4FF9236725}" formatIdx="5">
          <cx:dataId val="5"/>
          <cx:layoutPr>
            <cx:binning intervalClosed="r"/>
          </cx:layoutPr>
        </cx:series>
        <cx:series layoutId="clusteredColumn" hidden="1" uniqueId="{F371C74F-38A4-4B44-AE59-CFC787C37B38}" formatIdx="6">
          <cx:dataId val="6"/>
          <cx:layoutPr>
            <cx:binning intervalClosed="r"/>
          </cx:layoutPr>
        </cx:series>
        <cx:series layoutId="clusteredColumn" hidden="1" uniqueId="{342A036B-044C-4B96-9055-632D7EA5AD03}" formatIdx="7">
          <cx:dataId val="7"/>
          <cx:layoutPr>
            <cx:binning intervalClosed="r"/>
          </cx:layoutPr>
        </cx:series>
        <cx:series layoutId="clusteredColumn" hidden="1" uniqueId="{329520E0-48D7-4198-90F0-289A711134A0}" formatIdx="8">
          <cx:dataId val="8"/>
          <cx:layoutPr>
            <cx:binning intervalClosed="r"/>
          </cx:layoutPr>
        </cx:series>
        <cx:series layoutId="clusteredColumn" hidden="1" uniqueId="{DD6DDF1D-BB69-4E33-97FD-51AF69009889}" formatIdx="9">
          <cx:dataId val="9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'More Statistics question'!$K$183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'More Statistics question'!$L$183:$U$183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7-4954-91E1-805089F09EDD}"/>
            </c:ext>
          </c:extLst>
        </c:ser>
        <c:ser>
          <c:idx val="1"/>
          <c:order val="1"/>
          <c:tx>
            <c:strRef>
              <c:f>'More Statistics question'!$K$184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'More Statistics question'!$L$184:$U$184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7-4954-91E1-805089F09EDD}"/>
            </c:ext>
          </c:extLst>
        </c:ser>
        <c:ser>
          <c:idx val="2"/>
          <c:order val="2"/>
          <c:tx>
            <c:strRef>
              <c:f>'More Statistics question'!$K$185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'More Statistics question'!$L$185:$U$185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7-4954-91E1-805089F09EDD}"/>
            </c:ext>
          </c:extLst>
        </c:ser>
        <c:ser>
          <c:idx val="3"/>
          <c:order val="3"/>
          <c:tx>
            <c:strRef>
              <c:f>'More Statistics question'!$K$186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'More Statistics question'!$L$186:$U$186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87-4954-91E1-805089F09EDD}"/>
            </c:ext>
          </c:extLst>
        </c:ser>
        <c:ser>
          <c:idx val="4"/>
          <c:order val="4"/>
          <c:tx>
            <c:strRef>
              <c:f>'More Statistics question'!$K$187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'More Statistics question'!$L$187:$U$187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87-4954-91E1-805089F09EDD}"/>
            </c:ext>
          </c:extLst>
        </c:ser>
        <c:ser>
          <c:idx val="5"/>
          <c:order val="5"/>
          <c:tx>
            <c:strRef>
              <c:f>'More Statistics question'!$K$188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'More Statistics question'!$L$188:$U$188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87-4954-91E1-805089F09EDD}"/>
            </c:ext>
          </c:extLst>
        </c:ser>
        <c:ser>
          <c:idx val="6"/>
          <c:order val="6"/>
          <c:tx>
            <c:strRef>
              <c:f>'More Statistics question'!$K$189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'More Statistics question'!$L$189:$U$189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87-4954-91E1-805089F09EDD}"/>
            </c:ext>
          </c:extLst>
        </c:ser>
        <c:ser>
          <c:idx val="7"/>
          <c:order val="7"/>
          <c:tx>
            <c:strRef>
              <c:f>'More Statistics question'!$K$190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'More Statistics question'!$L$190:$U$190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87-4954-91E1-805089F09EDD}"/>
            </c:ext>
          </c:extLst>
        </c:ser>
        <c:ser>
          <c:idx val="8"/>
          <c:order val="8"/>
          <c:tx>
            <c:strRef>
              <c:f>'More Statistics question'!$K$191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'More Statistics question'!$L$191:$U$191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87-4954-91E1-805089F09EDD}"/>
            </c:ext>
          </c:extLst>
        </c:ser>
        <c:ser>
          <c:idx val="9"/>
          <c:order val="9"/>
          <c:tx>
            <c:strRef>
              <c:f>'More Statistics question'!$K$192</c:f>
              <c:strCache>
                <c:ptCount val="1"/>
                <c:pt idx="0">
                  <c:v>J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'More Statistics question'!$L$192:$U$192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87-4954-91E1-805089F09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2882432"/>
        <c:axId val="2132874944"/>
      </c:barChart>
      <c:catAx>
        <c:axId val="213288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74944"/>
        <c:crosses val="autoZero"/>
        <c:auto val="1"/>
        <c:lblAlgn val="ctr"/>
        <c:lblOffset val="100"/>
        <c:noMultiLvlLbl val="0"/>
      </c:catAx>
      <c:valAx>
        <c:axId val="21328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CFE18A24-26E8-4F05-9A05-7B0F81E5DF51}">
          <cx:tx>
            <cx:txData>
              <cx:f>_xlchart.0</cx:f>
              <cx:v>Sales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31FFE7A1-59F2-46CB-AAE4-DFF21B50974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'More Statistics question'!$N$235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'More Statistics question'!$N$236:$N$284</c:f>
              <c:numCache>
                <c:formatCode>General</c:formatCode>
                <c:ptCount val="49"/>
                <c:pt idx="0">
                  <c:v>35</c:v>
                </c:pt>
                <c:pt idx="1">
                  <c:v>28</c:v>
                </c:pt>
                <c:pt idx="2">
                  <c:v>32</c:v>
                </c:pt>
                <c:pt idx="3">
                  <c:v>45</c:v>
                </c:pt>
                <c:pt idx="4">
                  <c:v>38</c:v>
                </c:pt>
                <c:pt idx="5">
                  <c:v>29</c:v>
                </c:pt>
                <c:pt idx="6">
                  <c:v>42</c:v>
                </c:pt>
                <c:pt idx="7">
                  <c:v>30</c:v>
                </c:pt>
                <c:pt idx="8">
                  <c:v>36</c:v>
                </c:pt>
                <c:pt idx="9">
                  <c:v>41</c:v>
                </c:pt>
                <c:pt idx="10">
                  <c:v>47</c:v>
                </c:pt>
                <c:pt idx="11">
                  <c:v>31</c:v>
                </c:pt>
                <c:pt idx="12">
                  <c:v>39</c:v>
                </c:pt>
                <c:pt idx="13">
                  <c:v>43</c:v>
                </c:pt>
                <c:pt idx="14">
                  <c:v>37</c:v>
                </c:pt>
                <c:pt idx="15">
                  <c:v>30</c:v>
                </c:pt>
                <c:pt idx="16">
                  <c:v>34</c:v>
                </c:pt>
                <c:pt idx="17">
                  <c:v>39</c:v>
                </c:pt>
                <c:pt idx="18">
                  <c:v>28</c:v>
                </c:pt>
                <c:pt idx="19">
                  <c:v>33</c:v>
                </c:pt>
                <c:pt idx="20">
                  <c:v>36</c:v>
                </c:pt>
                <c:pt idx="21">
                  <c:v>40</c:v>
                </c:pt>
                <c:pt idx="22">
                  <c:v>42</c:v>
                </c:pt>
                <c:pt idx="23">
                  <c:v>29</c:v>
                </c:pt>
                <c:pt idx="24">
                  <c:v>31</c:v>
                </c:pt>
                <c:pt idx="25">
                  <c:v>45</c:v>
                </c:pt>
                <c:pt idx="26">
                  <c:v>38</c:v>
                </c:pt>
                <c:pt idx="27">
                  <c:v>33</c:v>
                </c:pt>
                <c:pt idx="28">
                  <c:v>41</c:v>
                </c:pt>
                <c:pt idx="29">
                  <c:v>35</c:v>
                </c:pt>
                <c:pt idx="30">
                  <c:v>37</c:v>
                </c:pt>
                <c:pt idx="31">
                  <c:v>46</c:v>
                </c:pt>
                <c:pt idx="32">
                  <c:v>30</c:v>
                </c:pt>
                <c:pt idx="33">
                  <c:v>39</c:v>
                </c:pt>
                <c:pt idx="34">
                  <c:v>43</c:v>
                </c:pt>
                <c:pt idx="35">
                  <c:v>28</c:v>
                </c:pt>
                <c:pt idx="36">
                  <c:v>32</c:v>
                </c:pt>
                <c:pt idx="37">
                  <c:v>36</c:v>
                </c:pt>
                <c:pt idx="38">
                  <c:v>29</c:v>
                </c:pt>
                <c:pt idx="39">
                  <c:v>31</c:v>
                </c:pt>
                <c:pt idx="40">
                  <c:v>37</c:v>
                </c:pt>
                <c:pt idx="41">
                  <c:v>40</c:v>
                </c:pt>
                <c:pt idx="42">
                  <c:v>42</c:v>
                </c:pt>
                <c:pt idx="43">
                  <c:v>33</c:v>
                </c:pt>
                <c:pt idx="44">
                  <c:v>39</c:v>
                </c:pt>
                <c:pt idx="45">
                  <c:v>28</c:v>
                </c:pt>
                <c:pt idx="46">
                  <c:v>35</c:v>
                </c:pt>
                <c:pt idx="47">
                  <c:v>38</c:v>
                </c:pt>
                <c:pt idx="4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4-4044-8572-96A5C777F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8976032"/>
        <c:axId val="1498968544"/>
        <c:axId val="2127947424"/>
      </c:bar3DChart>
      <c:catAx>
        <c:axId val="149897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968544"/>
        <c:crosses val="autoZero"/>
        <c:auto val="1"/>
        <c:lblAlgn val="ctr"/>
        <c:lblOffset val="100"/>
        <c:noMultiLvlLbl val="0"/>
      </c:catAx>
      <c:valAx>
        <c:axId val="14989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976032"/>
        <c:crosses val="autoZero"/>
        <c:crossBetween val="between"/>
      </c:valAx>
      <c:serAx>
        <c:axId val="212794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96854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I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Response Time</a:t>
            </a:r>
          </a:p>
        </cx:rich>
      </cx:tx>
    </cx:title>
    <cx:plotArea>
      <cx:plotAreaRegion>
        <cx:series layoutId="clusteredColumn" uniqueId="{1D5E8267-BA96-43AC-8436-624109CE8303}">
          <cx:tx>
            <cx:txData>
              <cx:f>_xlchart.24</cx:f>
              <cx:v>Response Time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17DCBD71-04A0-4DF6-9D9A-D05F6B62F0E1}">
          <cx:axisId val="2"/>
        </cx:series>
      </cx:plotAreaRegion>
      <cx:axis id="0">
        <cx:catScaling gapWidth="1.5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'More Statistics question'!$M$287</c:f>
              <c:strCache>
                <c:ptCount val="1"/>
                <c:pt idx="0">
                  <c:v>Response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'More Statistics question'!$M$288:$M$318</c:f>
              <c:numCache>
                <c:formatCode>General</c:formatCode>
                <c:ptCount val="31"/>
                <c:pt idx="0">
                  <c:v>125</c:v>
                </c:pt>
                <c:pt idx="1">
                  <c:v>148</c:v>
                </c:pt>
                <c:pt idx="2">
                  <c:v>137</c:v>
                </c:pt>
                <c:pt idx="3">
                  <c:v>120</c:v>
                </c:pt>
                <c:pt idx="4">
                  <c:v>135</c:v>
                </c:pt>
                <c:pt idx="5">
                  <c:v>132</c:v>
                </c:pt>
                <c:pt idx="6">
                  <c:v>145</c:v>
                </c:pt>
                <c:pt idx="7">
                  <c:v>122</c:v>
                </c:pt>
                <c:pt idx="8">
                  <c:v>130</c:v>
                </c:pt>
                <c:pt idx="9">
                  <c:v>141</c:v>
                </c:pt>
                <c:pt idx="10">
                  <c:v>118</c:v>
                </c:pt>
                <c:pt idx="11">
                  <c:v>125</c:v>
                </c:pt>
                <c:pt idx="12">
                  <c:v>132</c:v>
                </c:pt>
                <c:pt idx="13">
                  <c:v>136</c:v>
                </c:pt>
                <c:pt idx="14">
                  <c:v>128</c:v>
                </c:pt>
                <c:pt idx="15">
                  <c:v>123</c:v>
                </c:pt>
                <c:pt idx="16">
                  <c:v>132</c:v>
                </c:pt>
                <c:pt idx="17">
                  <c:v>129</c:v>
                </c:pt>
                <c:pt idx="18">
                  <c:v>136</c:v>
                </c:pt>
                <c:pt idx="19">
                  <c:v>127</c:v>
                </c:pt>
                <c:pt idx="20">
                  <c:v>130</c:v>
                </c:pt>
                <c:pt idx="21">
                  <c:v>122</c:v>
                </c:pt>
                <c:pt idx="22">
                  <c:v>125</c:v>
                </c:pt>
                <c:pt idx="23">
                  <c:v>141</c:v>
                </c:pt>
                <c:pt idx="24">
                  <c:v>119</c:v>
                </c:pt>
                <c:pt idx="25">
                  <c:v>125</c:v>
                </c:pt>
                <c:pt idx="26">
                  <c:v>131</c:v>
                </c:pt>
                <c:pt idx="27">
                  <c:v>136</c:v>
                </c:pt>
                <c:pt idx="28">
                  <c:v>128</c:v>
                </c:pt>
                <c:pt idx="29">
                  <c:v>124</c:v>
                </c:pt>
                <c:pt idx="3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2-4953-A1F9-13A740581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4128"/>
        <c:axId val="315792"/>
        <c:axId val="63280320"/>
      </c:bar3DChart>
      <c:catAx>
        <c:axId val="31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92"/>
        <c:crosses val="autoZero"/>
        <c:auto val="1"/>
        <c:lblAlgn val="ctr"/>
        <c:lblOffset val="100"/>
        <c:noMultiLvlLbl val="0"/>
      </c:catAx>
      <c:valAx>
        <c:axId val="3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28"/>
        <c:crosses val="autoZero"/>
        <c:crossBetween val="between"/>
      </c:valAx>
      <c:serAx>
        <c:axId val="6328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9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  <cx:data id="1">
      <cx:numDim type="val">
        <cx:f>_xlchart.5</cx:f>
      </cx:numDim>
    </cx:data>
    <cx:data id="2">
      <cx:numDim type="val">
        <cx:f>_xlchart.7</cx:f>
      </cx:numDim>
    </cx:data>
  </cx:chartData>
  <cx:chart>
    <cx:title pos="t" align="ctr" overlay="0"/>
    <cx:plotArea>
      <cx:plotAreaRegion>
        <cx:series layoutId="clusteredColumn" uniqueId="{531C4397-8A36-4DF4-801C-EF58DAB53FF3}" formatIdx="0">
          <cx:tx>
            <cx:txData>
              <cx:f>_xlchart.2</cx:f>
              <cx:v>Region 1</cx:v>
            </cx:txData>
          </cx:tx>
          <cx:dataId val="0"/>
          <cx:layoutPr>
            <cx:binning intervalClosed="r"/>
          </cx:layoutPr>
          <cx:axisId val="1"/>
        </cx:series>
        <cx:series layoutId="clusteredColumn" hidden="1" uniqueId="{F7EAD96D-C1DC-45F2-8AD5-2CE602492CF8}" formatIdx="2">
          <cx:tx>
            <cx:txData>
              <cx:f>_xlchart.4</cx:f>
              <cx:v>Region 2</cx:v>
            </cx:txData>
          </cx:tx>
          <cx:dataId val="1"/>
          <cx:layoutPr>
            <cx:binning intervalClosed="r"/>
          </cx:layoutPr>
          <cx:axisId val="1"/>
        </cx:series>
        <cx:series layoutId="clusteredColumn" hidden="1" uniqueId="{0536070D-C0B9-4E78-B80A-A6DF8BC10845}" formatIdx="4">
          <cx:tx>
            <cx:txData>
              <cx:f>_xlchart.6</cx:f>
              <cx:v>Region 3</cx:v>
            </cx:txData>
          </cx:tx>
          <cx:dataId val="2"/>
          <cx:layoutPr>
            <cx:binning intervalClosed="r"/>
          </cx:layoutPr>
          <cx:axisId val="1"/>
        </cx:series>
        <cx:series layoutId="paretoLine" ownerIdx="0" uniqueId="{2D147A92-76C4-49E3-8983-A08C7BADF32E}" formatIdx="1">
          <cx:axisId val="2"/>
        </cx:series>
        <cx:series layoutId="paretoLine" ownerIdx="1" uniqueId="{4DF76E08-9B8C-4B33-A228-4C657B26F6AD}" formatIdx="3">
          <cx:axisId val="2"/>
        </cx:series>
        <cx:series layoutId="paretoLine" ownerIdx="2" uniqueId="{CA4F712A-0A74-432D-B77E-F60160A9E93B}" formatIdx="5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chart" Target="../charts/chart6.xml"/><Relationship Id="rId18" Type="http://schemas.openxmlformats.org/officeDocument/2006/relationships/image" Target="../media/image24.png"/><Relationship Id="rId3" Type="http://schemas.openxmlformats.org/officeDocument/2006/relationships/image" Target="../media/image17.png"/><Relationship Id="rId7" Type="http://schemas.openxmlformats.org/officeDocument/2006/relationships/image" Target="../media/image19.png"/><Relationship Id="rId12" Type="http://schemas.openxmlformats.org/officeDocument/2006/relationships/chart" Target="../charts/chart5.xml"/><Relationship Id="rId17" Type="http://schemas.openxmlformats.org/officeDocument/2006/relationships/image" Target="../media/image23.png"/><Relationship Id="rId2" Type="http://schemas.openxmlformats.org/officeDocument/2006/relationships/image" Target="../media/image16.png"/><Relationship Id="rId16" Type="http://schemas.openxmlformats.org/officeDocument/2006/relationships/chart" Target="../charts/chart8.xml"/><Relationship Id="rId20" Type="http://schemas.openxmlformats.org/officeDocument/2006/relationships/chart" Target="../charts/chart10.xml"/><Relationship Id="rId1" Type="http://schemas.openxmlformats.org/officeDocument/2006/relationships/image" Target="../media/image15.png"/><Relationship Id="rId6" Type="http://schemas.openxmlformats.org/officeDocument/2006/relationships/chart" Target="../charts/chart2.xml"/><Relationship Id="rId11" Type="http://schemas.openxmlformats.org/officeDocument/2006/relationships/image" Target="../media/image21.png"/><Relationship Id="rId5" Type="http://schemas.openxmlformats.org/officeDocument/2006/relationships/image" Target="../media/image18.png"/><Relationship Id="rId15" Type="http://schemas.openxmlformats.org/officeDocument/2006/relationships/chart" Target="../charts/chart7.xml"/><Relationship Id="rId10" Type="http://schemas.openxmlformats.org/officeDocument/2006/relationships/chart" Target="../charts/chart4.xml"/><Relationship Id="rId19" Type="http://schemas.openxmlformats.org/officeDocument/2006/relationships/chart" Target="../charts/chart9.xml"/><Relationship Id="rId4" Type="http://schemas.openxmlformats.org/officeDocument/2006/relationships/chart" Target="../charts/chart1.xml"/><Relationship Id="rId9" Type="http://schemas.openxmlformats.org/officeDocument/2006/relationships/chart" Target="../charts/chart3.xml"/><Relationship Id="rId14" Type="http://schemas.openxmlformats.org/officeDocument/2006/relationships/image" Target="../media/image2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3" Type="http://schemas.openxmlformats.org/officeDocument/2006/relationships/image" Target="../media/image35.png"/><Relationship Id="rId7" Type="http://schemas.openxmlformats.org/officeDocument/2006/relationships/image" Target="../media/image39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6" Type="http://schemas.openxmlformats.org/officeDocument/2006/relationships/image" Target="../media/image38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png"/><Relationship Id="rId2" Type="http://schemas.openxmlformats.org/officeDocument/2006/relationships/image" Target="../media/image42.png"/><Relationship Id="rId1" Type="http://schemas.openxmlformats.org/officeDocument/2006/relationships/image" Target="../media/image41.png"/><Relationship Id="rId4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553293</xdr:colOff>
      <xdr:row>22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9693" cy="428625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25</xdr:row>
      <xdr:rowOff>161926</xdr:rowOff>
    </xdr:from>
    <xdr:to>
      <xdr:col>8</xdr:col>
      <xdr:colOff>381001</xdr:colOff>
      <xdr:row>40</xdr:row>
      <xdr:rowOff>108930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1" y="4924426"/>
          <a:ext cx="5238750" cy="28045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66675</xdr:rowOff>
    </xdr:from>
    <xdr:to>
      <xdr:col>8</xdr:col>
      <xdr:colOff>333375</xdr:colOff>
      <xdr:row>50</xdr:row>
      <xdr:rowOff>76200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496175"/>
          <a:ext cx="5210175" cy="210502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47626</xdr:colOff>
      <xdr:row>53</xdr:row>
      <xdr:rowOff>95250</xdr:rowOff>
    </xdr:from>
    <xdr:to>
      <xdr:col>8</xdr:col>
      <xdr:colOff>428626</xdr:colOff>
      <xdr:row>80</xdr:row>
      <xdr:rowOff>153126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6" y="10191750"/>
          <a:ext cx="5257800" cy="52013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458030</xdr:colOff>
      <xdr:row>27</xdr:row>
      <xdr:rowOff>124562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44430" cy="5277587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33</xdr:row>
      <xdr:rowOff>152400</xdr:rowOff>
    </xdr:from>
    <xdr:to>
      <xdr:col>9</xdr:col>
      <xdr:colOff>10256</xdr:colOff>
      <xdr:row>40</xdr:row>
      <xdr:rowOff>143061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6457950"/>
          <a:ext cx="5487131" cy="13336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180975</xdr:rowOff>
    </xdr:from>
    <xdr:to>
      <xdr:col>9</xdr:col>
      <xdr:colOff>19818</xdr:colOff>
      <xdr:row>53</xdr:row>
      <xdr:rowOff>57480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820025"/>
          <a:ext cx="5506218" cy="23625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90715</xdr:rowOff>
    </xdr:from>
    <xdr:to>
      <xdr:col>10</xdr:col>
      <xdr:colOff>0</xdr:colOff>
      <xdr:row>94</xdr:row>
      <xdr:rowOff>89299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629822"/>
          <a:ext cx="6123214" cy="46452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40532</xdr:rowOff>
    </xdr:from>
    <xdr:to>
      <xdr:col>10</xdr:col>
      <xdr:colOff>51509</xdr:colOff>
      <xdr:row>123</xdr:row>
      <xdr:rowOff>182394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3397048"/>
          <a:ext cx="6131296" cy="537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10</xdr:col>
      <xdr:colOff>50665</xdr:colOff>
      <xdr:row>138</xdr:row>
      <xdr:rowOff>122235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934096"/>
          <a:ext cx="6130452" cy="2827740"/>
        </a:xfrm>
        <a:prstGeom prst="rect">
          <a:avLst/>
        </a:prstGeom>
      </xdr:spPr>
    </xdr:pic>
    <xdr:clientData/>
  </xdr:twoCellAnchor>
  <xdr:twoCellAnchor>
    <xdr:from>
      <xdr:col>16</xdr:col>
      <xdr:colOff>30399</xdr:colOff>
      <xdr:row>128</xdr:row>
      <xdr:rowOff>111464</xdr:rowOff>
    </xdr:from>
    <xdr:to>
      <xdr:col>22</xdr:col>
      <xdr:colOff>466117</xdr:colOff>
      <xdr:row>135</xdr:row>
      <xdr:rowOff>162128</xdr:rowOff>
    </xdr:to>
    <xdr:sp macro="" textlink="">
      <xdr:nvSpPr>
        <xdr:cNvPr id="8" name="TextBox 7"/>
        <xdr:cNvSpPr txBox="1"/>
      </xdr:nvSpPr>
      <xdr:spPr>
        <a:xfrm>
          <a:off x="12858750" y="24825799"/>
          <a:ext cx="5927793" cy="1398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Measure of Central Tendency: What is the average monthly revenue for the product?  $132.5</a:t>
          </a:r>
        </a:p>
        <a:p>
          <a:endParaRPr lang="en-IN" sz="1200">
            <a:latin typeface="Cascadia Code" panose="020B0609020000020004" pitchFamily="49" charset="0"/>
            <a:ea typeface="Cascadia Code" panose="020B0609020000020004" pitchFamily="49" charset="0"/>
            <a:cs typeface="Cascadia Code" panose="020B0609020000020004" pitchFamily="49" charset="0"/>
          </a:endParaRPr>
        </a:p>
        <a:p>
          <a:r>
            <a:rPr lang="en-IN" sz="120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Measure of Dispersion: What is the range of monthly revenue for the product? 45</a:t>
          </a:r>
        </a:p>
      </xdr:txBody>
    </xdr:sp>
    <xdr:clientData/>
  </xdr:twoCellAnchor>
  <xdr:twoCellAnchor editAs="oneCell">
    <xdr:from>
      <xdr:col>0</xdr:col>
      <xdr:colOff>0</xdr:colOff>
      <xdr:row>141</xdr:row>
      <xdr:rowOff>10131</xdr:rowOff>
    </xdr:from>
    <xdr:to>
      <xdr:col>10</xdr:col>
      <xdr:colOff>253325</xdr:colOff>
      <xdr:row>162</xdr:row>
      <xdr:rowOff>57774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7237445"/>
          <a:ext cx="6333112" cy="4110967"/>
        </a:xfrm>
        <a:prstGeom prst="rect">
          <a:avLst/>
        </a:prstGeom>
      </xdr:spPr>
    </xdr:pic>
    <xdr:clientData/>
  </xdr:twoCellAnchor>
  <xdr:twoCellAnchor>
    <xdr:from>
      <xdr:col>12</xdr:col>
      <xdr:colOff>597845</xdr:colOff>
      <xdr:row>163</xdr:row>
      <xdr:rowOff>91197</xdr:rowOff>
    </xdr:from>
    <xdr:to>
      <xdr:col>17</xdr:col>
      <xdr:colOff>922101</xdr:colOff>
      <xdr:row>170</xdr:row>
      <xdr:rowOff>20266</xdr:rowOff>
    </xdr:to>
    <xdr:sp macro="" textlink="">
      <xdr:nvSpPr>
        <xdr:cNvPr id="10" name="TextBox 9"/>
        <xdr:cNvSpPr txBox="1"/>
      </xdr:nvSpPr>
      <xdr:spPr>
        <a:xfrm>
          <a:off x="8815691" y="31574362"/>
          <a:ext cx="6089921" cy="12767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Measure of Central Tendency: What is the average satisfaction rating?  7.5</a:t>
          </a:r>
        </a:p>
        <a:p>
          <a:endParaRPr lang="en-IN" sz="1200">
            <a:latin typeface="Cascadia Code" panose="020B0609020000020004" pitchFamily="49" charset="0"/>
            <a:ea typeface="Cascadia Code" panose="020B0609020000020004" pitchFamily="49" charset="0"/>
            <a:cs typeface="Cascadia Code" panose="020B0609020000020004" pitchFamily="49" charset="0"/>
          </a:endParaRPr>
        </a:p>
        <a:p>
          <a:r>
            <a:rPr lang="en-IN" sz="120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Measure of Dispersion: What is the standard deviation of the satisfaction ratings? 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1.035098339</a:t>
          </a:r>
          <a:r>
            <a:rPr lang="en-IN" sz="120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193</xdr:row>
      <xdr:rowOff>182393</xdr:rowOff>
    </xdr:from>
    <xdr:to>
      <xdr:col>10</xdr:col>
      <xdr:colOff>108307</xdr:colOff>
      <xdr:row>200</xdr:row>
      <xdr:rowOff>182393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7441356"/>
          <a:ext cx="6188094" cy="13578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200</xdr:row>
      <xdr:rowOff>131728</xdr:rowOff>
    </xdr:from>
    <xdr:to>
      <xdr:col>10</xdr:col>
      <xdr:colOff>121596</xdr:colOff>
      <xdr:row>221</xdr:row>
      <xdr:rowOff>127227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8738377"/>
          <a:ext cx="6201383" cy="404869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216</xdr:row>
      <xdr:rowOff>0</xdr:rowOff>
    </xdr:from>
    <xdr:to>
      <xdr:col>17</xdr:col>
      <xdr:colOff>1145026</xdr:colOff>
      <xdr:row>225</xdr:row>
      <xdr:rowOff>81064</xdr:rowOff>
    </xdr:to>
    <xdr:sp macro="" textlink="">
      <xdr:nvSpPr>
        <xdr:cNvPr id="13" name="TextBox 12"/>
        <xdr:cNvSpPr txBox="1"/>
      </xdr:nvSpPr>
      <xdr:spPr>
        <a:xfrm>
          <a:off x="8825824" y="41707340"/>
          <a:ext cx="6302713" cy="18138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Measure of Central Tendency: What is the average wait time for customers at the call center? 16.34</a:t>
          </a:r>
          <a:r>
            <a:rPr lang="en-IN" sz="1200" baseline="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 minutes</a:t>
          </a:r>
        </a:p>
        <a:p>
          <a:endParaRPr lang="en-IN" sz="1200" baseline="0">
            <a:latin typeface="Cascadia Code" panose="020B0609020000020004" pitchFamily="49" charset="0"/>
            <a:ea typeface="Cascadia Code" panose="020B0609020000020004" pitchFamily="49" charset="0"/>
            <a:cs typeface="Cascadia Code" panose="020B0609020000020004" pitchFamily="49" charset="0"/>
          </a:endParaRPr>
        </a:p>
        <a:p>
          <a:r>
            <a:rPr lang="en-IN" sz="120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Measure of Dispersion: What is the range of wait times for customers at the call center? 19 mintues</a:t>
          </a:r>
        </a:p>
        <a:p>
          <a:endParaRPr lang="en-IN" sz="1200">
            <a:latin typeface="Cascadia Code" panose="020B0609020000020004" pitchFamily="49" charset="0"/>
            <a:ea typeface="Cascadia Code" panose="020B0609020000020004" pitchFamily="49" charset="0"/>
            <a:cs typeface="Cascadia Code" panose="020B0609020000020004" pitchFamily="49" charset="0"/>
          </a:endParaRPr>
        </a:p>
        <a:p>
          <a:r>
            <a:rPr lang="en-IN" sz="120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Measure of Dispersion: What is the standard deviation of the wait times for customers at the call center? 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4.142950688</a:t>
          </a:r>
          <a:r>
            <a:rPr lang="en-IN" sz="1200"/>
            <a:t> </a:t>
          </a:r>
          <a:endParaRPr lang="en-IN" sz="1200">
            <a:latin typeface="Cascadia Code" panose="020B0609020000020004" pitchFamily="49" charset="0"/>
            <a:ea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 editAs="oneCell">
    <xdr:from>
      <xdr:col>0</xdr:col>
      <xdr:colOff>40532</xdr:colOff>
      <xdr:row>299</xdr:row>
      <xdr:rowOff>0</xdr:rowOff>
    </xdr:from>
    <xdr:to>
      <xdr:col>10</xdr:col>
      <xdr:colOff>40532</xdr:colOff>
      <xdr:row>317</xdr:row>
      <xdr:rowOff>156756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0532" y="57687048"/>
          <a:ext cx="6079787" cy="363236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320</xdr:row>
      <xdr:rowOff>121594</xdr:rowOff>
    </xdr:from>
    <xdr:to>
      <xdr:col>8</xdr:col>
      <xdr:colOff>486383</xdr:colOff>
      <xdr:row>342</xdr:row>
      <xdr:rowOff>131729</xdr:rowOff>
    </xdr:to>
    <xdr:sp macro="" textlink="">
      <xdr:nvSpPr>
        <xdr:cNvPr id="15" name="TextBox 14"/>
        <xdr:cNvSpPr txBox="1"/>
      </xdr:nvSpPr>
      <xdr:spPr>
        <a:xfrm>
          <a:off x="0" y="61861833"/>
          <a:ext cx="5350213" cy="42558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Measure of Central Tendency: What is the average fuel efficiency for each vehicle model? </a:t>
          </a:r>
        </a:p>
        <a:p>
          <a:r>
            <a:rPr lang="en-IN" sz="120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Model A = 30.6</a:t>
          </a:r>
        </a:p>
        <a:p>
          <a:r>
            <a:rPr lang="en-IN" sz="120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Model B = 25.9</a:t>
          </a:r>
        </a:p>
        <a:p>
          <a:r>
            <a:rPr lang="en-IN" sz="120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Model C = 22.9</a:t>
          </a:r>
        </a:p>
        <a:p>
          <a:r>
            <a:rPr lang="en-IN" sz="120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Model D = 18.8</a:t>
          </a:r>
        </a:p>
        <a:p>
          <a:endParaRPr lang="en-IN" sz="1200">
            <a:latin typeface="Cascadia Code" panose="020B0609020000020004" pitchFamily="49" charset="0"/>
            <a:ea typeface="Cascadia Code" panose="020B0609020000020004" pitchFamily="49" charset="0"/>
            <a:cs typeface="Cascadia Code" panose="020B0609020000020004" pitchFamily="49" charset="0"/>
          </a:endParaRPr>
        </a:p>
        <a:p>
          <a:endParaRPr lang="en-IN" sz="1200">
            <a:latin typeface="Cascadia Code" panose="020B0609020000020004" pitchFamily="49" charset="0"/>
            <a:ea typeface="Cascadia Code" panose="020B0609020000020004" pitchFamily="49" charset="0"/>
            <a:cs typeface="Cascadia Code" panose="020B0609020000020004" pitchFamily="49" charset="0"/>
          </a:endParaRPr>
        </a:p>
        <a:p>
          <a:r>
            <a:rPr lang="en-IN" sz="120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Measure of Dispersion: What is the range of fuel efficiency for each vehicle model?</a:t>
          </a:r>
        </a:p>
        <a:p>
          <a:r>
            <a:rPr lang="en-IN" sz="120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Model A = 5</a:t>
          </a:r>
        </a:p>
        <a:p>
          <a:r>
            <a:rPr lang="en-IN" sz="120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Model B = 5</a:t>
          </a:r>
        </a:p>
        <a:p>
          <a:r>
            <a:rPr lang="en-IN" sz="120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Model C = 5</a:t>
          </a:r>
        </a:p>
        <a:p>
          <a:r>
            <a:rPr lang="en-IN" sz="120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Model D = 4</a:t>
          </a:r>
        </a:p>
        <a:p>
          <a:r>
            <a:rPr lang="en-IN" sz="120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Model E = 4</a:t>
          </a:r>
        </a:p>
        <a:p>
          <a:endParaRPr lang="en-IN" sz="1200">
            <a:latin typeface="Cascadia Code" panose="020B0609020000020004" pitchFamily="49" charset="0"/>
            <a:ea typeface="Cascadia Code" panose="020B0609020000020004" pitchFamily="49" charset="0"/>
            <a:cs typeface="Cascadia Code" panose="020B0609020000020004" pitchFamily="49" charset="0"/>
          </a:endParaRPr>
        </a:p>
        <a:p>
          <a:r>
            <a:rPr lang="en-IN" sz="120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Measure of Dispersion: What is the variance of the fuel efficiency for each vehicle model?</a:t>
          </a:r>
        </a:p>
        <a:p>
          <a:r>
            <a:rPr lang="en-IN" sz="120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Model A = 2.2667</a:t>
          </a:r>
        </a:p>
        <a:p>
          <a:r>
            <a:rPr lang="en-IN" sz="120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Model B = 2.7666</a:t>
          </a:r>
        </a:p>
        <a:p>
          <a:r>
            <a:rPr lang="en-IN" sz="120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Model</a:t>
          </a:r>
          <a:r>
            <a:rPr lang="en-IN" sz="1200" baseline="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 C = 2.7666</a:t>
          </a:r>
        </a:p>
        <a:p>
          <a:r>
            <a:rPr lang="en-IN" sz="1200" baseline="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Model D = 1.7333</a:t>
          </a:r>
        </a:p>
        <a:p>
          <a:r>
            <a:rPr lang="en-IN" sz="120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Model</a:t>
          </a:r>
          <a:r>
            <a:rPr lang="en-IN" sz="1200" baseline="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 </a:t>
          </a:r>
          <a:r>
            <a:rPr lang="en-IN" sz="120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E = 1.7333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428625</xdr:colOff>
      <xdr:row>25</xdr:row>
      <xdr:rowOff>143564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15025" cy="493463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27</xdr:row>
      <xdr:rowOff>38100</xdr:rowOff>
    </xdr:from>
    <xdr:to>
      <xdr:col>8</xdr:col>
      <xdr:colOff>473413</xdr:colOff>
      <xdr:row>37</xdr:row>
      <xdr:rowOff>47625</xdr:rowOff>
    </xdr:to>
    <xdr:sp macro="" textlink="">
      <xdr:nvSpPr>
        <xdr:cNvPr id="3" name="TextBox 2"/>
        <xdr:cNvSpPr txBox="1"/>
      </xdr:nvSpPr>
      <xdr:spPr>
        <a:xfrm>
          <a:off x="0" y="5200650"/>
          <a:ext cx="5350213" cy="1914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Mode: What is the mode (most common age) among the employees</a:t>
          </a:r>
          <a:r>
            <a:rPr lang="en-IN" sz="1200" baseline="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 ? 31</a:t>
          </a:r>
          <a:endParaRPr lang="en-IN" sz="1200">
            <a:latin typeface="Cascadia Code" panose="020B0609020000020004" pitchFamily="49" charset="0"/>
            <a:ea typeface="Cascadia Code" panose="020B0609020000020004" pitchFamily="49" charset="0"/>
            <a:cs typeface="Cascadia Code" panose="020B0609020000020004" pitchFamily="49" charset="0"/>
          </a:endParaRPr>
        </a:p>
        <a:p>
          <a:endParaRPr lang="en-IN" sz="1200">
            <a:latin typeface="Cascadia Code" panose="020B0609020000020004" pitchFamily="49" charset="0"/>
            <a:ea typeface="Cascadia Code" panose="020B0609020000020004" pitchFamily="49" charset="0"/>
            <a:cs typeface="Cascadia Code" panose="020B0609020000020004" pitchFamily="49" charset="0"/>
          </a:endParaRPr>
        </a:p>
        <a:p>
          <a:r>
            <a:rPr lang="en-IN" sz="120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Median: What is the median age of the employees? 35</a:t>
          </a:r>
        </a:p>
        <a:p>
          <a:endParaRPr lang="en-IN" sz="1200">
            <a:latin typeface="Cascadia Code" panose="020B0609020000020004" pitchFamily="49" charset="0"/>
            <a:ea typeface="Cascadia Code" panose="020B0609020000020004" pitchFamily="49" charset="0"/>
            <a:cs typeface="Cascadia Code" panose="020B0609020000020004" pitchFamily="49" charset="0"/>
          </a:endParaRPr>
        </a:p>
        <a:p>
          <a:r>
            <a:rPr lang="en-IN" sz="120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Range: What is the range of ages among the employees? 18</a:t>
          </a:r>
        </a:p>
      </xdr:txBody>
    </xdr:sp>
    <xdr:clientData/>
  </xdr:twoCellAnchor>
  <xdr:twoCellAnchor editAs="oneCell">
    <xdr:from>
      <xdr:col>0</xdr:col>
      <xdr:colOff>0</xdr:colOff>
      <xdr:row>102</xdr:row>
      <xdr:rowOff>190499</xdr:rowOff>
    </xdr:from>
    <xdr:to>
      <xdr:col>8</xdr:col>
      <xdr:colOff>276224</xdr:colOff>
      <xdr:row>108</xdr:row>
      <xdr:rowOff>144389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640549"/>
          <a:ext cx="5153024" cy="110641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108</xdr:row>
      <xdr:rowOff>133350</xdr:rowOff>
    </xdr:from>
    <xdr:to>
      <xdr:col>8</xdr:col>
      <xdr:colOff>304801</xdr:colOff>
      <xdr:row>123</xdr:row>
      <xdr:rowOff>67067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20726400"/>
          <a:ext cx="5181600" cy="281026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127</xdr:row>
      <xdr:rowOff>0</xdr:rowOff>
    </xdr:from>
    <xdr:to>
      <xdr:col>8</xdr:col>
      <xdr:colOff>590550</xdr:colOff>
      <xdr:row>135</xdr:row>
      <xdr:rowOff>180975</xdr:rowOff>
    </xdr:to>
    <xdr:sp macro="" textlink="">
      <xdr:nvSpPr>
        <xdr:cNvPr id="7" name="TextBox 6"/>
        <xdr:cNvSpPr txBox="1"/>
      </xdr:nvSpPr>
      <xdr:spPr>
        <a:xfrm>
          <a:off x="0" y="24260175"/>
          <a:ext cx="5467350" cy="1704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Mode: What is the mode (most common purchase amount) among the customers? 40</a:t>
          </a:r>
        </a:p>
        <a:p>
          <a:endParaRPr lang="en-IN" sz="1200">
            <a:latin typeface="Cascadia Code" panose="020B0609020000020004" pitchFamily="49" charset="0"/>
            <a:ea typeface="Cascadia Code" panose="020B0609020000020004" pitchFamily="49" charset="0"/>
            <a:cs typeface="Cascadia Code" panose="020B0609020000020004" pitchFamily="49" charset="0"/>
          </a:endParaRPr>
        </a:p>
        <a:p>
          <a:r>
            <a:rPr lang="en-IN" sz="120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Median: What is the median purchase amount among the customers? 50</a:t>
          </a:r>
        </a:p>
        <a:p>
          <a:endParaRPr lang="en-IN" sz="1200">
            <a:latin typeface="Cascadia Code" panose="020B0609020000020004" pitchFamily="49" charset="0"/>
            <a:ea typeface="Cascadia Code" panose="020B0609020000020004" pitchFamily="49" charset="0"/>
            <a:cs typeface="Cascadia Code" panose="020B0609020000020004" pitchFamily="49" charset="0"/>
          </a:endParaRPr>
        </a:p>
        <a:p>
          <a:r>
            <a:rPr lang="en-IN" sz="1200">
              <a:latin typeface="Cascadia Code" panose="020B0609020000020004" pitchFamily="49" charset="0"/>
              <a:ea typeface="Cascadia Code" panose="020B0609020000020004" pitchFamily="49" charset="0"/>
              <a:cs typeface="Cascadia Code" panose="020B0609020000020004" pitchFamily="49" charset="0"/>
            </a:rPr>
            <a:t>InterQuartile Range: 15.75</a:t>
          </a:r>
        </a:p>
      </xdr:txBody>
    </xdr:sp>
    <xdr:clientData/>
  </xdr:twoCellAnchor>
  <xdr:twoCellAnchor>
    <xdr:from>
      <xdr:col>20</xdr:col>
      <xdr:colOff>238125</xdr:colOff>
      <xdr:row>6</xdr:row>
      <xdr:rowOff>180975</xdr:rowOff>
    </xdr:from>
    <xdr:to>
      <xdr:col>26</xdr:col>
      <xdr:colOff>238125</xdr:colOff>
      <xdr:row>16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156</xdr:row>
      <xdr:rowOff>0</xdr:rowOff>
    </xdr:from>
    <xdr:to>
      <xdr:col>9</xdr:col>
      <xdr:colOff>695324</xdr:colOff>
      <xdr:row>175</xdr:row>
      <xdr:rowOff>166052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9784675"/>
          <a:ext cx="6181724" cy="3785552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158</xdr:row>
      <xdr:rowOff>152400</xdr:rowOff>
    </xdr:from>
    <xdr:to>
      <xdr:col>18</xdr:col>
      <xdr:colOff>533400</xdr:colOff>
      <xdr:row>173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180</xdr:row>
      <xdr:rowOff>0</xdr:rowOff>
    </xdr:from>
    <xdr:to>
      <xdr:col>9</xdr:col>
      <xdr:colOff>238924</xdr:colOff>
      <xdr:row>185</xdr:row>
      <xdr:rowOff>114449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4356675"/>
          <a:ext cx="5725324" cy="106694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185</xdr:row>
      <xdr:rowOff>114300</xdr:rowOff>
    </xdr:from>
    <xdr:to>
      <xdr:col>9</xdr:col>
      <xdr:colOff>210293</xdr:colOff>
      <xdr:row>204</xdr:row>
      <xdr:rowOff>76701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050" y="35423475"/>
          <a:ext cx="5677643" cy="3591426"/>
        </a:xfrm>
        <a:prstGeom prst="rect">
          <a:avLst/>
        </a:prstGeom>
      </xdr:spPr>
    </xdr:pic>
    <xdr:clientData/>
  </xdr:twoCellAnchor>
  <xdr:twoCellAnchor>
    <xdr:from>
      <xdr:col>0</xdr:col>
      <xdr:colOff>44823</xdr:colOff>
      <xdr:row>211</xdr:row>
      <xdr:rowOff>163604</xdr:rowOff>
    </xdr:from>
    <xdr:to>
      <xdr:col>8</xdr:col>
      <xdr:colOff>582706</xdr:colOff>
      <xdr:row>230</xdr:row>
      <xdr:rowOff>168087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3" name="Chart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211</xdr:row>
      <xdr:rowOff>163606</xdr:rowOff>
    </xdr:from>
    <xdr:to>
      <xdr:col>19</xdr:col>
      <xdr:colOff>22412</xdr:colOff>
      <xdr:row>229</xdr:row>
      <xdr:rowOff>44824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0</xdr:colOff>
      <xdr:row>231</xdr:row>
      <xdr:rowOff>145677</xdr:rowOff>
    </xdr:from>
    <xdr:to>
      <xdr:col>10</xdr:col>
      <xdr:colOff>201705</xdr:colOff>
      <xdr:row>256</xdr:row>
      <xdr:rowOff>74105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4252030"/>
          <a:ext cx="6813176" cy="4724546"/>
        </a:xfrm>
        <a:prstGeom prst="rect">
          <a:avLst/>
        </a:prstGeom>
      </xdr:spPr>
    </xdr:pic>
    <xdr:clientData/>
  </xdr:twoCellAnchor>
  <xdr:twoCellAnchor>
    <xdr:from>
      <xdr:col>17</xdr:col>
      <xdr:colOff>605117</xdr:colOff>
      <xdr:row>234</xdr:row>
      <xdr:rowOff>17929</xdr:rowOff>
    </xdr:from>
    <xdr:to>
      <xdr:col>24</xdr:col>
      <xdr:colOff>537882</xdr:colOff>
      <xdr:row>248</xdr:row>
      <xdr:rowOff>94129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6" name="Chart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11206</xdr:colOff>
      <xdr:row>250</xdr:row>
      <xdr:rowOff>51547</xdr:rowOff>
    </xdr:from>
    <xdr:to>
      <xdr:col>24</xdr:col>
      <xdr:colOff>549089</xdr:colOff>
      <xdr:row>264</xdr:row>
      <xdr:rowOff>105336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0</xdr:colOff>
      <xdr:row>286</xdr:row>
      <xdr:rowOff>0</xdr:rowOff>
    </xdr:from>
    <xdr:to>
      <xdr:col>10</xdr:col>
      <xdr:colOff>526676</xdr:colOff>
      <xdr:row>316</xdr:row>
      <xdr:rowOff>45539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54628676"/>
          <a:ext cx="7138147" cy="5782951"/>
        </a:xfrm>
        <a:prstGeom prst="rect">
          <a:avLst/>
        </a:prstGeom>
      </xdr:spPr>
    </xdr:pic>
    <xdr:clientData/>
  </xdr:twoCellAnchor>
  <xdr:twoCellAnchor>
    <xdr:from>
      <xdr:col>13</xdr:col>
      <xdr:colOff>1199029</xdr:colOff>
      <xdr:row>304</xdr:row>
      <xdr:rowOff>141195</xdr:rowOff>
    </xdr:from>
    <xdr:to>
      <xdr:col>19</xdr:col>
      <xdr:colOff>459441</xdr:colOff>
      <xdr:row>319</xdr:row>
      <xdr:rowOff>26895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9" name="Chart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287</xdr:row>
      <xdr:rowOff>129988</xdr:rowOff>
    </xdr:from>
    <xdr:to>
      <xdr:col>23</xdr:col>
      <xdr:colOff>537882</xdr:colOff>
      <xdr:row>302</xdr:row>
      <xdr:rowOff>4482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0</xdr:colOff>
      <xdr:row>322</xdr:row>
      <xdr:rowOff>0</xdr:rowOff>
    </xdr:from>
    <xdr:to>
      <xdr:col>10</xdr:col>
      <xdr:colOff>33617</xdr:colOff>
      <xdr:row>335</xdr:row>
      <xdr:rowOff>36771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61509088"/>
          <a:ext cx="6645088" cy="25244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334</xdr:row>
      <xdr:rowOff>100853</xdr:rowOff>
    </xdr:from>
    <xdr:to>
      <xdr:col>10</xdr:col>
      <xdr:colOff>0</xdr:colOff>
      <xdr:row>347</xdr:row>
      <xdr:rowOff>42361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63895941"/>
          <a:ext cx="6611471" cy="2429214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319</xdr:row>
      <xdr:rowOff>174812</xdr:rowOff>
    </xdr:from>
    <xdr:to>
      <xdr:col>23</xdr:col>
      <xdr:colOff>537882</xdr:colOff>
      <xdr:row>334</xdr:row>
      <xdr:rowOff>60512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3" name="Chart 2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335</xdr:row>
      <xdr:rowOff>186017</xdr:rowOff>
    </xdr:from>
    <xdr:to>
      <xdr:col>23</xdr:col>
      <xdr:colOff>537882</xdr:colOff>
      <xdr:row>350</xdr:row>
      <xdr:rowOff>60511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248450</xdr:colOff>
      <xdr:row>23</xdr:row>
      <xdr:rowOff>29140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5734850" cy="40486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9</xdr:col>
      <xdr:colOff>57150</xdr:colOff>
      <xdr:row>44</xdr:row>
      <xdr:rowOff>124002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58050"/>
          <a:ext cx="5543550" cy="12670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76200</xdr:rowOff>
    </xdr:from>
    <xdr:to>
      <xdr:col>9</xdr:col>
      <xdr:colOff>67450</xdr:colOff>
      <xdr:row>65</xdr:row>
      <xdr:rowOff>133918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477250"/>
          <a:ext cx="5553850" cy="40677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9</xdr:col>
      <xdr:colOff>295275</xdr:colOff>
      <xdr:row>106</xdr:row>
      <xdr:rowOff>57691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421100"/>
          <a:ext cx="5781675" cy="38772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28575</xdr:rowOff>
    </xdr:from>
    <xdr:to>
      <xdr:col>9</xdr:col>
      <xdr:colOff>343714</xdr:colOff>
      <xdr:row>113</xdr:row>
      <xdr:rowOff>66893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0069175"/>
          <a:ext cx="5830114" cy="15623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10</xdr:col>
      <xdr:colOff>0</xdr:colOff>
      <xdr:row>157</xdr:row>
      <xdr:rowOff>29298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4822150"/>
          <a:ext cx="6096000" cy="51823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9</xdr:col>
      <xdr:colOff>9524</xdr:colOff>
      <xdr:row>173</xdr:row>
      <xdr:rowOff>66845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1889700"/>
          <a:ext cx="5495924" cy="12193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9</xdr:col>
      <xdr:colOff>9525</xdr:colOff>
      <xdr:row>195</xdr:row>
      <xdr:rowOff>86323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3032700"/>
          <a:ext cx="5495925" cy="42868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105555</xdr:colOff>
      <xdr:row>18</xdr:row>
      <xdr:rowOff>479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91955" cy="34294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9</xdr:col>
      <xdr:colOff>143661</xdr:colOff>
      <xdr:row>29</xdr:row>
      <xdr:rowOff>143187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29000"/>
          <a:ext cx="5630061" cy="22386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10</xdr:col>
      <xdr:colOff>9525</xdr:colOff>
      <xdr:row>132</xdr:row>
      <xdr:rowOff>10297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621500"/>
          <a:ext cx="6105525" cy="55347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10</xdr:col>
      <xdr:colOff>77061</xdr:colOff>
      <xdr:row>233</xdr:row>
      <xdr:rowOff>124587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9052500"/>
          <a:ext cx="6173061" cy="54585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318</xdr:row>
      <xdr:rowOff>0</xdr:rowOff>
    </xdr:from>
    <xdr:to>
      <xdr:col>10</xdr:col>
      <xdr:colOff>28575</xdr:colOff>
      <xdr:row>328</xdr:row>
      <xdr:rowOff>86003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0579000"/>
          <a:ext cx="6124575" cy="19910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10</xdr:col>
      <xdr:colOff>66675</xdr:colOff>
      <xdr:row>349</xdr:row>
      <xdr:rowOff>558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62484000"/>
          <a:ext cx="6162675" cy="40010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440</xdr:row>
      <xdr:rowOff>0</xdr:rowOff>
    </xdr:from>
    <xdr:to>
      <xdr:col>10</xdr:col>
      <xdr:colOff>9524</xdr:colOff>
      <xdr:row>462</xdr:row>
      <xdr:rowOff>29164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3820000"/>
          <a:ext cx="6105524" cy="422016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462</xdr:row>
      <xdr:rowOff>0</xdr:rowOff>
    </xdr:from>
    <xdr:to>
      <xdr:col>10</xdr:col>
      <xdr:colOff>38101</xdr:colOff>
      <xdr:row>473</xdr:row>
      <xdr:rowOff>114608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88011000"/>
          <a:ext cx="6134100" cy="221010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6856</xdr:colOff>
      <xdr:row>19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02856" cy="3829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9</xdr:col>
      <xdr:colOff>191292</xdr:colOff>
      <xdr:row>36</xdr:row>
      <xdr:rowOff>95529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91100"/>
          <a:ext cx="5677692" cy="20005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9</xdr:col>
      <xdr:colOff>134134</xdr:colOff>
      <xdr:row>46</xdr:row>
      <xdr:rowOff>114582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96100"/>
          <a:ext cx="5620534" cy="2019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10</xdr:col>
      <xdr:colOff>0</xdr:colOff>
      <xdr:row>80</xdr:row>
      <xdr:rowOff>181532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506200"/>
          <a:ext cx="6096000" cy="399153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467.679988425924" createdVersion="6" refreshedVersion="6" minRefreshableVersion="3" recordCount="7">
  <cacheSource type="worksheet">
    <worksheetSource ref="K158:L165" sheet="More Statistics question"/>
  </cacheSource>
  <cacheFields count="2">
    <cacheField name="Defect data type" numFmtId="0">
      <sharedItems count="7">
        <s v="A"/>
        <s v="B"/>
        <s v="C"/>
        <s v="D"/>
        <s v="E"/>
        <s v="F"/>
        <s v="G"/>
      </sharedItems>
    </cacheField>
    <cacheField name="Frequency" numFmtId="0">
      <sharedItems containsSemiMixedTypes="0" containsString="0" containsNumber="1" containsInteger="1" minValue="10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30"/>
  </r>
  <r>
    <x v="1"/>
    <n v="40"/>
  </r>
  <r>
    <x v="2"/>
    <n v="20"/>
  </r>
  <r>
    <x v="3"/>
    <n v="10"/>
  </r>
  <r>
    <x v="4"/>
    <n v="45"/>
  </r>
  <r>
    <x v="5"/>
    <n v="25"/>
  </r>
  <r>
    <x v="6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K168:L176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Frequency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6:O70"/>
  <sheetViews>
    <sheetView topLeftCell="A71" workbookViewId="0">
      <selection activeCell="K71" sqref="K71"/>
    </sheetView>
  </sheetViews>
  <sheetFormatPr defaultRowHeight="15" x14ac:dyDescent="0.25"/>
  <sheetData>
    <row r="6" spans="12:13" x14ac:dyDescent="0.25">
      <c r="L6" t="s">
        <v>0</v>
      </c>
      <c r="M6">
        <v>50</v>
      </c>
    </row>
    <row r="7" spans="12:13" x14ac:dyDescent="0.25">
      <c r="L7" t="s">
        <v>3</v>
      </c>
      <c r="M7">
        <v>60</v>
      </c>
    </row>
    <row r="8" spans="12:13" x14ac:dyDescent="0.25">
      <c r="L8" t="s">
        <v>2</v>
      </c>
      <c r="M8">
        <v>55</v>
      </c>
    </row>
    <row r="9" spans="12:13" x14ac:dyDescent="0.25">
      <c r="L9" t="s">
        <v>1</v>
      </c>
      <c r="M9">
        <v>70</v>
      </c>
    </row>
    <row r="12" spans="12:13" x14ac:dyDescent="0.25">
      <c r="L12" t="s">
        <v>4</v>
      </c>
      <c r="M12">
        <f>AVERAGE(M6:M9)</f>
        <v>58.75</v>
      </c>
    </row>
    <row r="13" spans="12:13" x14ac:dyDescent="0.25">
      <c r="L13" t="s">
        <v>5</v>
      </c>
      <c r="M13">
        <f>MEDIAN(M6:M9)</f>
        <v>57.5</v>
      </c>
    </row>
    <row r="28" spans="11:11" x14ac:dyDescent="0.25">
      <c r="K28" t="s">
        <v>6</v>
      </c>
    </row>
    <row r="29" spans="11:11" x14ac:dyDescent="0.25">
      <c r="K29">
        <v>15</v>
      </c>
    </row>
    <row r="30" spans="11:11" x14ac:dyDescent="0.25">
      <c r="K30">
        <v>10</v>
      </c>
    </row>
    <row r="31" spans="11:11" x14ac:dyDescent="0.25">
      <c r="K31">
        <v>20</v>
      </c>
    </row>
    <row r="32" spans="11:11" x14ac:dyDescent="0.25">
      <c r="K32">
        <v>25</v>
      </c>
    </row>
    <row r="33" spans="11:14" x14ac:dyDescent="0.25">
      <c r="K33">
        <v>15</v>
      </c>
    </row>
    <row r="34" spans="11:14" x14ac:dyDescent="0.25">
      <c r="K34">
        <v>10</v>
      </c>
    </row>
    <row r="35" spans="11:14" x14ac:dyDescent="0.25">
      <c r="K35">
        <v>30</v>
      </c>
    </row>
    <row r="36" spans="11:14" x14ac:dyDescent="0.25">
      <c r="K36">
        <v>20</v>
      </c>
      <c r="M36" t="s">
        <v>4</v>
      </c>
      <c r="N36">
        <f>AVERAGE(K29:K48)</f>
        <v>17</v>
      </c>
    </row>
    <row r="37" spans="11:14" x14ac:dyDescent="0.25">
      <c r="K37">
        <v>15</v>
      </c>
      <c r="M37" t="s">
        <v>5</v>
      </c>
      <c r="N37">
        <f>MEDIAN(K29:K48)</f>
        <v>15</v>
      </c>
    </row>
    <row r="38" spans="11:14" x14ac:dyDescent="0.25">
      <c r="K38">
        <v>10</v>
      </c>
      <c r="M38" t="s">
        <v>7</v>
      </c>
      <c r="N38">
        <f>MODE(K29:K48)</f>
        <v>10</v>
      </c>
    </row>
    <row r="39" spans="11:14" x14ac:dyDescent="0.25">
      <c r="K39">
        <v>10</v>
      </c>
    </row>
    <row r="40" spans="11:14" x14ac:dyDescent="0.25">
      <c r="K40">
        <v>25</v>
      </c>
    </row>
    <row r="41" spans="11:14" x14ac:dyDescent="0.25">
      <c r="K41">
        <v>15</v>
      </c>
    </row>
    <row r="42" spans="11:14" x14ac:dyDescent="0.25">
      <c r="K42">
        <v>20</v>
      </c>
    </row>
    <row r="43" spans="11:14" x14ac:dyDescent="0.25">
      <c r="K43">
        <v>20</v>
      </c>
    </row>
    <row r="44" spans="11:14" x14ac:dyDescent="0.25">
      <c r="K44">
        <v>15</v>
      </c>
    </row>
    <row r="45" spans="11:14" x14ac:dyDescent="0.25">
      <c r="K45">
        <v>10</v>
      </c>
    </row>
    <row r="46" spans="11:14" x14ac:dyDescent="0.25">
      <c r="K46">
        <v>10</v>
      </c>
    </row>
    <row r="47" spans="11:14" x14ac:dyDescent="0.25">
      <c r="K47">
        <v>20</v>
      </c>
    </row>
    <row r="48" spans="11:14" x14ac:dyDescent="0.25">
      <c r="K48">
        <v>25</v>
      </c>
    </row>
    <row r="55" spans="11:15" x14ac:dyDescent="0.25">
      <c r="K55" t="s">
        <v>8</v>
      </c>
    </row>
    <row r="56" spans="11:15" x14ac:dyDescent="0.25">
      <c r="K56">
        <v>3</v>
      </c>
      <c r="L56">
        <v>4</v>
      </c>
      <c r="M56">
        <v>6</v>
      </c>
      <c r="N56">
        <v>7</v>
      </c>
      <c r="O56">
        <v>5</v>
      </c>
    </row>
    <row r="57" spans="11:15" x14ac:dyDescent="0.25">
      <c r="K57">
        <v>2</v>
      </c>
      <c r="L57">
        <v>2</v>
      </c>
      <c r="M57">
        <v>3</v>
      </c>
      <c r="N57">
        <v>2</v>
      </c>
      <c r="O57">
        <v>3</v>
      </c>
    </row>
    <row r="58" spans="11:15" x14ac:dyDescent="0.25">
      <c r="K58">
        <v>5</v>
      </c>
      <c r="L58">
        <v>3</v>
      </c>
      <c r="M58">
        <v>2</v>
      </c>
      <c r="N58">
        <v>3</v>
      </c>
      <c r="O58">
        <v>2</v>
      </c>
    </row>
    <row r="59" spans="11:15" x14ac:dyDescent="0.25">
      <c r="K59">
        <v>4</v>
      </c>
      <c r="L59">
        <v>5</v>
      </c>
      <c r="M59">
        <v>1</v>
      </c>
      <c r="N59">
        <v>4</v>
      </c>
      <c r="O59">
        <v>4</v>
      </c>
    </row>
    <row r="60" spans="11:15" x14ac:dyDescent="0.25">
      <c r="K60">
        <v>7</v>
      </c>
      <c r="L60">
        <v>2</v>
      </c>
      <c r="M60">
        <v>4</v>
      </c>
      <c r="N60">
        <v>5</v>
      </c>
      <c r="O60">
        <v>2</v>
      </c>
    </row>
    <row r="61" spans="11:15" x14ac:dyDescent="0.25">
      <c r="K61">
        <v>2</v>
      </c>
      <c r="L61">
        <v>4</v>
      </c>
      <c r="M61">
        <v>2</v>
      </c>
      <c r="N61">
        <v>1</v>
      </c>
      <c r="O61">
        <v>6</v>
      </c>
    </row>
    <row r="62" spans="11:15" x14ac:dyDescent="0.25">
      <c r="K62">
        <v>3</v>
      </c>
      <c r="L62">
        <v>2</v>
      </c>
      <c r="M62">
        <v>4</v>
      </c>
      <c r="N62">
        <v>6</v>
      </c>
      <c r="O62">
        <v>3</v>
      </c>
    </row>
    <row r="63" spans="11:15" x14ac:dyDescent="0.25">
      <c r="K63">
        <v>3</v>
      </c>
      <c r="L63">
        <v>1</v>
      </c>
      <c r="M63">
        <v>5</v>
      </c>
      <c r="N63">
        <v>2</v>
      </c>
      <c r="O63">
        <v>2</v>
      </c>
    </row>
    <row r="64" spans="11:15" x14ac:dyDescent="0.25">
      <c r="K64">
        <v>1</v>
      </c>
      <c r="L64">
        <v>3</v>
      </c>
      <c r="M64">
        <v>3</v>
      </c>
      <c r="N64">
        <v>4</v>
      </c>
      <c r="O64">
        <v>4</v>
      </c>
    </row>
    <row r="65" spans="11:15" x14ac:dyDescent="0.25">
      <c r="K65">
        <v>6</v>
      </c>
      <c r="L65">
        <v>5</v>
      </c>
      <c r="M65">
        <v>2</v>
      </c>
      <c r="N65">
        <v>3</v>
      </c>
      <c r="O65">
        <v>5</v>
      </c>
    </row>
    <row r="68" spans="11:15" x14ac:dyDescent="0.25">
      <c r="K68" t="s">
        <v>4</v>
      </c>
      <c r="L68">
        <f>AVERAGE(K56:O65)</f>
        <v>3.44</v>
      </c>
    </row>
    <row r="69" spans="11:15" x14ac:dyDescent="0.25">
      <c r="K69" t="s">
        <v>5</v>
      </c>
      <c r="L69">
        <f>MEDIAN(K56:O65)</f>
        <v>3</v>
      </c>
    </row>
    <row r="70" spans="11:15" x14ac:dyDescent="0.25">
      <c r="K70" t="s">
        <v>7</v>
      </c>
      <c r="L70">
        <f>MODE(K56:O65)</f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3:U333"/>
  <sheetViews>
    <sheetView topLeftCell="A336" zoomScale="94" workbookViewId="0">
      <selection activeCell="Z136" sqref="Z136"/>
    </sheetView>
  </sheetViews>
  <sheetFormatPr defaultRowHeight="15" x14ac:dyDescent="0.25"/>
  <cols>
    <col min="12" max="12" width="23" customWidth="1"/>
    <col min="14" max="14" width="21.85546875" customWidth="1"/>
    <col min="15" max="15" width="15.5703125" customWidth="1"/>
    <col min="16" max="16" width="22.7109375" customWidth="1"/>
    <col min="17" max="17" width="17.28515625" customWidth="1"/>
    <col min="18" max="18" width="19" bestFit="1" customWidth="1"/>
    <col min="20" max="20" width="18.7109375" bestFit="1" customWidth="1"/>
  </cols>
  <sheetData>
    <row r="3" spans="12:15" x14ac:dyDescent="0.25">
      <c r="L3" t="s">
        <v>9</v>
      </c>
    </row>
    <row r="4" spans="12:15" x14ac:dyDescent="0.25">
      <c r="L4">
        <v>120</v>
      </c>
    </row>
    <row r="5" spans="12:15" x14ac:dyDescent="0.25">
      <c r="L5">
        <v>110</v>
      </c>
    </row>
    <row r="6" spans="12:15" x14ac:dyDescent="0.25">
      <c r="L6">
        <v>130</v>
      </c>
    </row>
    <row r="7" spans="12:15" x14ac:dyDescent="0.25">
      <c r="L7">
        <v>115</v>
      </c>
    </row>
    <row r="8" spans="12:15" x14ac:dyDescent="0.25">
      <c r="L8">
        <v>125</v>
      </c>
    </row>
    <row r="9" spans="12:15" x14ac:dyDescent="0.25">
      <c r="L9">
        <v>105</v>
      </c>
    </row>
    <row r="10" spans="12:15" x14ac:dyDescent="0.25">
      <c r="L10">
        <v>135</v>
      </c>
    </row>
    <row r="11" spans="12:15" x14ac:dyDescent="0.25">
      <c r="L11">
        <v>115</v>
      </c>
    </row>
    <row r="12" spans="12:15" x14ac:dyDescent="0.25">
      <c r="L12">
        <v>125</v>
      </c>
    </row>
    <row r="13" spans="12:15" x14ac:dyDescent="0.25">
      <c r="L13">
        <v>140</v>
      </c>
    </row>
    <row r="14" spans="12:15" ht="15.75" thickBot="1" x14ac:dyDescent="0.3"/>
    <row r="15" spans="12:15" x14ac:dyDescent="0.25">
      <c r="N15" s="3" t="s">
        <v>10</v>
      </c>
      <c r="O15" s="3"/>
    </row>
    <row r="16" spans="12:15" x14ac:dyDescent="0.25">
      <c r="N16" s="1"/>
      <c r="O16" s="1"/>
    </row>
    <row r="17" spans="14:15" x14ac:dyDescent="0.25">
      <c r="N17" s="1" t="s">
        <v>11</v>
      </c>
      <c r="O17" s="1">
        <v>122</v>
      </c>
    </row>
    <row r="18" spans="14:15" x14ac:dyDescent="0.25">
      <c r="N18" s="1" t="s">
        <v>12</v>
      </c>
      <c r="O18" s="1">
        <v>3.5118845842842457</v>
      </c>
    </row>
    <row r="19" spans="14:15" x14ac:dyDescent="0.25">
      <c r="N19" s="1" t="s">
        <v>13</v>
      </c>
      <c r="O19" s="1">
        <v>122.5</v>
      </c>
    </row>
    <row r="20" spans="14:15" x14ac:dyDescent="0.25">
      <c r="N20" s="1" t="s">
        <v>14</v>
      </c>
      <c r="O20" s="1">
        <v>115</v>
      </c>
    </row>
    <row r="21" spans="14:15" x14ac:dyDescent="0.25">
      <c r="N21" s="1" t="s">
        <v>15</v>
      </c>
      <c r="O21" s="1">
        <v>11.105554165971787</v>
      </c>
    </row>
    <row r="22" spans="14:15" x14ac:dyDescent="0.25">
      <c r="N22" s="1" t="s">
        <v>16</v>
      </c>
      <c r="O22" s="1">
        <v>123.33333333333333</v>
      </c>
    </row>
    <row r="23" spans="14:15" x14ac:dyDescent="0.25">
      <c r="N23" s="1" t="s">
        <v>17</v>
      </c>
      <c r="O23" s="1">
        <v>-0.79711468224981585</v>
      </c>
    </row>
    <row r="24" spans="14:15" x14ac:dyDescent="0.25">
      <c r="N24" s="1" t="s">
        <v>18</v>
      </c>
      <c r="O24" s="1">
        <v>0.12776660198250986</v>
      </c>
    </row>
    <row r="25" spans="14:15" x14ac:dyDescent="0.25">
      <c r="N25" s="1" t="s">
        <v>19</v>
      </c>
      <c r="O25" s="1">
        <v>35</v>
      </c>
    </row>
    <row r="26" spans="14:15" x14ac:dyDescent="0.25">
      <c r="N26" s="1" t="s">
        <v>20</v>
      </c>
      <c r="O26" s="1">
        <v>105</v>
      </c>
    </row>
    <row r="27" spans="14:15" x14ac:dyDescent="0.25">
      <c r="N27" s="1" t="s">
        <v>21</v>
      </c>
      <c r="O27" s="1">
        <v>140</v>
      </c>
    </row>
    <row r="28" spans="14:15" x14ac:dyDescent="0.25">
      <c r="N28" s="1" t="s">
        <v>22</v>
      </c>
      <c r="O28" s="1">
        <v>1220</v>
      </c>
    </row>
    <row r="29" spans="14:15" ht="15.75" thickBot="1" x14ac:dyDescent="0.3">
      <c r="N29" s="2" t="s">
        <v>23</v>
      </c>
      <c r="O29" s="2">
        <v>10</v>
      </c>
    </row>
    <row r="37" spans="11:15" ht="15.75" thickBot="1" x14ac:dyDescent="0.3">
      <c r="K37" s="4" t="s">
        <v>24</v>
      </c>
      <c r="L37" s="4"/>
      <c r="M37" s="4"/>
    </row>
    <row r="38" spans="11:15" x14ac:dyDescent="0.25">
      <c r="K38" s="4"/>
      <c r="L38" s="4"/>
      <c r="M38" s="4"/>
      <c r="N38" s="3" t="s">
        <v>10</v>
      </c>
      <c r="O38" s="3"/>
    </row>
    <row r="39" spans="11:15" x14ac:dyDescent="0.25">
      <c r="K39" s="4">
        <v>500</v>
      </c>
      <c r="N39" s="1"/>
      <c r="O39" s="1"/>
    </row>
    <row r="40" spans="11:15" x14ac:dyDescent="0.25">
      <c r="K40" s="4">
        <v>700</v>
      </c>
      <c r="N40" s="1" t="s">
        <v>11</v>
      </c>
      <c r="O40" s="1">
        <v>603.33333333333337</v>
      </c>
    </row>
    <row r="41" spans="11:15" x14ac:dyDescent="0.25">
      <c r="K41" s="4">
        <v>400</v>
      </c>
      <c r="N41" s="1" t="s">
        <v>12</v>
      </c>
      <c r="O41" s="1">
        <v>21.963048033622346</v>
      </c>
    </row>
    <row r="42" spans="11:15" x14ac:dyDescent="0.25">
      <c r="K42" s="4">
        <v>600</v>
      </c>
      <c r="N42" s="1" t="s">
        <v>13</v>
      </c>
      <c r="O42" s="1">
        <v>600</v>
      </c>
    </row>
    <row r="43" spans="11:15" x14ac:dyDescent="0.25">
      <c r="K43" s="4">
        <v>550</v>
      </c>
      <c r="N43" s="1" t="s">
        <v>14</v>
      </c>
      <c r="O43" s="1">
        <v>600</v>
      </c>
    </row>
    <row r="44" spans="11:15" x14ac:dyDescent="0.25">
      <c r="K44" s="4">
        <v>750</v>
      </c>
      <c r="N44" s="1" t="s">
        <v>15</v>
      </c>
      <c r="O44" s="1">
        <v>120.2965683958444</v>
      </c>
    </row>
    <row r="45" spans="11:15" x14ac:dyDescent="0.25">
      <c r="K45" s="4">
        <v>650</v>
      </c>
      <c r="N45" s="1" t="s">
        <v>16</v>
      </c>
      <c r="O45" s="1">
        <v>14471.264367816071</v>
      </c>
    </row>
    <row r="46" spans="11:15" x14ac:dyDescent="0.25">
      <c r="K46" s="4">
        <v>500</v>
      </c>
      <c r="N46" s="1" t="s">
        <v>17</v>
      </c>
      <c r="O46" s="1">
        <v>-0.83982661724272623</v>
      </c>
    </row>
    <row r="47" spans="11:15" x14ac:dyDescent="0.25">
      <c r="K47" s="4">
        <v>600</v>
      </c>
      <c r="N47" s="1" t="s">
        <v>18</v>
      </c>
      <c r="O47" s="1">
        <v>2.7636981733140505E-2</v>
      </c>
    </row>
    <row r="48" spans="11:15" x14ac:dyDescent="0.25">
      <c r="K48" s="4">
        <v>550</v>
      </c>
      <c r="N48" s="1" t="s">
        <v>19</v>
      </c>
      <c r="O48" s="1">
        <v>400</v>
      </c>
    </row>
    <row r="49" spans="11:15" x14ac:dyDescent="0.25">
      <c r="K49" s="4">
        <v>800</v>
      </c>
      <c r="L49" s="4"/>
      <c r="M49" s="4"/>
      <c r="N49" s="1" t="s">
        <v>20</v>
      </c>
      <c r="O49" s="1">
        <v>400</v>
      </c>
    </row>
    <row r="50" spans="11:15" x14ac:dyDescent="0.25">
      <c r="K50" s="4">
        <v>450</v>
      </c>
      <c r="N50" s="1" t="s">
        <v>21</v>
      </c>
      <c r="O50" s="1">
        <v>800</v>
      </c>
    </row>
    <row r="51" spans="11:15" x14ac:dyDescent="0.25">
      <c r="K51" s="4">
        <v>700</v>
      </c>
      <c r="N51" s="1" t="s">
        <v>22</v>
      </c>
      <c r="O51" s="1">
        <v>18100</v>
      </c>
    </row>
    <row r="52" spans="11:15" ht="15.75" thickBot="1" x14ac:dyDescent="0.3">
      <c r="K52" s="4">
        <v>550</v>
      </c>
      <c r="N52" s="2" t="s">
        <v>23</v>
      </c>
      <c r="O52" s="2">
        <v>30</v>
      </c>
    </row>
    <row r="53" spans="11:15" x14ac:dyDescent="0.25">
      <c r="K53" s="4">
        <v>600</v>
      </c>
    </row>
    <row r="54" spans="11:15" x14ac:dyDescent="0.25">
      <c r="K54" s="4">
        <v>400</v>
      </c>
    </row>
    <row r="55" spans="11:15" x14ac:dyDescent="0.25">
      <c r="K55" s="4">
        <v>650</v>
      </c>
    </row>
    <row r="56" spans="11:15" x14ac:dyDescent="0.25">
      <c r="K56" s="4">
        <v>500</v>
      </c>
    </row>
    <row r="57" spans="11:15" x14ac:dyDescent="0.25">
      <c r="K57" s="4">
        <v>750</v>
      </c>
    </row>
    <row r="58" spans="11:15" x14ac:dyDescent="0.25">
      <c r="K58" s="4">
        <v>550</v>
      </c>
    </row>
    <row r="59" spans="11:15" x14ac:dyDescent="0.25">
      <c r="K59" s="4">
        <v>700</v>
      </c>
    </row>
    <row r="60" spans="11:15" x14ac:dyDescent="0.25">
      <c r="K60" s="4">
        <v>600</v>
      </c>
    </row>
    <row r="61" spans="11:15" x14ac:dyDescent="0.25">
      <c r="K61" s="4">
        <v>500</v>
      </c>
    </row>
    <row r="62" spans="11:15" x14ac:dyDescent="0.25">
      <c r="K62" s="4">
        <v>800</v>
      </c>
    </row>
    <row r="63" spans="11:15" x14ac:dyDescent="0.25">
      <c r="K63" s="4">
        <v>550</v>
      </c>
    </row>
    <row r="64" spans="11:15" x14ac:dyDescent="0.25">
      <c r="K64" s="4">
        <v>650</v>
      </c>
    </row>
    <row r="65" spans="11:15" x14ac:dyDescent="0.25">
      <c r="K65" s="4">
        <v>400</v>
      </c>
    </row>
    <row r="66" spans="11:15" x14ac:dyDescent="0.25">
      <c r="K66" s="4">
        <v>600</v>
      </c>
    </row>
    <row r="67" spans="11:15" x14ac:dyDescent="0.25">
      <c r="K67" s="4">
        <v>750</v>
      </c>
    </row>
    <row r="68" spans="11:15" x14ac:dyDescent="0.25">
      <c r="K68" s="4">
        <v>800</v>
      </c>
    </row>
    <row r="70" spans="11:15" x14ac:dyDescent="0.25">
      <c r="L70" s="4" t="s">
        <v>25</v>
      </c>
    </row>
    <row r="71" spans="11:15" x14ac:dyDescent="0.25">
      <c r="L71" s="4">
        <v>3</v>
      </c>
    </row>
    <row r="72" spans="11:15" ht="15.75" thickBot="1" x14ac:dyDescent="0.3">
      <c r="L72" s="4">
        <v>5</v>
      </c>
    </row>
    <row r="73" spans="11:15" x14ac:dyDescent="0.25">
      <c r="L73" s="4">
        <v>2</v>
      </c>
      <c r="N73" s="3" t="s">
        <v>25</v>
      </c>
      <c r="O73" s="3"/>
    </row>
    <row r="74" spans="11:15" x14ac:dyDescent="0.25">
      <c r="L74" s="4">
        <v>4</v>
      </c>
      <c r="N74" s="1"/>
      <c r="O74" s="1"/>
    </row>
    <row r="75" spans="11:15" x14ac:dyDescent="0.25">
      <c r="L75" s="4">
        <v>6</v>
      </c>
      <c r="N75" s="1" t="s">
        <v>11</v>
      </c>
      <c r="O75" s="1">
        <v>3.52</v>
      </c>
    </row>
    <row r="76" spans="11:15" x14ac:dyDescent="0.25">
      <c r="L76" s="4">
        <v>2</v>
      </c>
      <c r="N76" s="1" t="s">
        <v>12</v>
      </c>
      <c r="O76" s="1">
        <v>0.21616320365003128</v>
      </c>
    </row>
    <row r="77" spans="11:15" x14ac:dyDescent="0.25">
      <c r="L77" s="4">
        <v>3</v>
      </c>
      <c r="N77" s="1" t="s">
        <v>13</v>
      </c>
      <c r="O77" s="1">
        <v>3</v>
      </c>
    </row>
    <row r="78" spans="11:15" x14ac:dyDescent="0.25">
      <c r="L78" s="4">
        <v>4</v>
      </c>
      <c r="N78" s="1" t="s">
        <v>14</v>
      </c>
      <c r="O78" s="1">
        <v>2</v>
      </c>
    </row>
    <row r="79" spans="11:15" x14ac:dyDescent="0.25">
      <c r="L79" s="4">
        <v>2</v>
      </c>
      <c r="N79" s="1" t="s">
        <v>15</v>
      </c>
      <c r="O79" s="1">
        <v>1.5285046714394579</v>
      </c>
    </row>
    <row r="80" spans="11:15" x14ac:dyDescent="0.25">
      <c r="L80" s="4">
        <v>5</v>
      </c>
      <c r="N80" s="1" t="s">
        <v>16</v>
      </c>
      <c r="O80" s="1">
        <v>2.3363265306122454</v>
      </c>
    </row>
    <row r="81" spans="12:15" x14ac:dyDescent="0.25">
      <c r="L81" s="4">
        <v>7</v>
      </c>
      <c r="N81" s="1" t="s">
        <v>17</v>
      </c>
      <c r="O81" s="1">
        <v>-0.50951156518463137</v>
      </c>
    </row>
    <row r="82" spans="12:15" x14ac:dyDescent="0.25">
      <c r="L82" s="4">
        <v>2</v>
      </c>
      <c r="N82" s="1" t="s">
        <v>18</v>
      </c>
      <c r="O82" s="1">
        <v>0.51422075031506975</v>
      </c>
    </row>
    <row r="83" spans="12:15" x14ac:dyDescent="0.25">
      <c r="L83" s="4">
        <v>3</v>
      </c>
      <c r="N83" s="1" t="s">
        <v>19</v>
      </c>
      <c r="O83" s="1">
        <v>6</v>
      </c>
    </row>
    <row r="84" spans="12:15" x14ac:dyDescent="0.25">
      <c r="L84" s="4">
        <v>4</v>
      </c>
      <c r="N84" s="1" t="s">
        <v>20</v>
      </c>
      <c r="O84" s="1">
        <v>1</v>
      </c>
    </row>
    <row r="85" spans="12:15" x14ac:dyDescent="0.25">
      <c r="L85" s="4">
        <v>2</v>
      </c>
      <c r="N85" s="1" t="s">
        <v>21</v>
      </c>
      <c r="O85" s="1">
        <v>7</v>
      </c>
    </row>
    <row r="86" spans="12:15" x14ac:dyDescent="0.25">
      <c r="L86" s="4">
        <v>4</v>
      </c>
      <c r="N86" s="1" t="s">
        <v>22</v>
      </c>
      <c r="O86" s="1">
        <v>176</v>
      </c>
    </row>
    <row r="87" spans="12:15" ht="15.75" thickBot="1" x14ac:dyDescent="0.3">
      <c r="L87" s="4">
        <v>2</v>
      </c>
      <c r="N87" s="2" t="s">
        <v>23</v>
      </c>
      <c r="O87" s="2">
        <v>50</v>
      </c>
    </row>
    <row r="88" spans="12:15" x14ac:dyDescent="0.25">
      <c r="L88" s="4">
        <v>3</v>
      </c>
    </row>
    <row r="89" spans="12:15" x14ac:dyDescent="0.25">
      <c r="L89" s="4">
        <v>5</v>
      </c>
    </row>
    <row r="90" spans="12:15" x14ac:dyDescent="0.25">
      <c r="L90" s="4">
        <v>6</v>
      </c>
    </row>
    <row r="91" spans="12:15" x14ac:dyDescent="0.25">
      <c r="L91" s="4">
        <v>3</v>
      </c>
    </row>
    <row r="92" spans="12:15" x14ac:dyDescent="0.25">
      <c r="L92" s="4">
        <v>2</v>
      </c>
    </row>
    <row r="93" spans="12:15" x14ac:dyDescent="0.25">
      <c r="L93" s="4">
        <v>1</v>
      </c>
    </row>
    <row r="94" spans="12:15" x14ac:dyDescent="0.25">
      <c r="L94" s="4">
        <v>4</v>
      </c>
    </row>
    <row r="95" spans="12:15" x14ac:dyDescent="0.25">
      <c r="L95" s="4">
        <v>2</v>
      </c>
    </row>
    <row r="96" spans="12:15" x14ac:dyDescent="0.25">
      <c r="L96" s="4">
        <v>4</v>
      </c>
    </row>
    <row r="97" spans="12:12" x14ac:dyDescent="0.25">
      <c r="L97" s="4">
        <v>5</v>
      </c>
    </row>
    <row r="98" spans="12:12" x14ac:dyDescent="0.25">
      <c r="L98" s="4">
        <v>3</v>
      </c>
    </row>
    <row r="99" spans="12:12" x14ac:dyDescent="0.25">
      <c r="L99" s="4">
        <v>2</v>
      </c>
    </row>
    <row r="100" spans="12:12" x14ac:dyDescent="0.25">
      <c r="L100" s="4">
        <v>7</v>
      </c>
    </row>
    <row r="101" spans="12:12" x14ac:dyDescent="0.25">
      <c r="L101" s="4">
        <v>2</v>
      </c>
    </row>
    <row r="102" spans="12:12" x14ac:dyDescent="0.25">
      <c r="L102" s="4">
        <v>3</v>
      </c>
    </row>
    <row r="103" spans="12:12" x14ac:dyDescent="0.25">
      <c r="L103" s="4">
        <v>4</v>
      </c>
    </row>
    <row r="104" spans="12:12" x14ac:dyDescent="0.25">
      <c r="L104" s="4">
        <v>5</v>
      </c>
    </row>
    <row r="105" spans="12:12" x14ac:dyDescent="0.25">
      <c r="L105" s="4">
        <v>1</v>
      </c>
    </row>
    <row r="106" spans="12:12" x14ac:dyDescent="0.25">
      <c r="L106" s="4">
        <v>6</v>
      </c>
    </row>
    <row r="107" spans="12:12" x14ac:dyDescent="0.25">
      <c r="L107" s="4">
        <v>2</v>
      </c>
    </row>
    <row r="108" spans="12:12" x14ac:dyDescent="0.25">
      <c r="L108" s="4">
        <v>4</v>
      </c>
    </row>
    <row r="109" spans="12:12" x14ac:dyDescent="0.25">
      <c r="L109" s="4">
        <v>3</v>
      </c>
    </row>
    <row r="110" spans="12:12" x14ac:dyDescent="0.25">
      <c r="L110" s="4">
        <v>5</v>
      </c>
    </row>
    <row r="111" spans="12:12" x14ac:dyDescent="0.25">
      <c r="L111" s="4">
        <v>3</v>
      </c>
    </row>
    <row r="112" spans="12:12" x14ac:dyDescent="0.25">
      <c r="L112" s="4">
        <v>2</v>
      </c>
    </row>
    <row r="113" spans="12:17" x14ac:dyDescent="0.25">
      <c r="L113" s="4">
        <v>4</v>
      </c>
    </row>
    <row r="114" spans="12:17" x14ac:dyDescent="0.25">
      <c r="L114" s="4">
        <v>2</v>
      </c>
    </row>
    <row r="115" spans="12:17" x14ac:dyDescent="0.25">
      <c r="L115" s="4">
        <v>6</v>
      </c>
    </row>
    <row r="116" spans="12:17" x14ac:dyDescent="0.25">
      <c r="L116" s="4">
        <v>3</v>
      </c>
    </row>
    <row r="117" spans="12:17" x14ac:dyDescent="0.25">
      <c r="L117" s="4">
        <v>2</v>
      </c>
    </row>
    <row r="118" spans="12:17" x14ac:dyDescent="0.25">
      <c r="L118" s="4">
        <v>4</v>
      </c>
    </row>
    <row r="119" spans="12:17" x14ac:dyDescent="0.25">
      <c r="L119" s="4">
        <v>5</v>
      </c>
    </row>
    <row r="120" spans="12:17" x14ac:dyDescent="0.25">
      <c r="L120" s="4">
        <v>3</v>
      </c>
    </row>
    <row r="123" spans="12:17" ht="15.75" thickBot="1" x14ac:dyDescent="0.3">
      <c r="L123" s="4">
        <v>120</v>
      </c>
    </row>
    <row r="124" spans="12:17" x14ac:dyDescent="0.25">
      <c r="L124" s="4">
        <v>150</v>
      </c>
      <c r="N124" s="3" t="s">
        <v>10</v>
      </c>
      <c r="O124" s="3"/>
    </row>
    <row r="125" spans="12:17" x14ac:dyDescent="0.25">
      <c r="L125" s="4">
        <v>110</v>
      </c>
      <c r="N125" s="1"/>
      <c r="O125" s="1"/>
      <c r="Q125" s="4" t="s">
        <v>26</v>
      </c>
    </row>
    <row r="126" spans="12:17" x14ac:dyDescent="0.25">
      <c r="L126" s="4">
        <v>135</v>
      </c>
      <c r="N126" s="1" t="s">
        <v>11</v>
      </c>
      <c r="O126" s="1">
        <v>132.5</v>
      </c>
      <c r="Q126" s="4">
        <f>AVERAGE(L123:L134)</f>
        <v>132.5</v>
      </c>
    </row>
    <row r="127" spans="12:17" x14ac:dyDescent="0.25">
      <c r="L127" s="4">
        <v>125</v>
      </c>
      <c r="N127" s="1" t="s">
        <v>12</v>
      </c>
      <c r="O127" s="1">
        <v>3.9648073054937956</v>
      </c>
    </row>
    <row r="128" spans="12:17" x14ac:dyDescent="0.25">
      <c r="L128" s="4">
        <v>140</v>
      </c>
      <c r="N128" s="1" t="s">
        <v>13</v>
      </c>
      <c r="O128" s="1">
        <v>132.5</v>
      </c>
    </row>
    <row r="129" spans="12:15" x14ac:dyDescent="0.25">
      <c r="L129" s="4">
        <v>130</v>
      </c>
      <c r="N129" s="1" t="s">
        <v>14</v>
      </c>
      <c r="O129" s="1">
        <v>135</v>
      </c>
    </row>
    <row r="130" spans="12:15" x14ac:dyDescent="0.25">
      <c r="L130" s="4">
        <v>155</v>
      </c>
      <c r="N130" s="1" t="s">
        <v>15</v>
      </c>
      <c r="O130" s="1">
        <v>13.734495390671025</v>
      </c>
    </row>
    <row r="131" spans="12:15" x14ac:dyDescent="0.25">
      <c r="L131" s="4">
        <v>115</v>
      </c>
      <c r="N131" s="1" t="s">
        <v>16</v>
      </c>
      <c r="O131" s="1">
        <v>188.63636363636363</v>
      </c>
    </row>
    <row r="132" spans="12:15" x14ac:dyDescent="0.25">
      <c r="L132" s="4">
        <v>145</v>
      </c>
      <c r="N132" s="1" t="s">
        <v>17</v>
      </c>
      <c r="O132" s="1">
        <v>-0.68787922775439059</v>
      </c>
    </row>
    <row r="133" spans="12:15" x14ac:dyDescent="0.25">
      <c r="L133" s="4">
        <v>135</v>
      </c>
      <c r="N133" s="1" t="s">
        <v>18</v>
      </c>
      <c r="O133" s="1">
        <v>2.4223047810003414E-17</v>
      </c>
    </row>
    <row r="134" spans="12:15" x14ac:dyDescent="0.25">
      <c r="L134" s="4">
        <v>130</v>
      </c>
      <c r="N134" s="1" t="s">
        <v>19</v>
      </c>
      <c r="O134" s="1">
        <v>45</v>
      </c>
    </row>
    <row r="135" spans="12:15" x14ac:dyDescent="0.25">
      <c r="N135" s="1" t="s">
        <v>20</v>
      </c>
      <c r="O135" s="1">
        <v>110</v>
      </c>
    </row>
    <row r="136" spans="12:15" x14ac:dyDescent="0.25">
      <c r="N136" s="1" t="s">
        <v>21</v>
      </c>
      <c r="O136" s="1">
        <v>155</v>
      </c>
    </row>
    <row r="137" spans="12:15" x14ac:dyDescent="0.25">
      <c r="N137" s="1" t="s">
        <v>22</v>
      </c>
      <c r="O137" s="1">
        <v>1590</v>
      </c>
    </row>
    <row r="138" spans="12:15" ht="15.75" thickBot="1" x14ac:dyDescent="0.3">
      <c r="N138" s="2" t="s">
        <v>23</v>
      </c>
      <c r="O138" s="2">
        <v>12</v>
      </c>
    </row>
    <row r="141" spans="12:15" x14ac:dyDescent="0.25">
      <c r="L141" t="s">
        <v>28</v>
      </c>
    </row>
    <row r="143" spans="12:15" x14ac:dyDescent="0.25">
      <c r="L143">
        <v>8</v>
      </c>
    </row>
    <row r="144" spans="12:15" ht="15.75" thickBot="1" x14ac:dyDescent="0.3">
      <c r="L144">
        <v>7</v>
      </c>
    </row>
    <row r="145" spans="12:17" x14ac:dyDescent="0.25">
      <c r="L145">
        <v>9</v>
      </c>
      <c r="N145" s="3" t="s">
        <v>10</v>
      </c>
      <c r="O145" s="3"/>
    </row>
    <row r="146" spans="12:17" x14ac:dyDescent="0.25">
      <c r="L146">
        <v>6</v>
      </c>
      <c r="N146" s="1"/>
      <c r="O146" s="1"/>
      <c r="Q146" t="s">
        <v>27</v>
      </c>
    </row>
    <row r="147" spans="12:17" x14ac:dyDescent="0.25">
      <c r="L147">
        <v>7</v>
      </c>
      <c r="N147" s="1" t="s">
        <v>11</v>
      </c>
      <c r="O147" s="1">
        <v>7.5</v>
      </c>
    </row>
    <row r="148" spans="12:17" x14ac:dyDescent="0.25">
      <c r="L148">
        <v>8</v>
      </c>
      <c r="N148" s="1" t="s">
        <v>12</v>
      </c>
      <c r="O148" s="1">
        <v>0.14638501094227996</v>
      </c>
      <c r="Q148">
        <f>AVERAGE(L143:L192)</f>
        <v>7.5</v>
      </c>
    </row>
    <row r="149" spans="12:17" x14ac:dyDescent="0.25">
      <c r="L149">
        <v>9</v>
      </c>
      <c r="N149" s="1" t="s">
        <v>13</v>
      </c>
      <c r="O149" s="1">
        <v>7.5</v>
      </c>
    </row>
    <row r="150" spans="12:17" x14ac:dyDescent="0.25">
      <c r="L150">
        <v>8</v>
      </c>
      <c r="N150" s="1" t="s">
        <v>14</v>
      </c>
      <c r="O150" s="1">
        <v>8</v>
      </c>
    </row>
    <row r="151" spans="12:17" x14ac:dyDescent="0.25">
      <c r="L151">
        <v>7</v>
      </c>
      <c r="N151" s="1" t="s">
        <v>15</v>
      </c>
      <c r="O151" s="1">
        <v>1.0350983390135313</v>
      </c>
    </row>
    <row r="152" spans="12:17" x14ac:dyDescent="0.25">
      <c r="L152">
        <v>6</v>
      </c>
      <c r="N152" s="1" t="s">
        <v>16</v>
      </c>
      <c r="O152" s="1">
        <v>1.0714285714285714</v>
      </c>
    </row>
    <row r="153" spans="12:17" x14ac:dyDescent="0.25">
      <c r="L153">
        <v>8</v>
      </c>
      <c r="N153" s="1" t="s">
        <v>17</v>
      </c>
      <c r="O153" s="1">
        <v>-1.1205673758865267</v>
      </c>
    </row>
    <row r="154" spans="12:17" x14ac:dyDescent="0.25">
      <c r="L154">
        <v>9</v>
      </c>
      <c r="N154" s="1" t="s">
        <v>18</v>
      </c>
      <c r="O154" s="1">
        <v>0</v>
      </c>
    </row>
    <row r="155" spans="12:17" x14ac:dyDescent="0.25">
      <c r="L155">
        <v>7</v>
      </c>
      <c r="N155" s="1" t="s">
        <v>19</v>
      </c>
      <c r="O155" s="1">
        <v>3</v>
      </c>
    </row>
    <row r="156" spans="12:17" x14ac:dyDescent="0.25">
      <c r="L156">
        <v>8</v>
      </c>
      <c r="N156" s="1" t="s">
        <v>20</v>
      </c>
      <c r="O156" s="1">
        <v>6</v>
      </c>
    </row>
    <row r="157" spans="12:17" x14ac:dyDescent="0.25">
      <c r="L157">
        <v>7</v>
      </c>
      <c r="N157" s="1" t="s">
        <v>21</v>
      </c>
      <c r="O157" s="1">
        <v>9</v>
      </c>
    </row>
    <row r="158" spans="12:17" x14ac:dyDescent="0.25">
      <c r="L158">
        <v>6</v>
      </c>
      <c r="N158" s="1" t="s">
        <v>22</v>
      </c>
      <c r="O158" s="1">
        <v>375</v>
      </c>
    </row>
    <row r="159" spans="12:17" ht="15.75" thickBot="1" x14ac:dyDescent="0.3">
      <c r="L159">
        <v>8</v>
      </c>
      <c r="N159" s="2" t="s">
        <v>23</v>
      </c>
      <c r="O159" s="2">
        <v>50</v>
      </c>
    </row>
    <row r="160" spans="12:17" x14ac:dyDescent="0.25">
      <c r="L160">
        <v>9</v>
      </c>
    </row>
    <row r="161" spans="12:12" x14ac:dyDescent="0.25">
      <c r="L161">
        <v>6</v>
      </c>
    </row>
    <row r="162" spans="12:12" x14ac:dyDescent="0.25">
      <c r="L162">
        <v>7</v>
      </c>
    </row>
    <row r="163" spans="12:12" x14ac:dyDescent="0.25">
      <c r="L163">
        <v>8</v>
      </c>
    </row>
    <row r="164" spans="12:12" x14ac:dyDescent="0.25">
      <c r="L164">
        <v>9</v>
      </c>
    </row>
    <row r="165" spans="12:12" x14ac:dyDescent="0.25">
      <c r="L165">
        <v>7</v>
      </c>
    </row>
    <row r="166" spans="12:12" x14ac:dyDescent="0.25">
      <c r="L166">
        <v>6</v>
      </c>
    </row>
    <row r="167" spans="12:12" x14ac:dyDescent="0.25">
      <c r="L167">
        <v>7</v>
      </c>
    </row>
    <row r="168" spans="12:12" x14ac:dyDescent="0.25">
      <c r="L168">
        <v>8</v>
      </c>
    </row>
    <row r="169" spans="12:12" x14ac:dyDescent="0.25">
      <c r="L169">
        <v>9</v>
      </c>
    </row>
    <row r="170" spans="12:12" x14ac:dyDescent="0.25">
      <c r="L170">
        <v>8</v>
      </c>
    </row>
    <row r="171" spans="12:12" x14ac:dyDescent="0.25">
      <c r="L171">
        <v>7</v>
      </c>
    </row>
    <row r="172" spans="12:12" x14ac:dyDescent="0.25">
      <c r="L172">
        <v>6</v>
      </c>
    </row>
    <row r="173" spans="12:12" x14ac:dyDescent="0.25">
      <c r="L173">
        <v>9</v>
      </c>
    </row>
    <row r="174" spans="12:12" x14ac:dyDescent="0.25">
      <c r="L174">
        <v>8</v>
      </c>
    </row>
    <row r="175" spans="12:12" x14ac:dyDescent="0.25">
      <c r="L175">
        <v>7</v>
      </c>
    </row>
    <row r="176" spans="12:12" x14ac:dyDescent="0.25">
      <c r="L176">
        <v>6</v>
      </c>
    </row>
    <row r="177" spans="12:12" x14ac:dyDescent="0.25">
      <c r="L177">
        <v>8</v>
      </c>
    </row>
    <row r="178" spans="12:12" x14ac:dyDescent="0.25">
      <c r="L178">
        <v>9</v>
      </c>
    </row>
    <row r="179" spans="12:12" x14ac:dyDescent="0.25">
      <c r="L179">
        <v>7</v>
      </c>
    </row>
    <row r="180" spans="12:12" x14ac:dyDescent="0.25">
      <c r="L180">
        <v>8</v>
      </c>
    </row>
    <row r="181" spans="12:12" x14ac:dyDescent="0.25">
      <c r="L181">
        <v>7</v>
      </c>
    </row>
    <row r="182" spans="12:12" x14ac:dyDescent="0.25">
      <c r="L182">
        <v>6</v>
      </c>
    </row>
    <row r="183" spans="12:12" x14ac:dyDescent="0.25">
      <c r="L183">
        <v>9</v>
      </c>
    </row>
    <row r="184" spans="12:12" x14ac:dyDescent="0.25">
      <c r="L184">
        <v>8</v>
      </c>
    </row>
    <row r="185" spans="12:12" x14ac:dyDescent="0.25">
      <c r="L185">
        <v>7</v>
      </c>
    </row>
    <row r="186" spans="12:12" x14ac:dyDescent="0.25">
      <c r="L186">
        <v>6</v>
      </c>
    </row>
    <row r="187" spans="12:12" x14ac:dyDescent="0.25">
      <c r="L187">
        <v>7</v>
      </c>
    </row>
    <row r="188" spans="12:12" x14ac:dyDescent="0.25">
      <c r="L188">
        <v>8</v>
      </c>
    </row>
    <row r="189" spans="12:12" x14ac:dyDescent="0.25">
      <c r="L189">
        <v>9</v>
      </c>
    </row>
    <row r="190" spans="12:12" x14ac:dyDescent="0.25">
      <c r="L190">
        <v>8</v>
      </c>
    </row>
    <row r="191" spans="12:12" x14ac:dyDescent="0.25">
      <c r="L191">
        <v>7</v>
      </c>
    </row>
    <row r="192" spans="12:12" x14ac:dyDescent="0.25">
      <c r="L192">
        <v>6</v>
      </c>
    </row>
    <row r="195" spans="12:17" x14ac:dyDescent="0.25">
      <c r="L195" t="s">
        <v>8</v>
      </c>
    </row>
    <row r="196" spans="12:17" x14ac:dyDescent="0.25">
      <c r="L196">
        <v>8</v>
      </c>
    </row>
    <row r="197" spans="12:17" ht="15.75" thickBot="1" x14ac:dyDescent="0.3">
      <c r="L197">
        <v>9</v>
      </c>
    </row>
    <row r="198" spans="12:17" x14ac:dyDescent="0.25">
      <c r="L198">
        <v>10</v>
      </c>
      <c r="N198" s="3" t="s">
        <v>10</v>
      </c>
      <c r="O198" s="3"/>
      <c r="Q198" t="s">
        <v>29</v>
      </c>
    </row>
    <row r="199" spans="12:17" x14ac:dyDescent="0.25">
      <c r="L199">
        <v>10</v>
      </c>
      <c r="N199" s="1"/>
      <c r="O199" s="1"/>
    </row>
    <row r="200" spans="12:17" x14ac:dyDescent="0.25">
      <c r="L200">
        <v>11</v>
      </c>
      <c r="N200" s="1" t="s">
        <v>11</v>
      </c>
      <c r="O200" s="1">
        <v>16.739999999999998</v>
      </c>
      <c r="Q200">
        <f>AVERAGE(L196:L295)</f>
        <v>16.739999999999998</v>
      </c>
    </row>
    <row r="201" spans="12:17" x14ac:dyDescent="0.25">
      <c r="L201">
        <v>11</v>
      </c>
      <c r="N201" s="1" t="s">
        <v>12</v>
      </c>
      <c r="O201" s="1">
        <v>0.41429506881014672</v>
      </c>
    </row>
    <row r="202" spans="12:17" x14ac:dyDescent="0.25">
      <c r="L202">
        <v>11</v>
      </c>
      <c r="N202" s="1" t="s">
        <v>13</v>
      </c>
      <c r="O202" s="1">
        <v>16</v>
      </c>
    </row>
    <row r="203" spans="12:17" x14ac:dyDescent="0.25">
      <c r="L203">
        <v>11</v>
      </c>
      <c r="N203" s="1" t="s">
        <v>14</v>
      </c>
      <c r="O203" s="1">
        <v>16</v>
      </c>
    </row>
    <row r="204" spans="12:17" x14ac:dyDescent="0.25">
      <c r="L204">
        <v>11</v>
      </c>
      <c r="N204" s="1" t="s">
        <v>15</v>
      </c>
      <c r="O204" s="1">
        <v>4.1429506881014673</v>
      </c>
    </row>
    <row r="205" spans="12:17" x14ac:dyDescent="0.25">
      <c r="L205">
        <v>11</v>
      </c>
      <c r="N205" s="1" t="s">
        <v>16</v>
      </c>
      <c r="O205" s="1">
        <v>17.164040404040421</v>
      </c>
    </row>
    <row r="206" spans="12:17" x14ac:dyDescent="0.25">
      <c r="L206">
        <v>12</v>
      </c>
      <c r="N206" s="1" t="s">
        <v>17</v>
      </c>
      <c r="O206" s="1">
        <v>-0.47484034315675272</v>
      </c>
    </row>
    <row r="207" spans="12:17" x14ac:dyDescent="0.25">
      <c r="L207">
        <v>12</v>
      </c>
      <c r="N207" s="1" t="s">
        <v>18</v>
      </c>
      <c r="O207" s="1">
        <v>0.27208953553457971</v>
      </c>
    </row>
    <row r="208" spans="12:17" x14ac:dyDescent="0.25">
      <c r="L208">
        <v>12</v>
      </c>
      <c r="N208" s="1" t="s">
        <v>19</v>
      </c>
      <c r="O208" s="1">
        <v>19</v>
      </c>
    </row>
    <row r="209" spans="12:15" x14ac:dyDescent="0.25">
      <c r="L209">
        <v>12</v>
      </c>
      <c r="N209" s="1" t="s">
        <v>20</v>
      </c>
      <c r="O209" s="1">
        <v>8</v>
      </c>
    </row>
    <row r="210" spans="12:15" x14ac:dyDescent="0.25">
      <c r="L210">
        <v>12</v>
      </c>
      <c r="N210" s="1" t="s">
        <v>21</v>
      </c>
      <c r="O210" s="1">
        <v>27</v>
      </c>
    </row>
    <row r="211" spans="12:15" x14ac:dyDescent="0.25">
      <c r="L211">
        <v>12</v>
      </c>
      <c r="N211" s="1" t="s">
        <v>22</v>
      </c>
      <c r="O211" s="1">
        <v>1674</v>
      </c>
    </row>
    <row r="212" spans="12:15" ht="15.75" thickBot="1" x14ac:dyDescent="0.3">
      <c r="L212">
        <v>12</v>
      </c>
      <c r="N212" s="2" t="s">
        <v>23</v>
      </c>
      <c r="O212" s="2">
        <v>100</v>
      </c>
    </row>
    <row r="213" spans="12:15" x14ac:dyDescent="0.25">
      <c r="L213">
        <v>13</v>
      </c>
    </row>
    <row r="214" spans="12:15" x14ac:dyDescent="0.25">
      <c r="L214">
        <v>13</v>
      </c>
    </row>
    <row r="215" spans="12:15" x14ac:dyDescent="0.25">
      <c r="L215">
        <v>13</v>
      </c>
    </row>
    <row r="216" spans="12:15" x14ac:dyDescent="0.25">
      <c r="L216">
        <v>13</v>
      </c>
    </row>
    <row r="217" spans="12:15" x14ac:dyDescent="0.25">
      <c r="L217">
        <v>13</v>
      </c>
    </row>
    <row r="218" spans="12:15" x14ac:dyDescent="0.25">
      <c r="L218">
        <v>13</v>
      </c>
    </row>
    <row r="219" spans="12:15" x14ac:dyDescent="0.25">
      <c r="L219">
        <v>13</v>
      </c>
    </row>
    <row r="220" spans="12:15" x14ac:dyDescent="0.25">
      <c r="L220">
        <v>13</v>
      </c>
    </row>
    <row r="221" spans="12:15" x14ac:dyDescent="0.25">
      <c r="L221">
        <v>14</v>
      </c>
    </row>
    <row r="222" spans="12:15" x14ac:dyDescent="0.25">
      <c r="L222">
        <v>14</v>
      </c>
    </row>
    <row r="223" spans="12:15" x14ac:dyDescent="0.25">
      <c r="L223">
        <v>14</v>
      </c>
    </row>
    <row r="224" spans="12:15" x14ac:dyDescent="0.25">
      <c r="L224">
        <v>14</v>
      </c>
    </row>
    <row r="225" spans="12:12" x14ac:dyDescent="0.25">
      <c r="L225">
        <v>14</v>
      </c>
    </row>
    <row r="226" spans="12:12" x14ac:dyDescent="0.25">
      <c r="L226">
        <v>14</v>
      </c>
    </row>
    <row r="227" spans="12:12" x14ac:dyDescent="0.25">
      <c r="L227">
        <v>14</v>
      </c>
    </row>
    <row r="228" spans="12:12" x14ac:dyDescent="0.25">
      <c r="L228">
        <v>14</v>
      </c>
    </row>
    <row r="229" spans="12:12" x14ac:dyDescent="0.25">
      <c r="L229">
        <v>15</v>
      </c>
    </row>
    <row r="230" spans="12:12" x14ac:dyDescent="0.25">
      <c r="L230">
        <v>15</v>
      </c>
    </row>
    <row r="231" spans="12:12" x14ac:dyDescent="0.25">
      <c r="L231">
        <v>15</v>
      </c>
    </row>
    <row r="232" spans="12:12" x14ac:dyDescent="0.25">
      <c r="L232">
        <v>15</v>
      </c>
    </row>
    <row r="233" spans="12:12" x14ac:dyDescent="0.25">
      <c r="L233">
        <v>15</v>
      </c>
    </row>
    <row r="234" spans="12:12" x14ac:dyDescent="0.25">
      <c r="L234">
        <v>15</v>
      </c>
    </row>
    <row r="235" spans="12:12" x14ac:dyDescent="0.25">
      <c r="L235">
        <v>15</v>
      </c>
    </row>
    <row r="236" spans="12:12" x14ac:dyDescent="0.25">
      <c r="L236">
        <v>16</v>
      </c>
    </row>
    <row r="237" spans="12:12" x14ac:dyDescent="0.25">
      <c r="L237">
        <v>16</v>
      </c>
    </row>
    <row r="238" spans="12:12" x14ac:dyDescent="0.25">
      <c r="L238">
        <v>16</v>
      </c>
    </row>
    <row r="239" spans="12:12" x14ac:dyDescent="0.25">
      <c r="L239">
        <v>16</v>
      </c>
    </row>
    <row r="240" spans="12:12" x14ac:dyDescent="0.25">
      <c r="L240">
        <v>16</v>
      </c>
    </row>
    <row r="241" spans="12:12" x14ac:dyDescent="0.25">
      <c r="L241">
        <v>16</v>
      </c>
    </row>
    <row r="242" spans="12:12" x14ac:dyDescent="0.25">
      <c r="L242">
        <v>16</v>
      </c>
    </row>
    <row r="243" spans="12:12" x14ac:dyDescent="0.25">
      <c r="L243">
        <v>16</v>
      </c>
    </row>
    <row r="244" spans="12:12" x14ac:dyDescent="0.25">
      <c r="L244">
        <v>16</v>
      </c>
    </row>
    <row r="245" spans="12:12" x14ac:dyDescent="0.25">
      <c r="L245">
        <v>16</v>
      </c>
    </row>
    <row r="246" spans="12:12" x14ac:dyDescent="0.25">
      <c r="L246">
        <v>16</v>
      </c>
    </row>
    <row r="247" spans="12:12" x14ac:dyDescent="0.25">
      <c r="L247">
        <v>17</v>
      </c>
    </row>
    <row r="248" spans="12:12" x14ac:dyDescent="0.25">
      <c r="L248">
        <v>17</v>
      </c>
    </row>
    <row r="249" spans="12:12" x14ac:dyDescent="0.25">
      <c r="L249">
        <v>17</v>
      </c>
    </row>
    <row r="250" spans="12:12" x14ac:dyDescent="0.25">
      <c r="L250">
        <v>17</v>
      </c>
    </row>
    <row r="251" spans="12:12" x14ac:dyDescent="0.25">
      <c r="L251">
        <v>17</v>
      </c>
    </row>
    <row r="252" spans="12:12" x14ac:dyDescent="0.25">
      <c r="L252">
        <v>17</v>
      </c>
    </row>
    <row r="253" spans="12:12" x14ac:dyDescent="0.25">
      <c r="L253">
        <v>17</v>
      </c>
    </row>
    <row r="254" spans="12:12" x14ac:dyDescent="0.25">
      <c r="L254">
        <v>18</v>
      </c>
    </row>
    <row r="255" spans="12:12" x14ac:dyDescent="0.25">
      <c r="L255">
        <v>18</v>
      </c>
    </row>
    <row r="256" spans="12:12" x14ac:dyDescent="0.25">
      <c r="L256">
        <v>18</v>
      </c>
    </row>
    <row r="257" spans="12:12" x14ac:dyDescent="0.25">
      <c r="L257">
        <v>18</v>
      </c>
    </row>
    <row r="258" spans="12:12" x14ac:dyDescent="0.25">
      <c r="L258">
        <v>18</v>
      </c>
    </row>
    <row r="259" spans="12:12" x14ac:dyDescent="0.25">
      <c r="L259">
        <v>18</v>
      </c>
    </row>
    <row r="260" spans="12:12" x14ac:dyDescent="0.25">
      <c r="L260">
        <v>18</v>
      </c>
    </row>
    <row r="261" spans="12:12" x14ac:dyDescent="0.25">
      <c r="L261">
        <v>18</v>
      </c>
    </row>
    <row r="262" spans="12:12" x14ac:dyDescent="0.25">
      <c r="L262">
        <v>19</v>
      </c>
    </row>
    <row r="263" spans="12:12" x14ac:dyDescent="0.25">
      <c r="L263">
        <v>19</v>
      </c>
    </row>
    <row r="264" spans="12:12" x14ac:dyDescent="0.25">
      <c r="L264">
        <v>19</v>
      </c>
    </row>
    <row r="265" spans="12:12" x14ac:dyDescent="0.25">
      <c r="L265">
        <v>19</v>
      </c>
    </row>
    <row r="266" spans="12:12" x14ac:dyDescent="0.25">
      <c r="L266">
        <v>19</v>
      </c>
    </row>
    <row r="267" spans="12:12" x14ac:dyDescent="0.25">
      <c r="L267">
        <v>19</v>
      </c>
    </row>
    <row r="268" spans="12:12" x14ac:dyDescent="0.25">
      <c r="L268">
        <v>19</v>
      </c>
    </row>
    <row r="269" spans="12:12" x14ac:dyDescent="0.25">
      <c r="L269">
        <v>19</v>
      </c>
    </row>
    <row r="270" spans="12:12" x14ac:dyDescent="0.25">
      <c r="L270">
        <v>19</v>
      </c>
    </row>
    <row r="271" spans="12:12" x14ac:dyDescent="0.25">
      <c r="L271">
        <v>20</v>
      </c>
    </row>
    <row r="272" spans="12:12" x14ac:dyDescent="0.25">
      <c r="L272">
        <v>20</v>
      </c>
    </row>
    <row r="273" spans="12:12" x14ac:dyDescent="0.25">
      <c r="L273">
        <v>20</v>
      </c>
    </row>
    <row r="274" spans="12:12" x14ac:dyDescent="0.25">
      <c r="L274">
        <v>20</v>
      </c>
    </row>
    <row r="275" spans="12:12" x14ac:dyDescent="0.25">
      <c r="L275">
        <v>20</v>
      </c>
    </row>
    <row r="276" spans="12:12" x14ac:dyDescent="0.25">
      <c r="L276">
        <v>20</v>
      </c>
    </row>
    <row r="277" spans="12:12" x14ac:dyDescent="0.25">
      <c r="L277">
        <v>21</v>
      </c>
    </row>
    <row r="278" spans="12:12" x14ac:dyDescent="0.25">
      <c r="L278">
        <v>21</v>
      </c>
    </row>
    <row r="279" spans="12:12" x14ac:dyDescent="0.25">
      <c r="L279">
        <v>21</v>
      </c>
    </row>
    <row r="280" spans="12:12" x14ac:dyDescent="0.25">
      <c r="L280">
        <v>21</v>
      </c>
    </row>
    <row r="281" spans="12:12" x14ac:dyDescent="0.25">
      <c r="L281">
        <v>21</v>
      </c>
    </row>
    <row r="282" spans="12:12" x14ac:dyDescent="0.25">
      <c r="L282">
        <v>22</v>
      </c>
    </row>
    <row r="283" spans="12:12" x14ac:dyDescent="0.25">
      <c r="L283">
        <v>22</v>
      </c>
    </row>
    <row r="284" spans="12:12" x14ac:dyDescent="0.25">
      <c r="L284">
        <v>22</v>
      </c>
    </row>
    <row r="285" spans="12:12" x14ac:dyDescent="0.25">
      <c r="L285">
        <v>22</v>
      </c>
    </row>
    <row r="286" spans="12:12" x14ac:dyDescent="0.25">
      <c r="L286">
        <v>22</v>
      </c>
    </row>
    <row r="287" spans="12:12" x14ac:dyDescent="0.25">
      <c r="L287">
        <v>23</v>
      </c>
    </row>
    <row r="288" spans="12:12" x14ac:dyDescent="0.25">
      <c r="L288">
        <v>23</v>
      </c>
    </row>
    <row r="289" spans="12:16" x14ac:dyDescent="0.25">
      <c r="L289">
        <v>23</v>
      </c>
    </row>
    <row r="290" spans="12:16" x14ac:dyDescent="0.25">
      <c r="L290">
        <v>24</v>
      </c>
    </row>
    <row r="291" spans="12:16" x14ac:dyDescent="0.25">
      <c r="L291">
        <v>25</v>
      </c>
    </row>
    <row r="292" spans="12:16" x14ac:dyDescent="0.25">
      <c r="L292">
        <v>25</v>
      </c>
    </row>
    <row r="293" spans="12:16" x14ac:dyDescent="0.25">
      <c r="L293">
        <v>25</v>
      </c>
    </row>
    <row r="294" spans="12:16" x14ac:dyDescent="0.25">
      <c r="L294">
        <v>26</v>
      </c>
    </row>
    <row r="295" spans="12:16" x14ac:dyDescent="0.25">
      <c r="L295">
        <v>27</v>
      </c>
    </row>
    <row r="301" spans="12:16" x14ac:dyDescent="0.25">
      <c r="L301" s="6" t="s">
        <v>30</v>
      </c>
      <c r="M301" s="6" t="s">
        <v>31</v>
      </c>
      <c r="N301" s="6" t="s">
        <v>32</v>
      </c>
      <c r="O301" s="6" t="s">
        <v>33</v>
      </c>
      <c r="P301" s="6" t="s">
        <v>34</v>
      </c>
    </row>
    <row r="302" spans="12:16" x14ac:dyDescent="0.25">
      <c r="L302" s="4">
        <v>30</v>
      </c>
      <c r="M302" s="4">
        <v>25</v>
      </c>
      <c r="N302" s="4">
        <v>22</v>
      </c>
      <c r="O302" s="4">
        <v>18</v>
      </c>
      <c r="P302" s="4">
        <v>35</v>
      </c>
    </row>
    <row r="303" spans="12:16" x14ac:dyDescent="0.25">
      <c r="L303" s="4">
        <v>32</v>
      </c>
      <c r="M303" s="4">
        <v>27</v>
      </c>
      <c r="N303" s="4">
        <v>23</v>
      </c>
      <c r="O303" s="4">
        <v>17</v>
      </c>
      <c r="P303" s="4">
        <v>36</v>
      </c>
    </row>
    <row r="304" spans="12:16" x14ac:dyDescent="0.25">
      <c r="L304" s="4">
        <v>33</v>
      </c>
      <c r="M304" s="4">
        <v>26</v>
      </c>
      <c r="N304" s="4">
        <v>20</v>
      </c>
      <c r="O304" s="4">
        <v>19</v>
      </c>
      <c r="P304" s="4">
        <v>34</v>
      </c>
    </row>
    <row r="305" spans="12:21" x14ac:dyDescent="0.25">
      <c r="L305" s="4">
        <v>28</v>
      </c>
      <c r="M305" s="4">
        <v>23</v>
      </c>
      <c r="N305" s="4">
        <v>25</v>
      </c>
      <c r="O305" s="4">
        <v>20</v>
      </c>
      <c r="P305" s="4">
        <v>35</v>
      </c>
    </row>
    <row r="306" spans="12:21" x14ac:dyDescent="0.25">
      <c r="L306" s="4">
        <v>31</v>
      </c>
      <c r="M306" s="4">
        <v>28</v>
      </c>
      <c r="N306" s="4">
        <v>21</v>
      </c>
      <c r="O306" s="4">
        <v>21</v>
      </c>
      <c r="P306" s="4">
        <v>33</v>
      </c>
    </row>
    <row r="307" spans="12:21" x14ac:dyDescent="0.25">
      <c r="L307" s="4">
        <v>30</v>
      </c>
      <c r="M307" s="4">
        <v>24</v>
      </c>
      <c r="N307" s="4">
        <v>24</v>
      </c>
      <c r="O307" s="4">
        <v>18</v>
      </c>
      <c r="P307" s="4">
        <v>34</v>
      </c>
    </row>
    <row r="308" spans="12:21" x14ac:dyDescent="0.25">
      <c r="L308" s="4">
        <v>29</v>
      </c>
      <c r="M308" s="4">
        <v>26</v>
      </c>
      <c r="N308" s="4">
        <v>23</v>
      </c>
      <c r="O308" s="4">
        <v>19</v>
      </c>
      <c r="P308" s="4">
        <v>32</v>
      </c>
    </row>
    <row r="309" spans="12:21" x14ac:dyDescent="0.25">
      <c r="L309" s="4">
        <v>30</v>
      </c>
      <c r="M309" s="4">
        <v>25</v>
      </c>
      <c r="N309" s="4">
        <v>22</v>
      </c>
      <c r="O309" s="4">
        <v>17</v>
      </c>
      <c r="P309" s="4">
        <v>33</v>
      </c>
    </row>
    <row r="310" spans="12:21" x14ac:dyDescent="0.25">
      <c r="L310" s="4">
        <v>32</v>
      </c>
      <c r="M310" s="4">
        <v>27</v>
      </c>
      <c r="N310" s="4">
        <v>25</v>
      </c>
      <c r="O310" s="4">
        <v>20</v>
      </c>
      <c r="P310" s="4">
        <v>36</v>
      </c>
    </row>
    <row r="311" spans="12:21" x14ac:dyDescent="0.25">
      <c r="L311" s="4">
        <v>31</v>
      </c>
      <c r="M311" s="4">
        <v>28</v>
      </c>
      <c r="N311" s="4">
        <v>24</v>
      </c>
      <c r="O311" s="4">
        <v>19</v>
      </c>
      <c r="P311" s="4">
        <v>34</v>
      </c>
    </row>
    <row r="313" spans="12:21" ht="15.75" thickBot="1" x14ac:dyDescent="0.3"/>
    <row r="314" spans="12:21" x14ac:dyDescent="0.25">
      <c r="L314" s="5" t="s">
        <v>30</v>
      </c>
      <c r="M314" s="5"/>
      <c r="N314" s="5" t="s">
        <v>31</v>
      </c>
      <c r="O314" s="5"/>
      <c r="P314" s="5" t="s">
        <v>32</v>
      </c>
      <c r="Q314" s="5"/>
      <c r="R314" s="5" t="s">
        <v>33</v>
      </c>
      <c r="S314" s="5"/>
      <c r="T314" s="5" t="s">
        <v>34</v>
      </c>
      <c r="U314" s="5"/>
    </row>
    <row r="315" spans="12:21" x14ac:dyDescent="0.25"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2:21" x14ac:dyDescent="0.25">
      <c r="L316" s="7" t="s">
        <v>11</v>
      </c>
      <c r="M316" s="7">
        <v>30.6</v>
      </c>
      <c r="N316" s="7" t="s">
        <v>11</v>
      </c>
      <c r="O316" s="7">
        <v>25.9</v>
      </c>
      <c r="P316" s="7" t="s">
        <v>11</v>
      </c>
      <c r="Q316" s="7">
        <v>22.9</v>
      </c>
      <c r="R316" s="7" t="s">
        <v>11</v>
      </c>
      <c r="S316" s="7">
        <v>18.8</v>
      </c>
      <c r="T316" s="7" t="s">
        <v>11</v>
      </c>
      <c r="U316" s="7">
        <v>34.200000000000003</v>
      </c>
    </row>
    <row r="317" spans="12:21" x14ac:dyDescent="0.25">
      <c r="L317" s="7" t="s">
        <v>12</v>
      </c>
      <c r="M317" s="7">
        <v>0.47609522856952335</v>
      </c>
      <c r="N317" s="7" t="s">
        <v>12</v>
      </c>
      <c r="O317" s="7">
        <v>0.52599112793531677</v>
      </c>
      <c r="P317" s="7" t="s">
        <v>12</v>
      </c>
      <c r="Q317" s="7">
        <v>0.52599112793531677</v>
      </c>
      <c r="R317" s="7" t="s">
        <v>12</v>
      </c>
      <c r="S317" s="7">
        <v>0.41633319989322654</v>
      </c>
      <c r="T317" s="7" t="s">
        <v>12</v>
      </c>
      <c r="U317" s="7">
        <v>0.41633319989322654</v>
      </c>
    </row>
    <row r="318" spans="12:21" x14ac:dyDescent="0.25">
      <c r="L318" s="7" t="s">
        <v>13</v>
      </c>
      <c r="M318" s="7">
        <v>30.5</v>
      </c>
      <c r="N318" s="7" t="s">
        <v>13</v>
      </c>
      <c r="O318" s="7">
        <v>26</v>
      </c>
      <c r="P318" s="7" t="s">
        <v>13</v>
      </c>
      <c r="Q318" s="7">
        <v>23</v>
      </c>
      <c r="R318" s="7" t="s">
        <v>13</v>
      </c>
      <c r="S318" s="7">
        <v>19</v>
      </c>
      <c r="T318" s="7" t="s">
        <v>13</v>
      </c>
      <c r="U318" s="7">
        <v>34</v>
      </c>
    </row>
    <row r="319" spans="12:21" x14ac:dyDescent="0.25">
      <c r="L319" s="7" t="s">
        <v>14</v>
      </c>
      <c r="M319" s="7">
        <v>30</v>
      </c>
      <c r="N319" s="7" t="s">
        <v>14</v>
      </c>
      <c r="O319" s="7">
        <v>25</v>
      </c>
      <c r="P319" s="7" t="s">
        <v>14</v>
      </c>
      <c r="Q319" s="7">
        <v>22</v>
      </c>
      <c r="R319" s="7" t="s">
        <v>14</v>
      </c>
      <c r="S319" s="7">
        <v>19</v>
      </c>
      <c r="T319" s="7" t="s">
        <v>14</v>
      </c>
      <c r="U319" s="7">
        <v>34</v>
      </c>
    </row>
    <row r="320" spans="12:21" x14ac:dyDescent="0.25">
      <c r="L320" s="7" t="s">
        <v>15</v>
      </c>
      <c r="M320" s="7">
        <v>1.5055453054181622</v>
      </c>
      <c r="N320" s="7" t="s">
        <v>15</v>
      </c>
      <c r="O320" s="7">
        <v>1.6633299933166201</v>
      </c>
      <c r="P320" s="7" t="s">
        <v>15</v>
      </c>
      <c r="Q320" s="7">
        <v>1.6633299933166201</v>
      </c>
      <c r="R320" s="7" t="s">
        <v>15</v>
      </c>
      <c r="S320" s="7">
        <v>1.3165611772087666</v>
      </c>
      <c r="T320" s="7" t="s">
        <v>15</v>
      </c>
      <c r="U320" s="7">
        <v>1.3165611772087666</v>
      </c>
    </row>
    <row r="321" spans="12:21" x14ac:dyDescent="0.25">
      <c r="L321" s="7" t="s">
        <v>16</v>
      </c>
      <c r="M321" s="7">
        <v>2.2666666666666675</v>
      </c>
      <c r="N321" s="7" t="s">
        <v>16</v>
      </c>
      <c r="O321" s="7">
        <v>2.7666666666666675</v>
      </c>
      <c r="P321" s="7" t="s">
        <v>16</v>
      </c>
      <c r="Q321" s="7">
        <v>2.7666666666666675</v>
      </c>
      <c r="R321" s="7" t="s">
        <v>16</v>
      </c>
      <c r="S321" s="7">
        <v>1.7333333333333332</v>
      </c>
      <c r="T321" s="7" t="s">
        <v>16</v>
      </c>
      <c r="U321" s="7">
        <v>1.7333333333333332</v>
      </c>
    </row>
    <row r="322" spans="12:21" x14ac:dyDescent="0.25">
      <c r="L322" s="7" t="s">
        <v>17</v>
      </c>
      <c r="M322" s="7">
        <v>-0.36517548195749105</v>
      </c>
      <c r="N322" s="7" t="s">
        <v>17</v>
      </c>
      <c r="O322" s="7">
        <v>-0.72102523692014664</v>
      </c>
      <c r="P322" s="7" t="s">
        <v>17</v>
      </c>
      <c r="Q322" s="7">
        <v>-0.72102523692014664</v>
      </c>
      <c r="R322" s="7" t="s">
        <v>17</v>
      </c>
      <c r="S322" s="7">
        <v>-0.7512679628064256</v>
      </c>
      <c r="T322" s="7" t="s">
        <v>17</v>
      </c>
      <c r="U322" s="7">
        <v>-0.75126796280642383</v>
      </c>
    </row>
    <row r="323" spans="12:21" x14ac:dyDescent="0.25">
      <c r="L323" s="7" t="s">
        <v>18</v>
      </c>
      <c r="M323" s="7">
        <v>-0.11721373485089842</v>
      </c>
      <c r="N323" s="7" t="s">
        <v>18</v>
      </c>
      <c r="O323" s="7">
        <v>-0.34768401660268666</v>
      </c>
      <c r="P323" s="7" t="s">
        <v>18</v>
      </c>
      <c r="Q323" s="7">
        <v>-0.34768401660268666</v>
      </c>
      <c r="R323" s="7" t="s">
        <v>18</v>
      </c>
      <c r="S323" s="7">
        <v>8.7640906766853641E-2</v>
      </c>
      <c r="T323" s="7" t="s">
        <v>18</v>
      </c>
      <c r="U323" s="7">
        <v>-8.7640906766863744E-2</v>
      </c>
    </row>
    <row r="324" spans="12:21" x14ac:dyDescent="0.25">
      <c r="L324" s="7" t="s">
        <v>19</v>
      </c>
      <c r="M324" s="7">
        <v>5</v>
      </c>
      <c r="N324" s="7" t="s">
        <v>19</v>
      </c>
      <c r="O324" s="7">
        <v>5</v>
      </c>
      <c r="P324" s="7" t="s">
        <v>19</v>
      </c>
      <c r="Q324" s="7">
        <v>5</v>
      </c>
      <c r="R324" s="7" t="s">
        <v>19</v>
      </c>
      <c r="S324" s="7">
        <v>4</v>
      </c>
      <c r="T324" s="7" t="s">
        <v>19</v>
      </c>
      <c r="U324" s="7">
        <v>4</v>
      </c>
    </row>
    <row r="325" spans="12:21" x14ac:dyDescent="0.25">
      <c r="L325" s="7" t="s">
        <v>20</v>
      </c>
      <c r="M325" s="7">
        <v>28</v>
      </c>
      <c r="N325" s="7" t="s">
        <v>20</v>
      </c>
      <c r="O325" s="7">
        <v>23</v>
      </c>
      <c r="P325" s="7" t="s">
        <v>20</v>
      </c>
      <c r="Q325" s="7">
        <v>20</v>
      </c>
      <c r="R325" s="7" t="s">
        <v>20</v>
      </c>
      <c r="S325" s="7">
        <v>17</v>
      </c>
      <c r="T325" s="7" t="s">
        <v>20</v>
      </c>
      <c r="U325" s="7">
        <v>32</v>
      </c>
    </row>
    <row r="326" spans="12:21" x14ac:dyDescent="0.25">
      <c r="L326" s="7" t="s">
        <v>21</v>
      </c>
      <c r="M326" s="7">
        <v>33</v>
      </c>
      <c r="N326" s="7" t="s">
        <v>21</v>
      </c>
      <c r="O326" s="7">
        <v>28</v>
      </c>
      <c r="P326" s="7" t="s">
        <v>21</v>
      </c>
      <c r="Q326" s="7">
        <v>25</v>
      </c>
      <c r="R326" s="7" t="s">
        <v>21</v>
      </c>
      <c r="S326" s="7">
        <v>21</v>
      </c>
      <c r="T326" s="7" t="s">
        <v>21</v>
      </c>
      <c r="U326" s="7">
        <v>36</v>
      </c>
    </row>
    <row r="327" spans="12:21" x14ac:dyDescent="0.25">
      <c r="L327" s="7" t="s">
        <v>22</v>
      </c>
      <c r="M327" s="7">
        <v>306</v>
      </c>
      <c r="N327" s="7" t="s">
        <v>22</v>
      </c>
      <c r="O327" s="7">
        <v>259</v>
      </c>
      <c r="P327" s="7" t="s">
        <v>22</v>
      </c>
      <c r="Q327" s="7">
        <v>229</v>
      </c>
      <c r="R327" s="7" t="s">
        <v>22</v>
      </c>
      <c r="S327" s="7">
        <v>188</v>
      </c>
      <c r="T327" s="7" t="s">
        <v>22</v>
      </c>
      <c r="U327" s="7">
        <v>342</v>
      </c>
    </row>
    <row r="328" spans="12:21" ht="15.75" thickBot="1" x14ac:dyDescent="0.3">
      <c r="L328" s="8" t="s">
        <v>23</v>
      </c>
      <c r="M328" s="8">
        <v>10</v>
      </c>
      <c r="N328" s="8" t="s">
        <v>23</v>
      </c>
      <c r="O328" s="8">
        <v>10</v>
      </c>
      <c r="P328" s="8" t="s">
        <v>23</v>
      </c>
      <c r="Q328" s="8">
        <v>10</v>
      </c>
      <c r="R328" s="8" t="s">
        <v>23</v>
      </c>
      <c r="S328" s="8">
        <v>10</v>
      </c>
      <c r="T328" s="8" t="s">
        <v>23</v>
      </c>
      <c r="U328" s="8">
        <v>10</v>
      </c>
    </row>
    <row r="332" spans="12:21" x14ac:dyDescent="0.25">
      <c r="L332" t="s">
        <v>35</v>
      </c>
      <c r="N332" t="s">
        <v>36</v>
      </c>
      <c r="P332" t="s">
        <v>37</v>
      </c>
      <c r="R332" t="s">
        <v>38</v>
      </c>
      <c r="T332" t="s">
        <v>39</v>
      </c>
    </row>
    <row r="333" spans="12:21" x14ac:dyDescent="0.25">
      <c r="L333">
        <f>AVERAGE(L302:L311)</f>
        <v>30.6</v>
      </c>
      <c r="N333">
        <f>AVERAGE(M302:M311)</f>
        <v>25.9</v>
      </c>
      <c r="P333">
        <f>AVERAGE(N302:N311)</f>
        <v>22.9</v>
      </c>
      <c r="R333">
        <f>AVERAGE(O302:O311)</f>
        <v>18.8</v>
      </c>
      <c r="T333">
        <f>AVERAGE(P302:P311)</f>
        <v>34.200000000000003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350"/>
  <sheetViews>
    <sheetView topLeftCell="A334" zoomScale="85" workbookViewId="0">
      <selection activeCell="A354" sqref="A354"/>
    </sheetView>
  </sheetViews>
  <sheetFormatPr defaultRowHeight="15" x14ac:dyDescent="0.25"/>
  <cols>
    <col min="10" max="10" width="17.42578125" style="4" bestFit="1" customWidth="1"/>
    <col min="11" max="11" width="13.140625" customWidth="1"/>
    <col min="12" max="12" width="17" style="4" customWidth="1"/>
    <col min="13" max="13" width="19.42578125" customWidth="1"/>
    <col min="14" max="14" width="18.140625" bestFit="1" customWidth="1"/>
    <col min="16" max="16" width="19.140625" bestFit="1" customWidth="1"/>
    <col min="17" max="17" width="13.5703125" bestFit="1" customWidth="1"/>
    <col min="19" max="19" width="10.5703125" bestFit="1" customWidth="1"/>
    <col min="20" max="20" width="13.5703125" bestFit="1" customWidth="1"/>
  </cols>
  <sheetData>
    <row r="1" spans="12:15" x14ac:dyDescent="0.25">
      <c r="L1" s="4" t="s">
        <v>40</v>
      </c>
    </row>
    <row r="2" spans="12:15" ht="15.75" thickBot="1" x14ac:dyDescent="0.3">
      <c r="L2" s="4">
        <v>27</v>
      </c>
    </row>
    <row r="3" spans="12:15" x14ac:dyDescent="0.25">
      <c r="L3" s="4">
        <v>27</v>
      </c>
      <c r="N3" s="3" t="s">
        <v>10</v>
      </c>
      <c r="O3" s="3"/>
    </row>
    <row r="4" spans="12:15" x14ac:dyDescent="0.25">
      <c r="L4" s="4">
        <v>27</v>
      </c>
      <c r="N4" s="1"/>
      <c r="O4" s="1"/>
    </row>
    <row r="5" spans="12:15" x14ac:dyDescent="0.25">
      <c r="L5" s="4">
        <v>28</v>
      </c>
      <c r="N5" s="1" t="s">
        <v>11</v>
      </c>
      <c r="O5" s="1">
        <v>34.99</v>
      </c>
    </row>
    <row r="6" spans="12:15" x14ac:dyDescent="0.25">
      <c r="L6" s="4">
        <v>28</v>
      </c>
      <c r="N6" s="1" t="s">
        <v>12</v>
      </c>
      <c r="O6" s="1">
        <v>0.48147395746516991</v>
      </c>
    </row>
    <row r="7" spans="12:15" x14ac:dyDescent="0.25">
      <c r="L7" s="4">
        <v>28</v>
      </c>
      <c r="N7" s="1" t="s">
        <v>13</v>
      </c>
      <c r="O7" s="1">
        <v>35</v>
      </c>
    </row>
    <row r="8" spans="12:15" x14ac:dyDescent="0.25">
      <c r="L8" s="4">
        <v>28</v>
      </c>
      <c r="N8" s="1" t="s">
        <v>14</v>
      </c>
      <c r="O8" s="1">
        <v>31</v>
      </c>
    </row>
    <row r="9" spans="12:15" x14ac:dyDescent="0.25">
      <c r="L9" s="4">
        <v>28</v>
      </c>
      <c r="N9" s="1" t="s">
        <v>15</v>
      </c>
      <c r="O9" s="1">
        <v>4.814739574651699</v>
      </c>
    </row>
    <row r="10" spans="12:15" x14ac:dyDescent="0.25">
      <c r="L10" s="4">
        <v>29</v>
      </c>
      <c r="N10" s="1" t="s">
        <v>16</v>
      </c>
      <c r="O10" s="1">
        <v>23.181717171717224</v>
      </c>
    </row>
    <row r="11" spans="12:15" x14ac:dyDescent="0.25">
      <c r="L11" s="4">
        <v>29</v>
      </c>
      <c r="N11" s="1" t="s">
        <v>17</v>
      </c>
      <c r="O11" s="1">
        <v>-0.92902084096665316</v>
      </c>
    </row>
    <row r="12" spans="12:15" x14ac:dyDescent="0.25">
      <c r="L12" s="4">
        <v>29</v>
      </c>
      <c r="N12" s="1" t="s">
        <v>18</v>
      </c>
      <c r="O12" s="1">
        <v>0.22180236398615405</v>
      </c>
    </row>
    <row r="13" spans="12:15" x14ac:dyDescent="0.25">
      <c r="L13" s="4">
        <v>29</v>
      </c>
      <c r="N13" s="1" t="s">
        <v>19</v>
      </c>
      <c r="O13" s="1">
        <v>18</v>
      </c>
    </row>
    <row r="14" spans="12:15" x14ac:dyDescent="0.25">
      <c r="L14" s="4">
        <v>29</v>
      </c>
      <c r="N14" s="1" t="s">
        <v>20</v>
      </c>
      <c r="O14" s="1">
        <v>27</v>
      </c>
    </row>
    <row r="15" spans="12:15" x14ac:dyDescent="0.25">
      <c r="L15" s="4">
        <v>29</v>
      </c>
      <c r="N15" s="1" t="s">
        <v>21</v>
      </c>
      <c r="O15" s="1">
        <v>45</v>
      </c>
    </row>
    <row r="16" spans="12:15" x14ac:dyDescent="0.25">
      <c r="L16" s="4">
        <v>29</v>
      </c>
      <c r="N16" s="1" t="s">
        <v>22</v>
      </c>
      <c r="O16" s="1">
        <v>3499</v>
      </c>
    </row>
    <row r="17" spans="12:17" ht="15.75" thickBot="1" x14ac:dyDescent="0.3">
      <c r="L17" s="4">
        <v>30</v>
      </c>
      <c r="N17" s="2" t="s">
        <v>23</v>
      </c>
      <c r="O17" s="2">
        <v>100</v>
      </c>
    </row>
    <row r="18" spans="12:17" x14ac:dyDescent="0.25">
      <c r="L18" s="4">
        <v>30</v>
      </c>
    </row>
    <row r="19" spans="12:17" ht="15.75" thickBot="1" x14ac:dyDescent="0.3">
      <c r="L19" s="4">
        <v>30</v>
      </c>
    </row>
    <row r="20" spans="12:17" x14ac:dyDescent="0.25">
      <c r="L20" s="4">
        <v>30</v>
      </c>
      <c r="N20" s="5" t="s">
        <v>46</v>
      </c>
      <c r="O20" s="5" t="s">
        <v>48</v>
      </c>
      <c r="P20" s="5" t="s">
        <v>46</v>
      </c>
      <c r="Q20" s="5" t="s">
        <v>48</v>
      </c>
    </row>
    <row r="21" spans="12:17" x14ac:dyDescent="0.25">
      <c r="L21" s="4">
        <v>30</v>
      </c>
      <c r="N21" s="1">
        <v>27</v>
      </c>
      <c r="O21" s="1">
        <v>3</v>
      </c>
      <c r="P21" s="11">
        <v>36</v>
      </c>
      <c r="Q21" s="1">
        <v>16</v>
      </c>
    </row>
    <row r="22" spans="12:17" x14ac:dyDescent="0.25">
      <c r="L22" s="4">
        <v>30</v>
      </c>
      <c r="N22" s="1">
        <v>28.8</v>
      </c>
      <c r="O22" s="1">
        <v>5</v>
      </c>
      <c r="P22" s="11">
        <v>32.4</v>
      </c>
      <c r="Q22" s="1">
        <v>15</v>
      </c>
    </row>
    <row r="23" spans="12:17" x14ac:dyDescent="0.25">
      <c r="L23" s="4">
        <v>31</v>
      </c>
      <c r="N23" s="1">
        <v>30.6</v>
      </c>
      <c r="O23" s="1">
        <v>13</v>
      </c>
      <c r="P23" s="11">
        <v>30.6</v>
      </c>
      <c r="Q23" s="1">
        <v>13</v>
      </c>
    </row>
    <row r="24" spans="12:17" x14ac:dyDescent="0.25">
      <c r="L24" s="4">
        <v>31</v>
      </c>
      <c r="N24" s="1">
        <v>32.4</v>
      </c>
      <c r="O24" s="1">
        <v>15</v>
      </c>
      <c r="P24" s="11">
        <v>39.6</v>
      </c>
      <c r="Q24" s="1">
        <v>13</v>
      </c>
    </row>
    <row r="25" spans="12:17" x14ac:dyDescent="0.25">
      <c r="L25" s="4">
        <v>31</v>
      </c>
      <c r="N25" s="1">
        <v>34.200000000000003</v>
      </c>
      <c r="O25" s="1">
        <v>10</v>
      </c>
      <c r="P25" s="11">
        <v>34.200000000000003</v>
      </c>
      <c r="Q25" s="1">
        <v>10</v>
      </c>
    </row>
    <row r="26" spans="12:17" x14ac:dyDescent="0.25">
      <c r="L26" s="4">
        <v>31</v>
      </c>
      <c r="N26" s="1">
        <v>36</v>
      </c>
      <c r="O26" s="1">
        <v>16</v>
      </c>
      <c r="P26" s="11">
        <v>41.4</v>
      </c>
      <c r="Q26" s="1">
        <v>10</v>
      </c>
    </row>
    <row r="27" spans="12:17" x14ac:dyDescent="0.25">
      <c r="L27" s="4">
        <v>31</v>
      </c>
      <c r="N27" s="1">
        <v>37.799999999999997</v>
      </c>
      <c r="O27" s="1">
        <v>5</v>
      </c>
      <c r="P27" s="11">
        <v>28.8</v>
      </c>
      <c r="Q27" s="1">
        <v>5</v>
      </c>
    </row>
    <row r="28" spans="12:17" x14ac:dyDescent="0.25">
      <c r="L28" s="4">
        <v>31</v>
      </c>
      <c r="N28" s="1">
        <v>39.6</v>
      </c>
      <c r="O28" s="1">
        <v>13</v>
      </c>
      <c r="P28" s="11">
        <v>37.799999999999997</v>
      </c>
      <c r="Q28" s="1">
        <v>5</v>
      </c>
    </row>
    <row r="29" spans="12:17" x14ac:dyDescent="0.25">
      <c r="L29" s="4">
        <v>31</v>
      </c>
      <c r="N29" s="1">
        <v>41.4</v>
      </c>
      <c r="O29" s="1">
        <v>10</v>
      </c>
      <c r="P29" s="11">
        <v>43.2</v>
      </c>
      <c r="Q29" s="1">
        <v>5</v>
      </c>
    </row>
    <row r="30" spans="12:17" x14ac:dyDescent="0.25">
      <c r="L30" s="4">
        <v>31</v>
      </c>
      <c r="N30" s="1">
        <v>43.2</v>
      </c>
      <c r="O30" s="1">
        <v>5</v>
      </c>
      <c r="P30" s="11" t="s">
        <v>47</v>
      </c>
      <c r="Q30" s="1">
        <v>5</v>
      </c>
    </row>
    <row r="31" spans="12:17" ht="15.75" thickBot="1" x14ac:dyDescent="0.3">
      <c r="L31" s="4">
        <v>31</v>
      </c>
      <c r="N31" s="2" t="s">
        <v>47</v>
      </c>
      <c r="O31" s="2">
        <v>5</v>
      </c>
      <c r="P31" s="13">
        <v>27</v>
      </c>
      <c r="Q31" s="2">
        <v>3</v>
      </c>
    </row>
    <row r="32" spans="12:17" x14ac:dyDescent="0.25">
      <c r="L32" s="4">
        <v>31</v>
      </c>
    </row>
    <row r="33" spans="12:12" x14ac:dyDescent="0.25">
      <c r="L33" s="4">
        <v>32</v>
      </c>
    </row>
    <row r="34" spans="12:12" x14ac:dyDescent="0.25">
      <c r="L34" s="4">
        <v>32</v>
      </c>
    </row>
    <row r="35" spans="12:12" x14ac:dyDescent="0.25">
      <c r="L35" s="4">
        <v>32</v>
      </c>
    </row>
    <row r="36" spans="12:12" x14ac:dyDescent="0.25">
      <c r="L36" s="4">
        <v>32</v>
      </c>
    </row>
    <row r="37" spans="12:12" x14ac:dyDescent="0.25">
      <c r="L37" s="4">
        <v>32</v>
      </c>
    </row>
    <row r="38" spans="12:12" x14ac:dyDescent="0.25">
      <c r="L38" s="4">
        <v>33</v>
      </c>
    </row>
    <row r="39" spans="12:12" x14ac:dyDescent="0.25">
      <c r="L39" s="4">
        <v>33</v>
      </c>
    </row>
    <row r="40" spans="12:12" x14ac:dyDescent="0.25">
      <c r="L40" s="4">
        <v>33</v>
      </c>
    </row>
    <row r="41" spans="12:12" x14ac:dyDescent="0.25">
      <c r="L41" s="4">
        <v>33</v>
      </c>
    </row>
    <row r="42" spans="12:12" x14ac:dyDescent="0.25">
      <c r="L42" s="4">
        <v>33</v>
      </c>
    </row>
    <row r="43" spans="12:12" x14ac:dyDescent="0.25">
      <c r="L43" s="4">
        <v>33</v>
      </c>
    </row>
    <row r="44" spans="12:12" x14ac:dyDescent="0.25">
      <c r="L44" s="4">
        <v>33</v>
      </c>
    </row>
    <row r="45" spans="12:12" x14ac:dyDescent="0.25">
      <c r="L45" s="4">
        <v>34</v>
      </c>
    </row>
    <row r="46" spans="12:12" x14ac:dyDescent="0.25">
      <c r="L46" s="4">
        <v>34</v>
      </c>
    </row>
    <row r="47" spans="12:12" x14ac:dyDescent="0.25">
      <c r="L47" s="4">
        <v>34</v>
      </c>
    </row>
    <row r="48" spans="12:12" x14ac:dyDescent="0.25">
      <c r="L48" s="4">
        <v>35</v>
      </c>
    </row>
    <row r="49" spans="12:12" x14ac:dyDescent="0.25">
      <c r="L49" s="4">
        <v>35</v>
      </c>
    </row>
    <row r="50" spans="12:12" x14ac:dyDescent="0.25">
      <c r="L50" s="4">
        <v>35</v>
      </c>
    </row>
    <row r="51" spans="12:12" x14ac:dyDescent="0.25">
      <c r="L51" s="4">
        <v>35</v>
      </c>
    </row>
    <row r="52" spans="12:12" x14ac:dyDescent="0.25">
      <c r="L52" s="4">
        <v>35</v>
      </c>
    </row>
    <row r="53" spans="12:12" x14ac:dyDescent="0.25">
      <c r="L53" s="4">
        <v>35</v>
      </c>
    </row>
    <row r="54" spans="12:12" x14ac:dyDescent="0.25">
      <c r="L54" s="4">
        <v>35</v>
      </c>
    </row>
    <row r="55" spans="12:12" x14ac:dyDescent="0.25">
      <c r="L55" s="4">
        <v>35</v>
      </c>
    </row>
    <row r="56" spans="12:12" x14ac:dyDescent="0.25">
      <c r="L56" s="4">
        <v>35</v>
      </c>
    </row>
    <row r="57" spans="12:12" x14ac:dyDescent="0.25">
      <c r="L57" s="4">
        <v>36</v>
      </c>
    </row>
    <row r="58" spans="12:12" x14ac:dyDescent="0.25">
      <c r="L58" s="4">
        <v>36</v>
      </c>
    </row>
    <row r="59" spans="12:12" x14ac:dyDescent="0.25">
      <c r="L59" s="4">
        <v>36</v>
      </c>
    </row>
    <row r="60" spans="12:12" x14ac:dyDescent="0.25">
      <c r="L60" s="4">
        <v>36</v>
      </c>
    </row>
    <row r="61" spans="12:12" x14ac:dyDescent="0.25">
      <c r="L61" s="4">
        <v>36</v>
      </c>
    </row>
    <row r="62" spans="12:12" x14ac:dyDescent="0.25">
      <c r="L62" s="4">
        <v>36</v>
      </c>
    </row>
    <row r="63" spans="12:12" x14ac:dyDescent="0.25">
      <c r="L63" s="4">
        <v>36</v>
      </c>
    </row>
    <row r="64" spans="12:12" x14ac:dyDescent="0.25">
      <c r="L64" s="4">
        <v>37</v>
      </c>
    </row>
    <row r="65" spans="12:12" x14ac:dyDescent="0.25">
      <c r="L65" s="4">
        <v>37</v>
      </c>
    </row>
    <row r="66" spans="12:12" x14ac:dyDescent="0.25">
      <c r="L66" s="4">
        <v>37</v>
      </c>
    </row>
    <row r="67" spans="12:12" x14ac:dyDescent="0.25">
      <c r="L67" s="4">
        <v>37</v>
      </c>
    </row>
    <row r="68" spans="12:12" x14ac:dyDescent="0.25">
      <c r="L68" s="4">
        <v>37</v>
      </c>
    </row>
    <row r="69" spans="12:12" x14ac:dyDescent="0.25">
      <c r="L69" s="4">
        <v>38</v>
      </c>
    </row>
    <row r="70" spans="12:12" x14ac:dyDescent="0.25">
      <c r="L70" s="4">
        <v>38</v>
      </c>
    </row>
    <row r="71" spans="12:12" x14ac:dyDescent="0.25">
      <c r="L71" s="4">
        <v>38</v>
      </c>
    </row>
    <row r="72" spans="12:12" x14ac:dyDescent="0.25">
      <c r="L72" s="4">
        <v>38</v>
      </c>
    </row>
    <row r="73" spans="12:12" x14ac:dyDescent="0.25">
      <c r="L73" s="4">
        <v>38</v>
      </c>
    </row>
    <row r="74" spans="12:12" x14ac:dyDescent="0.25">
      <c r="L74" s="4">
        <v>38</v>
      </c>
    </row>
    <row r="75" spans="12:12" x14ac:dyDescent="0.25">
      <c r="L75" s="4">
        <v>39</v>
      </c>
    </row>
    <row r="76" spans="12:12" x14ac:dyDescent="0.25">
      <c r="L76" s="4">
        <v>39</v>
      </c>
    </row>
    <row r="77" spans="12:12" x14ac:dyDescent="0.25">
      <c r="L77" s="4">
        <v>39</v>
      </c>
    </row>
    <row r="78" spans="12:12" x14ac:dyDescent="0.25">
      <c r="L78" s="4">
        <v>39</v>
      </c>
    </row>
    <row r="79" spans="12:12" x14ac:dyDescent="0.25">
      <c r="L79" s="4">
        <v>39</v>
      </c>
    </row>
    <row r="80" spans="12:12" x14ac:dyDescent="0.25">
      <c r="L80" s="4">
        <v>39</v>
      </c>
    </row>
    <row r="81" spans="12:12" x14ac:dyDescent="0.25">
      <c r="L81" s="4">
        <v>39</v>
      </c>
    </row>
    <row r="82" spans="12:12" x14ac:dyDescent="0.25">
      <c r="L82" s="4">
        <v>40</v>
      </c>
    </row>
    <row r="83" spans="12:12" x14ac:dyDescent="0.25">
      <c r="L83" s="4">
        <v>40</v>
      </c>
    </row>
    <row r="84" spans="12:12" x14ac:dyDescent="0.25">
      <c r="L84" s="4">
        <v>40</v>
      </c>
    </row>
    <row r="85" spans="12:12" x14ac:dyDescent="0.25">
      <c r="L85" s="4">
        <v>40</v>
      </c>
    </row>
    <row r="86" spans="12:12" x14ac:dyDescent="0.25">
      <c r="L86" s="4">
        <v>40</v>
      </c>
    </row>
    <row r="87" spans="12:12" x14ac:dyDescent="0.25">
      <c r="L87" s="4">
        <v>40</v>
      </c>
    </row>
    <row r="88" spans="12:12" x14ac:dyDescent="0.25">
      <c r="L88" s="4">
        <v>41</v>
      </c>
    </row>
    <row r="89" spans="12:12" x14ac:dyDescent="0.25">
      <c r="L89" s="4">
        <v>41</v>
      </c>
    </row>
    <row r="90" spans="12:12" x14ac:dyDescent="0.25">
      <c r="L90" s="4">
        <v>41</v>
      </c>
    </row>
    <row r="91" spans="12:12" x14ac:dyDescent="0.25">
      <c r="L91" s="4">
        <v>41</v>
      </c>
    </row>
    <row r="92" spans="12:12" x14ac:dyDescent="0.25">
      <c r="L92" s="4">
        <v>42</v>
      </c>
    </row>
    <row r="93" spans="12:12" x14ac:dyDescent="0.25">
      <c r="L93" s="4">
        <v>42</v>
      </c>
    </row>
    <row r="94" spans="12:12" x14ac:dyDescent="0.25">
      <c r="L94" s="4">
        <v>43</v>
      </c>
    </row>
    <row r="95" spans="12:12" x14ac:dyDescent="0.25">
      <c r="L95" s="4">
        <v>43</v>
      </c>
    </row>
    <row r="96" spans="12:12" x14ac:dyDescent="0.25">
      <c r="L96" s="4">
        <v>43</v>
      </c>
    </row>
    <row r="97" spans="10:20" x14ac:dyDescent="0.25">
      <c r="L97" s="4">
        <v>44</v>
      </c>
    </row>
    <row r="98" spans="10:20" x14ac:dyDescent="0.25">
      <c r="L98" s="4">
        <v>44</v>
      </c>
    </row>
    <row r="99" spans="10:20" x14ac:dyDescent="0.25">
      <c r="L99" s="4">
        <v>44</v>
      </c>
    </row>
    <row r="100" spans="10:20" x14ac:dyDescent="0.25">
      <c r="L100" s="4">
        <v>45</v>
      </c>
    </row>
    <row r="101" spans="10:20" x14ac:dyDescent="0.25">
      <c r="L101" s="4">
        <v>45</v>
      </c>
    </row>
    <row r="104" spans="10:20" x14ac:dyDescent="0.25">
      <c r="J104" s="4" t="s">
        <v>41</v>
      </c>
    </row>
    <row r="105" spans="10:20" ht="15.75" thickBot="1" x14ac:dyDescent="0.3">
      <c r="J105" s="4">
        <v>28</v>
      </c>
    </row>
    <row r="106" spans="10:20" x14ac:dyDescent="0.25">
      <c r="J106" s="4">
        <v>35</v>
      </c>
      <c r="L106" s="3" t="s">
        <v>10</v>
      </c>
      <c r="M106" s="3"/>
      <c r="O106" s="5" t="s">
        <v>46</v>
      </c>
      <c r="P106" s="5" t="s">
        <v>48</v>
      </c>
      <c r="Q106" s="5" t="s">
        <v>49</v>
      </c>
      <c r="R106" s="5" t="s">
        <v>46</v>
      </c>
      <c r="S106" s="5" t="s">
        <v>48</v>
      </c>
      <c r="T106" s="5" t="s">
        <v>49</v>
      </c>
    </row>
    <row r="107" spans="10:20" x14ac:dyDescent="0.25">
      <c r="J107" s="4">
        <v>36</v>
      </c>
      <c r="L107" s="1"/>
      <c r="M107" s="1"/>
      <c r="O107" s="1">
        <v>28</v>
      </c>
      <c r="P107" s="1">
        <v>1</v>
      </c>
      <c r="Q107" s="10">
        <v>0.02</v>
      </c>
      <c r="R107" s="11">
        <v>47.285714285714285</v>
      </c>
      <c r="S107" s="1">
        <v>11</v>
      </c>
      <c r="T107" s="10">
        <v>0.22</v>
      </c>
    </row>
    <row r="108" spans="10:20" x14ac:dyDescent="0.25">
      <c r="J108" s="4">
        <v>38</v>
      </c>
      <c r="L108" s="1" t="s">
        <v>11</v>
      </c>
      <c r="M108" s="1">
        <v>50.7</v>
      </c>
      <c r="O108" s="1">
        <v>34.428571428571431</v>
      </c>
      <c r="P108" s="1">
        <v>0</v>
      </c>
      <c r="Q108" s="10">
        <v>0.02</v>
      </c>
      <c r="R108" s="11">
        <v>60.142857142857146</v>
      </c>
      <c r="S108" s="1">
        <v>11</v>
      </c>
      <c r="T108" s="10">
        <v>0.44</v>
      </c>
    </row>
    <row r="109" spans="10:20" x14ac:dyDescent="0.25">
      <c r="J109" s="4">
        <v>39</v>
      </c>
      <c r="L109" s="1" t="s">
        <v>12</v>
      </c>
      <c r="M109" s="1">
        <v>1.3959854978487711</v>
      </c>
      <c r="O109" s="1">
        <v>40.857142857142861</v>
      </c>
      <c r="P109" s="1">
        <v>8</v>
      </c>
      <c r="Q109" s="10">
        <v>0.18</v>
      </c>
      <c r="R109" s="11">
        <v>53.714285714285715</v>
      </c>
      <c r="S109" s="1">
        <v>10</v>
      </c>
      <c r="T109" s="10">
        <v>0.64</v>
      </c>
    </row>
    <row r="110" spans="10:20" x14ac:dyDescent="0.25">
      <c r="J110" s="4">
        <v>39</v>
      </c>
      <c r="L110" s="1" t="s">
        <v>13</v>
      </c>
      <c r="M110" s="1">
        <v>50</v>
      </c>
      <c r="O110" s="1">
        <v>47.285714285714285</v>
      </c>
      <c r="P110" s="1">
        <v>11</v>
      </c>
      <c r="Q110" s="10">
        <v>0.4</v>
      </c>
      <c r="R110" s="11">
        <v>40.857142857142861</v>
      </c>
      <c r="S110" s="1">
        <v>8</v>
      </c>
      <c r="T110" s="10">
        <v>0.8</v>
      </c>
    </row>
    <row r="111" spans="10:20" x14ac:dyDescent="0.25">
      <c r="J111" s="4">
        <v>40</v>
      </c>
      <c r="L111" s="1" t="s">
        <v>14</v>
      </c>
      <c r="M111" s="1">
        <v>40</v>
      </c>
      <c r="O111" s="1">
        <v>53.714285714285715</v>
      </c>
      <c r="P111" s="1">
        <v>10</v>
      </c>
      <c r="Q111" s="10">
        <v>0.6</v>
      </c>
      <c r="R111" s="11">
        <v>66.571428571428569</v>
      </c>
      <c r="S111" s="1">
        <v>7</v>
      </c>
      <c r="T111" s="10">
        <v>0.94</v>
      </c>
    </row>
    <row r="112" spans="10:20" x14ac:dyDescent="0.25">
      <c r="J112" s="4">
        <v>40</v>
      </c>
      <c r="L112" s="1" t="s">
        <v>15</v>
      </c>
      <c r="M112" s="1">
        <v>9.8711081196694472</v>
      </c>
      <c r="O112" s="1">
        <v>60.142857142857146</v>
      </c>
      <c r="P112" s="1">
        <v>11</v>
      </c>
      <c r="Q112" s="10">
        <v>0.82</v>
      </c>
      <c r="R112" s="11" t="s">
        <v>47</v>
      </c>
      <c r="S112" s="1">
        <v>2</v>
      </c>
      <c r="T112" s="10">
        <v>0.98</v>
      </c>
    </row>
    <row r="113" spans="10:20" x14ac:dyDescent="0.25">
      <c r="J113" s="4">
        <v>40</v>
      </c>
      <c r="L113" s="1" t="s">
        <v>16</v>
      </c>
      <c r="M113" s="1">
        <v>97.438775510204081</v>
      </c>
      <c r="O113" s="1">
        <v>66.571428571428569</v>
      </c>
      <c r="P113" s="1">
        <v>7</v>
      </c>
      <c r="Q113" s="10">
        <v>0.96</v>
      </c>
      <c r="R113" s="11">
        <v>28</v>
      </c>
      <c r="S113" s="1">
        <v>1</v>
      </c>
      <c r="T113" s="10">
        <v>1</v>
      </c>
    </row>
    <row r="114" spans="10:20" ht="15.75" thickBot="1" x14ac:dyDescent="0.3">
      <c r="J114" s="4">
        <v>41</v>
      </c>
      <c r="L114" s="1" t="s">
        <v>17</v>
      </c>
      <c r="M114" s="1">
        <v>-0.58897234451789204</v>
      </c>
      <c r="O114" s="2" t="s">
        <v>47</v>
      </c>
      <c r="P114" s="2">
        <v>2</v>
      </c>
      <c r="Q114" s="12">
        <v>1</v>
      </c>
      <c r="R114" s="13">
        <v>34.428571428571431</v>
      </c>
      <c r="S114" s="2">
        <v>0</v>
      </c>
      <c r="T114" s="12">
        <v>1</v>
      </c>
    </row>
    <row r="115" spans="10:20" x14ac:dyDescent="0.25">
      <c r="J115" s="4">
        <v>41</v>
      </c>
      <c r="L115" s="1" t="s">
        <v>18</v>
      </c>
      <c r="M115" s="1">
        <v>5.6612504165657621E-2</v>
      </c>
    </row>
    <row r="116" spans="10:20" x14ac:dyDescent="0.25">
      <c r="J116" s="4">
        <v>42</v>
      </c>
      <c r="L116" s="1" t="s">
        <v>19</v>
      </c>
      <c r="M116" s="1">
        <v>45</v>
      </c>
    </row>
    <row r="117" spans="10:20" x14ac:dyDescent="0.25">
      <c r="J117" s="4">
        <v>42</v>
      </c>
      <c r="L117" s="1" t="s">
        <v>20</v>
      </c>
      <c r="M117" s="1">
        <v>28</v>
      </c>
    </row>
    <row r="118" spans="10:20" x14ac:dyDescent="0.25">
      <c r="J118" s="4">
        <v>43</v>
      </c>
      <c r="L118" s="1" t="s">
        <v>21</v>
      </c>
      <c r="M118" s="1">
        <v>73</v>
      </c>
    </row>
    <row r="119" spans="10:20" x14ac:dyDescent="0.25">
      <c r="J119" s="4">
        <v>44</v>
      </c>
      <c r="L119" s="1" t="s">
        <v>22</v>
      </c>
      <c r="M119" s="1">
        <v>2535</v>
      </c>
    </row>
    <row r="120" spans="10:20" ht="15.75" thickBot="1" x14ac:dyDescent="0.3">
      <c r="J120" s="4">
        <v>45</v>
      </c>
      <c r="L120" s="2" t="s">
        <v>23</v>
      </c>
      <c r="M120" s="2">
        <v>50</v>
      </c>
    </row>
    <row r="121" spans="10:20" x14ac:dyDescent="0.25">
      <c r="J121" s="4">
        <v>45</v>
      </c>
    </row>
    <row r="122" spans="10:20" x14ac:dyDescent="0.25">
      <c r="J122" s="4">
        <v>47</v>
      </c>
      <c r="L122" s="4" t="s">
        <v>42</v>
      </c>
      <c r="M122" t="s">
        <v>43</v>
      </c>
      <c r="N122" t="s">
        <v>44</v>
      </c>
    </row>
    <row r="123" spans="10:20" x14ac:dyDescent="0.25">
      <c r="J123" s="4">
        <v>47</v>
      </c>
      <c r="L123" s="4">
        <f>QUARTILE(J105:J154,1)</f>
        <v>42.25</v>
      </c>
      <c r="M123">
        <f>QUARTILE(J105:J154,2)</f>
        <v>50</v>
      </c>
      <c r="N123">
        <f>QUARTILE(J105:J154,3)</f>
        <v>58</v>
      </c>
    </row>
    <row r="124" spans="10:20" x14ac:dyDescent="0.25">
      <c r="J124" s="4">
        <v>47</v>
      </c>
    </row>
    <row r="125" spans="10:20" x14ac:dyDescent="0.25">
      <c r="J125" s="4">
        <v>48</v>
      </c>
      <c r="L125" s="4" t="s">
        <v>45</v>
      </c>
    </row>
    <row r="126" spans="10:20" x14ac:dyDescent="0.25">
      <c r="J126" s="4">
        <v>48</v>
      </c>
      <c r="L126" s="4">
        <f>(N123-L123)</f>
        <v>15.75</v>
      </c>
    </row>
    <row r="127" spans="10:20" x14ac:dyDescent="0.25">
      <c r="J127" s="4">
        <v>49</v>
      </c>
    </row>
    <row r="128" spans="10:20" x14ac:dyDescent="0.25">
      <c r="J128" s="4">
        <v>49</v>
      </c>
    </row>
    <row r="129" spans="10:10" x14ac:dyDescent="0.25">
      <c r="J129" s="4">
        <v>49</v>
      </c>
    </row>
    <row r="130" spans="10:10" x14ac:dyDescent="0.25">
      <c r="J130" s="4">
        <v>51</v>
      </c>
    </row>
    <row r="131" spans="10:10" x14ac:dyDescent="0.25">
      <c r="J131" s="4">
        <v>51</v>
      </c>
    </row>
    <row r="132" spans="10:10" x14ac:dyDescent="0.25">
      <c r="J132" s="4">
        <v>52</v>
      </c>
    </row>
    <row r="133" spans="10:10" x14ac:dyDescent="0.25">
      <c r="J133" s="4">
        <v>52</v>
      </c>
    </row>
    <row r="134" spans="10:10" x14ac:dyDescent="0.25">
      <c r="J134" s="4">
        <v>52</v>
      </c>
    </row>
    <row r="135" spans="10:10" x14ac:dyDescent="0.25">
      <c r="J135" s="4">
        <v>55</v>
      </c>
    </row>
    <row r="136" spans="10:10" x14ac:dyDescent="0.25">
      <c r="J136" s="4">
        <v>55</v>
      </c>
    </row>
    <row r="137" spans="10:10" x14ac:dyDescent="0.25">
      <c r="J137" s="4">
        <v>56</v>
      </c>
    </row>
    <row r="138" spans="10:10" x14ac:dyDescent="0.25">
      <c r="J138" s="4">
        <v>56</v>
      </c>
    </row>
    <row r="139" spans="10:10" x14ac:dyDescent="0.25">
      <c r="J139" s="4">
        <v>57</v>
      </c>
    </row>
    <row r="140" spans="10:10" x14ac:dyDescent="0.25">
      <c r="J140" s="4">
        <v>58</v>
      </c>
    </row>
    <row r="141" spans="10:10" x14ac:dyDescent="0.25">
      <c r="J141" s="4">
        <v>58</v>
      </c>
    </row>
    <row r="142" spans="10:10" x14ac:dyDescent="0.25">
      <c r="J142" s="4">
        <v>58</v>
      </c>
    </row>
    <row r="143" spans="10:10" x14ac:dyDescent="0.25">
      <c r="J143" s="4">
        <v>59</v>
      </c>
    </row>
    <row r="144" spans="10:10" x14ac:dyDescent="0.25">
      <c r="J144" s="4">
        <v>59</v>
      </c>
    </row>
    <row r="145" spans="10:12" x14ac:dyDescent="0.25">
      <c r="J145" s="4">
        <v>60</v>
      </c>
    </row>
    <row r="146" spans="10:12" x14ac:dyDescent="0.25">
      <c r="J146" s="4">
        <v>61</v>
      </c>
    </row>
    <row r="147" spans="10:12" x14ac:dyDescent="0.25">
      <c r="J147" s="4">
        <v>62</v>
      </c>
    </row>
    <row r="148" spans="10:12" x14ac:dyDescent="0.25">
      <c r="J148" s="4">
        <v>62</v>
      </c>
    </row>
    <row r="149" spans="10:12" x14ac:dyDescent="0.25">
      <c r="J149" s="4">
        <v>63</v>
      </c>
    </row>
    <row r="150" spans="10:12" x14ac:dyDescent="0.25">
      <c r="J150" s="4">
        <v>65</v>
      </c>
    </row>
    <row r="151" spans="10:12" x14ac:dyDescent="0.25">
      <c r="J151" s="4">
        <v>65</v>
      </c>
    </row>
    <row r="152" spans="10:12" x14ac:dyDescent="0.25">
      <c r="J152" s="4">
        <v>65</v>
      </c>
    </row>
    <row r="153" spans="10:12" x14ac:dyDescent="0.25">
      <c r="J153" s="4">
        <v>68</v>
      </c>
    </row>
    <row r="154" spans="10:12" x14ac:dyDescent="0.25">
      <c r="J154" s="4">
        <v>73</v>
      </c>
    </row>
    <row r="158" spans="10:12" x14ac:dyDescent="0.25">
      <c r="K158" t="s">
        <v>50</v>
      </c>
      <c r="L158" t="s">
        <v>48</v>
      </c>
    </row>
    <row r="159" spans="10:12" x14ac:dyDescent="0.25">
      <c r="K159" t="s">
        <v>51</v>
      </c>
      <c r="L159">
        <v>30</v>
      </c>
    </row>
    <row r="160" spans="10:12" x14ac:dyDescent="0.25">
      <c r="K160" t="s">
        <v>52</v>
      </c>
      <c r="L160">
        <v>40</v>
      </c>
    </row>
    <row r="161" spans="11:12" x14ac:dyDescent="0.25">
      <c r="K161" t="s">
        <v>53</v>
      </c>
      <c r="L161">
        <v>20</v>
      </c>
    </row>
    <row r="162" spans="11:12" x14ac:dyDescent="0.25">
      <c r="K162" t="s">
        <v>54</v>
      </c>
      <c r="L162">
        <v>10</v>
      </c>
    </row>
    <row r="163" spans="11:12" x14ac:dyDescent="0.25">
      <c r="K163" t="s">
        <v>55</v>
      </c>
      <c r="L163">
        <v>45</v>
      </c>
    </row>
    <row r="164" spans="11:12" x14ac:dyDescent="0.25">
      <c r="K164" t="s">
        <v>56</v>
      </c>
      <c r="L164">
        <v>25</v>
      </c>
    </row>
    <row r="165" spans="11:12" x14ac:dyDescent="0.25">
      <c r="K165" t="s">
        <v>57</v>
      </c>
      <c r="L165">
        <v>30</v>
      </c>
    </row>
    <row r="168" spans="11:12" x14ac:dyDescent="0.25">
      <c r="K168" s="14" t="s">
        <v>58</v>
      </c>
      <c r="L168" t="s">
        <v>60</v>
      </c>
    </row>
    <row r="169" spans="11:12" x14ac:dyDescent="0.25">
      <c r="K169" s="15" t="s">
        <v>51</v>
      </c>
      <c r="L169" s="9">
        <v>30</v>
      </c>
    </row>
    <row r="170" spans="11:12" x14ac:dyDescent="0.25">
      <c r="K170" s="15" t="s">
        <v>52</v>
      </c>
      <c r="L170" s="9">
        <v>40</v>
      </c>
    </row>
    <row r="171" spans="11:12" x14ac:dyDescent="0.25">
      <c r="K171" s="15" t="s">
        <v>53</v>
      </c>
      <c r="L171" s="9">
        <v>20</v>
      </c>
    </row>
    <row r="172" spans="11:12" x14ac:dyDescent="0.25">
      <c r="K172" s="15" t="s">
        <v>54</v>
      </c>
      <c r="L172" s="9">
        <v>10</v>
      </c>
    </row>
    <row r="173" spans="11:12" x14ac:dyDescent="0.25">
      <c r="K173" s="15" t="s">
        <v>55</v>
      </c>
      <c r="L173" s="9">
        <v>45</v>
      </c>
    </row>
    <row r="174" spans="11:12" x14ac:dyDescent="0.25">
      <c r="K174" s="15" t="s">
        <v>56</v>
      </c>
      <c r="L174" s="9">
        <v>25</v>
      </c>
    </row>
    <row r="175" spans="11:12" x14ac:dyDescent="0.25">
      <c r="K175" s="15" t="s">
        <v>57</v>
      </c>
      <c r="L175" s="9">
        <v>30</v>
      </c>
    </row>
    <row r="176" spans="11:12" x14ac:dyDescent="0.25">
      <c r="K176" s="15" t="s">
        <v>59</v>
      </c>
      <c r="L176" s="9">
        <v>200</v>
      </c>
    </row>
    <row r="177" spans="11:21" x14ac:dyDescent="0.25">
      <c r="L177"/>
    </row>
    <row r="178" spans="11:21" x14ac:dyDescent="0.25">
      <c r="L178"/>
    </row>
    <row r="179" spans="11:21" x14ac:dyDescent="0.25">
      <c r="L179"/>
    </row>
    <row r="180" spans="11:21" x14ac:dyDescent="0.25">
      <c r="L180"/>
    </row>
    <row r="181" spans="11:21" x14ac:dyDescent="0.25">
      <c r="L181"/>
    </row>
    <row r="182" spans="11:21" x14ac:dyDescent="0.25">
      <c r="L182"/>
    </row>
    <row r="183" spans="11:21" x14ac:dyDescent="0.25">
      <c r="K183" s="17" t="s">
        <v>51</v>
      </c>
      <c r="L183" s="16">
        <v>4</v>
      </c>
      <c r="M183" s="16">
        <v>5</v>
      </c>
      <c r="N183" s="16">
        <v>3</v>
      </c>
      <c r="O183" s="16">
        <v>4</v>
      </c>
      <c r="P183" s="16">
        <v>4</v>
      </c>
      <c r="Q183" s="16">
        <v>3</v>
      </c>
      <c r="R183" s="16">
        <v>2</v>
      </c>
      <c r="S183" s="16">
        <v>5</v>
      </c>
      <c r="T183" s="16">
        <v>4</v>
      </c>
      <c r="U183" s="16">
        <v>3</v>
      </c>
    </row>
    <row r="184" spans="11:21" x14ac:dyDescent="0.25">
      <c r="K184" s="17" t="s">
        <v>52</v>
      </c>
      <c r="L184" s="16">
        <v>5</v>
      </c>
      <c r="M184" s="16">
        <v>4</v>
      </c>
      <c r="N184" s="16">
        <v>2</v>
      </c>
      <c r="O184" s="16">
        <v>3</v>
      </c>
      <c r="P184" s="16">
        <v>4</v>
      </c>
      <c r="Q184" s="16">
        <v>5</v>
      </c>
      <c r="R184" s="16">
        <v>3</v>
      </c>
      <c r="S184" s="16">
        <v>4</v>
      </c>
      <c r="T184" s="16">
        <v>5</v>
      </c>
      <c r="U184" s="16">
        <v>3</v>
      </c>
    </row>
    <row r="185" spans="11:21" x14ac:dyDescent="0.25">
      <c r="K185" s="17" t="s">
        <v>53</v>
      </c>
      <c r="L185" s="16">
        <v>4</v>
      </c>
      <c r="M185" s="16">
        <v>3</v>
      </c>
      <c r="N185" s="16">
        <v>2</v>
      </c>
      <c r="O185" s="16">
        <v>4</v>
      </c>
      <c r="P185" s="16">
        <v>5</v>
      </c>
      <c r="Q185" s="16">
        <v>3</v>
      </c>
      <c r="R185" s="16">
        <v>4</v>
      </c>
      <c r="S185" s="16">
        <v>5</v>
      </c>
      <c r="T185" s="16">
        <v>4</v>
      </c>
      <c r="U185" s="16">
        <v>3</v>
      </c>
    </row>
    <row r="186" spans="11:21" x14ac:dyDescent="0.25">
      <c r="K186" s="17" t="s">
        <v>54</v>
      </c>
      <c r="L186" s="16">
        <v>3</v>
      </c>
      <c r="M186" s="16">
        <v>4</v>
      </c>
      <c r="N186" s="16">
        <v>5</v>
      </c>
      <c r="O186" s="16">
        <v>2</v>
      </c>
      <c r="P186" s="16">
        <v>3</v>
      </c>
      <c r="Q186" s="16">
        <v>4</v>
      </c>
      <c r="R186" s="16">
        <v>4</v>
      </c>
      <c r="S186" s="16">
        <v>3</v>
      </c>
      <c r="T186" s="16">
        <v>5</v>
      </c>
      <c r="U186" s="16">
        <v>4</v>
      </c>
    </row>
    <row r="187" spans="11:21" x14ac:dyDescent="0.25">
      <c r="K187" s="17" t="s">
        <v>55</v>
      </c>
      <c r="L187" s="16">
        <v>3</v>
      </c>
      <c r="M187" s="16">
        <v>4</v>
      </c>
      <c r="N187" s="16">
        <v>5</v>
      </c>
      <c r="O187" s="16">
        <v>4</v>
      </c>
      <c r="P187" s="16">
        <v>2</v>
      </c>
      <c r="Q187" s="16">
        <v>3</v>
      </c>
      <c r="R187" s="16">
        <v>4</v>
      </c>
      <c r="S187" s="16">
        <v>5</v>
      </c>
      <c r="T187" s="16">
        <v>3</v>
      </c>
      <c r="U187" s="16">
        <v>4</v>
      </c>
    </row>
    <row r="188" spans="11:21" x14ac:dyDescent="0.25">
      <c r="K188" s="17" t="s">
        <v>56</v>
      </c>
      <c r="L188" s="16">
        <v>5</v>
      </c>
      <c r="M188" s="16">
        <v>4</v>
      </c>
      <c r="N188" s="16">
        <v>3</v>
      </c>
      <c r="O188" s="16">
        <v>4</v>
      </c>
      <c r="P188" s="16">
        <v>5</v>
      </c>
      <c r="Q188" s="16">
        <v>3</v>
      </c>
      <c r="R188" s="16">
        <v>4</v>
      </c>
      <c r="S188" s="16">
        <v>5</v>
      </c>
      <c r="T188" s="16">
        <v>4</v>
      </c>
      <c r="U188" s="16">
        <v>3</v>
      </c>
    </row>
    <row r="189" spans="11:21" x14ac:dyDescent="0.25">
      <c r="K189" s="17" t="s">
        <v>57</v>
      </c>
      <c r="L189" s="16">
        <v>3</v>
      </c>
      <c r="M189" s="16">
        <v>4</v>
      </c>
      <c r="N189" s="16">
        <v>5</v>
      </c>
      <c r="O189" s="16">
        <v>2</v>
      </c>
      <c r="P189" s="16">
        <v>3</v>
      </c>
      <c r="Q189" s="16">
        <v>4</v>
      </c>
      <c r="R189" s="16">
        <v>4</v>
      </c>
      <c r="S189" s="16">
        <v>3</v>
      </c>
      <c r="T189" s="16">
        <v>5</v>
      </c>
      <c r="U189" s="16">
        <v>4</v>
      </c>
    </row>
    <row r="190" spans="11:21" x14ac:dyDescent="0.25">
      <c r="K190" s="17" t="s">
        <v>61</v>
      </c>
      <c r="L190" s="16">
        <v>3</v>
      </c>
      <c r="M190" s="16">
        <v>4</v>
      </c>
      <c r="N190" s="16">
        <v>5</v>
      </c>
      <c r="O190" s="16">
        <v>4</v>
      </c>
      <c r="P190" s="16">
        <v>2</v>
      </c>
      <c r="Q190" s="16">
        <v>3</v>
      </c>
      <c r="R190" s="16">
        <v>4</v>
      </c>
      <c r="S190" s="16">
        <v>5</v>
      </c>
      <c r="T190" s="16">
        <v>3</v>
      </c>
      <c r="U190" s="16">
        <v>4</v>
      </c>
    </row>
    <row r="191" spans="11:21" x14ac:dyDescent="0.25">
      <c r="K191" s="17" t="s">
        <v>62</v>
      </c>
      <c r="L191" s="16">
        <v>5</v>
      </c>
      <c r="M191" s="16">
        <v>4</v>
      </c>
      <c r="N191" s="16">
        <v>3</v>
      </c>
      <c r="O191" s="16">
        <v>4</v>
      </c>
      <c r="P191" s="16">
        <v>5</v>
      </c>
      <c r="Q191" s="16">
        <v>3</v>
      </c>
      <c r="R191" s="16">
        <v>4</v>
      </c>
      <c r="S191" s="16">
        <v>5</v>
      </c>
      <c r="T191" s="16">
        <v>4</v>
      </c>
      <c r="U191" s="16">
        <v>3</v>
      </c>
    </row>
    <row r="192" spans="11:21" x14ac:dyDescent="0.25">
      <c r="K192" s="17" t="s">
        <v>63</v>
      </c>
      <c r="L192" s="16">
        <v>3</v>
      </c>
      <c r="M192" s="16">
        <v>4</v>
      </c>
      <c r="N192" s="16">
        <v>5</v>
      </c>
      <c r="O192" s="16">
        <v>2</v>
      </c>
      <c r="P192" s="16">
        <v>3</v>
      </c>
      <c r="Q192" s="16">
        <v>4</v>
      </c>
      <c r="R192" s="16">
        <v>4</v>
      </c>
      <c r="S192" s="16">
        <v>3</v>
      </c>
      <c r="T192" s="16">
        <v>5</v>
      </c>
      <c r="U192" s="16">
        <v>4</v>
      </c>
    </row>
    <row r="195" spans="11:30" ht="15.75" thickBot="1" x14ac:dyDescent="0.3"/>
    <row r="196" spans="11:30" x14ac:dyDescent="0.25">
      <c r="K196" s="20" t="s">
        <v>51</v>
      </c>
      <c r="L196" s="20"/>
      <c r="M196" s="20" t="s">
        <v>52</v>
      </c>
      <c r="N196" s="20"/>
      <c r="O196" s="20" t="s">
        <v>53</v>
      </c>
      <c r="P196" s="20"/>
      <c r="Q196" s="20" t="s">
        <v>54</v>
      </c>
      <c r="R196" s="20"/>
      <c r="S196" s="20" t="s">
        <v>55</v>
      </c>
      <c r="T196" s="20"/>
      <c r="U196" s="20" t="s">
        <v>56</v>
      </c>
      <c r="V196" s="20"/>
      <c r="W196" s="20" t="s">
        <v>57</v>
      </c>
      <c r="X196" s="20"/>
      <c r="Y196" s="20" t="s">
        <v>61</v>
      </c>
      <c r="Z196" s="20"/>
      <c r="AA196" s="20" t="s">
        <v>62</v>
      </c>
      <c r="AB196" s="20"/>
      <c r="AC196" s="20" t="s">
        <v>63</v>
      </c>
      <c r="AD196" s="20"/>
    </row>
    <row r="197" spans="11:30" x14ac:dyDescent="0.25"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</row>
    <row r="198" spans="11:30" x14ac:dyDescent="0.25">
      <c r="K198" s="18" t="s">
        <v>11</v>
      </c>
      <c r="L198" s="18">
        <v>3.75</v>
      </c>
      <c r="M198" s="18" t="s">
        <v>11</v>
      </c>
      <c r="N198" s="18">
        <v>3.75</v>
      </c>
      <c r="O198" s="18" t="s">
        <v>11</v>
      </c>
      <c r="P198" s="18">
        <v>3.75</v>
      </c>
      <c r="Q198" s="18" t="s">
        <v>11</v>
      </c>
      <c r="R198" s="18">
        <v>3.5</v>
      </c>
      <c r="S198" s="18" t="s">
        <v>11</v>
      </c>
      <c r="T198" s="18">
        <v>3.75</v>
      </c>
      <c r="U198" s="18" t="s">
        <v>11</v>
      </c>
      <c r="V198" s="18">
        <v>4.125</v>
      </c>
      <c r="W198" s="18" t="s">
        <v>11</v>
      </c>
      <c r="X198" s="18">
        <v>3.5</v>
      </c>
      <c r="Y198" s="18" t="s">
        <v>11</v>
      </c>
      <c r="Z198" s="18">
        <v>3.75</v>
      </c>
      <c r="AA198" s="18" t="s">
        <v>11</v>
      </c>
      <c r="AB198" s="18">
        <v>4.125</v>
      </c>
      <c r="AC198" s="18" t="s">
        <v>11</v>
      </c>
      <c r="AD198" s="18">
        <v>3.5</v>
      </c>
    </row>
    <row r="199" spans="11:30" x14ac:dyDescent="0.25">
      <c r="K199" s="18" t="s">
        <v>12</v>
      </c>
      <c r="L199" s="18">
        <v>0.3659625273556999</v>
      </c>
      <c r="M199" s="18" t="s">
        <v>12</v>
      </c>
      <c r="N199" s="18">
        <v>0.3659625273556999</v>
      </c>
      <c r="O199" s="18" t="s">
        <v>12</v>
      </c>
      <c r="P199" s="18">
        <v>0.3659625273556999</v>
      </c>
      <c r="Q199" s="18" t="s">
        <v>12</v>
      </c>
      <c r="R199" s="18">
        <v>0.32732683535398854</v>
      </c>
      <c r="S199" s="18" t="s">
        <v>12</v>
      </c>
      <c r="T199" s="18">
        <v>0.3659625273556999</v>
      </c>
      <c r="U199" s="18" t="s">
        <v>12</v>
      </c>
      <c r="V199" s="18">
        <v>0.29504842217604116</v>
      </c>
      <c r="W199" s="18" t="s">
        <v>12</v>
      </c>
      <c r="X199" s="18">
        <v>0.32732683535398854</v>
      </c>
      <c r="Y199" s="18" t="s">
        <v>12</v>
      </c>
      <c r="Z199" s="18">
        <v>0.3659625273556999</v>
      </c>
      <c r="AA199" s="18" t="s">
        <v>12</v>
      </c>
      <c r="AB199" s="18">
        <v>0.29504842217604116</v>
      </c>
      <c r="AC199" s="18" t="s">
        <v>12</v>
      </c>
      <c r="AD199" s="18">
        <v>0.32732683535398854</v>
      </c>
    </row>
    <row r="200" spans="11:30" x14ac:dyDescent="0.25">
      <c r="K200" s="18" t="s">
        <v>13</v>
      </c>
      <c r="L200" s="18">
        <v>4</v>
      </c>
      <c r="M200" s="18" t="s">
        <v>13</v>
      </c>
      <c r="N200" s="18">
        <v>4</v>
      </c>
      <c r="O200" s="18" t="s">
        <v>13</v>
      </c>
      <c r="P200" s="18">
        <v>4</v>
      </c>
      <c r="Q200" s="18" t="s">
        <v>13</v>
      </c>
      <c r="R200" s="18">
        <v>3.5</v>
      </c>
      <c r="S200" s="18" t="s">
        <v>13</v>
      </c>
      <c r="T200" s="18">
        <v>4</v>
      </c>
      <c r="U200" s="18" t="s">
        <v>13</v>
      </c>
      <c r="V200" s="18">
        <v>4</v>
      </c>
      <c r="W200" s="18" t="s">
        <v>13</v>
      </c>
      <c r="X200" s="18">
        <v>3.5</v>
      </c>
      <c r="Y200" s="18" t="s">
        <v>13</v>
      </c>
      <c r="Z200" s="18">
        <v>4</v>
      </c>
      <c r="AA200" s="18" t="s">
        <v>13</v>
      </c>
      <c r="AB200" s="18">
        <v>4</v>
      </c>
      <c r="AC200" s="18" t="s">
        <v>13</v>
      </c>
      <c r="AD200" s="18">
        <v>3.5</v>
      </c>
    </row>
    <row r="201" spans="11:30" x14ac:dyDescent="0.25">
      <c r="K201" s="18" t="s">
        <v>14</v>
      </c>
      <c r="L201" s="18">
        <v>4</v>
      </c>
      <c r="M201" s="18" t="s">
        <v>14</v>
      </c>
      <c r="N201" s="18">
        <v>4</v>
      </c>
      <c r="O201" s="18" t="s">
        <v>14</v>
      </c>
      <c r="P201" s="18">
        <v>4</v>
      </c>
      <c r="Q201" s="18" t="s">
        <v>14</v>
      </c>
      <c r="R201" s="18">
        <v>3</v>
      </c>
      <c r="S201" s="18" t="s">
        <v>14</v>
      </c>
      <c r="T201" s="18">
        <v>4</v>
      </c>
      <c r="U201" s="18" t="s">
        <v>14</v>
      </c>
      <c r="V201" s="18">
        <v>5</v>
      </c>
      <c r="W201" s="18" t="s">
        <v>14</v>
      </c>
      <c r="X201" s="18">
        <v>3</v>
      </c>
      <c r="Y201" s="18" t="s">
        <v>14</v>
      </c>
      <c r="Z201" s="18">
        <v>4</v>
      </c>
      <c r="AA201" s="18" t="s">
        <v>14</v>
      </c>
      <c r="AB201" s="18">
        <v>5</v>
      </c>
      <c r="AC201" s="18" t="s">
        <v>14</v>
      </c>
      <c r="AD201" s="18">
        <v>3</v>
      </c>
    </row>
    <row r="202" spans="11:30" x14ac:dyDescent="0.25">
      <c r="K202" s="18" t="s">
        <v>15</v>
      </c>
      <c r="L202" s="18">
        <v>1.0350983390135313</v>
      </c>
      <c r="M202" s="18" t="s">
        <v>15</v>
      </c>
      <c r="N202" s="18">
        <v>1.0350983390135313</v>
      </c>
      <c r="O202" s="18" t="s">
        <v>15</v>
      </c>
      <c r="P202" s="18">
        <v>1.0350983390135313</v>
      </c>
      <c r="Q202" s="18" t="s">
        <v>15</v>
      </c>
      <c r="R202" s="18">
        <v>0.92582009977255142</v>
      </c>
      <c r="S202" s="18" t="s">
        <v>15</v>
      </c>
      <c r="T202" s="18">
        <v>1.0350983390135313</v>
      </c>
      <c r="U202" s="18" t="s">
        <v>15</v>
      </c>
      <c r="V202" s="18">
        <v>0.83452296039628016</v>
      </c>
      <c r="W202" s="18" t="s">
        <v>15</v>
      </c>
      <c r="X202" s="18">
        <v>0.92582009977255142</v>
      </c>
      <c r="Y202" s="18" t="s">
        <v>15</v>
      </c>
      <c r="Z202" s="18">
        <v>1.0350983390135313</v>
      </c>
      <c r="AA202" s="18" t="s">
        <v>15</v>
      </c>
      <c r="AB202" s="18">
        <v>0.83452296039628016</v>
      </c>
      <c r="AC202" s="18" t="s">
        <v>15</v>
      </c>
      <c r="AD202" s="18">
        <v>0.92582009977255142</v>
      </c>
    </row>
    <row r="203" spans="11:30" x14ac:dyDescent="0.25">
      <c r="K203" s="18" t="s">
        <v>16</v>
      </c>
      <c r="L203" s="18">
        <v>1.0714285714285714</v>
      </c>
      <c r="M203" s="18" t="s">
        <v>16</v>
      </c>
      <c r="N203" s="18">
        <v>1.0714285714285714</v>
      </c>
      <c r="O203" s="18" t="s">
        <v>16</v>
      </c>
      <c r="P203" s="18">
        <v>1.0714285714285714</v>
      </c>
      <c r="Q203" s="18" t="s">
        <v>16</v>
      </c>
      <c r="R203" s="18">
        <v>0.8571428571428571</v>
      </c>
      <c r="S203" s="18" t="s">
        <v>16</v>
      </c>
      <c r="T203" s="18">
        <v>1.0714285714285714</v>
      </c>
      <c r="U203" s="18" t="s">
        <v>16</v>
      </c>
      <c r="V203" s="18">
        <v>0.6964285714285714</v>
      </c>
      <c r="W203" s="18" t="s">
        <v>16</v>
      </c>
      <c r="X203" s="18">
        <v>0.8571428571428571</v>
      </c>
      <c r="Y203" s="18" t="s">
        <v>16</v>
      </c>
      <c r="Z203" s="18">
        <v>1.0714285714285714</v>
      </c>
      <c r="AA203" s="18" t="s">
        <v>16</v>
      </c>
      <c r="AB203" s="18">
        <v>0.6964285714285714</v>
      </c>
      <c r="AC203" s="18" t="s">
        <v>16</v>
      </c>
      <c r="AD203" s="18">
        <v>0.8571428571428571</v>
      </c>
    </row>
    <row r="204" spans="11:30" x14ac:dyDescent="0.25">
      <c r="K204" s="18" t="s">
        <v>17</v>
      </c>
      <c r="L204" s="18">
        <v>-0.44800000000000129</v>
      </c>
      <c r="M204" s="18" t="s">
        <v>17</v>
      </c>
      <c r="N204" s="18">
        <v>-0.44800000000000129</v>
      </c>
      <c r="O204" s="18" t="s">
        <v>17</v>
      </c>
      <c r="P204" s="18">
        <v>-0.44800000000000129</v>
      </c>
      <c r="Q204" s="18" t="s">
        <v>17</v>
      </c>
      <c r="R204" s="18">
        <v>0</v>
      </c>
      <c r="S204" s="18" t="s">
        <v>17</v>
      </c>
      <c r="T204" s="18">
        <v>-0.4480000000000004</v>
      </c>
      <c r="U204" s="18" t="s">
        <v>17</v>
      </c>
      <c r="V204" s="18">
        <v>-1.3917159763313616</v>
      </c>
      <c r="W204" s="18" t="s">
        <v>17</v>
      </c>
      <c r="X204" s="18">
        <v>0</v>
      </c>
      <c r="Y204" s="18" t="s">
        <v>17</v>
      </c>
      <c r="Z204" s="18">
        <v>-0.4480000000000004</v>
      </c>
      <c r="AA204" s="18" t="s">
        <v>17</v>
      </c>
      <c r="AB204" s="18">
        <v>-1.3917159763313616</v>
      </c>
      <c r="AC204" s="18" t="s">
        <v>17</v>
      </c>
      <c r="AD204" s="18">
        <v>0</v>
      </c>
    </row>
    <row r="205" spans="11:30" x14ac:dyDescent="0.25">
      <c r="K205" s="18" t="s">
        <v>18</v>
      </c>
      <c r="L205" s="18">
        <v>-0.38643671323171802</v>
      </c>
      <c r="M205" s="18" t="s">
        <v>18</v>
      </c>
      <c r="N205" s="18">
        <v>-0.38643671323171808</v>
      </c>
      <c r="O205" s="18" t="s">
        <v>18</v>
      </c>
      <c r="P205" s="18">
        <v>-0.38643671323171802</v>
      </c>
      <c r="Q205" s="18" t="s">
        <v>18</v>
      </c>
      <c r="R205" s="18">
        <v>0</v>
      </c>
      <c r="S205" s="18" t="s">
        <v>18</v>
      </c>
      <c r="T205" s="18">
        <v>-0.38643671323171802</v>
      </c>
      <c r="U205" s="18" t="s">
        <v>18</v>
      </c>
      <c r="V205" s="18">
        <v>-0.27652831823782059</v>
      </c>
      <c r="W205" s="18" t="s">
        <v>18</v>
      </c>
      <c r="X205" s="18">
        <v>0</v>
      </c>
      <c r="Y205" s="18" t="s">
        <v>18</v>
      </c>
      <c r="Z205" s="18">
        <v>-0.38643671323171802</v>
      </c>
      <c r="AA205" s="18" t="s">
        <v>18</v>
      </c>
      <c r="AB205" s="18">
        <v>-0.27652831823782059</v>
      </c>
      <c r="AC205" s="18" t="s">
        <v>18</v>
      </c>
      <c r="AD205" s="18">
        <v>0</v>
      </c>
    </row>
    <row r="206" spans="11:30" x14ac:dyDescent="0.25">
      <c r="K206" s="18" t="s">
        <v>19</v>
      </c>
      <c r="L206" s="18">
        <v>3</v>
      </c>
      <c r="M206" s="18" t="s">
        <v>19</v>
      </c>
      <c r="N206" s="18">
        <v>3</v>
      </c>
      <c r="O206" s="18" t="s">
        <v>19</v>
      </c>
      <c r="P206" s="18">
        <v>3</v>
      </c>
      <c r="Q206" s="18" t="s">
        <v>19</v>
      </c>
      <c r="R206" s="18">
        <v>3</v>
      </c>
      <c r="S206" s="18" t="s">
        <v>19</v>
      </c>
      <c r="T206" s="18">
        <v>3</v>
      </c>
      <c r="U206" s="18" t="s">
        <v>19</v>
      </c>
      <c r="V206" s="18">
        <v>2</v>
      </c>
      <c r="W206" s="18" t="s">
        <v>19</v>
      </c>
      <c r="X206" s="18">
        <v>3</v>
      </c>
      <c r="Y206" s="18" t="s">
        <v>19</v>
      </c>
      <c r="Z206" s="18">
        <v>3</v>
      </c>
      <c r="AA206" s="18" t="s">
        <v>19</v>
      </c>
      <c r="AB206" s="18">
        <v>2</v>
      </c>
      <c r="AC206" s="18" t="s">
        <v>19</v>
      </c>
      <c r="AD206" s="18">
        <v>3</v>
      </c>
    </row>
    <row r="207" spans="11:30" x14ac:dyDescent="0.25">
      <c r="K207" s="18" t="s">
        <v>20</v>
      </c>
      <c r="L207" s="18">
        <v>2</v>
      </c>
      <c r="M207" s="18" t="s">
        <v>20</v>
      </c>
      <c r="N207" s="18">
        <v>2</v>
      </c>
      <c r="O207" s="18" t="s">
        <v>20</v>
      </c>
      <c r="P207" s="18">
        <v>2</v>
      </c>
      <c r="Q207" s="18" t="s">
        <v>20</v>
      </c>
      <c r="R207" s="18">
        <v>2</v>
      </c>
      <c r="S207" s="18" t="s">
        <v>20</v>
      </c>
      <c r="T207" s="18">
        <v>2</v>
      </c>
      <c r="U207" s="18" t="s">
        <v>20</v>
      </c>
      <c r="V207" s="18">
        <v>3</v>
      </c>
      <c r="W207" s="18" t="s">
        <v>20</v>
      </c>
      <c r="X207" s="18">
        <v>2</v>
      </c>
      <c r="Y207" s="18" t="s">
        <v>20</v>
      </c>
      <c r="Z207" s="18">
        <v>2</v>
      </c>
      <c r="AA207" s="18" t="s">
        <v>20</v>
      </c>
      <c r="AB207" s="18">
        <v>3</v>
      </c>
      <c r="AC207" s="18" t="s">
        <v>20</v>
      </c>
      <c r="AD207" s="18">
        <v>2</v>
      </c>
    </row>
    <row r="208" spans="11:30" x14ac:dyDescent="0.25">
      <c r="K208" s="18" t="s">
        <v>21</v>
      </c>
      <c r="L208" s="18">
        <v>5</v>
      </c>
      <c r="M208" s="18" t="s">
        <v>21</v>
      </c>
      <c r="N208" s="18">
        <v>5</v>
      </c>
      <c r="O208" s="18" t="s">
        <v>21</v>
      </c>
      <c r="P208" s="18">
        <v>5</v>
      </c>
      <c r="Q208" s="18" t="s">
        <v>21</v>
      </c>
      <c r="R208" s="18">
        <v>5</v>
      </c>
      <c r="S208" s="18" t="s">
        <v>21</v>
      </c>
      <c r="T208" s="18">
        <v>5</v>
      </c>
      <c r="U208" s="18" t="s">
        <v>21</v>
      </c>
      <c r="V208" s="18">
        <v>5</v>
      </c>
      <c r="W208" s="18" t="s">
        <v>21</v>
      </c>
      <c r="X208" s="18">
        <v>5</v>
      </c>
      <c r="Y208" s="18" t="s">
        <v>21</v>
      </c>
      <c r="Z208" s="18">
        <v>5</v>
      </c>
      <c r="AA208" s="18" t="s">
        <v>21</v>
      </c>
      <c r="AB208" s="18">
        <v>5</v>
      </c>
      <c r="AC208" s="18" t="s">
        <v>21</v>
      </c>
      <c r="AD208" s="18">
        <v>5</v>
      </c>
    </row>
    <row r="209" spans="3:30" x14ac:dyDescent="0.25">
      <c r="K209" s="18" t="s">
        <v>22</v>
      </c>
      <c r="L209" s="18">
        <v>30</v>
      </c>
      <c r="M209" s="18" t="s">
        <v>22</v>
      </c>
      <c r="N209" s="18">
        <v>30</v>
      </c>
      <c r="O209" s="18" t="s">
        <v>22</v>
      </c>
      <c r="P209" s="18">
        <v>30</v>
      </c>
      <c r="Q209" s="18" t="s">
        <v>22</v>
      </c>
      <c r="R209" s="18">
        <v>28</v>
      </c>
      <c r="S209" s="18" t="s">
        <v>22</v>
      </c>
      <c r="T209" s="18">
        <v>30</v>
      </c>
      <c r="U209" s="18" t="s">
        <v>22</v>
      </c>
      <c r="V209" s="18">
        <v>33</v>
      </c>
      <c r="W209" s="18" t="s">
        <v>22</v>
      </c>
      <c r="X209" s="18">
        <v>28</v>
      </c>
      <c r="Y209" s="18" t="s">
        <v>22</v>
      </c>
      <c r="Z209" s="18">
        <v>30</v>
      </c>
      <c r="AA209" s="18" t="s">
        <v>22</v>
      </c>
      <c r="AB209" s="18">
        <v>33</v>
      </c>
      <c r="AC209" s="18" t="s">
        <v>22</v>
      </c>
      <c r="AD209" s="18">
        <v>28</v>
      </c>
    </row>
    <row r="210" spans="3:30" ht="15.75" thickBot="1" x14ac:dyDescent="0.3">
      <c r="K210" s="19" t="s">
        <v>23</v>
      </c>
      <c r="L210" s="19">
        <v>8</v>
      </c>
      <c r="M210" s="19" t="s">
        <v>23</v>
      </c>
      <c r="N210" s="19">
        <v>8</v>
      </c>
      <c r="O210" s="19" t="s">
        <v>23</v>
      </c>
      <c r="P210" s="19">
        <v>8</v>
      </c>
      <c r="Q210" s="19" t="s">
        <v>23</v>
      </c>
      <c r="R210" s="19">
        <v>8</v>
      </c>
      <c r="S210" s="19" t="s">
        <v>23</v>
      </c>
      <c r="T210" s="19">
        <v>8</v>
      </c>
      <c r="U210" s="19" t="s">
        <v>23</v>
      </c>
      <c r="V210" s="19">
        <v>8</v>
      </c>
      <c r="W210" s="19" t="s">
        <v>23</v>
      </c>
      <c r="X210" s="19">
        <v>8</v>
      </c>
      <c r="Y210" s="19" t="s">
        <v>23</v>
      </c>
      <c r="Z210" s="19">
        <v>8</v>
      </c>
      <c r="AA210" s="19" t="s">
        <v>23</v>
      </c>
      <c r="AB210" s="19">
        <v>8</v>
      </c>
      <c r="AC210" s="19" t="s">
        <v>23</v>
      </c>
      <c r="AD210" s="19">
        <v>8</v>
      </c>
    </row>
    <row r="214" spans="3:30" x14ac:dyDescent="0.25">
      <c r="C214" s="21"/>
      <c r="D214" s="22"/>
      <c r="E214" s="23"/>
    </row>
    <row r="215" spans="3:30" x14ac:dyDescent="0.25">
      <c r="C215" s="24"/>
      <c r="D215" s="25"/>
      <c r="E215" s="26"/>
    </row>
    <row r="216" spans="3:30" x14ac:dyDescent="0.25">
      <c r="C216" s="24"/>
      <c r="D216" s="25"/>
      <c r="E216" s="26"/>
    </row>
    <row r="217" spans="3:30" x14ac:dyDescent="0.25">
      <c r="C217" s="24"/>
      <c r="D217" s="25"/>
      <c r="E217" s="26"/>
    </row>
    <row r="218" spans="3:30" x14ac:dyDescent="0.25">
      <c r="C218" s="24"/>
      <c r="D218" s="25"/>
      <c r="E218" s="26"/>
    </row>
    <row r="219" spans="3:30" x14ac:dyDescent="0.25">
      <c r="C219" s="24"/>
      <c r="D219" s="25"/>
      <c r="E219" s="26"/>
    </row>
    <row r="220" spans="3:30" x14ac:dyDescent="0.25">
      <c r="C220" s="24"/>
      <c r="D220" s="25"/>
      <c r="E220" s="26"/>
    </row>
    <row r="221" spans="3:30" x14ac:dyDescent="0.25">
      <c r="C221" s="24"/>
      <c r="D221" s="25"/>
      <c r="E221" s="26"/>
    </row>
    <row r="222" spans="3:30" x14ac:dyDescent="0.25">
      <c r="C222" s="24"/>
      <c r="D222" s="25"/>
      <c r="E222" s="26"/>
    </row>
    <row r="223" spans="3:30" x14ac:dyDescent="0.25">
      <c r="C223" s="24"/>
      <c r="D223" s="25"/>
      <c r="E223" s="26"/>
    </row>
    <row r="224" spans="3:30" x14ac:dyDescent="0.25">
      <c r="C224" s="24"/>
      <c r="D224" s="25"/>
      <c r="E224" s="26"/>
    </row>
    <row r="225" spans="3:17" x14ac:dyDescent="0.25">
      <c r="C225" s="24"/>
      <c r="D225" s="25"/>
      <c r="E225" s="26"/>
    </row>
    <row r="226" spans="3:17" x14ac:dyDescent="0.25">
      <c r="C226" s="24"/>
      <c r="D226" s="25"/>
      <c r="E226" s="26"/>
    </row>
    <row r="227" spans="3:17" x14ac:dyDescent="0.25">
      <c r="C227" s="24"/>
      <c r="D227" s="25"/>
      <c r="E227" s="26"/>
    </row>
    <row r="228" spans="3:17" x14ac:dyDescent="0.25">
      <c r="C228" s="24"/>
      <c r="D228" s="25"/>
      <c r="E228" s="26"/>
    </row>
    <row r="229" spans="3:17" x14ac:dyDescent="0.25">
      <c r="C229" s="24"/>
      <c r="D229" s="25"/>
      <c r="E229" s="26"/>
    </row>
    <row r="230" spans="3:17" x14ac:dyDescent="0.25">
      <c r="C230" s="24"/>
      <c r="D230" s="25"/>
      <c r="E230" s="26"/>
    </row>
    <row r="231" spans="3:17" x14ac:dyDescent="0.25">
      <c r="C231" s="27"/>
      <c r="D231" s="28"/>
      <c r="E231" s="29"/>
    </row>
    <row r="234" spans="3:17" ht="15.75" thickBot="1" x14ac:dyDescent="0.3"/>
    <row r="235" spans="3:17" x14ac:dyDescent="0.25">
      <c r="N235" s="31" t="s">
        <v>24</v>
      </c>
      <c r="P235" s="3" t="s">
        <v>24</v>
      </c>
      <c r="Q235" s="3"/>
    </row>
    <row r="236" spans="3:17" x14ac:dyDescent="0.25">
      <c r="N236" s="31">
        <v>35</v>
      </c>
      <c r="P236" s="32"/>
      <c r="Q236" s="32"/>
    </row>
    <row r="237" spans="3:17" x14ac:dyDescent="0.25">
      <c r="N237" s="31">
        <v>28</v>
      </c>
      <c r="P237" s="32" t="s">
        <v>11</v>
      </c>
      <c r="Q237" s="32">
        <v>36.183673469387756</v>
      </c>
    </row>
    <row r="238" spans="3:17" x14ac:dyDescent="0.25">
      <c r="N238" s="31">
        <v>32</v>
      </c>
      <c r="P238" s="32" t="s">
        <v>12</v>
      </c>
      <c r="Q238" s="32">
        <v>0.77737646906080948</v>
      </c>
    </row>
    <row r="239" spans="3:17" x14ac:dyDescent="0.25">
      <c r="N239" s="31">
        <v>45</v>
      </c>
      <c r="P239" s="32" t="s">
        <v>13</v>
      </c>
      <c r="Q239" s="32">
        <v>36</v>
      </c>
    </row>
    <row r="240" spans="3:17" x14ac:dyDescent="0.25">
      <c r="N240" s="31">
        <v>38</v>
      </c>
      <c r="P240" s="32" t="s">
        <v>14</v>
      </c>
      <c r="Q240" s="32">
        <v>28</v>
      </c>
    </row>
    <row r="241" spans="14:17" x14ac:dyDescent="0.25">
      <c r="N241" s="31">
        <v>29</v>
      </c>
      <c r="P241" s="32" t="s">
        <v>15</v>
      </c>
      <c r="Q241" s="32">
        <v>5.4416352834256667</v>
      </c>
    </row>
    <row r="242" spans="14:17" x14ac:dyDescent="0.25">
      <c r="N242" s="31">
        <v>42</v>
      </c>
      <c r="P242" s="32" t="s">
        <v>16</v>
      </c>
      <c r="Q242" s="32">
        <v>29.611394557823132</v>
      </c>
    </row>
    <row r="243" spans="14:17" x14ac:dyDescent="0.25">
      <c r="N243" s="31">
        <v>30</v>
      </c>
      <c r="P243" s="32" t="s">
        <v>17</v>
      </c>
      <c r="Q243" s="32">
        <v>-1.0381064875733812</v>
      </c>
    </row>
    <row r="244" spans="14:17" x14ac:dyDescent="0.25">
      <c r="N244" s="31">
        <v>36</v>
      </c>
      <c r="P244" s="32" t="s">
        <v>18</v>
      </c>
      <c r="Q244" s="32">
        <v>0.11801234113505356</v>
      </c>
    </row>
    <row r="245" spans="14:17" x14ac:dyDescent="0.25">
      <c r="N245" s="31">
        <v>41</v>
      </c>
      <c r="P245" s="32" t="s">
        <v>19</v>
      </c>
      <c r="Q245" s="32">
        <v>19</v>
      </c>
    </row>
    <row r="246" spans="14:17" x14ac:dyDescent="0.25">
      <c r="N246" s="31">
        <v>47</v>
      </c>
      <c r="P246" s="32" t="s">
        <v>20</v>
      </c>
      <c r="Q246" s="32">
        <v>28</v>
      </c>
    </row>
    <row r="247" spans="14:17" x14ac:dyDescent="0.25">
      <c r="N247" s="31">
        <v>31</v>
      </c>
      <c r="P247" s="32" t="s">
        <v>21</v>
      </c>
      <c r="Q247" s="32">
        <v>47</v>
      </c>
    </row>
    <row r="248" spans="14:17" x14ac:dyDescent="0.25">
      <c r="N248" s="31">
        <v>39</v>
      </c>
      <c r="P248" s="32" t="s">
        <v>22</v>
      </c>
      <c r="Q248" s="32">
        <v>1773</v>
      </c>
    </row>
    <row r="249" spans="14:17" ht="15.75" thickBot="1" x14ac:dyDescent="0.3">
      <c r="N249" s="31">
        <v>43</v>
      </c>
      <c r="P249" s="33" t="s">
        <v>23</v>
      </c>
      <c r="Q249" s="33">
        <v>49</v>
      </c>
    </row>
    <row r="250" spans="14:17" x14ac:dyDescent="0.25">
      <c r="N250" s="31">
        <v>37</v>
      </c>
    </row>
    <row r="251" spans="14:17" ht="15.75" thickBot="1" x14ac:dyDescent="0.3">
      <c r="N251" s="31">
        <v>30</v>
      </c>
    </row>
    <row r="252" spans="14:17" x14ac:dyDescent="0.25">
      <c r="N252" s="31">
        <v>34</v>
      </c>
      <c r="P252" s="34" t="s">
        <v>46</v>
      </c>
      <c r="Q252" s="34" t="s">
        <v>48</v>
      </c>
    </row>
    <row r="253" spans="14:17" x14ac:dyDescent="0.25">
      <c r="N253" s="31">
        <v>39</v>
      </c>
      <c r="P253" s="32">
        <v>28</v>
      </c>
      <c r="Q253" s="32">
        <v>4</v>
      </c>
    </row>
    <row r="254" spans="14:17" x14ac:dyDescent="0.25">
      <c r="N254" s="31">
        <v>28</v>
      </c>
      <c r="P254" s="32">
        <v>30.714285714285715</v>
      </c>
      <c r="Q254" s="32">
        <v>6</v>
      </c>
    </row>
    <row r="255" spans="14:17" x14ac:dyDescent="0.25">
      <c r="N255" s="31">
        <v>33</v>
      </c>
      <c r="P255" s="32">
        <v>33.428571428571431</v>
      </c>
      <c r="Q255" s="32">
        <v>8</v>
      </c>
    </row>
    <row r="256" spans="14:17" x14ac:dyDescent="0.25">
      <c r="N256" s="31">
        <v>36</v>
      </c>
      <c r="P256" s="32">
        <v>36.142857142857139</v>
      </c>
      <c r="Q256" s="32">
        <v>7</v>
      </c>
    </row>
    <row r="257" spans="14:17" x14ac:dyDescent="0.25">
      <c r="N257" s="31">
        <v>40</v>
      </c>
      <c r="P257" s="32">
        <v>38.857142857142861</v>
      </c>
      <c r="Q257" s="32">
        <v>6</v>
      </c>
    </row>
    <row r="258" spans="14:17" x14ac:dyDescent="0.25">
      <c r="N258" s="31">
        <v>42</v>
      </c>
      <c r="P258" s="32">
        <v>41.571428571428569</v>
      </c>
      <c r="Q258" s="32">
        <v>8</v>
      </c>
    </row>
    <row r="259" spans="14:17" x14ac:dyDescent="0.25">
      <c r="N259" s="31">
        <v>29</v>
      </c>
      <c r="P259" s="32">
        <v>44.285714285714285</v>
      </c>
      <c r="Q259" s="32">
        <v>6</v>
      </c>
    </row>
    <row r="260" spans="14:17" ht="15.75" thickBot="1" x14ac:dyDescent="0.3">
      <c r="N260" s="31">
        <v>31</v>
      </c>
      <c r="P260" s="33" t="s">
        <v>47</v>
      </c>
      <c r="Q260" s="33">
        <v>4</v>
      </c>
    </row>
    <row r="261" spans="14:17" x14ac:dyDescent="0.25">
      <c r="N261" s="31">
        <v>45</v>
      </c>
    </row>
    <row r="262" spans="14:17" x14ac:dyDescent="0.25">
      <c r="N262" s="31">
        <v>38</v>
      </c>
    </row>
    <row r="263" spans="14:17" x14ac:dyDescent="0.25">
      <c r="N263" s="31">
        <v>33</v>
      </c>
    </row>
    <row r="264" spans="14:17" x14ac:dyDescent="0.25">
      <c r="N264" s="31">
        <v>41</v>
      </c>
    </row>
    <row r="265" spans="14:17" x14ac:dyDescent="0.25">
      <c r="N265" s="31">
        <v>35</v>
      </c>
    </row>
    <row r="266" spans="14:17" x14ac:dyDescent="0.25">
      <c r="N266" s="31">
        <v>37</v>
      </c>
    </row>
    <row r="267" spans="14:17" x14ac:dyDescent="0.25">
      <c r="N267" s="31">
        <v>46</v>
      </c>
    </row>
    <row r="268" spans="14:17" x14ac:dyDescent="0.25">
      <c r="N268" s="31">
        <v>30</v>
      </c>
    </row>
    <row r="269" spans="14:17" x14ac:dyDescent="0.25">
      <c r="N269" s="31">
        <v>39</v>
      </c>
    </row>
    <row r="270" spans="14:17" x14ac:dyDescent="0.25">
      <c r="N270" s="31">
        <v>43</v>
      </c>
    </row>
    <row r="271" spans="14:17" x14ac:dyDescent="0.25">
      <c r="N271" s="31">
        <v>28</v>
      </c>
    </row>
    <row r="272" spans="14:17" x14ac:dyDescent="0.25">
      <c r="N272" s="31">
        <v>32</v>
      </c>
    </row>
    <row r="273" spans="13:16" x14ac:dyDescent="0.25">
      <c r="N273" s="31">
        <v>36</v>
      </c>
    </row>
    <row r="274" spans="13:16" x14ac:dyDescent="0.25">
      <c r="N274" s="31">
        <v>29</v>
      </c>
    </row>
    <row r="275" spans="13:16" x14ac:dyDescent="0.25">
      <c r="N275" s="31">
        <v>31</v>
      </c>
    </row>
    <row r="276" spans="13:16" x14ac:dyDescent="0.25">
      <c r="N276" s="31">
        <v>37</v>
      </c>
    </row>
    <row r="277" spans="13:16" x14ac:dyDescent="0.25">
      <c r="N277" s="31">
        <v>40</v>
      </c>
    </row>
    <row r="278" spans="13:16" x14ac:dyDescent="0.25">
      <c r="N278" s="31">
        <v>42</v>
      </c>
    </row>
    <row r="279" spans="13:16" x14ac:dyDescent="0.25">
      <c r="N279" s="31">
        <v>33</v>
      </c>
    </row>
    <row r="280" spans="13:16" x14ac:dyDescent="0.25">
      <c r="N280" s="31">
        <v>39</v>
      </c>
    </row>
    <row r="281" spans="13:16" x14ac:dyDescent="0.25">
      <c r="N281" s="31">
        <v>28</v>
      </c>
    </row>
    <row r="282" spans="13:16" x14ac:dyDescent="0.25">
      <c r="N282" s="31">
        <v>35</v>
      </c>
    </row>
    <row r="283" spans="13:16" x14ac:dyDescent="0.25">
      <c r="N283" s="31">
        <v>38</v>
      </c>
    </row>
    <row r="284" spans="13:16" x14ac:dyDescent="0.25">
      <c r="N284" s="31">
        <v>43</v>
      </c>
    </row>
    <row r="287" spans="13:16" ht="15.75" thickBot="1" x14ac:dyDescent="0.3">
      <c r="M287" s="35" t="s">
        <v>64</v>
      </c>
    </row>
    <row r="288" spans="13:16" x14ac:dyDescent="0.25">
      <c r="M288" s="35">
        <v>125</v>
      </c>
      <c r="O288" s="3" t="s">
        <v>64</v>
      </c>
      <c r="P288" s="3"/>
    </row>
    <row r="289" spans="13:16" x14ac:dyDescent="0.25">
      <c r="M289" s="35">
        <v>148</v>
      </c>
      <c r="O289" s="36"/>
      <c r="P289" s="36"/>
    </row>
    <row r="290" spans="13:16" x14ac:dyDescent="0.25">
      <c r="M290" s="35">
        <v>137</v>
      </c>
      <c r="O290" s="36" t="s">
        <v>11</v>
      </c>
      <c r="P290" s="36">
        <v>130.12903225806451</v>
      </c>
    </row>
    <row r="291" spans="13:16" x14ac:dyDescent="0.25">
      <c r="M291" s="35">
        <v>120</v>
      </c>
      <c r="O291" s="36" t="s">
        <v>12</v>
      </c>
      <c r="P291" s="36">
        <v>1.3462348414568732</v>
      </c>
    </row>
    <row r="292" spans="13:16" x14ac:dyDescent="0.25">
      <c r="M292" s="35">
        <v>135</v>
      </c>
      <c r="O292" s="36" t="s">
        <v>13</v>
      </c>
      <c r="P292" s="36">
        <v>130</v>
      </c>
    </row>
    <row r="293" spans="13:16" x14ac:dyDescent="0.25">
      <c r="M293" s="35">
        <v>132</v>
      </c>
      <c r="O293" s="36" t="s">
        <v>14</v>
      </c>
      <c r="P293" s="36">
        <v>125</v>
      </c>
    </row>
    <row r="294" spans="13:16" x14ac:dyDescent="0.25">
      <c r="M294" s="35">
        <v>145</v>
      </c>
      <c r="O294" s="36" t="s">
        <v>15</v>
      </c>
      <c r="P294" s="36">
        <v>7.4955183742637033</v>
      </c>
    </row>
    <row r="295" spans="13:16" x14ac:dyDescent="0.25">
      <c r="M295" s="35">
        <v>122</v>
      </c>
      <c r="O295" s="36" t="s">
        <v>16</v>
      </c>
      <c r="P295" s="36">
        <v>56.182795698924792</v>
      </c>
    </row>
    <row r="296" spans="13:16" x14ac:dyDescent="0.25">
      <c r="M296" s="35">
        <v>130</v>
      </c>
      <c r="O296" s="36" t="s">
        <v>17</v>
      </c>
      <c r="P296" s="36">
        <v>-0.1206866424299009</v>
      </c>
    </row>
    <row r="297" spans="13:16" x14ac:dyDescent="0.25">
      <c r="M297" s="35">
        <v>141</v>
      </c>
      <c r="O297" s="36" t="s">
        <v>18</v>
      </c>
      <c r="P297" s="36">
        <v>0.522865416337291</v>
      </c>
    </row>
    <row r="298" spans="13:16" x14ac:dyDescent="0.25">
      <c r="M298" s="35">
        <v>118</v>
      </c>
      <c r="O298" s="36" t="s">
        <v>19</v>
      </c>
      <c r="P298" s="36">
        <v>30</v>
      </c>
    </row>
    <row r="299" spans="13:16" x14ac:dyDescent="0.25">
      <c r="M299" s="35">
        <v>125</v>
      </c>
      <c r="O299" s="36" t="s">
        <v>20</v>
      </c>
      <c r="P299" s="36">
        <v>118</v>
      </c>
    </row>
    <row r="300" spans="13:16" x14ac:dyDescent="0.25">
      <c r="M300" s="35">
        <v>132</v>
      </c>
      <c r="O300" s="36" t="s">
        <v>21</v>
      </c>
      <c r="P300" s="36">
        <v>148</v>
      </c>
    </row>
    <row r="301" spans="13:16" x14ac:dyDescent="0.25">
      <c r="M301" s="35">
        <v>136</v>
      </c>
      <c r="O301" s="36" t="s">
        <v>22</v>
      </c>
      <c r="P301" s="36">
        <v>4034</v>
      </c>
    </row>
    <row r="302" spans="13:16" ht="15.75" thickBot="1" x14ac:dyDescent="0.3">
      <c r="M302" s="35">
        <v>128</v>
      </c>
      <c r="O302" s="37" t="s">
        <v>23</v>
      </c>
      <c r="P302" s="37">
        <v>31</v>
      </c>
    </row>
    <row r="303" spans="13:16" x14ac:dyDescent="0.25">
      <c r="M303" s="35">
        <v>123</v>
      </c>
    </row>
    <row r="304" spans="13:16" x14ac:dyDescent="0.25">
      <c r="M304" s="35">
        <v>132</v>
      </c>
    </row>
    <row r="305" spans="13:13" x14ac:dyDescent="0.25">
      <c r="M305" s="35">
        <v>129</v>
      </c>
    </row>
    <row r="306" spans="13:13" x14ac:dyDescent="0.25">
      <c r="M306" s="35">
        <v>136</v>
      </c>
    </row>
    <row r="307" spans="13:13" x14ac:dyDescent="0.25">
      <c r="M307" s="35">
        <v>127</v>
      </c>
    </row>
    <row r="308" spans="13:13" x14ac:dyDescent="0.25">
      <c r="M308" s="35">
        <v>130</v>
      </c>
    </row>
    <row r="309" spans="13:13" x14ac:dyDescent="0.25">
      <c r="M309" s="35">
        <v>122</v>
      </c>
    </row>
    <row r="310" spans="13:13" x14ac:dyDescent="0.25">
      <c r="M310" s="35">
        <v>125</v>
      </c>
    </row>
    <row r="311" spans="13:13" x14ac:dyDescent="0.25">
      <c r="M311" s="35">
        <v>141</v>
      </c>
    </row>
    <row r="312" spans="13:13" x14ac:dyDescent="0.25">
      <c r="M312" s="35">
        <v>119</v>
      </c>
    </row>
    <row r="313" spans="13:13" x14ac:dyDescent="0.25">
      <c r="M313" s="35">
        <v>125</v>
      </c>
    </row>
    <row r="314" spans="13:13" x14ac:dyDescent="0.25">
      <c r="M314" s="35">
        <v>131</v>
      </c>
    </row>
    <row r="315" spans="13:13" x14ac:dyDescent="0.25">
      <c r="M315" s="35">
        <v>136</v>
      </c>
    </row>
    <row r="316" spans="13:13" x14ac:dyDescent="0.25">
      <c r="M316" s="35">
        <v>128</v>
      </c>
    </row>
    <row r="317" spans="13:13" x14ac:dyDescent="0.25">
      <c r="M317" s="35">
        <v>124</v>
      </c>
    </row>
    <row r="318" spans="13:13" x14ac:dyDescent="0.25">
      <c r="M318" s="35">
        <v>132</v>
      </c>
    </row>
    <row r="323" spans="12:17" x14ac:dyDescent="0.25">
      <c r="L323" s="38" t="s">
        <v>65</v>
      </c>
      <c r="M323" s="38" t="s">
        <v>66</v>
      </c>
      <c r="N323" s="38" t="s">
        <v>67</v>
      </c>
    </row>
    <row r="324" spans="12:17" x14ac:dyDescent="0.25">
      <c r="L324" s="38">
        <v>45</v>
      </c>
      <c r="M324" s="38">
        <v>32</v>
      </c>
      <c r="N324" s="38">
        <v>40</v>
      </c>
    </row>
    <row r="325" spans="12:17" x14ac:dyDescent="0.25">
      <c r="L325" s="38">
        <v>35</v>
      </c>
      <c r="M325" s="38">
        <v>28</v>
      </c>
      <c r="N325" s="38">
        <v>39</v>
      </c>
    </row>
    <row r="326" spans="12:17" x14ac:dyDescent="0.25">
      <c r="L326" s="38">
        <v>40</v>
      </c>
      <c r="M326" s="38">
        <v>30</v>
      </c>
      <c r="N326" s="38">
        <v>42</v>
      </c>
    </row>
    <row r="327" spans="12:17" x14ac:dyDescent="0.25">
      <c r="L327" s="38">
        <v>38</v>
      </c>
      <c r="M327" s="38">
        <v>34</v>
      </c>
      <c r="N327" s="38">
        <v>41</v>
      </c>
    </row>
    <row r="328" spans="12:17" x14ac:dyDescent="0.25">
      <c r="L328" s="38">
        <v>42</v>
      </c>
      <c r="M328" s="38">
        <v>33</v>
      </c>
      <c r="N328" s="38">
        <v>38</v>
      </c>
    </row>
    <row r="329" spans="12:17" x14ac:dyDescent="0.25">
      <c r="L329" s="38">
        <v>37</v>
      </c>
      <c r="M329" s="38">
        <v>35</v>
      </c>
      <c r="N329" s="38">
        <v>43</v>
      </c>
    </row>
    <row r="330" spans="12:17" x14ac:dyDescent="0.25">
      <c r="L330" s="38">
        <v>39</v>
      </c>
      <c r="M330" s="38">
        <v>31</v>
      </c>
      <c r="N330" s="38">
        <v>45</v>
      </c>
    </row>
    <row r="331" spans="12:17" x14ac:dyDescent="0.25">
      <c r="L331" s="38">
        <v>43</v>
      </c>
      <c r="M331" s="38">
        <v>29</v>
      </c>
      <c r="N331" s="38">
        <v>44</v>
      </c>
    </row>
    <row r="332" spans="12:17" x14ac:dyDescent="0.25">
      <c r="L332" s="38">
        <v>44</v>
      </c>
      <c r="M332" s="38">
        <v>36</v>
      </c>
      <c r="N332" s="38">
        <v>41</v>
      </c>
    </row>
    <row r="333" spans="12:17" x14ac:dyDescent="0.25">
      <c r="L333" s="38">
        <v>41</v>
      </c>
      <c r="M333" s="38">
        <v>37</v>
      </c>
      <c r="N333" s="38">
        <v>37</v>
      </c>
    </row>
    <row r="335" spans="12:17" ht="15.75" thickBot="1" x14ac:dyDescent="0.3"/>
    <row r="336" spans="12:17" x14ac:dyDescent="0.25">
      <c r="L336" s="41" t="s">
        <v>65</v>
      </c>
      <c r="M336" s="41"/>
      <c r="N336" s="41" t="s">
        <v>66</v>
      </c>
      <c r="O336" s="41"/>
      <c r="P336" s="41" t="s">
        <v>67</v>
      </c>
      <c r="Q336" s="41"/>
    </row>
    <row r="337" spans="12:17" x14ac:dyDescent="0.25">
      <c r="L337" s="39"/>
      <c r="M337" s="39"/>
      <c r="N337" s="39"/>
      <c r="O337" s="39"/>
      <c r="P337" s="39"/>
      <c r="Q337" s="39"/>
    </row>
    <row r="338" spans="12:17" x14ac:dyDescent="0.25">
      <c r="L338" s="39" t="s">
        <v>11</v>
      </c>
      <c r="M338" s="39">
        <v>40.4</v>
      </c>
      <c r="N338" s="39" t="s">
        <v>11</v>
      </c>
      <c r="O338" s="39">
        <v>32.5</v>
      </c>
      <c r="P338" s="39" t="s">
        <v>11</v>
      </c>
      <c r="Q338" s="39">
        <v>41</v>
      </c>
    </row>
    <row r="339" spans="12:17" x14ac:dyDescent="0.25">
      <c r="L339" s="39" t="s">
        <v>12</v>
      </c>
      <c r="M339" s="39">
        <v>1.013245610238044</v>
      </c>
      <c r="N339" s="39" t="s">
        <v>12</v>
      </c>
      <c r="O339" s="39">
        <v>0.9574271077563381</v>
      </c>
      <c r="P339" s="39" t="s">
        <v>12</v>
      </c>
      <c r="Q339" s="39">
        <v>0.81649658092772592</v>
      </c>
    </row>
    <row r="340" spans="12:17" x14ac:dyDescent="0.25">
      <c r="L340" s="39" t="s">
        <v>13</v>
      </c>
      <c r="M340" s="39">
        <v>40.5</v>
      </c>
      <c r="N340" s="39" t="s">
        <v>13</v>
      </c>
      <c r="O340" s="39">
        <v>32.5</v>
      </c>
      <c r="P340" s="39" t="s">
        <v>13</v>
      </c>
      <c r="Q340" s="39">
        <v>41</v>
      </c>
    </row>
    <row r="341" spans="12:17" x14ac:dyDescent="0.25">
      <c r="L341" s="39" t="s">
        <v>14</v>
      </c>
      <c r="M341" s="39" t="e">
        <v>#N/A</v>
      </c>
      <c r="N341" s="39" t="s">
        <v>14</v>
      </c>
      <c r="O341" s="39" t="e">
        <v>#N/A</v>
      </c>
      <c r="P341" s="39" t="s">
        <v>14</v>
      </c>
      <c r="Q341" s="39">
        <v>41</v>
      </c>
    </row>
    <row r="342" spans="12:17" x14ac:dyDescent="0.25">
      <c r="L342" s="39" t="s">
        <v>15</v>
      </c>
      <c r="M342" s="39">
        <v>3.2041639575194441</v>
      </c>
      <c r="N342" s="39" t="s">
        <v>15</v>
      </c>
      <c r="O342" s="39">
        <v>3.0276503540974917</v>
      </c>
      <c r="P342" s="39" t="s">
        <v>15</v>
      </c>
      <c r="Q342" s="39">
        <v>2.5819888974716112</v>
      </c>
    </row>
    <row r="343" spans="12:17" x14ac:dyDescent="0.25">
      <c r="L343" s="39" t="s">
        <v>16</v>
      </c>
      <c r="M343" s="39">
        <v>10.266666666666666</v>
      </c>
      <c r="N343" s="39" t="s">
        <v>16</v>
      </c>
      <c r="O343" s="39">
        <v>9.1666666666666661</v>
      </c>
      <c r="P343" s="39" t="s">
        <v>16</v>
      </c>
      <c r="Q343" s="39">
        <v>6.666666666666667</v>
      </c>
    </row>
    <row r="344" spans="12:17" x14ac:dyDescent="0.25">
      <c r="L344" s="39" t="s">
        <v>17</v>
      </c>
      <c r="M344" s="39">
        <v>-0.84183673469387843</v>
      </c>
      <c r="N344" s="39" t="s">
        <v>17</v>
      </c>
      <c r="O344" s="39">
        <v>-1.2000000000000002</v>
      </c>
      <c r="P344" s="39" t="s">
        <v>17</v>
      </c>
      <c r="Q344" s="39">
        <v>-0.86249999999999938</v>
      </c>
    </row>
    <row r="345" spans="12:17" x14ac:dyDescent="0.25">
      <c r="L345" s="39" t="s">
        <v>18</v>
      </c>
      <c r="M345" s="39">
        <v>-0.20063178769254245</v>
      </c>
      <c r="N345" s="39" t="s">
        <v>18</v>
      </c>
      <c r="O345" s="39">
        <v>0</v>
      </c>
      <c r="P345" s="39" t="s">
        <v>18</v>
      </c>
      <c r="Q345" s="39">
        <v>0</v>
      </c>
    </row>
    <row r="346" spans="12:17" x14ac:dyDescent="0.25">
      <c r="L346" s="39" t="s">
        <v>19</v>
      </c>
      <c r="M346" s="39">
        <v>10</v>
      </c>
      <c r="N346" s="39" t="s">
        <v>19</v>
      </c>
      <c r="O346" s="39">
        <v>9</v>
      </c>
      <c r="P346" s="39" t="s">
        <v>19</v>
      </c>
      <c r="Q346" s="39">
        <v>8</v>
      </c>
    </row>
    <row r="347" spans="12:17" x14ac:dyDescent="0.25">
      <c r="L347" s="39" t="s">
        <v>20</v>
      </c>
      <c r="M347" s="39">
        <v>35</v>
      </c>
      <c r="N347" s="39" t="s">
        <v>20</v>
      </c>
      <c r="O347" s="39">
        <v>28</v>
      </c>
      <c r="P347" s="39" t="s">
        <v>20</v>
      </c>
      <c r="Q347" s="39">
        <v>37</v>
      </c>
    </row>
    <row r="348" spans="12:17" x14ac:dyDescent="0.25">
      <c r="L348" s="39" t="s">
        <v>21</v>
      </c>
      <c r="M348" s="39">
        <v>45</v>
      </c>
      <c r="N348" s="39" t="s">
        <v>21</v>
      </c>
      <c r="O348" s="39">
        <v>37</v>
      </c>
      <c r="P348" s="39" t="s">
        <v>21</v>
      </c>
      <c r="Q348" s="39">
        <v>45</v>
      </c>
    </row>
    <row r="349" spans="12:17" x14ac:dyDescent="0.25">
      <c r="L349" s="39" t="s">
        <v>22</v>
      </c>
      <c r="M349" s="39">
        <v>404</v>
      </c>
      <c r="N349" s="39" t="s">
        <v>22</v>
      </c>
      <c r="O349" s="39">
        <v>325</v>
      </c>
      <c r="P349" s="39" t="s">
        <v>22</v>
      </c>
      <c r="Q349" s="39">
        <v>410</v>
      </c>
    </row>
    <row r="350" spans="12:17" ht="15.75" thickBot="1" x14ac:dyDescent="0.3">
      <c r="L350" s="40" t="s">
        <v>23</v>
      </c>
      <c r="M350" s="40">
        <v>10</v>
      </c>
      <c r="N350" s="40" t="s">
        <v>23</v>
      </c>
      <c r="O350" s="40">
        <v>10</v>
      </c>
      <c r="P350" s="40" t="s">
        <v>23</v>
      </c>
      <c r="Q350" s="40">
        <v>10</v>
      </c>
    </row>
  </sheetData>
  <sortState ref="P21:Q31">
    <sortCondition descending="1" ref="Q21"/>
  </sortState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3:O210"/>
  <sheetViews>
    <sheetView topLeftCell="A206" workbookViewId="0">
      <selection activeCell="P169" sqref="P169"/>
    </sheetView>
  </sheetViews>
  <sheetFormatPr defaultRowHeight="15" x14ac:dyDescent="0.25"/>
  <cols>
    <col min="11" max="11" width="13.140625" bestFit="1" customWidth="1"/>
    <col min="12" max="12" width="12.140625" bestFit="1" customWidth="1"/>
    <col min="13" max="14" width="18.140625" bestFit="1" customWidth="1"/>
  </cols>
  <sheetData>
    <row r="3" spans="11:14" ht="15.75" thickBot="1" x14ac:dyDescent="0.3"/>
    <row r="4" spans="11:14" x14ac:dyDescent="0.25">
      <c r="K4" s="42" t="s">
        <v>68</v>
      </c>
      <c r="M4" s="3" t="s">
        <v>68</v>
      </c>
      <c r="N4" s="3"/>
    </row>
    <row r="5" spans="11:14" x14ac:dyDescent="0.25">
      <c r="K5" s="42">
        <v>-1.3</v>
      </c>
      <c r="M5" s="43"/>
      <c r="N5" s="43"/>
    </row>
    <row r="6" spans="11:14" x14ac:dyDescent="0.25">
      <c r="K6" s="42">
        <v>2.9</v>
      </c>
      <c r="M6" s="43" t="s">
        <v>11</v>
      </c>
      <c r="N6" s="43">
        <v>4.8387096774193561E-2</v>
      </c>
    </row>
    <row r="7" spans="11:14" x14ac:dyDescent="0.25">
      <c r="K7" s="42">
        <v>-6.5</v>
      </c>
      <c r="M7" s="43" t="s">
        <v>12</v>
      </c>
      <c r="N7" s="43">
        <v>0.90913962597685294</v>
      </c>
    </row>
    <row r="8" spans="11:14" x14ac:dyDescent="0.25">
      <c r="K8" s="42">
        <v>4.4000000000000004</v>
      </c>
      <c r="M8" s="43" t="s">
        <v>13</v>
      </c>
      <c r="N8" s="43">
        <v>-1.3</v>
      </c>
    </row>
    <row r="9" spans="11:14" x14ac:dyDescent="0.25">
      <c r="K9" s="42">
        <v>-3.2</v>
      </c>
      <c r="M9" s="43" t="s">
        <v>14</v>
      </c>
      <c r="N9" s="43">
        <v>5.3</v>
      </c>
    </row>
    <row r="10" spans="11:14" x14ac:dyDescent="0.25">
      <c r="K10" s="42">
        <v>5.3</v>
      </c>
      <c r="M10" s="43" t="s">
        <v>15</v>
      </c>
      <c r="N10" s="43">
        <v>5.0618752103505367</v>
      </c>
    </row>
    <row r="11" spans="11:14" x14ac:dyDescent="0.25">
      <c r="K11" s="42">
        <v>-2.2999999999999998</v>
      </c>
      <c r="M11" s="43" t="s">
        <v>16</v>
      </c>
      <c r="N11" s="43">
        <v>25.622580645161289</v>
      </c>
    </row>
    <row r="12" spans="11:14" x14ac:dyDescent="0.25">
      <c r="K12" s="42">
        <v>5.3</v>
      </c>
      <c r="M12" s="43" t="s">
        <v>17</v>
      </c>
      <c r="N12" s="43">
        <v>-1.4761476654890433</v>
      </c>
    </row>
    <row r="13" spans="11:14" x14ac:dyDescent="0.25">
      <c r="K13" s="42">
        <v>-3.1</v>
      </c>
      <c r="M13" s="43" t="s">
        <v>18</v>
      </c>
      <c r="N13" s="43">
        <v>-0.13510041200902109</v>
      </c>
    </row>
    <row r="14" spans="11:14" x14ac:dyDescent="0.25">
      <c r="K14" s="42">
        <v>1.9</v>
      </c>
      <c r="M14" s="43" t="s">
        <v>19</v>
      </c>
      <c r="N14" s="43">
        <v>16.5</v>
      </c>
    </row>
    <row r="15" spans="11:14" x14ac:dyDescent="0.25">
      <c r="K15" s="42">
        <v>-3.1</v>
      </c>
      <c r="M15" s="43" t="s">
        <v>20</v>
      </c>
      <c r="N15" s="43">
        <v>-8.3000000000000007</v>
      </c>
    </row>
    <row r="16" spans="11:14" x14ac:dyDescent="0.25">
      <c r="K16" s="42">
        <v>4.7</v>
      </c>
      <c r="M16" s="43" t="s">
        <v>21</v>
      </c>
      <c r="N16" s="43">
        <v>8.1999999999999993</v>
      </c>
    </row>
    <row r="17" spans="11:14" x14ac:dyDescent="0.25">
      <c r="K17" s="42">
        <v>-6.7</v>
      </c>
      <c r="M17" s="43" t="s">
        <v>22</v>
      </c>
      <c r="N17" s="43">
        <v>1.5000000000000004</v>
      </c>
    </row>
    <row r="18" spans="11:14" ht="15.75" thickBot="1" x14ac:dyDescent="0.3">
      <c r="K18" s="42">
        <v>6.4</v>
      </c>
      <c r="M18" s="44" t="s">
        <v>23</v>
      </c>
      <c r="N18" s="44">
        <v>31</v>
      </c>
    </row>
    <row r="19" spans="11:14" x14ac:dyDescent="0.25">
      <c r="K19" s="42">
        <v>-7.2</v>
      </c>
    </row>
    <row r="20" spans="11:14" x14ac:dyDescent="0.25">
      <c r="K20" s="42">
        <v>3.4</v>
      </c>
    </row>
    <row r="21" spans="11:14" x14ac:dyDescent="0.25">
      <c r="K21" s="42">
        <v>-4.2</v>
      </c>
    </row>
    <row r="22" spans="11:14" x14ac:dyDescent="0.25">
      <c r="K22" s="42">
        <v>5.7</v>
      </c>
    </row>
    <row r="23" spans="11:14" x14ac:dyDescent="0.25">
      <c r="K23" s="42">
        <v>-7.1</v>
      </c>
    </row>
    <row r="24" spans="11:14" x14ac:dyDescent="0.25">
      <c r="K24" s="42">
        <v>8.1999999999999993</v>
      </c>
    </row>
    <row r="25" spans="11:14" x14ac:dyDescent="0.25">
      <c r="K25" s="42">
        <v>-6.9</v>
      </c>
    </row>
    <row r="26" spans="11:14" x14ac:dyDescent="0.25">
      <c r="K26" s="42">
        <v>4.9000000000000004</v>
      </c>
    </row>
    <row r="27" spans="11:14" x14ac:dyDescent="0.25">
      <c r="K27" s="42">
        <v>-3.9</v>
      </c>
    </row>
    <row r="28" spans="11:14" x14ac:dyDescent="0.25">
      <c r="K28" s="42">
        <v>4.2</v>
      </c>
    </row>
    <row r="29" spans="11:14" x14ac:dyDescent="0.25">
      <c r="K29" s="42">
        <v>-1.7</v>
      </c>
    </row>
    <row r="30" spans="11:14" x14ac:dyDescent="0.25">
      <c r="K30" s="42">
        <v>4.9000000000000004</v>
      </c>
    </row>
    <row r="31" spans="11:14" x14ac:dyDescent="0.25">
      <c r="K31" s="42">
        <v>-8.3000000000000007</v>
      </c>
    </row>
    <row r="32" spans="11:14" x14ac:dyDescent="0.25">
      <c r="K32" s="42">
        <v>4.2</v>
      </c>
    </row>
    <row r="33" spans="11:14" x14ac:dyDescent="0.25">
      <c r="K33" s="42">
        <v>-1.6</v>
      </c>
    </row>
    <row r="34" spans="11:14" x14ac:dyDescent="0.25">
      <c r="K34" s="42">
        <v>5.6</v>
      </c>
    </row>
    <row r="35" spans="11:14" x14ac:dyDescent="0.25">
      <c r="K35" s="42">
        <v>-3.4</v>
      </c>
    </row>
    <row r="38" spans="11:14" ht="15.75" thickBot="1" x14ac:dyDescent="0.3"/>
    <row r="39" spans="11:14" x14ac:dyDescent="0.25">
      <c r="K39" s="45" t="s">
        <v>69</v>
      </c>
      <c r="M39" s="3" t="s">
        <v>69</v>
      </c>
      <c r="N39" s="3"/>
    </row>
    <row r="40" spans="11:14" x14ac:dyDescent="0.25">
      <c r="K40" s="45">
        <v>2.2999999999999998</v>
      </c>
      <c r="M40" s="46"/>
      <c r="N40" s="46"/>
    </row>
    <row r="41" spans="11:14" x14ac:dyDescent="0.25">
      <c r="K41" s="45">
        <v>4.5</v>
      </c>
      <c r="M41" s="46" t="s">
        <v>11</v>
      </c>
      <c r="N41" s="46">
        <v>4.6777777777777789</v>
      </c>
    </row>
    <row r="42" spans="11:14" x14ac:dyDescent="0.25">
      <c r="K42" s="45">
        <v>3.5</v>
      </c>
      <c r="M42" s="46" t="s">
        <v>12</v>
      </c>
      <c r="N42" s="46">
        <v>0.35066875343440729</v>
      </c>
    </row>
    <row r="43" spans="11:14" x14ac:dyDescent="0.25">
      <c r="K43" s="45">
        <v>2.9</v>
      </c>
      <c r="M43" s="46" t="s">
        <v>13</v>
      </c>
      <c r="N43" s="46">
        <v>4.5</v>
      </c>
    </row>
    <row r="44" spans="11:14" x14ac:dyDescent="0.25">
      <c r="K44" s="45">
        <v>4.9000000000000004</v>
      </c>
      <c r="M44" s="46" t="s">
        <v>14</v>
      </c>
      <c r="N44" s="46">
        <v>3.5</v>
      </c>
    </row>
    <row r="45" spans="11:14" x14ac:dyDescent="0.25">
      <c r="K45" s="45">
        <v>3.5</v>
      </c>
      <c r="M45" s="46" t="s">
        <v>15</v>
      </c>
      <c r="N45" s="46">
        <v>2.3523575107933428</v>
      </c>
    </row>
    <row r="46" spans="11:14" x14ac:dyDescent="0.25">
      <c r="K46" s="45">
        <v>8.3000000000000007</v>
      </c>
      <c r="M46" s="46" t="s">
        <v>16</v>
      </c>
      <c r="N46" s="46">
        <v>5.5335858585858508</v>
      </c>
    </row>
    <row r="47" spans="11:14" x14ac:dyDescent="0.25">
      <c r="K47" s="45">
        <v>7.6</v>
      </c>
      <c r="M47" s="46" t="s">
        <v>17</v>
      </c>
      <c r="N47" s="46">
        <v>-0.91856948661512439</v>
      </c>
    </row>
    <row r="48" spans="11:14" x14ac:dyDescent="0.25">
      <c r="K48" s="45">
        <v>8.4</v>
      </c>
      <c r="M48" s="46" t="s">
        <v>18</v>
      </c>
      <c r="N48" s="46">
        <v>0.31706026476568744</v>
      </c>
    </row>
    <row r="49" spans="11:14" x14ac:dyDescent="0.25">
      <c r="K49" s="45">
        <v>2.2999999999999998</v>
      </c>
      <c r="M49" s="46" t="s">
        <v>19</v>
      </c>
      <c r="N49" s="46">
        <v>8.3000000000000007</v>
      </c>
    </row>
    <row r="50" spans="11:14" x14ac:dyDescent="0.25">
      <c r="K50" s="45">
        <v>1.3</v>
      </c>
      <c r="M50" s="46" t="s">
        <v>20</v>
      </c>
      <c r="N50" s="46">
        <v>1.1000000000000001</v>
      </c>
    </row>
    <row r="51" spans="11:14" x14ac:dyDescent="0.25">
      <c r="K51" s="45">
        <v>2.9</v>
      </c>
      <c r="M51" s="46" t="s">
        <v>21</v>
      </c>
      <c r="N51" s="46">
        <v>9.4</v>
      </c>
    </row>
    <row r="52" spans="11:14" x14ac:dyDescent="0.25">
      <c r="K52" s="45">
        <v>4.5999999999999996</v>
      </c>
      <c r="M52" s="46" t="s">
        <v>22</v>
      </c>
      <c r="N52" s="46">
        <v>210.50000000000006</v>
      </c>
    </row>
    <row r="53" spans="11:14" ht="15.75" thickBot="1" x14ac:dyDescent="0.3">
      <c r="K53" s="45">
        <v>7.9</v>
      </c>
      <c r="M53" s="47" t="s">
        <v>23</v>
      </c>
      <c r="N53" s="47">
        <v>45</v>
      </c>
    </row>
    <row r="54" spans="11:14" x14ac:dyDescent="0.25">
      <c r="K54" s="45">
        <v>7.4</v>
      </c>
    </row>
    <row r="55" spans="11:14" x14ac:dyDescent="0.25">
      <c r="K55" s="45">
        <v>1.3</v>
      </c>
    </row>
    <row r="56" spans="11:14" x14ac:dyDescent="0.25">
      <c r="K56" s="45">
        <v>3.9</v>
      </c>
    </row>
    <row r="57" spans="11:14" x14ac:dyDescent="0.25">
      <c r="K57" s="45">
        <v>8.8000000000000007</v>
      </c>
    </row>
    <row r="58" spans="11:14" x14ac:dyDescent="0.25">
      <c r="K58" s="45">
        <v>4.2</v>
      </c>
    </row>
    <row r="59" spans="11:14" x14ac:dyDescent="0.25">
      <c r="K59" s="45">
        <v>4.9000000000000004</v>
      </c>
    </row>
    <row r="60" spans="11:14" x14ac:dyDescent="0.25">
      <c r="K60" s="45">
        <v>4.4000000000000004</v>
      </c>
    </row>
    <row r="61" spans="11:14" x14ac:dyDescent="0.25">
      <c r="K61" s="45">
        <v>1.8</v>
      </c>
    </row>
    <row r="62" spans="11:14" x14ac:dyDescent="0.25">
      <c r="K62" s="45">
        <v>3.6</v>
      </c>
    </row>
    <row r="63" spans="11:14" x14ac:dyDescent="0.25">
      <c r="K63" s="45">
        <v>4.5999999999999996</v>
      </c>
    </row>
    <row r="64" spans="11:14" x14ac:dyDescent="0.25">
      <c r="K64" s="45">
        <v>6.4</v>
      </c>
    </row>
    <row r="65" spans="11:11" x14ac:dyDescent="0.25">
      <c r="K65" s="45">
        <v>3.4</v>
      </c>
    </row>
    <row r="66" spans="11:11" x14ac:dyDescent="0.25">
      <c r="K66" s="45">
        <v>1.2</v>
      </c>
    </row>
    <row r="67" spans="11:11" x14ac:dyDescent="0.25">
      <c r="K67" s="45">
        <v>3.5</v>
      </c>
    </row>
    <row r="68" spans="11:11" x14ac:dyDescent="0.25">
      <c r="K68" s="45">
        <v>9.4</v>
      </c>
    </row>
    <row r="69" spans="11:11" x14ac:dyDescent="0.25">
      <c r="K69" s="45">
        <v>7.8</v>
      </c>
    </row>
    <row r="70" spans="11:11" x14ac:dyDescent="0.25">
      <c r="K70" s="45">
        <v>5.6</v>
      </c>
    </row>
    <row r="71" spans="11:11" x14ac:dyDescent="0.25">
      <c r="K71" s="45">
        <v>1.3</v>
      </c>
    </row>
    <row r="72" spans="11:11" x14ac:dyDescent="0.25">
      <c r="K72" s="45">
        <v>7.3</v>
      </c>
    </row>
    <row r="73" spans="11:11" x14ac:dyDescent="0.25">
      <c r="K73" s="45">
        <v>4.9000000000000004</v>
      </c>
    </row>
    <row r="74" spans="11:11" x14ac:dyDescent="0.25">
      <c r="K74" s="45">
        <v>4.9000000000000004</v>
      </c>
    </row>
    <row r="75" spans="11:11" x14ac:dyDescent="0.25">
      <c r="K75" s="45">
        <v>7.5</v>
      </c>
    </row>
    <row r="76" spans="11:11" x14ac:dyDescent="0.25">
      <c r="K76" s="45">
        <v>6.3</v>
      </c>
    </row>
    <row r="77" spans="11:11" x14ac:dyDescent="0.25">
      <c r="K77" s="45">
        <v>2.8</v>
      </c>
    </row>
    <row r="78" spans="11:11" x14ac:dyDescent="0.25">
      <c r="K78" s="45">
        <v>5.5</v>
      </c>
    </row>
    <row r="79" spans="11:11" x14ac:dyDescent="0.25">
      <c r="K79" s="45">
        <v>8.1999999999999993</v>
      </c>
    </row>
    <row r="80" spans="11:11" x14ac:dyDescent="0.25">
      <c r="K80" s="45">
        <v>1.9</v>
      </c>
    </row>
    <row r="81" spans="11:14" x14ac:dyDescent="0.25">
      <c r="K81" s="45">
        <v>3.7</v>
      </c>
    </row>
    <row r="82" spans="11:14" x14ac:dyDescent="0.25">
      <c r="K82" s="45">
        <v>4.5</v>
      </c>
    </row>
    <row r="83" spans="11:14" x14ac:dyDescent="0.25">
      <c r="K83" s="45">
        <v>1.1000000000000001</v>
      </c>
    </row>
    <row r="84" spans="11:14" x14ac:dyDescent="0.25">
      <c r="K84" s="45">
        <v>3.5</v>
      </c>
    </row>
    <row r="86" spans="11:14" ht="15.75" thickBot="1" x14ac:dyDescent="0.3"/>
    <row r="87" spans="11:14" x14ac:dyDescent="0.25">
      <c r="K87" s="48" t="s">
        <v>70</v>
      </c>
      <c r="M87" s="3" t="s">
        <v>70</v>
      </c>
      <c r="N87" s="3"/>
    </row>
    <row r="88" spans="11:14" x14ac:dyDescent="0.25">
      <c r="K88" s="48">
        <v>6</v>
      </c>
      <c r="M88" s="49"/>
      <c r="N88" s="49"/>
    </row>
    <row r="89" spans="11:14" x14ac:dyDescent="0.25">
      <c r="K89" s="48">
        <v>4</v>
      </c>
      <c r="M89" s="49" t="s">
        <v>11</v>
      </c>
      <c r="N89" s="49">
        <v>4.8</v>
      </c>
    </row>
    <row r="90" spans="11:14" x14ac:dyDescent="0.25">
      <c r="K90" s="48">
        <v>2</v>
      </c>
      <c r="M90" s="49" t="s">
        <v>12</v>
      </c>
      <c r="N90" s="49">
        <v>0.40064051282018454</v>
      </c>
    </row>
    <row r="91" spans="11:14" x14ac:dyDescent="0.25">
      <c r="K91" s="48">
        <v>9</v>
      </c>
      <c r="M91" s="49" t="s">
        <v>13</v>
      </c>
      <c r="N91" s="49">
        <v>5</v>
      </c>
    </row>
    <row r="92" spans="11:14" x14ac:dyDescent="0.25">
      <c r="K92" s="48">
        <v>4</v>
      </c>
      <c r="M92" s="49" t="s">
        <v>14</v>
      </c>
      <c r="N92" s="49">
        <v>4</v>
      </c>
    </row>
    <row r="93" spans="11:14" x14ac:dyDescent="0.25">
      <c r="K93" s="48">
        <v>7</v>
      </c>
      <c r="M93" s="49" t="s">
        <v>15</v>
      </c>
      <c r="N93" s="49">
        <v>2.5338730868993458</v>
      </c>
    </row>
    <row r="94" spans="11:14" x14ac:dyDescent="0.25">
      <c r="K94" s="48">
        <v>2</v>
      </c>
      <c r="M94" s="49" t="s">
        <v>16</v>
      </c>
      <c r="N94" s="49">
        <v>6.4205128205128199</v>
      </c>
    </row>
    <row r="95" spans="11:14" x14ac:dyDescent="0.25">
      <c r="K95" s="48">
        <v>3</v>
      </c>
      <c r="M95" s="49" t="s">
        <v>17</v>
      </c>
      <c r="N95" s="49">
        <v>-0.85556729001003307</v>
      </c>
    </row>
    <row r="96" spans="11:14" x14ac:dyDescent="0.25">
      <c r="K96" s="48">
        <v>5</v>
      </c>
      <c r="M96" s="49" t="s">
        <v>18</v>
      </c>
      <c r="N96" s="49">
        <v>0.18674169473779298</v>
      </c>
    </row>
    <row r="97" spans="11:14" x14ac:dyDescent="0.25">
      <c r="K97" s="48">
        <v>6</v>
      </c>
      <c r="M97" s="49" t="s">
        <v>19</v>
      </c>
      <c r="N97" s="49">
        <v>8</v>
      </c>
    </row>
    <row r="98" spans="11:14" x14ac:dyDescent="0.25">
      <c r="K98" s="48">
        <v>7</v>
      </c>
      <c r="M98" s="49" t="s">
        <v>20</v>
      </c>
      <c r="N98" s="49">
        <v>1</v>
      </c>
    </row>
    <row r="99" spans="11:14" x14ac:dyDescent="0.25">
      <c r="K99" s="48">
        <v>1</v>
      </c>
      <c r="M99" s="49" t="s">
        <v>21</v>
      </c>
      <c r="N99" s="49">
        <v>9</v>
      </c>
    </row>
    <row r="100" spans="11:14" x14ac:dyDescent="0.25">
      <c r="K100" s="48">
        <v>6</v>
      </c>
      <c r="M100" s="49" t="s">
        <v>22</v>
      </c>
      <c r="N100" s="49">
        <v>192</v>
      </c>
    </row>
    <row r="101" spans="11:14" ht="15.75" thickBot="1" x14ac:dyDescent="0.3">
      <c r="K101" s="48">
        <v>2</v>
      </c>
      <c r="M101" s="50" t="s">
        <v>23</v>
      </c>
      <c r="N101" s="50">
        <v>40</v>
      </c>
    </row>
    <row r="102" spans="11:14" x14ac:dyDescent="0.25">
      <c r="K102" s="48">
        <v>9</v>
      </c>
    </row>
    <row r="103" spans="11:14" x14ac:dyDescent="0.25">
      <c r="K103" s="48">
        <v>5</v>
      </c>
    </row>
    <row r="104" spans="11:14" x14ac:dyDescent="0.25">
      <c r="K104" s="48">
        <v>5</v>
      </c>
    </row>
    <row r="105" spans="11:14" x14ac:dyDescent="0.25">
      <c r="K105" s="48">
        <v>4</v>
      </c>
    </row>
    <row r="106" spans="11:14" x14ac:dyDescent="0.25">
      <c r="K106" s="48">
        <v>4</v>
      </c>
    </row>
    <row r="107" spans="11:14" x14ac:dyDescent="0.25">
      <c r="K107" s="48">
        <v>9</v>
      </c>
    </row>
    <row r="108" spans="11:14" x14ac:dyDescent="0.25">
      <c r="K108" s="48">
        <v>4</v>
      </c>
    </row>
    <row r="109" spans="11:14" x14ac:dyDescent="0.25">
      <c r="K109" s="48">
        <v>2</v>
      </c>
    </row>
    <row r="110" spans="11:14" x14ac:dyDescent="0.25">
      <c r="K110" s="48">
        <v>1</v>
      </c>
    </row>
    <row r="111" spans="11:14" x14ac:dyDescent="0.25">
      <c r="K111" s="48">
        <v>3</v>
      </c>
    </row>
    <row r="112" spans="11:14" x14ac:dyDescent="0.25">
      <c r="K112" s="48">
        <v>6</v>
      </c>
    </row>
    <row r="113" spans="11:11" x14ac:dyDescent="0.25">
      <c r="K113" s="48">
        <v>4</v>
      </c>
    </row>
    <row r="114" spans="11:11" x14ac:dyDescent="0.25">
      <c r="K114" s="48">
        <v>9</v>
      </c>
    </row>
    <row r="115" spans="11:11" x14ac:dyDescent="0.25">
      <c r="K115" s="48">
        <v>4</v>
      </c>
    </row>
    <row r="116" spans="11:11" x14ac:dyDescent="0.25">
      <c r="K116" s="48">
        <v>1</v>
      </c>
    </row>
    <row r="117" spans="11:11" x14ac:dyDescent="0.25">
      <c r="K117" s="48">
        <v>1</v>
      </c>
    </row>
    <row r="118" spans="11:11" x14ac:dyDescent="0.25">
      <c r="K118" s="48">
        <v>7</v>
      </c>
    </row>
    <row r="119" spans="11:11" x14ac:dyDescent="0.25">
      <c r="K119" s="48">
        <v>9</v>
      </c>
    </row>
    <row r="120" spans="11:11" x14ac:dyDescent="0.25">
      <c r="K120" s="48">
        <v>5</v>
      </c>
    </row>
    <row r="121" spans="11:11" x14ac:dyDescent="0.25">
      <c r="K121" s="48">
        <v>6</v>
      </c>
    </row>
    <row r="122" spans="11:11" x14ac:dyDescent="0.25">
      <c r="K122" s="48">
        <v>1</v>
      </c>
    </row>
    <row r="123" spans="11:11" x14ac:dyDescent="0.25">
      <c r="K123" s="48">
        <v>5</v>
      </c>
    </row>
    <row r="124" spans="11:11" x14ac:dyDescent="0.25">
      <c r="K124" s="48">
        <v>3</v>
      </c>
    </row>
    <row r="125" spans="11:11" x14ac:dyDescent="0.25">
      <c r="K125" s="48">
        <v>7</v>
      </c>
    </row>
    <row r="126" spans="11:11" x14ac:dyDescent="0.25">
      <c r="K126" s="48">
        <v>5</v>
      </c>
    </row>
    <row r="127" spans="11:11" x14ac:dyDescent="0.25">
      <c r="K127" s="48">
        <v>9</v>
      </c>
    </row>
    <row r="130" spans="12:15" ht="15.75" thickBot="1" x14ac:dyDescent="0.3"/>
    <row r="131" spans="12:15" x14ac:dyDescent="0.25">
      <c r="L131" s="51" t="s">
        <v>71</v>
      </c>
      <c r="N131" s="3" t="s">
        <v>71</v>
      </c>
      <c r="O131" s="3"/>
    </row>
    <row r="132" spans="12:15" x14ac:dyDescent="0.25">
      <c r="L132" s="51">
        <v>200</v>
      </c>
      <c r="N132" s="52"/>
      <c r="O132" s="52"/>
    </row>
    <row r="133" spans="12:15" x14ac:dyDescent="0.25">
      <c r="L133" s="51">
        <v>210</v>
      </c>
      <c r="N133" s="52" t="s">
        <v>11</v>
      </c>
      <c r="O133" s="52">
        <v>503.42857142857144</v>
      </c>
    </row>
    <row r="134" spans="12:15" x14ac:dyDescent="0.25">
      <c r="L134" s="51">
        <v>350</v>
      </c>
      <c r="N134" s="52" t="s">
        <v>12</v>
      </c>
      <c r="O134" s="52">
        <v>45.640065800155199</v>
      </c>
    </row>
    <row r="135" spans="12:15" x14ac:dyDescent="0.25">
      <c r="L135" s="51">
        <v>500</v>
      </c>
      <c r="N135" s="52" t="s">
        <v>13</v>
      </c>
      <c r="O135" s="52">
        <v>450</v>
      </c>
    </row>
    <row r="136" spans="12:15" x14ac:dyDescent="0.25">
      <c r="L136" s="51">
        <v>650</v>
      </c>
      <c r="N136" s="52" t="s">
        <v>14</v>
      </c>
      <c r="O136" s="52">
        <v>450</v>
      </c>
    </row>
    <row r="137" spans="12:15" x14ac:dyDescent="0.25">
      <c r="L137" s="51">
        <v>450</v>
      </c>
      <c r="N137" s="52" t="s">
        <v>15</v>
      </c>
      <c r="O137" s="52">
        <v>270.01027057963438</v>
      </c>
    </row>
    <row r="138" spans="12:15" x14ac:dyDescent="0.25">
      <c r="L138" s="51">
        <v>120</v>
      </c>
      <c r="N138" s="52" t="s">
        <v>16</v>
      </c>
      <c r="O138" s="52">
        <v>72905.546218487376</v>
      </c>
    </row>
    <row r="139" spans="12:15" x14ac:dyDescent="0.25">
      <c r="L139" s="51">
        <v>350</v>
      </c>
      <c r="N139" s="52" t="s">
        <v>17</v>
      </c>
      <c r="O139" s="52">
        <v>-1.1726397714247936</v>
      </c>
    </row>
    <row r="140" spans="12:15" x14ac:dyDescent="0.25">
      <c r="L140" s="51">
        <v>450</v>
      </c>
      <c r="N140" s="52" t="s">
        <v>18</v>
      </c>
      <c r="O140" s="52">
        <v>0.13591966464524241</v>
      </c>
    </row>
    <row r="141" spans="12:15" x14ac:dyDescent="0.25">
      <c r="L141" s="51">
        <v>700</v>
      </c>
      <c r="N141" s="52" t="s">
        <v>19</v>
      </c>
      <c r="O141" s="52">
        <v>830</v>
      </c>
    </row>
    <row r="142" spans="12:15" x14ac:dyDescent="0.25">
      <c r="L142" s="51">
        <v>950</v>
      </c>
      <c r="N142" s="52" t="s">
        <v>20</v>
      </c>
      <c r="O142" s="52">
        <v>120</v>
      </c>
    </row>
    <row r="143" spans="12:15" x14ac:dyDescent="0.25">
      <c r="L143" s="51">
        <v>900</v>
      </c>
      <c r="N143" s="52" t="s">
        <v>21</v>
      </c>
      <c r="O143" s="52">
        <v>950</v>
      </c>
    </row>
    <row r="144" spans="12:15" x14ac:dyDescent="0.25">
      <c r="L144" s="51">
        <v>850</v>
      </c>
      <c r="N144" s="52" t="s">
        <v>22</v>
      </c>
      <c r="O144" s="52">
        <v>17620</v>
      </c>
    </row>
    <row r="145" spans="12:15" ht="15.75" thickBot="1" x14ac:dyDescent="0.3">
      <c r="L145" s="51">
        <v>800</v>
      </c>
      <c r="N145" s="53" t="s">
        <v>23</v>
      </c>
      <c r="O145" s="53">
        <v>35</v>
      </c>
    </row>
    <row r="146" spans="12:15" x14ac:dyDescent="0.25">
      <c r="L146" s="51">
        <v>520</v>
      </c>
    </row>
    <row r="147" spans="12:15" x14ac:dyDescent="0.25">
      <c r="L147" s="51">
        <v>150</v>
      </c>
    </row>
    <row r="148" spans="12:15" x14ac:dyDescent="0.25">
      <c r="L148" s="51">
        <v>650</v>
      </c>
    </row>
    <row r="149" spans="12:15" x14ac:dyDescent="0.25">
      <c r="L149" s="51">
        <v>450</v>
      </c>
    </row>
    <row r="150" spans="12:15" x14ac:dyDescent="0.25">
      <c r="L150" s="51">
        <v>230</v>
      </c>
    </row>
    <row r="151" spans="12:15" x14ac:dyDescent="0.25">
      <c r="L151" s="51">
        <v>780</v>
      </c>
    </row>
    <row r="152" spans="12:15" x14ac:dyDescent="0.25">
      <c r="L152" s="51">
        <v>950</v>
      </c>
    </row>
    <row r="153" spans="12:15" x14ac:dyDescent="0.25">
      <c r="L153" s="51">
        <v>450</v>
      </c>
    </row>
    <row r="154" spans="12:15" x14ac:dyDescent="0.25">
      <c r="L154" s="51">
        <v>650</v>
      </c>
    </row>
    <row r="155" spans="12:15" x14ac:dyDescent="0.25">
      <c r="L155" s="51">
        <v>500</v>
      </c>
    </row>
    <row r="156" spans="12:15" x14ac:dyDescent="0.25">
      <c r="L156" s="51">
        <v>200</v>
      </c>
    </row>
    <row r="157" spans="12:15" x14ac:dyDescent="0.25">
      <c r="L157" s="51">
        <v>120</v>
      </c>
    </row>
    <row r="158" spans="12:15" x14ac:dyDescent="0.25">
      <c r="L158" s="51">
        <v>320</v>
      </c>
    </row>
    <row r="159" spans="12:15" x14ac:dyDescent="0.25">
      <c r="L159" s="51">
        <v>780</v>
      </c>
    </row>
    <row r="160" spans="12:15" x14ac:dyDescent="0.25">
      <c r="L160" s="51">
        <v>450</v>
      </c>
    </row>
    <row r="161" spans="11:14" x14ac:dyDescent="0.25">
      <c r="L161" s="51">
        <v>650</v>
      </c>
    </row>
    <row r="162" spans="11:14" x14ac:dyDescent="0.25">
      <c r="L162" s="51">
        <v>120</v>
      </c>
    </row>
    <row r="163" spans="11:14" x14ac:dyDescent="0.25">
      <c r="L163" s="51">
        <v>350</v>
      </c>
    </row>
    <row r="164" spans="11:14" x14ac:dyDescent="0.25">
      <c r="L164" s="51">
        <v>120</v>
      </c>
    </row>
    <row r="165" spans="11:14" x14ac:dyDescent="0.25">
      <c r="L165" s="51">
        <v>750</v>
      </c>
    </row>
    <row r="166" spans="11:14" x14ac:dyDescent="0.25">
      <c r="L166" s="51">
        <v>950</v>
      </c>
    </row>
    <row r="168" spans="11:14" ht="15.75" thickBot="1" x14ac:dyDescent="0.3"/>
    <row r="169" spans="11:14" x14ac:dyDescent="0.25">
      <c r="K169" s="54" t="s">
        <v>72</v>
      </c>
      <c r="M169" s="3" t="s">
        <v>72</v>
      </c>
      <c r="N169" s="3"/>
    </row>
    <row r="170" spans="11:14" x14ac:dyDescent="0.25">
      <c r="K170" s="54">
        <v>12</v>
      </c>
      <c r="M170" s="55"/>
      <c r="N170" s="55"/>
    </row>
    <row r="171" spans="11:14" x14ac:dyDescent="0.25">
      <c r="K171" s="54">
        <v>18</v>
      </c>
      <c r="M171" s="55" t="s">
        <v>11</v>
      </c>
      <c r="N171" s="55">
        <v>16.024390243902438</v>
      </c>
    </row>
    <row r="172" spans="11:14" x14ac:dyDescent="0.25">
      <c r="K172" s="54">
        <v>17</v>
      </c>
      <c r="M172" s="55" t="s">
        <v>12</v>
      </c>
      <c r="N172" s="55">
        <v>0.62809021885554794</v>
      </c>
    </row>
    <row r="173" spans="11:14" x14ac:dyDescent="0.25">
      <c r="K173" s="54">
        <v>22</v>
      </c>
      <c r="M173" s="55" t="s">
        <v>13</v>
      </c>
      <c r="N173" s="55">
        <v>16</v>
      </c>
    </row>
    <row r="174" spans="11:14" x14ac:dyDescent="0.25">
      <c r="K174" s="54">
        <v>23</v>
      </c>
      <c r="M174" s="55" t="s">
        <v>14</v>
      </c>
      <c r="N174" s="55">
        <v>14</v>
      </c>
    </row>
    <row r="175" spans="11:14" x14ac:dyDescent="0.25">
      <c r="K175" s="54">
        <v>24</v>
      </c>
      <c r="M175" s="55" t="s">
        <v>15</v>
      </c>
      <c r="N175" s="55">
        <v>4.0217397036484615</v>
      </c>
    </row>
    <row r="176" spans="11:14" x14ac:dyDescent="0.25">
      <c r="K176" s="54">
        <v>20</v>
      </c>
      <c r="M176" s="55" t="s">
        <v>16</v>
      </c>
      <c r="N176" s="55">
        <v>16.174390243902415</v>
      </c>
    </row>
    <row r="177" spans="11:14" x14ac:dyDescent="0.25">
      <c r="K177" s="54">
        <v>15</v>
      </c>
      <c r="M177" s="55" t="s">
        <v>17</v>
      </c>
      <c r="N177" s="55">
        <v>2.5902744361484884</v>
      </c>
    </row>
    <row r="178" spans="11:14" x14ac:dyDescent="0.25">
      <c r="K178" s="54">
        <v>18</v>
      </c>
      <c r="M178" s="55" t="s">
        <v>18</v>
      </c>
      <c r="N178" s="55">
        <v>-0.59810707137584118</v>
      </c>
    </row>
    <row r="179" spans="11:14" x14ac:dyDescent="0.25">
      <c r="K179" s="54">
        <v>15</v>
      </c>
      <c r="M179" s="55" t="s">
        <v>19</v>
      </c>
      <c r="N179" s="55">
        <v>22</v>
      </c>
    </row>
    <row r="180" spans="11:14" x14ac:dyDescent="0.25">
      <c r="K180" s="54">
        <v>14</v>
      </c>
      <c r="M180" s="55" t="s">
        <v>20</v>
      </c>
      <c r="N180" s="55">
        <v>2</v>
      </c>
    </row>
    <row r="181" spans="11:14" x14ac:dyDescent="0.25">
      <c r="K181" s="54">
        <v>13</v>
      </c>
      <c r="M181" s="55" t="s">
        <v>21</v>
      </c>
      <c r="N181" s="55">
        <v>24</v>
      </c>
    </row>
    <row r="182" spans="11:14" x14ac:dyDescent="0.25">
      <c r="K182" s="54">
        <v>11</v>
      </c>
      <c r="M182" s="55" t="s">
        <v>22</v>
      </c>
      <c r="N182" s="55">
        <v>657</v>
      </c>
    </row>
    <row r="183" spans="11:14" ht="15.75" thickBot="1" x14ac:dyDescent="0.3">
      <c r="K183" s="54">
        <v>12</v>
      </c>
      <c r="M183" s="56" t="s">
        <v>23</v>
      </c>
      <c r="N183" s="56">
        <v>41</v>
      </c>
    </row>
    <row r="184" spans="11:14" x14ac:dyDescent="0.25">
      <c r="K184" s="54">
        <v>16</v>
      </c>
    </row>
    <row r="185" spans="11:14" x14ac:dyDescent="0.25">
      <c r="K185" s="54">
        <v>15</v>
      </c>
    </row>
    <row r="186" spans="11:14" x14ac:dyDescent="0.25">
      <c r="K186" s="54">
        <v>14</v>
      </c>
    </row>
    <row r="187" spans="11:14" x14ac:dyDescent="0.25">
      <c r="K187" s="54">
        <v>18</v>
      </c>
    </row>
    <row r="188" spans="11:14" x14ac:dyDescent="0.25">
      <c r="K188" s="54">
        <v>19</v>
      </c>
    </row>
    <row r="189" spans="11:14" x14ac:dyDescent="0.25">
      <c r="K189" s="54">
        <v>2</v>
      </c>
    </row>
    <row r="190" spans="11:14" x14ac:dyDescent="0.25">
      <c r="K190" s="54">
        <v>23</v>
      </c>
    </row>
    <row r="191" spans="11:14" x14ac:dyDescent="0.25">
      <c r="K191" s="54">
        <v>21</v>
      </c>
    </row>
    <row r="192" spans="11:14" x14ac:dyDescent="0.25">
      <c r="K192" s="54">
        <v>12</v>
      </c>
    </row>
    <row r="193" spans="11:11" x14ac:dyDescent="0.25">
      <c r="K193" s="54">
        <v>14</v>
      </c>
    </row>
    <row r="194" spans="11:11" x14ac:dyDescent="0.25">
      <c r="K194" s="54">
        <v>13</v>
      </c>
    </row>
    <row r="195" spans="11:11" x14ac:dyDescent="0.25">
      <c r="K195" s="54">
        <v>15</v>
      </c>
    </row>
    <row r="196" spans="11:11" x14ac:dyDescent="0.25">
      <c r="K196" s="54">
        <v>14</v>
      </c>
    </row>
    <row r="197" spans="11:11" x14ac:dyDescent="0.25">
      <c r="K197" s="54">
        <v>16</v>
      </c>
    </row>
    <row r="198" spans="11:11" x14ac:dyDescent="0.25">
      <c r="K198" s="54">
        <v>18</v>
      </c>
    </row>
    <row r="199" spans="11:11" x14ac:dyDescent="0.25">
      <c r="K199" s="54">
        <v>19</v>
      </c>
    </row>
    <row r="200" spans="11:11" x14ac:dyDescent="0.25">
      <c r="K200" s="54">
        <v>17</v>
      </c>
    </row>
    <row r="201" spans="11:11" x14ac:dyDescent="0.25">
      <c r="K201" s="54">
        <v>14</v>
      </c>
    </row>
    <row r="202" spans="11:11" x14ac:dyDescent="0.25">
      <c r="K202" s="54">
        <v>17</v>
      </c>
    </row>
    <row r="203" spans="11:11" x14ac:dyDescent="0.25">
      <c r="K203" s="54">
        <v>21</v>
      </c>
    </row>
    <row r="204" spans="11:11" x14ac:dyDescent="0.25">
      <c r="K204" s="54">
        <v>15</v>
      </c>
    </row>
    <row r="205" spans="11:11" x14ac:dyDescent="0.25">
      <c r="K205" s="54">
        <v>16</v>
      </c>
    </row>
    <row r="206" spans="11:11" x14ac:dyDescent="0.25">
      <c r="K206" s="54">
        <v>17</v>
      </c>
    </row>
    <row r="207" spans="11:11" x14ac:dyDescent="0.25">
      <c r="K207" s="54">
        <v>18</v>
      </c>
    </row>
    <row r="208" spans="11:11" x14ac:dyDescent="0.25">
      <c r="K208" s="54">
        <v>14</v>
      </c>
    </row>
    <row r="209" spans="11:11" x14ac:dyDescent="0.25">
      <c r="K209" s="54">
        <v>12</v>
      </c>
    </row>
    <row r="210" spans="11:11" x14ac:dyDescent="0.25">
      <c r="K210" s="54">
        <v>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N570"/>
  <sheetViews>
    <sheetView tabSelected="1" workbookViewId="0">
      <selection activeCell="A574" sqref="A574"/>
    </sheetView>
  </sheetViews>
  <sheetFormatPr defaultRowHeight="15" x14ac:dyDescent="0.25"/>
  <cols>
    <col min="13" max="14" width="14.85546875" customWidth="1"/>
  </cols>
  <sheetData>
    <row r="1" spans="11:14" x14ac:dyDescent="0.25">
      <c r="K1" s="57">
        <v>40</v>
      </c>
      <c r="M1" t="s">
        <v>42</v>
      </c>
      <c r="N1">
        <f>QUARTILE(K1:K100,1)</f>
        <v>128.75</v>
      </c>
    </row>
    <row r="2" spans="11:14" x14ac:dyDescent="0.25">
      <c r="K2" s="57">
        <v>45</v>
      </c>
      <c r="M2" t="s">
        <v>43</v>
      </c>
      <c r="N2">
        <f>QUARTILE(K1:K100,2)</f>
        <v>252.5</v>
      </c>
    </row>
    <row r="3" spans="11:14" x14ac:dyDescent="0.25">
      <c r="K3" s="57">
        <v>50</v>
      </c>
      <c r="M3" t="s">
        <v>44</v>
      </c>
      <c r="N3">
        <f>QUARTILE(K1:K100,3)</f>
        <v>376.25</v>
      </c>
    </row>
    <row r="4" spans="11:14" x14ac:dyDescent="0.25">
      <c r="K4" s="57">
        <v>55</v>
      </c>
    </row>
    <row r="5" spans="11:14" x14ac:dyDescent="0.25">
      <c r="K5" s="57">
        <v>60</v>
      </c>
      <c r="M5" s="30" t="s">
        <v>73</v>
      </c>
      <c r="N5">
        <f>_xlfn.PERCENTILE.EXC(K1:K100,0.1)</f>
        <v>72.300000000000011</v>
      </c>
    </row>
    <row r="6" spans="11:14" x14ac:dyDescent="0.25">
      <c r="K6" s="57">
        <v>62</v>
      </c>
      <c r="M6" t="s">
        <v>74</v>
      </c>
      <c r="N6">
        <f>_xlfn.PERCENTILE.EXC(K1:K100,0.25)</f>
        <v>126.25</v>
      </c>
    </row>
    <row r="7" spans="11:14" x14ac:dyDescent="0.25">
      <c r="K7" s="57">
        <v>65</v>
      </c>
      <c r="M7" t="s">
        <v>75</v>
      </c>
      <c r="N7">
        <f>_xlfn.PERCENTILE.EXC(K1:K100,0.75)</f>
        <v>378.75</v>
      </c>
    </row>
    <row r="8" spans="11:14" x14ac:dyDescent="0.25">
      <c r="K8" s="57">
        <v>68</v>
      </c>
      <c r="M8" t="s">
        <v>76</v>
      </c>
      <c r="N8">
        <f>_xlfn.PERCENTILE.EXC(K1:K100,0.9)</f>
        <v>454.5</v>
      </c>
    </row>
    <row r="9" spans="11:14" x14ac:dyDescent="0.25">
      <c r="K9" s="57">
        <v>70</v>
      </c>
    </row>
    <row r="10" spans="11:14" x14ac:dyDescent="0.25">
      <c r="K10" s="57">
        <v>72</v>
      </c>
    </row>
    <row r="11" spans="11:14" x14ac:dyDescent="0.25">
      <c r="K11" s="57">
        <v>75</v>
      </c>
    </row>
    <row r="12" spans="11:14" x14ac:dyDescent="0.25">
      <c r="K12" s="57">
        <v>78</v>
      </c>
    </row>
    <row r="13" spans="11:14" x14ac:dyDescent="0.25">
      <c r="K13" s="57">
        <v>80</v>
      </c>
    </row>
    <row r="14" spans="11:14" x14ac:dyDescent="0.25">
      <c r="K14" s="57">
        <v>82</v>
      </c>
    </row>
    <row r="15" spans="11:14" x14ac:dyDescent="0.25">
      <c r="K15" s="57">
        <v>85</v>
      </c>
    </row>
    <row r="16" spans="11:14" x14ac:dyDescent="0.25">
      <c r="K16" s="57">
        <v>88</v>
      </c>
    </row>
    <row r="17" spans="11:11" x14ac:dyDescent="0.25">
      <c r="K17" s="57">
        <v>90</v>
      </c>
    </row>
    <row r="18" spans="11:11" x14ac:dyDescent="0.25">
      <c r="K18" s="57">
        <v>92</v>
      </c>
    </row>
    <row r="19" spans="11:11" x14ac:dyDescent="0.25">
      <c r="K19" s="57">
        <v>95</v>
      </c>
    </row>
    <row r="20" spans="11:11" x14ac:dyDescent="0.25">
      <c r="K20" s="57">
        <v>100</v>
      </c>
    </row>
    <row r="21" spans="11:11" x14ac:dyDescent="0.25">
      <c r="K21" s="57">
        <v>105</v>
      </c>
    </row>
    <row r="22" spans="11:11" x14ac:dyDescent="0.25">
      <c r="K22" s="57">
        <v>110</v>
      </c>
    </row>
    <row r="23" spans="11:11" x14ac:dyDescent="0.25">
      <c r="K23" s="57">
        <v>115</v>
      </c>
    </row>
    <row r="24" spans="11:11" x14ac:dyDescent="0.25">
      <c r="K24" s="57">
        <v>120</v>
      </c>
    </row>
    <row r="25" spans="11:11" x14ac:dyDescent="0.25">
      <c r="K25" s="57">
        <v>125</v>
      </c>
    </row>
    <row r="26" spans="11:11" x14ac:dyDescent="0.25">
      <c r="K26" s="57">
        <v>130</v>
      </c>
    </row>
    <row r="27" spans="11:11" x14ac:dyDescent="0.25">
      <c r="K27" s="57">
        <v>135</v>
      </c>
    </row>
    <row r="28" spans="11:11" x14ac:dyDescent="0.25">
      <c r="K28" s="57">
        <v>140</v>
      </c>
    </row>
    <row r="29" spans="11:11" x14ac:dyDescent="0.25">
      <c r="K29" s="57">
        <v>145</v>
      </c>
    </row>
    <row r="30" spans="11:11" x14ac:dyDescent="0.25">
      <c r="K30" s="57">
        <v>150</v>
      </c>
    </row>
    <row r="31" spans="11:11" x14ac:dyDescent="0.25">
      <c r="K31" s="57">
        <v>155</v>
      </c>
    </row>
    <row r="32" spans="11:11" x14ac:dyDescent="0.25">
      <c r="K32" s="57">
        <v>160</v>
      </c>
    </row>
    <row r="33" spans="11:11" x14ac:dyDescent="0.25">
      <c r="K33" s="57">
        <v>165</v>
      </c>
    </row>
    <row r="34" spans="11:11" x14ac:dyDescent="0.25">
      <c r="K34" s="57">
        <v>170</v>
      </c>
    </row>
    <row r="35" spans="11:11" x14ac:dyDescent="0.25">
      <c r="K35" s="57">
        <v>175</v>
      </c>
    </row>
    <row r="36" spans="11:11" x14ac:dyDescent="0.25">
      <c r="K36" s="57">
        <v>180</v>
      </c>
    </row>
    <row r="37" spans="11:11" x14ac:dyDescent="0.25">
      <c r="K37" s="57">
        <v>185</v>
      </c>
    </row>
    <row r="38" spans="11:11" x14ac:dyDescent="0.25">
      <c r="K38" s="57">
        <v>190</v>
      </c>
    </row>
    <row r="39" spans="11:11" x14ac:dyDescent="0.25">
      <c r="K39" s="57">
        <v>195</v>
      </c>
    </row>
    <row r="40" spans="11:11" x14ac:dyDescent="0.25">
      <c r="K40" s="57">
        <v>200</v>
      </c>
    </row>
    <row r="41" spans="11:11" x14ac:dyDescent="0.25">
      <c r="K41" s="57">
        <v>205</v>
      </c>
    </row>
    <row r="42" spans="11:11" x14ac:dyDescent="0.25">
      <c r="K42" s="57">
        <v>210</v>
      </c>
    </row>
    <row r="43" spans="11:11" x14ac:dyDescent="0.25">
      <c r="K43" s="57">
        <v>215</v>
      </c>
    </row>
    <row r="44" spans="11:11" x14ac:dyDescent="0.25">
      <c r="K44" s="57">
        <v>220</v>
      </c>
    </row>
    <row r="45" spans="11:11" x14ac:dyDescent="0.25">
      <c r="K45" s="57">
        <v>225</v>
      </c>
    </row>
    <row r="46" spans="11:11" x14ac:dyDescent="0.25">
      <c r="K46" s="57">
        <v>230</v>
      </c>
    </row>
    <row r="47" spans="11:11" x14ac:dyDescent="0.25">
      <c r="K47" s="57">
        <v>235</v>
      </c>
    </row>
    <row r="48" spans="11:11" x14ac:dyDescent="0.25">
      <c r="K48" s="57">
        <v>240</v>
      </c>
    </row>
    <row r="49" spans="11:11" x14ac:dyDescent="0.25">
      <c r="K49" s="57">
        <v>245</v>
      </c>
    </row>
    <row r="50" spans="11:11" x14ac:dyDescent="0.25">
      <c r="K50" s="57">
        <v>250</v>
      </c>
    </row>
    <row r="51" spans="11:11" x14ac:dyDescent="0.25">
      <c r="K51" s="57">
        <v>255</v>
      </c>
    </row>
    <row r="52" spans="11:11" x14ac:dyDescent="0.25">
      <c r="K52" s="57">
        <v>260</v>
      </c>
    </row>
    <row r="53" spans="11:11" x14ac:dyDescent="0.25">
      <c r="K53" s="57">
        <v>265</v>
      </c>
    </row>
    <row r="54" spans="11:11" x14ac:dyDescent="0.25">
      <c r="K54" s="57">
        <v>270</v>
      </c>
    </row>
    <row r="55" spans="11:11" x14ac:dyDescent="0.25">
      <c r="K55" s="57">
        <v>275</v>
      </c>
    </row>
    <row r="56" spans="11:11" x14ac:dyDescent="0.25">
      <c r="K56" s="57">
        <v>280</v>
      </c>
    </row>
    <row r="57" spans="11:11" x14ac:dyDescent="0.25">
      <c r="K57" s="57">
        <v>285</v>
      </c>
    </row>
    <row r="58" spans="11:11" x14ac:dyDescent="0.25">
      <c r="K58" s="57">
        <v>290</v>
      </c>
    </row>
    <row r="59" spans="11:11" x14ac:dyDescent="0.25">
      <c r="K59" s="57">
        <v>295</v>
      </c>
    </row>
    <row r="60" spans="11:11" x14ac:dyDescent="0.25">
      <c r="K60" s="57">
        <v>300</v>
      </c>
    </row>
    <row r="61" spans="11:11" x14ac:dyDescent="0.25">
      <c r="K61" s="57">
        <v>305</v>
      </c>
    </row>
    <row r="62" spans="11:11" x14ac:dyDescent="0.25">
      <c r="K62" s="57">
        <v>310</v>
      </c>
    </row>
    <row r="63" spans="11:11" x14ac:dyDescent="0.25">
      <c r="K63" s="57">
        <v>315</v>
      </c>
    </row>
    <row r="64" spans="11:11" x14ac:dyDescent="0.25">
      <c r="K64" s="57">
        <v>320</v>
      </c>
    </row>
    <row r="65" spans="11:11" x14ac:dyDescent="0.25">
      <c r="K65" s="57">
        <v>325</v>
      </c>
    </row>
    <row r="66" spans="11:11" x14ac:dyDescent="0.25">
      <c r="K66" s="57">
        <v>330</v>
      </c>
    </row>
    <row r="67" spans="11:11" x14ac:dyDescent="0.25">
      <c r="K67" s="57">
        <v>335</v>
      </c>
    </row>
    <row r="68" spans="11:11" x14ac:dyDescent="0.25">
      <c r="K68" s="57">
        <v>340</v>
      </c>
    </row>
    <row r="69" spans="11:11" x14ac:dyDescent="0.25">
      <c r="K69" s="57">
        <v>345</v>
      </c>
    </row>
    <row r="70" spans="11:11" x14ac:dyDescent="0.25">
      <c r="K70" s="57">
        <v>350</v>
      </c>
    </row>
    <row r="71" spans="11:11" x14ac:dyDescent="0.25">
      <c r="K71" s="57">
        <v>355</v>
      </c>
    </row>
    <row r="72" spans="11:11" x14ac:dyDescent="0.25">
      <c r="K72" s="57">
        <v>360</v>
      </c>
    </row>
    <row r="73" spans="11:11" x14ac:dyDescent="0.25">
      <c r="K73" s="57">
        <v>365</v>
      </c>
    </row>
    <row r="74" spans="11:11" x14ac:dyDescent="0.25">
      <c r="K74" s="57">
        <v>370</v>
      </c>
    </row>
    <row r="75" spans="11:11" x14ac:dyDescent="0.25">
      <c r="K75" s="57">
        <v>375</v>
      </c>
    </row>
    <row r="76" spans="11:11" x14ac:dyDescent="0.25">
      <c r="K76" s="57">
        <v>380</v>
      </c>
    </row>
    <row r="77" spans="11:11" x14ac:dyDescent="0.25">
      <c r="K77" s="57">
        <v>385</v>
      </c>
    </row>
    <row r="78" spans="11:11" x14ac:dyDescent="0.25">
      <c r="K78" s="57">
        <v>390</v>
      </c>
    </row>
    <row r="79" spans="11:11" x14ac:dyDescent="0.25">
      <c r="K79" s="57">
        <v>395</v>
      </c>
    </row>
    <row r="80" spans="11:11" x14ac:dyDescent="0.25">
      <c r="K80" s="57">
        <v>400</v>
      </c>
    </row>
    <row r="81" spans="11:11" x14ac:dyDescent="0.25">
      <c r="K81" s="57">
        <v>405</v>
      </c>
    </row>
    <row r="82" spans="11:11" x14ac:dyDescent="0.25">
      <c r="K82" s="57">
        <v>410</v>
      </c>
    </row>
    <row r="83" spans="11:11" x14ac:dyDescent="0.25">
      <c r="K83" s="57">
        <v>415</v>
      </c>
    </row>
    <row r="84" spans="11:11" x14ac:dyDescent="0.25">
      <c r="K84" s="57">
        <v>420</v>
      </c>
    </row>
    <row r="85" spans="11:11" x14ac:dyDescent="0.25">
      <c r="K85" s="57">
        <v>425</v>
      </c>
    </row>
    <row r="86" spans="11:11" x14ac:dyDescent="0.25">
      <c r="K86" s="57">
        <v>430</v>
      </c>
    </row>
    <row r="87" spans="11:11" x14ac:dyDescent="0.25">
      <c r="K87" s="57">
        <v>435</v>
      </c>
    </row>
    <row r="88" spans="11:11" x14ac:dyDescent="0.25">
      <c r="K88" s="57">
        <v>440</v>
      </c>
    </row>
    <row r="89" spans="11:11" x14ac:dyDescent="0.25">
      <c r="K89" s="57">
        <v>445</v>
      </c>
    </row>
    <row r="90" spans="11:11" x14ac:dyDescent="0.25">
      <c r="K90" s="57">
        <v>450</v>
      </c>
    </row>
    <row r="91" spans="11:11" x14ac:dyDescent="0.25">
      <c r="K91" s="57">
        <v>455</v>
      </c>
    </row>
    <row r="92" spans="11:11" x14ac:dyDescent="0.25">
      <c r="K92" s="57">
        <v>460</v>
      </c>
    </row>
    <row r="93" spans="11:11" x14ac:dyDescent="0.25">
      <c r="K93" s="57">
        <v>465</v>
      </c>
    </row>
    <row r="94" spans="11:11" x14ac:dyDescent="0.25">
      <c r="K94" s="57">
        <v>470</v>
      </c>
    </row>
    <row r="95" spans="11:11" x14ac:dyDescent="0.25">
      <c r="K95" s="57">
        <v>475</v>
      </c>
    </row>
    <row r="96" spans="11:11" x14ac:dyDescent="0.25">
      <c r="K96" s="57">
        <v>480</v>
      </c>
    </row>
    <row r="97" spans="11:14" x14ac:dyDescent="0.25">
      <c r="K97" s="57">
        <v>485</v>
      </c>
    </row>
    <row r="98" spans="11:14" x14ac:dyDescent="0.25">
      <c r="K98" s="57">
        <v>490</v>
      </c>
    </row>
    <row r="99" spans="11:14" x14ac:dyDescent="0.25">
      <c r="K99" s="57">
        <v>495</v>
      </c>
    </row>
    <row r="100" spans="11:14" x14ac:dyDescent="0.25">
      <c r="K100" s="57">
        <v>500</v>
      </c>
    </row>
    <row r="104" spans="11:14" x14ac:dyDescent="0.25">
      <c r="L104" s="59">
        <v>55</v>
      </c>
    </row>
    <row r="105" spans="11:14" x14ac:dyDescent="0.25">
      <c r="L105" s="59">
        <v>60</v>
      </c>
    </row>
    <row r="106" spans="11:14" x14ac:dyDescent="0.25">
      <c r="L106" s="59">
        <v>62</v>
      </c>
      <c r="M106" s="59" t="s">
        <v>42</v>
      </c>
      <c r="N106" s="59">
        <f>QUARTILE(L104:L203,1)</f>
        <v>143.75</v>
      </c>
    </row>
    <row r="107" spans="11:14" x14ac:dyDescent="0.25">
      <c r="L107" s="59">
        <v>65</v>
      </c>
      <c r="M107" s="59" t="s">
        <v>43</v>
      </c>
      <c r="N107" s="59">
        <f>QUARTILE(L104:L203,2)</f>
        <v>267.5</v>
      </c>
    </row>
    <row r="108" spans="11:14" x14ac:dyDescent="0.25">
      <c r="L108" s="59">
        <v>68</v>
      </c>
      <c r="M108" s="59" t="s">
        <v>44</v>
      </c>
      <c r="N108" s="59">
        <f>QUARTILE(L104:L203,3)</f>
        <v>391.25</v>
      </c>
    </row>
    <row r="109" spans="11:14" x14ac:dyDescent="0.25">
      <c r="L109" s="59">
        <v>70</v>
      </c>
      <c r="M109" s="59"/>
      <c r="N109" s="59"/>
    </row>
    <row r="110" spans="11:14" x14ac:dyDescent="0.25">
      <c r="L110" s="59">
        <v>72</v>
      </c>
      <c r="M110" s="59" t="s">
        <v>77</v>
      </c>
      <c r="N110">
        <f>_xlfn.PERCENTILE.EXC(L104:L203,0.15)</f>
        <v>92.449999999999989</v>
      </c>
    </row>
    <row r="111" spans="11:14" x14ac:dyDescent="0.25">
      <c r="L111" s="59">
        <v>75</v>
      </c>
      <c r="M111" s="59" t="s">
        <v>78</v>
      </c>
      <c r="N111">
        <f>_xlfn.PERCENTILE.EXC(L104:L204,0.5)</f>
        <v>267.5</v>
      </c>
    </row>
    <row r="112" spans="11:14" x14ac:dyDescent="0.25">
      <c r="L112" s="59">
        <v>78</v>
      </c>
      <c r="M112" s="59" t="s">
        <v>79</v>
      </c>
      <c r="N112">
        <f>_xlfn.PERCENTILE.EXC(L104:L203,0.85)</f>
        <v>444.25</v>
      </c>
    </row>
    <row r="113" spans="12:12" x14ac:dyDescent="0.25">
      <c r="L113" s="59">
        <v>80</v>
      </c>
    </row>
    <row r="114" spans="12:12" x14ac:dyDescent="0.25">
      <c r="L114" s="59">
        <v>82</v>
      </c>
    </row>
    <row r="115" spans="12:12" x14ac:dyDescent="0.25">
      <c r="L115" s="59">
        <v>85</v>
      </c>
    </row>
    <row r="116" spans="12:12" x14ac:dyDescent="0.25">
      <c r="L116" s="59">
        <v>88</v>
      </c>
    </row>
    <row r="117" spans="12:12" x14ac:dyDescent="0.25">
      <c r="L117" s="59">
        <v>90</v>
      </c>
    </row>
    <row r="118" spans="12:12" x14ac:dyDescent="0.25">
      <c r="L118" s="59">
        <v>92</v>
      </c>
    </row>
    <row r="119" spans="12:12" x14ac:dyDescent="0.25">
      <c r="L119" s="59">
        <v>95</v>
      </c>
    </row>
    <row r="120" spans="12:12" x14ac:dyDescent="0.25">
      <c r="L120" s="59">
        <v>100</v>
      </c>
    </row>
    <row r="121" spans="12:12" x14ac:dyDescent="0.25">
      <c r="L121" s="59">
        <v>105</v>
      </c>
    </row>
    <row r="122" spans="12:12" x14ac:dyDescent="0.25">
      <c r="L122" s="59">
        <v>110</v>
      </c>
    </row>
    <row r="123" spans="12:12" x14ac:dyDescent="0.25">
      <c r="L123" s="59">
        <v>115</v>
      </c>
    </row>
    <row r="124" spans="12:12" x14ac:dyDescent="0.25">
      <c r="L124" s="59">
        <v>120</v>
      </c>
    </row>
    <row r="125" spans="12:12" x14ac:dyDescent="0.25">
      <c r="L125" s="59">
        <v>125</v>
      </c>
    </row>
    <row r="126" spans="12:12" x14ac:dyDescent="0.25">
      <c r="L126" s="59">
        <v>130</v>
      </c>
    </row>
    <row r="127" spans="12:12" x14ac:dyDescent="0.25">
      <c r="L127" s="59">
        <v>135</v>
      </c>
    </row>
    <row r="128" spans="12:12" x14ac:dyDescent="0.25">
      <c r="L128" s="59">
        <v>140</v>
      </c>
    </row>
    <row r="129" spans="12:12" x14ac:dyDescent="0.25">
      <c r="L129" s="59">
        <v>145</v>
      </c>
    </row>
    <row r="130" spans="12:12" x14ac:dyDescent="0.25">
      <c r="L130" s="59">
        <v>150</v>
      </c>
    </row>
    <row r="131" spans="12:12" x14ac:dyDescent="0.25">
      <c r="L131" s="59">
        <v>155</v>
      </c>
    </row>
    <row r="132" spans="12:12" x14ac:dyDescent="0.25">
      <c r="L132" s="59">
        <v>160</v>
      </c>
    </row>
    <row r="133" spans="12:12" x14ac:dyDescent="0.25">
      <c r="L133" s="59">
        <v>165</v>
      </c>
    </row>
    <row r="134" spans="12:12" x14ac:dyDescent="0.25">
      <c r="L134" s="59">
        <v>170</v>
      </c>
    </row>
    <row r="135" spans="12:12" x14ac:dyDescent="0.25">
      <c r="L135" s="59">
        <v>175</v>
      </c>
    </row>
    <row r="136" spans="12:12" x14ac:dyDescent="0.25">
      <c r="L136" s="59">
        <v>180</v>
      </c>
    </row>
    <row r="137" spans="12:12" x14ac:dyDescent="0.25">
      <c r="L137" s="59">
        <v>185</v>
      </c>
    </row>
    <row r="138" spans="12:12" x14ac:dyDescent="0.25">
      <c r="L138" s="59">
        <v>190</v>
      </c>
    </row>
    <row r="139" spans="12:12" x14ac:dyDescent="0.25">
      <c r="L139" s="59">
        <v>195</v>
      </c>
    </row>
    <row r="140" spans="12:12" x14ac:dyDescent="0.25">
      <c r="L140" s="59">
        <v>200</v>
      </c>
    </row>
    <row r="141" spans="12:12" x14ac:dyDescent="0.25">
      <c r="L141" s="59">
        <v>205</v>
      </c>
    </row>
    <row r="142" spans="12:12" x14ac:dyDescent="0.25">
      <c r="L142" s="59">
        <v>210</v>
      </c>
    </row>
    <row r="143" spans="12:12" x14ac:dyDescent="0.25">
      <c r="L143" s="59">
        <v>215</v>
      </c>
    </row>
    <row r="144" spans="12:12" x14ac:dyDescent="0.25">
      <c r="L144" s="59">
        <v>220</v>
      </c>
    </row>
    <row r="145" spans="12:12" x14ac:dyDescent="0.25">
      <c r="L145" s="59">
        <v>225</v>
      </c>
    </row>
    <row r="146" spans="12:12" x14ac:dyDescent="0.25">
      <c r="L146" s="59">
        <v>230</v>
      </c>
    </row>
    <row r="147" spans="12:12" x14ac:dyDescent="0.25">
      <c r="L147" s="59">
        <v>235</v>
      </c>
    </row>
    <row r="148" spans="12:12" x14ac:dyDescent="0.25">
      <c r="L148" s="59">
        <v>240</v>
      </c>
    </row>
    <row r="149" spans="12:12" x14ac:dyDescent="0.25">
      <c r="L149" s="59">
        <v>245</v>
      </c>
    </row>
    <row r="150" spans="12:12" x14ac:dyDescent="0.25">
      <c r="L150" s="59">
        <v>250</v>
      </c>
    </row>
    <row r="151" spans="12:12" x14ac:dyDescent="0.25">
      <c r="L151" s="59">
        <v>255</v>
      </c>
    </row>
    <row r="152" spans="12:12" x14ac:dyDescent="0.25">
      <c r="L152" s="59">
        <v>260</v>
      </c>
    </row>
    <row r="153" spans="12:12" x14ac:dyDescent="0.25">
      <c r="L153" s="59">
        <v>265</v>
      </c>
    </row>
    <row r="154" spans="12:12" x14ac:dyDescent="0.25">
      <c r="L154" s="59">
        <v>270</v>
      </c>
    </row>
    <row r="155" spans="12:12" x14ac:dyDescent="0.25">
      <c r="L155" s="59">
        <v>275</v>
      </c>
    </row>
    <row r="156" spans="12:12" x14ac:dyDescent="0.25">
      <c r="L156" s="59">
        <v>280</v>
      </c>
    </row>
    <row r="157" spans="12:12" x14ac:dyDescent="0.25">
      <c r="L157" s="59">
        <v>285</v>
      </c>
    </row>
    <row r="158" spans="12:12" x14ac:dyDescent="0.25">
      <c r="L158" s="59">
        <v>290</v>
      </c>
    </row>
    <row r="159" spans="12:12" x14ac:dyDescent="0.25">
      <c r="L159" s="59">
        <v>295</v>
      </c>
    </row>
    <row r="160" spans="12:12" x14ac:dyDescent="0.25">
      <c r="L160" s="59">
        <v>300</v>
      </c>
    </row>
    <row r="161" spans="12:12" x14ac:dyDescent="0.25">
      <c r="L161" s="59">
        <v>305</v>
      </c>
    </row>
    <row r="162" spans="12:12" x14ac:dyDescent="0.25">
      <c r="L162" s="59">
        <v>310</v>
      </c>
    </row>
    <row r="163" spans="12:12" x14ac:dyDescent="0.25">
      <c r="L163" s="59">
        <v>315</v>
      </c>
    </row>
    <row r="164" spans="12:12" x14ac:dyDescent="0.25">
      <c r="L164" s="59">
        <v>320</v>
      </c>
    </row>
    <row r="165" spans="12:12" x14ac:dyDescent="0.25">
      <c r="L165" s="59">
        <v>325</v>
      </c>
    </row>
    <row r="166" spans="12:12" x14ac:dyDescent="0.25">
      <c r="L166" s="59">
        <v>330</v>
      </c>
    </row>
    <row r="167" spans="12:12" x14ac:dyDescent="0.25">
      <c r="L167" s="59">
        <v>335</v>
      </c>
    </row>
    <row r="168" spans="12:12" x14ac:dyDescent="0.25">
      <c r="L168" s="59">
        <v>340</v>
      </c>
    </row>
    <row r="169" spans="12:12" x14ac:dyDescent="0.25">
      <c r="L169" s="59">
        <v>345</v>
      </c>
    </row>
    <row r="170" spans="12:12" x14ac:dyDescent="0.25">
      <c r="L170" s="59">
        <v>350</v>
      </c>
    </row>
    <row r="171" spans="12:12" x14ac:dyDescent="0.25">
      <c r="L171" s="59">
        <v>355</v>
      </c>
    </row>
    <row r="172" spans="12:12" x14ac:dyDescent="0.25">
      <c r="L172" s="59">
        <v>360</v>
      </c>
    </row>
    <row r="173" spans="12:12" x14ac:dyDescent="0.25">
      <c r="L173" s="59">
        <v>365</v>
      </c>
    </row>
    <row r="174" spans="12:12" x14ac:dyDescent="0.25">
      <c r="L174" s="59">
        <v>370</v>
      </c>
    </row>
    <row r="175" spans="12:12" x14ac:dyDescent="0.25">
      <c r="L175" s="59">
        <v>375</v>
      </c>
    </row>
    <row r="176" spans="12:12" x14ac:dyDescent="0.25">
      <c r="L176" s="59">
        <v>380</v>
      </c>
    </row>
    <row r="177" spans="12:12" x14ac:dyDescent="0.25">
      <c r="L177" s="59">
        <v>385</v>
      </c>
    </row>
    <row r="178" spans="12:12" x14ac:dyDescent="0.25">
      <c r="L178" s="59">
        <v>390</v>
      </c>
    </row>
    <row r="179" spans="12:12" x14ac:dyDescent="0.25">
      <c r="L179" s="59">
        <v>395</v>
      </c>
    </row>
    <row r="180" spans="12:12" x14ac:dyDescent="0.25">
      <c r="L180" s="59">
        <v>400</v>
      </c>
    </row>
    <row r="181" spans="12:12" x14ac:dyDescent="0.25">
      <c r="L181" s="59">
        <v>405</v>
      </c>
    </row>
    <row r="182" spans="12:12" x14ac:dyDescent="0.25">
      <c r="L182" s="59">
        <v>410</v>
      </c>
    </row>
    <row r="183" spans="12:12" x14ac:dyDescent="0.25">
      <c r="L183" s="59">
        <v>415</v>
      </c>
    </row>
    <row r="184" spans="12:12" x14ac:dyDescent="0.25">
      <c r="L184" s="59">
        <v>420</v>
      </c>
    </row>
    <row r="185" spans="12:12" x14ac:dyDescent="0.25">
      <c r="L185" s="59">
        <v>425</v>
      </c>
    </row>
    <row r="186" spans="12:12" x14ac:dyDescent="0.25">
      <c r="L186" s="59">
        <v>430</v>
      </c>
    </row>
    <row r="187" spans="12:12" x14ac:dyDescent="0.25">
      <c r="L187" s="59">
        <v>435</v>
      </c>
    </row>
    <row r="188" spans="12:12" x14ac:dyDescent="0.25">
      <c r="L188" s="59">
        <v>440</v>
      </c>
    </row>
    <row r="189" spans="12:12" x14ac:dyDescent="0.25">
      <c r="L189" s="59">
        <v>445</v>
      </c>
    </row>
    <row r="190" spans="12:12" x14ac:dyDescent="0.25">
      <c r="L190" s="59">
        <v>450</v>
      </c>
    </row>
    <row r="191" spans="12:12" x14ac:dyDescent="0.25">
      <c r="L191" s="59">
        <v>455</v>
      </c>
    </row>
    <row r="192" spans="12:12" x14ac:dyDescent="0.25">
      <c r="L192" s="59">
        <v>460</v>
      </c>
    </row>
    <row r="193" spans="12:14" x14ac:dyDescent="0.25">
      <c r="L193" s="59">
        <v>465</v>
      </c>
    </row>
    <row r="194" spans="12:14" x14ac:dyDescent="0.25">
      <c r="L194" s="59">
        <v>470</v>
      </c>
    </row>
    <row r="195" spans="12:14" x14ac:dyDescent="0.25">
      <c r="L195" s="59">
        <v>475</v>
      </c>
    </row>
    <row r="196" spans="12:14" x14ac:dyDescent="0.25">
      <c r="L196" s="59">
        <v>480</v>
      </c>
    </row>
    <row r="197" spans="12:14" x14ac:dyDescent="0.25">
      <c r="L197" s="59">
        <v>485</v>
      </c>
    </row>
    <row r="198" spans="12:14" x14ac:dyDescent="0.25">
      <c r="L198" s="59">
        <v>490</v>
      </c>
    </row>
    <row r="199" spans="12:14" x14ac:dyDescent="0.25">
      <c r="L199" s="59">
        <v>495</v>
      </c>
    </row>
    <row r="200" spans="12:14" x14ac:dyDescent="0.25">
      <c r="L200" s="59">
        <v>500</v>
      </c>
    </row>
    <row r="201" spans="12:14" x14ac:dyDescent="0.25">
      <c r="L201" s="59">
        <v>505</v>
      </c>
    </row>
    <row r="202" spans="12:14" x14ac:dyDescent="0.25">
      <c r="L202" s="59">
        <v>510</v>
      </c>
    </row>
    <row r="203" spans="12:14" x14ac:dyDescent="0.25">
      <c r="L203" s="59">
        <v>515</v>
      </c>
    </row>
    <row r="206" spans="12:14" x14ac:dyDescent="0.25">
      <c r="L206" s="60">
        <v>20</v>
      </c>
      <c r="M206" s="60" t="s">
        <v>42</v>
      </c>
      <c r="N206" s="60">
        <f>QUARTILE(L206:L315,1)</f>
        <v>156.25</v>
      </c>
    </row>
    <row r="207" spans="12:14" x14ac:dyDescent="0.25">
      <c r="L207" s="60">
        <v>25</v>
      </c>
      <c r="M207" s="60" t="s">
        <v>43</v>
      </c>
      <c r="N207" s="60">
        <f>QUARTILE(L206:L315,2)</f>
        <v>292.5</v>
      </c>
    </row>
    <row r="208" spans="12:14" x14ac:dyDescent="0.25">
      <c r="L208" s="60">
        <v>30</v>
      </c>
      <c r="M208" s="60" t="s">
        <v>44</v>
      </c>
      <c r="N208" s="60">
        <f>QUARTILE(L206:L315,3)</f>
        <v>428.75</v>
      </c>
    </row>
    <row r="209" spans="12:14" x14ac:dyDescent="0.25">
      <c r="L209" s="60">
        <v>35</v>
      </c>
      <c r="M209" s="60"/>
      <c r="N209" s="60"/>
    </row>
    <row r="210" spans="12:14" x14ac:dyDescent="0.25">
      <c r="L210" s="60">
        <v>40</v>
      </c>
      <c r="M210" s="60" t="s">
        <v>80</v>
      </c>
      <c r="N210" s="60">
        <f>_xlfn.PERCENTILE.EXC(L206:L315,0.2)</f>
        <v>126.00000000000001</v>
      </c>
    </row>
    <row r="211" spans="12:14" x14ac:dyDescent="0.25">
      <c r="L211" s="60">
        <v>45</v>
      </c>
      <c r="M211" s="60" t="s">
        <v>81</v>
      </c>
      <c r="N211" s="60">
        <f>_xlfn.PERCENTILE.EXC(L206:L315,0.4)</f>
        <v>237.00000000000003</v>
      </c>
    </row>
    <row r="212" spans="12:14" x14ac:dyDescent="0.25">
      <c r="L212" s="60">
        <v>50</v>
      </c>
      <c r="M212" s="60" t="s">
        <v>82</v>
      </c>
      <c r="N212" s="60">
        <f>_xlfn.PERCENTILE.EXC(L206:L315,0.8)</f>
        <v>459.00000000000006</v>
      </c>
    </row>
    <row r="213" spans="12:14" x14ac:dyDescent="0.25">
      <c r="L213" s="60">
        <v>55</v>
      </c>
    </row>
    <row r="214" spans="12:14" x14ac:dyDescent="0.25">
      <c r="L214" s="60">
        <v>60</v>
      </c>
    </row>
    <row r="215" spans="12:14" x14ac:dyDescent="0.25">
      <c r="L215" s="60">
        <v>65</v>
      </c>
    </row>
    <row r="216" spans="12:14" x14ac:dyDescent="0.25">
      <c r="L216" s="60">
        <v>70</v>
      </c>
    </row>
    <row r="217" spans="12:14" x14ac:dyDescent="0.25">
      <c r="L217" s="60">
        <v>75</v>
      </c>
    </row>
    <row r="218" spans="12:14" x14ac:dyDescent="0.25">
      <c r="L218" s="60">
        <v>80</v>
      </c>
    </row>
    <row r="219" spans="12:14" x14ac:dyDescent="0.25">
      <c r="L219" s="60">
        <v>85</v>
      </c>
    </row>
    <row r="220" spans="12:14" x14ac:dyDescent="0.25">
      <c r="L220" s="60">
        <v>90</v>
      </c>
    </row>
    <row r="221" spans="12:14" x14ac:dyDescent="0.25">
      <c r="L221" s="60">
        <v>95</v>
      </c>
    </row>
    <row r="222" spans="12:14" x14ac:dyDescent="0.25">
      <c r="L222" s="60">
        <v>100</v>
      </c>
    </row>
    <row r="223" spans="12:14" x14ac:dyDescent="0.25">
      <c r="L223" s="60">
        <v>105</v>
      </c>
    </row>
    <row r="224" spans="12:14" x14ac:dyDescent="0.25">
      <c r="L224" s="60">
        <v>110</v>
      </c>
    </row>
    <row r="225" spans="12:12" x14ac:dyDescent="0.25">
      <c r="L225" s="60">
        <v>115</v>
      </c>
    </row>
    <row r="226" spans="12:12" x14ac:dyDescent="0.25">
      <c r="L226" s="60">
        <v>120</v>
      </c>
    </row>
    <row r="227" spans="12:12" x14ac:dyDescent="0.25">
      <c r="L227" s="60">
        <v>125</v>
      </c>
    </row>
    <row r="228" spans="12:12" x14ac:dyDescent="0.25">
      <c r="L228" s="60">
        <v>130</v>
      </c>
    </row>
    <row r="229" spans="12:12" x14ac:dyDescent="0.25">
      <c r="L229" s="60">
        <v>135</v>
      </c>
    </row>
    <row r="230" spans="12:12" x14ac:dyDescent="0.25">
      <c r="L230" s="60">
        <v>140</v>
      </c>
    </row>
    <row r="231" spans="12:12" x14ac:dyDescent="0.25">
      <c r="L231" s="60">
        <v>145</v>
      </c>
    </row>
    <row r="232" spans="12:12" x14ac:dyDescent="0.25">
      <c r="L232" s="60">
        <v>150</v>
      </c>
    </row>
    <row r="233" spans="12:12" x14ac:dyDescent="0.25">
      <c r="L233" s="60">
        <v>155</v>
      </c>
    </row>
    <row r="234" spans="12:12" x14ac:dyDescent="0.25">
      <c r="L234" s="60">
        <v>160</v>
      </c>
    </row>
    <row r="235" spans="12:12" x14ac:dyDescent="0.25">
      <c r="L235" s="60">
        <v>165</v>
      </c>
    </row>
    <row r="236" spans="12:12" x14ac:dyDescent="0.25">
      <c r="L236" s="60">
        <v>170</v>
      </c>
    </row>
    <row r="237" spans="12:12" x14ac:dyDescent="0.25">
      <c r="L237" s="60">
        <v>175</v>
      </c>
    </row>
    <row r="238" spans="12:12" x14ac:dyDescent="0.25">
      <c r="L238" s="60">
        <v>180</v>
      </c>
    </row>
    <row r="239" spans="12:12" x14ac:dyDescent="0.25">
      <c r="L239" s="60">
        <v>185</v>
      </c>
    </row>
    <row r="240" spans="12:12" x14ac:dyDescent="0.25">
      <c r="L240" s="60">
        <v>190</v>
      </c>
    </row>
    <row r="241" spans="12:12" x14ac:dyDescent="0.25">
      <c r="L241" s="60">
        <v>195</v>
      </c>
    </row>
    <row r="242" spans="12:12" x14ac:dyDescent="0.25">
      <c r="L242" s="60">
        <v>200</v>
      </c>
    </row>
    <row r="243" spans="12:12" x14ac:dyDescent="0.25">
      <c r="L243" s="60">
        <v>205</v>
      </c>
    </row>
    <row r="244" spans="12:12" x14ac:dyDescent="0.25">
      <c r="L244" s="60">
        <v>210</v>
      </c>
    </row>
    <row r="245" spans="12:12" x14ac:dyDescent="0.25">
      <c r="L245" s="60">
        <v>215</v>
      </c>
    </row>
    <row r="246" spans="12:12" x14ac:dyDescent="0.25">
      <c r="L246" s="60">
        <v>220</v>
      </c>
    </row>
    <row r="247" spans="12:12" x14ac:dyDescent="0.25">
      <c r="L247" s="60">
        <v>225</v>
      </c>
    </row>
    <row r="248" spans="12:12" x14ac:dyDescent="0.25">
      <c r="L248" s="60">
        <v>230</v>
      </c>
    </row>
    <row r="249" spans="12:12" x14ac:dyDescent="0.25">
      <c r="L249" s="60">
        <v>235</v>
      </c>
    </row>
    <row r="250" spans="12:12" x14ac:dyDescent="0.25">
      <c r="L250" s="60">
        <v>240</v>
      </c>
    </row>
    <row r="251" spans="12:12" x14ac:dyDescent="0.25">
      <c r="L251" s="60">
        <v>245</v>
      </c>
    </row>
    <row r="252" spans="12:12" x14ac:dyDescent="0.25">
      <c r="L252" s="60">
        <v>250</v>
      </c>
    </row>
    <row r="253" spans="12:12" x14ac:dyDescent="0.25">
      <c r="L253" s="60">
        <v>255</v>
      </c>
    </row>
    <row r="254" spans="12:12" x14ac:dyDescent="0.25">
      <c r="L254" s="60">
        <v>260</v>
      </c>
    </row>
    <row r="255" spans="12:12" x14ac:dyDescent="0.25">
      <c r="L255" s="60">
        <v>265</v>
      </c>
    </row>
    <row r="256" spans="12:12" x14ac:dyDescent="0.25">
      <c r="L256" s="60">
        <v>270</v>
      </c>
    </row>
    <row r="257" spans="12:12" x14ac:dyDescent="0.25">
      <c r="L257" s="60">
        <v>275</v>
      </c>
    </row>
    <row r="258" spans="12:12" x14ac:dyDescent="0.25">
      <c r="L258" s="60">
        <v>280</v>
      </c>
    </row>
    <row r="259" spans="12:12" x14ac:dyDescent="0.25">
      <c r="L259" s="60">
        <v>285</v>
      </c>
    </row>
    <row r="260" spans="12:12" x14ac:dyDescent="0.25">
      <c r="L260" s="60">
        <v>290</v>
      </c>
    </row>
    <row r="261" spans="12:12" x14ac:dyDescent="0.25">
      <c r="L261" s="60">
        <v>295</v>
      </c>
    </row>
    <row r="262" spans="12:12" x14ac:dyDescent="0.25">
      <c r="L262" s="60">
        <v>300</v>
      </c>
    </row>
    <row r="263" spans="12:12" x14ac:dyDescent="0.25">
      <c r="L263" s="60">
        <v>305</v>
      </c>
    </row>
    <row r="264" spans="12:12" x14ac:dyDescent="0.25">
      <c r="L264" s="60">
        <v>310</v>
      </c>
    </row>
    <row r="265" spans="12:12" x14ac:dyDescent="0.25">
      <c r="L265" s="60">
        <v>315</v>
      </c>
    </row>
    <row r="266" spans="12:12" x14ac:dyDescent="0.25">
      <c r="L266" s="60">
        <v>320</v>
      </c>
    </row>
    <row r="267" spans="12:12" x14ac:dyDescent="0.25">
      <c r="L267" s="60">
        <v>325</v>
      </c>
    </row>
    <row r="268" spans="12:12" x14ac:dyDescent="0.25">
      <c r="L268" s="60">
        <v>330</v>
      </c>
    </row>
    <row r="269" spans="12:12" x14ac:dyDescent="0.25">
      <c r="L269" s="60">
        <v>335</v>
      </c>
    </row>
    <row r="270" spans="12:12" x14ac:dyDescent="0.25">
      <c r="L270" s="60">
        <v>340</v>
      </c>
    </row>
    <row r="271" spans="12:12" x14ac:dyDescent="0.25">
      <c r="L271" s="60">
        <v>345</v>
      </c>
    </row>
    <row r="272" spans="12:12" x14ac:dyDescent="0.25">
      <c r="L272" s="60">
        <v>350</v>
      </c>
    </row>
    <row r="273" spans="12:12" x14ac:dyDescent="0.25">
      <c r="L273" s="60">
        <v>355</v>
      </c>
    </row>
    <row r="274" spans="12:12" x14ac:dyDescent="0.25">
      <c r="L274" s="60">
        <v>360</v>
      </c>
    </row>
    <row r="275" spans="12:12" x14ac:dyDescent="0.25">
      <c r="L275" s="60">
        <v>365</v>
      </c>
    </row>
    <row r="276" spans="12:12" x14ac:dyDescent="0.25">
      <c r="L276" s="60">
        <v>370</v>
      </c>
    </row>
    <row r="277" spans="12:12" x14ac:dyDescent="0.25">
      <c r="L277" s="60">
        <v>375</v>
      </c>
    </row>
    <row r="278" spans="12:12" x14ac:dyDescent="0.25">
      <c r="L278" s="60">
        <v>380</v>
      </c>
    </row>
    <row r="279" spans="12:12" x14ac:dyDescent="0.25">
      <c r="L279" s="60">
        <v>385</v>
      </c>
    </row>
    <row r="280" spans="12:12" x14ac:dyDescent="0.25">
      <c r="L280" s="60">
        <v>390</v>
      </c>
    </row>
    <row r="281" spans="12:12" x14ac:dyDescent="0.25">
      <c r="L281" s="60">
        <v>395</v>
      </c>
    </row>
    <row r="282" spans="12:12" x14ac:dyDescent="0.25">
      <c r="L282" s="60">
        <v>400</v>
      </c>
    </row>
    <row r="283" spans="12:12" x14ac:dyDescent="0.25">
      <c r="L283" s="60">
        <v>405</v>
      </c>
    </row>
    <row r="284" spans="12:12" x14ac:dyDescent="0.25">
      <c r="L284" s="60">
        <v>410</v>
      </c>
    </row>
    <row r="285" spans="12:12" x14ac:dyDescent="0.25">
      <c r="L285" s="60">
        <v>415</v>
      </c>
    </row>
    <row r="286" spans="12:12" x14ac:dyDescent="0.25">
      <c r="L286" s="60">
        <v>420</v>
      </c>
    </row>
    <row r="287" spans="12:12" x14ac:dyDescent="0.25">
      <c r="L287" s="60">
        <v>425</v>
      </c>
    </row>
    <row r="288" spans="12:12" x14ac:dyDescent="0.25">
      <c r="L288" s="60">
        <v>430</v>
      </c>
    </row>
    <row r="289" spans="12:12" x14ac:dyDescent="0.25">
      <c r="L289" s="60">
        <v>435</v>
      </c>
    </row>
    <row r="290" spans="12:12" x14ac:dyDescent="0.25">
      <c r="L290" s="60">
        <v>440</v>
      </c>
    </row>
    <row r="291" spans="12:12" x14ac:dyDescent="0.25">
      <c r="L291" s="60">
        <v>445</v>
      </c>
    </row>
    <row r="292" spans="12:12" x14ac:dyDescent="0.25">
      <c r="L292" s="60">
        <v>450</v>
      </c>
    </row>
    <row r="293" spans="12:12" x14ac:dyDescent="0.25">
      <c r="L293" s="60">
        <v>455</v>
      </c>
    </row>
    <row r="294" spans="12:12" x14ac:dyDescent="0.25">
      <c r="L294" s="60">
        <v>460</v>
      </c>
    </row>
    <row r="295" spans="12:12" x14ac:dyDescent="0.25">
      <c r="L295" s="60">
        <v>465</v>
      </c>
    </row>
    <row r="296" spans="12:12" x14ac:dyDescent="0.25">
      <c r="L296" s="60">
        <v>470</v>
      </c>
    </row>
    <row r="297" spans="12:12" x14ac:dyDescent="0.25">
      <c r="L297" s="60">
        <v>475</v>
      </c>
    </row>
    <row r="298" spans="12:12" x14ac:dyDescent="0.25">
      <c r="L298" s="60">
        <v>480</v>
      </c>
    </row>
    <row r="299" spans="12:12" x14ac:dyDescent="0.25">
      <c r="L299" s="60">
        <v>485</v>
      </c>
    </row>
    <row r="300" spans="12:12" x14ac:dyDescent="0.25">
      <c r="L300" s="60">
        <v>490</v>
      </c>
    </row>
    <row r="301" spans="12:12" x14ac:dyDescent="0.25">
      <c r="L301" s="60">
        <v>495</v>
      </c>
    </row>
    <row r="302" spans="12:12" x14ac:dyDescent="0.25">
      <c r="L302" s="60">
        <v>500</v>
      </c>
    </row>
    <row r="303" spans="12:12" x14ac:dyDescent="0.25">
      <c r="L303" s="60">
        <v>505</v>
      </c>
    </row>
    <row r="304" spans="12:12" x14ac:dyDescent="0.25">
      <c r="L304" s="60">
        <v>510</v>
      </c>
    </row>
    <row r="305" spans="12:14" x14ac:dyDescent="0.25">
      <c r="L305" s="60">
        <v>515</v>
      </c>
    </row>
    <row r="306" spans="12:14" x14ac:dyDescent="0.25">
      <c r="L306" s="60">
        <v>520</v>
      </c>
    </row>
    <row r="307" spans="12:14" x14ac:dyDescent="0.25">
      <c r="L307" s="60">
        <v>525</v>
      </c>
    </row>
    <row r="308" spans="12:14" x14ac:dyDescent="0.25">
      <c r="L308" s="60">
        <v>530</v>
      </c>
    </row>
    <row r="309" spans="12:14" x14ac:dyDescent="0.25">
      <c r="L309" s="60">
        <v>535</v>
      </c>
    </row>
    <row r="310" spans="12:14" x14ac:dyDescent="0.25">
      <c r="L310" s="60">
        <v>540</v>
      </c>
    </row>
    <row r="311" spans="12:14" x14ac:dyDescent="0.25">
      <c r="L311" s="60">
        <v>545</v>
      </c>
    </row>
    <row r="312" spans="12:14" x14ac:dyDescent="0.25">
      <c r="L312" s="60">
        <v>550</v>
      </c>
    </row>
    <row r="313" spans="12:14" x14ac:dyDescent="0.25">
      <c r="L313" s="60">
        <v>555</v>
      </c>
    </row>
    <row r="314" spans="12:14" x14ac:dyDescent="0.25">
      <c r="L314" s="60">
        <v>560</v>
      </c>
    </row>
    <row r="315" spans="12:14" x14ac:dyDescent="0.25">
      <c r="L315" s="60">
        <v>565</v>
      </c>
    </row>
    <row r="319" spans="12:14" x14ac:dyDescent="0.25">
      <c r="L319" s="62">
        <v>15</v>
      </c>
      <c r="M319" s="62" t="s">
        <v>42</v>
      </c>
      <c r="N319" s="62">
        <f>QUARTILE(L319:L438,1)</f>
        <v>163.75</v>
      </c>
    </row>
    <row r="320" spans="12:14" x14ac:dyDescent="0.25">
      <c r="L320" s="62">
        <v>20</v>
      </c>
      <c r="M320" s="62" t="s">
        <v>43</v>
      </c>
      <c r="N320" s="62">
        <f>QUARTILE(L319:L438,2)</f>
        <v>312.5</v>
      </c>
    </row>
    <row r="321" spans="12:14" x14ac:dyDescent="0.25">
      <c r="L321" s="62">
        <v>25</v>
      </c>
      <c r="M321" s="62" t="s">
        <v>44</v>
      </c>
      <c r="N321" s="62">
        <f>QUARTILE(L319:L438,3)</f>
        <v>461.25</v>
      </c>
    </row>
    <row r="322" spans="12:14" x14ac:dyDescent="0.25">
      <c r="L322" s="62">
        <v>30</v>
      </c>
      <c r="M322" s="62"/>
      <c r="N322" s="62"/>
    </row>
    <row r="323" spans="12:14" x14ac:dyDescent="0.25">
      <c r="L323" s="62">
        <v>35</v>
      </c>
      <c r="M323" s="62" t="s">
        <v>83</v>
      </c>
      <c r="N323" s="62">
        <f>_xlfn.PERCENTILE.EXC(L319:L438,0.3)</f>
        <v>191.5</v>
      </c>
    </row>
    <row r="324" spans="12:14" x14ac:dyDescent="0.25">
      <c r="L324" s="62">
        <v>40</v>
      </c>
      <c r="M324" s="62" t="s">
        <v>78</v>
      </c>
      <c r="N324" s="62">
        <f>_xlfn.PERCENTILE.EXC(L319:L438,0.5)</f>
        <v>312.5</v>
      </c>
    </row>
    <row r="325" spans="12:14" x14ac:dyDescent="0.25">
      <c r="L325" s="62">
        <v>45</v>
      </c>
      <c r="M325" s="62" t="s">
        <v>84</v>
      </c>
      <c r="N325" s="62">
        <f>_xlfn.PERCENTILE.EXC(L319:L438,0.7)</f>
        <v>433.49999999999994</v>
      </c>
    </row>
    <row r="326" spans="12:14" x14ac:dyDescent="0.25">
      <c r="L326" s="62">
        <v>50</v>
      </c>
    </row>
    <row r="327" spans="12:14" x14ac:dyDescent="0.25">
      <c r="L327" s="62">
        <v>55</v>
      </c>
    </row>
    <row r="328" spans="12:14" x14ac:dyDescent="0.25">
      <c r="L328" s="62">
        <v>60</v>
      </c>
    </row>
    <row r="329" spans="12:14" x14ac:dyDescent="0.25">
      <c r="L329" s="62">
        <v>65</v>
      </c>
    </row>
    <row r="330" spans="12:14" x14ac:dyDescent="0.25">
      <c r="L330" s="62">
        <v>70</v>
      </c>
    </row>
    <row r="331" spans="12:14" x14ac:dyDescent="0.25">
      <c r="L331" s="62">
        <v>75</v>
      </c>
    </row>
    <row r="332" spans="12:14" x14ac:dyDescent="0.25">
      <c r="L332" s="62">
        <v>80</v>
      </c>
    </row>
    <row r="333" spans="12:14" x14ac:dyDescent="0.25">
      <c r="L333" s="62">
        <v>85</v>
      </c>
    </row>
    <row r="334" spans="12:14" x14ac:dyDescent="0.25">
      <c r="L334" s="62">
        <v>90</v>
      </c>
    </row>
    <row r="335" spans="12:14" x14ac:dyDescent="0.25">
      <c r="L335" s="62">
        <v>95</v>
      </c>
    </row>
    <row r="336" spans="12:14" x14ac:dyDescent="0.25">
      <c r="L336" s="62">
        <v>100</v>
      </c>
    </row>
    <row r="337" spans="12:12" x14ac:dyDescent="0.25">
      <c r="L337" s="62">
        <v>105</v>
      </c>
    </row>
    <row r="338" spans="12:12" x14ac:dyDescent="0.25">
      <c r="L338" s="62">
        <v>110</v>
      </c>
    </row>
    <row r="339" spans="12:12" x14ac:dyDescent="0.25">
      <c r="L339" s="62">
        <v>115</v>
      </c>
    </row>
    <row r="340" spans="12:12" x14ac:dyDescent="0.25">
      <c r="L340" s="62">
        <v>120</v>
      </c>
    </row>
    <row r="341" spans="12:12" x14ac:dyDescent="0.25">
      <c r="L341" s="62">
        <v>125</v>
      </c>
    </row>
    <row r="342" spans="12:12" x14ac:dyDescent="0.25">
      <c r="L342" s="62">
        <v>130</v>
      </c>
    </row>
    <row r="343" spans="12:12" x14ac:dyDescent="0.25">
      <c r="L343" s="62">
        <v>135</v>
      </c>
    </row>
    <row r="344" spans="12:12" x14ac:dyDescent="0.25">
      <c r="L344" s="62">
        <v>140</v>
      </c>
    </row>
    <row r="345" spans="12:12" x14ac:dyDescent="0.25">
      <c r="L345" s="62">
        <v>145</v>
      </c>
    </row>
    <row r="346" spans="12:12" x14ac:dyDescent="0.25">
      <c r="L346" s="62">
        <v>150</v>
      </c>
    </row>
    <row r="347" spans="12:12" x14ac:dyDescent="0.25">
      <c r="L347" s="62">
        <v>155</v>
      </c>
    </row>
    <row r="348" spans="12:12" x14ac:dyDescent="0.25">
      <c r="L348" s="62">
        <v>160</v>
      </c>
    </row>
    <row r="349" spans="12:12" x14ac:dyDescent="0.25">
      <c r="L349" s="62">
        <v>165</v>
      </c>
    </row>
    <row r="350" spans="12:12" x14ac:dyDescent="0.25">
      <c r="L350" s="62">
        <v>170</v>
      </c>
    </row>
    <row r="351" spans="12:12" x14ac:dyDescent="0.25">
      <c r="L351" s="62">
        <v>175</v>
      </c>
    </row>
    <row r="352" spans="12:12" x14ac:dyDescent="0.25">
      <c r="L352" s="62">
        <v>180</v>
      </c>
    </row>
    <row r="353" spans="12:12" x14ac:dyDescent="0.25">
      <c r="L353" s="62">
        <v>185</v>
      </c>
    </row>
    <row r="354" spans="12:12" x14ac:dyDescent="0.25">
      <c r="L354" s="62">
        <v>190</v>
      </c>
    </row>
    <row r="355" spans="12:12" x14ac:dyDescent="0.25">
      <c r="L355" s="62">
        <v>195</v>
      </c>
    </row>
    <row r="356" spans="12:12" x14ac:dyDescent="0.25">
      <c r="L356" s="62">
        <v>200</v>
      </c>
    </row>
    <row r="357" spans="12:12" x14ac:dyDescent="0.25">
      <c r="L357" s="62">
        <v>205</v>
      </c>
    </row>
    <row r="358" spans="12:12" x14ac:dyDescent="0.25">
      <c r="L358" s="62">
        <v>210</v>
      </c>
    </row>
    <row r="359" spans="12:12" x14ac:dyDescent="0.25">
      <c r="L359" s="62">
        <v>215</v>
      </c>
    </row>
    <row r="360" spans="12:12" x14ac:dyDescent="0.25">
      <c r="L360" s="62">
        <v>220</v>
      </c>
    </row>
    <row r="361" spans="12:12" x14ac:dyDescent="0.25">
      <c r="L361" s="62">
        <v>225</v>
      </c>
    </row>
    <row r="362" spans="12:12" x14ac:dyDescent="0.25">
      <c r="L362" s="62">
        <v>230</v>
      </c>
    </row>
    <row r="363" spans="12:12" x14ac:dyDescent="0.25">
      <c r="L363" s="62">
        <v>235</v>
      </c>
    </row>
    <row r="364" spans="12:12" x14ac:dyDescent="0.25">
      <c r="L364" s="62">
        <v>240</v>
      </c>
    </row>
    <row r="365" spans="12:12" x14ac:dyDescent="0.25">
      <c r="L365" s="62">
        <v>245</v>
      </c>
    </row>
    <row r="366" spans="12:12" x14ac:dyDescent="0.25">
      <c r="L366" s="62">
        <v>250</v>
      </c>
    </row>
    <row r="367" spans="12:12" x14ac:dyDescent="0.25">
      <c r="L367" s="62">
        <v>255</v>
      </c>
    </row>
    <row r="368" spans="12:12" x14ac:dyDescent="0.25">
      <c r="L368" s="62">
        <v>260</v>
      </c>
    </row>
    <row r="369" spans="12:12" x14ac:dyDescent="0.25">
      <c r="L369" s="62">
        <v>265</v>
      </c>
    </row>
    <row r="370" spans="12:12" x14ac:dyDescent="0.25">
      <c r="L370" s="62">
        <v>270</v>
      </c>
    </row>
    <row r="371" spans="12:12" x14ac:dyDescent="0.25">
      <c r="L371" s="62">
        <v>275</v>
      </c>
    </row>
    <row r="372" spans="12:12" x14ac:dyDescent="0.25">
      <c r="L372" s="62">
        <v>280</v>
      </c>
    </row>
    <row r="373" spans="12:12" x14ac:dyDescent="0.25">
      <c r="L373" s="62">
        <v>285</v>
      </c>
    </row>
    <row r="374" spans="12:12" x14ac:dyDescent="0.25">
      <c r="L374" s="62">
        <v>290</v>
      </c>
    </row>
    <row r="375" spans="12:12" x14ac:dyDescent="0.25">
      <c r="L375" s="62">
        <v>295</v>
      </c>
    </row>
    <row r="376" spans="12:12" x14ac:dyDescent="0.25">
      <c r="L376" s="62">
        <v>300</v>
      </c>
    </row>
    <row r="377" spans="12:12" x14ac:dyDescent="0.25">
      <c r="L377" s="62">
        <v>305</v>
      </c>
    </row>
    <row r="378" spans="12:12" x14ac:dyDescent="0.25">
      <c r="L378" s="62">
        <v>310</v>
      </c>
    </row>
    <row r="379" spans="12:12" x14ac:dyDescent="0.25">
      <c r="L379" s="62">
        <v>315</v>
      </c>
    </row>
    <row r="380" spans="12:12" x14ac:dyDescent="0.25">
      <c r="L380" s="62">
        <v>320</v>
      </c>
    </row>
    <row r="381" spans="12:12" x14ac:dyDescent="0.25">
      <c r="L381" s="62">
        <v>325</v>
      </c>
    </row>
    <row r="382" spans="12:12" x14ac:dyDescent="0.25">
      <c r="L382" s="62">
        <v>330</v>
      </c>
    </row>
    <row r="383" spans="12:12" x14ac:dyDescent="0.25">
      <c r="L383" s="62">
        <v>335</v>
      </c>
    </row>
    <row r="384" spans="12:12" x14ac:dyDescent="0.25">
      <c r="L384" s="62">
        <v>340</v>
      </c>
    </row>
    <row r="385" spans="12:12" x14ac:dyDescent="0.25">
      <c r="L385" s="62">
        <v>345</v>
      </c>
    </row>
    <row r="386" spans="12:12" x14ac:dyDescent="0.25">
      <c r="L386" s="62">
        <v>350</v>
      </c>
    </row>
    <row r="387" spans="12:12" x14ac:dyDescent="0.25">
      <c r="L387" s="62">
        <v>355</v>
      </c>
    </row>
    <row r="388" spans="12:12" x14ac:dyDescent="0.25">
      <c r="L388" s="62">
        <v>360</v>
      </c>
    </row>
    <row r="389" spans="12:12" x14ac:dyDescent="0.25">
      <c r="L389" s="62">
        <v>365</v>
      </c>
    </row>
    <row r="390" spans="12:12" x14ac:dyDescent="0.25">
      <c r="L390" s="62">
        <v>370</v>
      </c>
    </row>
    <row r="391" spans="12:12" x14ac:dyDescent="0.25">
      <c r="L391" s="62">
        <v>375</v>
      </c>
    </row>
    <row r="392" spans="12:12" x14ac:dyDescent="0.25">
      <c r="L392" s="62">
        <v>380</v>
      </c>
    </row>
    <row r="393" spans="12:12" x14ac:dyDescent="0.25">
      <c r="L393" s="62">
        <v>385</v>
      </c>
    </row>
    <row r="394" spans="12:12" x14ac:dyDescent="0.25">
      <c r="L394" s="62">
        <v>390</v>
      </c>
    </row>
    <row r="395" spans="12:12" x14ac:dyDescent="0.25">
      <c r="L395" s="62">
        <v>395</v>
      </c>
    </row>
    <row r="396" spans="12:12" x14ac:dyDescent="0.25">
      <c r="L396" s="62">
        <v>400</v>
      </c>
    </row>
    <row r="397" spans="12:12" x14ac:dyDescent="0.25">
      <c r="L397" s="62">
        <v>405</v>
      </c>
    </row>
    <row r="398" spans="12:12" x14ac:dyDescent="0.25">
      <c r="L398" s="62">
        <v>410</v>
      </c>
    </row>
    <row r="399" spans="12:12" x14ac:dyDescent="0.25">
      <c r="L399" s="62">
        <v>415</v>
      </c>
    </row>
    <row r="400" spans="12:12" x14ac:dyDescent="0.25">
      <c r="L400" s="62">
        <v>420</v>
      </c>
    </row>
    <row r="401" spans="12:12" x14ac:dyDescent="0.25">
      <c r="L401" s="62">
        <v>425</v>
      </c>
    </row>
    <row r="402" spans="12:12" x14ac:dyDescent="0.25">
      <c r="L402" s="62">
        <v>430</v>
      </c>
    </row>
    <row r="403" spans="12:12" x14ac:dyDescent="0.25">
      <c r="L403" s="62">
        <v>435</v>
      </c>
    </row>
    <row r="404" spans="12:12" x14ac:dyDescent="0.25">
      <c r="L404" s="62">
        <v>440</v>
      </c>
    </row>
    <row r="405" spans="12:12" x14ac:dyDescent="0.25">
      <c r="L405" s="62">
        <v>445</v>
      </c>
    </row>
    <row r="406" spans="12:12" x14ac:dyDescent="0.25">
      <c r="L406" s="62">
        <v>450</v>
      </c>
    </row>
    <row r="407" spans="12:12" x14ac:dyDescent="0.25">
      <c r="L407" s="62">
        <v>455</v>
      </c>
    </row>
    <row r="408" spans="12:12" x14ac:dyDescent="0.25">
      <c r="L408" s="62">
        <v>460</v>
      </c>
    </row>
    <row r="409" spans="12:12" x14ac:dyDescent="0.25">
      <c r="L409" s="62">
        <v>465</v>
      </c>
    </row>
    <row r="410" spans="12:12" x14ac:dyDescent="0.25">
      <c r="L410" s="62">
        <v>470</v>
      </c>
    </row>
    <row r="411" spans="12:12" x14ac:dyDescent="0.25">
      <c r="L411" s="62">
        <v>475</v>
      </c>
    </row>
    <row r="412" spans="12:12" x14ac:dyDescent="0.25">
      <c r="L412" s="62">
        <v>480</v>
      </c>
    </row>
    <row r="413" spans="12:12" x14ac:dyDescent="0.25">
      <c r="L413" s="62">
        <v>485</v>
      </c>
    </row>
    <row r="414" spans="12:12" x14ac:dyDescent="0.25">
      <c r="L414" s="62">
        <v>490</v>
      </c>
    </row>
    <row r="415" spans="12:12" x14ac:dyDescent="0.25">
      <c r="L415" s="62">
        <v>495</v>
      </c>
    </row>
    <row r="416" spans="12:12" x14ac:dyDescent="0.25">
      <c r="L416" s="62">
        <v>500</v>
      </c>
    </row>
    <row r="417" spans="12:12" x14ac:dyDescent="0.25">
      <c r="L417" s="62">
        <v>505</v>
      </c>
    </row>
    <row r="418" spans="12:12" x14ac:dyDescent="0.25">
      <c r="L418" s="62">
        <v>510</v>
      </c>
    </row>
    <row r="419" spans="12:12" x14ac:dyDescent="0.25">
      <c r="L419" s="62">
        <v>515</v>
      </c>
    </row>
    <row r="420" spans="12:12" x14ac:dyDescent="0.25">
      <c r="L420" s="62">
        <v>520</v>
      </c>
    </row>
    <row r="421" spans="12:12" x14ac:dyDescent="0.25">
      <c r="L421" s="62">
        <v>525</v>
      </c>
    </row>
    <row r="422" spans="12:12" x14ac:dyDescent="0.25">
      <c r="L422" s="62">
        <v>530</v>
      </c>
    </row>
    <row r="423" spans="12:12" x14ac:dyDescent="0.25">
      <c r="L423" s="62">
        <v>535</v>
      </c>
    </row>
    <row r="424" spans="12:12" x14ac:dyDescent="0.25">
      <c r="L424" s="62">
        <v>540</v>
      </c>
    </row>
    <row r="425" spans="12:12" x14ac:dyDescent="0.25">
      <c r="L425" s="62">
        <v>545</v>
      </c>
    </row>
    <row r="426" spans="12:12" x14ac:dyDescent="0.25">
      <c r="L426" s="62">
        <v>550</v>
      </c>
    </row>
    <row r="427" spans="12:12" x14ac:dyDescent="0.25">
      <c r="L427" s="62">
        <v>555</v>
      </c>
    </row>
    <row r="428" spans="12:12" x14ac:dyDescent="0.25">
      <c r="L428" s="62">
        <v>560</v>
      </c>
    </row>
    <row r="429" spans="12:12" x14ac:dyDescent="0.25">
      <c r="L429" s="62">
        <v>565</v>
      </c>
    </row>
    <row r="430" spans="12:12" x14ac:dyDescent="0.25">
      <c r="L430" s="62">
        <v>570</v>
      </c>
    </row>
    <row r="431" spans="12:12" x14ac:dyDescent="0.25">
      <c r="L431" s="62">
        <v>575</v>
      </c>
    </row>
    <row r="432" spans="12:12" x14ac:dyDescent="0.25">
      <c r="L432" s="62">
        <v>580</v>
      </c>
    </row>
    <row r="433" spans="12:14" x14ac:dyDescent="0.25">
      <c r="L433" s="62">
        <v>585</v>
      </c>
    </row>
    <row r="434" spans="12:14" x14ac:dyDescent="0.25">
      <c r="L434" s="62">
        <v>590</v>
      </c>
    </row>
    <row r="435" spans="12:14" x14ac:dyDescent="0.25">
      <c r="L435" s="62">
        <v>595</v>
      </c>
    </row>
    <row r="436" spans="12:14" x14ac:dyDescent="0.25">
      <c r="L436" s="62">
        <v>600</v>
      </c>
    </row>
    <row r="437" spans="12:14" x14ac:dyDescent="0.25">
      <c r="L437" s="62">
        <v>605</v>
      </c>
    </row>
    <row r="438" spans="12:14" x14ac:dyDescent="0.25">
      <c r="L438" s="62">
        <v>610</v>
      </c>
    </row>
    <row r="439" spans="12:14" x14ac:dyDescent="0.25">
      <c r="L439" s="61"/>
    </row>
    <row r="441" spans="12:14" x14ac:dyDescent="0.25">
      <c r="L441" s="63">
        <v>0.2</v>
      </c>
    </row>
    <row r="442" spans="12:14" x14ac:dyDescent="0.25">
      <c r="L442" s="63">
        <v>0.2</v>
      </c>
      <c r="M442" s="63" t="s">
        <v>42</v>
      </c>
      <c r="N442" s="63">
        <f>QUARTILE(L441:L570,1)</f>
        <v>0.5</v>
      </c>
    </row>
    <row r="443" spans="12:14" x14ac:dyDescent="0.25">
      <c r="L443" s="63">
        <v>0.3</v>
      </c>
      <c r="M443" s="63" t="s">
        <v>43</v>
      </c>
      <c r="N443" s="63">
        <f>QUARTILE(L441:L570,2)</f>
        <v>0.7</v>
      </c>
    </row>
    <row r="444" spans="12:14" x14ac:dyDescent="0.25">
      <c r="L444" s="63">
        <v>0.3</v>
      </c>
      <c r="M444" s="63" t="s">
        <v>44</v>
      </c>
      <c r="N444" s="63">
        <f>QUARTILE(L441:L570,3)</f>
        <v>0.9</v>
      </c>
    </row>
    <row r="445" spans="12:14" x14ac:dyDescent="0.25">
      <c r="L445" s="63">
        <v>0.3</v>
      </c>
      <c r="M445" s="63"/>
      <c r="N445" s="63"/>
    </row>
    <row r="446" spans="12:14" x14ac:dyDescent="0.25">
      <c r="L446" s="63">
        <v>0.3</v>
      </c>
      <c r="M446" s="63" t="s">
        <v>85</v>
      </c>
      <c r="N446" s="63">
        <f>_xlfn.PERCENTILE.EXC(L441:L570,0.25)</f>
        <v>0.5</v>
      </c>
    </row>
    <row r="447" spans="12:14" x14ac:dyDescent="0.25">
      <c r="L447" s="63">
        <v>0.3</v>
      </c>
      <c r="M447" s="63" t="s">
        <v>78</v>
      </c>
      <c r="N447" s="63">
        <f>_xlfn.PERCENTILE.EXC(L441:L570,0.5)</f>
        <v>0.7</v>
      </c>
    </row>
    <row r="448" spans="12:14" x14ac:dyDescent="0.25">
      <c r="L448" s="63">
        <v>0.3</v>
      </c>
      <c r="M448" s="63" t="s">
        <v>86</v>
      </c>
      <c r="N448" s="63">
        <f>_xlfn.PERCENTILE.EXC(L441:L570,0.75)</f>
        <v>0.9</v>
      </c>
    </row>
    <row r="449" spans="12:12" x14ac:dyDescent="0.25">
      <c r="L449" s="63">
        <v>0.3</v>
      </c>
    </row>
    <row r="450" spans="12:12" x14ac:dyDescent="0.25">
      <c r="L450" s="63">
        <v>0.3</v>
      </c>
    </row>
    <row r="451" spans="12:12" x14ac:dyDescent="0.25">
      <c r="L451" s="63">
        <v>0.3</v>
      </c>
    </row>
    <row r="452" spans="12:12" x14ac:dyDescent="0.25">
      <c r="L452" s="63">
        <v>0.4</v>
      </c>
    </row>
    <row r="453" spans="12:12" x14ac:dyDescent="0.25">
      <c r="L453" s="63">
        <v>0.4</v>
      </c>
    </row>
    <row r="454" spans="12:12" x14ac:dyDescent="0.25">
      <c r="L454" s="63">
        <v>0.4</v>
      </c>
    </row>
    <row r="455" spans="12:12" x14ac:dyDescent="0.25">
      <c r="L455" s="63">
        <v>0.4</v>
      </c>
    </row>
    <row r="456" spans="12:12" x14ac:dyDescent="0.25">
      <c r="L456" s="63">
        <v>0.4</v>
      </c>
    </row>
    <row r="457" spans="12:12" x14ac:dyDescent="0.25">
      <c r="L457" s="63">
        <v>0.4</v>
      </c>
    </row>
    <row r="458" spans="12:12" x14ac:dyDescent="0.25">
      <c r="L458" s="63">
        <v>0.4</v>
      </c>
    </row>
    <row r="459" spans="12:12" x14ac:dyDescent="0.25">
      <c r="L459" s="63">
        <v>0.4</v>
      </c>
    </row>
    <row r="460" spans="12:12" x14ac:dyDescent="0.25">
      <c r="L460" s="63">
        <v>0.4</v>
      </c>
    </row>
    <row r="461" spans="12:12" x14ac:dyDescent="0.25">
      <c r="L461" s="63">
        <v>0.4</v>
      </c>
    </row>
    <row r="462" spans="12:12" x14ac:dyDescent="0.25">
      <c r="L462" s="63">
        <v>0.4</v>
      </c>
    </row>
    <row r="463" spans="12:12" x14ac:dyDescent="0.25">
      <c r="L463" s="63">
        <v>0.4</v>
      </c>
    </row>
    <row r="464" spans="12:12" x14ac:dyDescent="0.25">
      <c r="L464" s="63">
        <v>0.4</v>
      </c>
    </row>
    <row r="465" spans="12:12" x14ac:dyDescent="0.25">
      <c r="L465" s="63">
        <v>0.5</v>
      </c>
    </row>
    <row r="466" spans="12:12" x14ac:dyDescent="0.25">
      <c r="L466" s="63">
        <v>0.5</v>
      </c>
    </row>
    <row r="467" spans="12:12" x14ac:dyDescent="0.25">
      <c r="L467" s="63">
        <v>0.5</v>
      </c>
    </row>
    <row r="468" spans="12:12" x14ac:dyDescent="0.25">
      <c r="L468" s="63">
        <v>0.5</v>
      </c>
    </row>
    <row r="469" spans="12:12" x14ac:dyDescent="0.25">
      <c r="L469" s="63">
        <v>0.5</v>
      </c>
    </row>
    <row r="470" spans="12:12" x14ac:dyDescent="0.25">
      <c r="L470" s="63">
        <v>0.5</v>
      </c>
    </row>
    <row r="471" spans="12:12" x14ac:dyDescent="0.25">
      <c r="L471" s="63">
        <v>0.5</v>
      </c>
    </row>
    <row r="472" spans="12:12" x14ac:dyDescent="0.25">
      <c r="L472" s="63">
        <v>0.5</v>
      </c>
    </row>
    <row r="473" spans="12:12" x14ac:dyDescent="0.25">
      <c r="L473" s="63">
        <v>0.5</v>
      </c>
    </row>
    <row r="474" spans="12:12" x14ac:dyDescent="0.25">
      <c r="L474" s="63">
        <v>0.5</v>
      </c>
    </row>
    <row r="475" spans="12:12" x14ac:dyDescent="0.25">
      <c r="L475" s="63">
        <v>0.5</v>
      </c>
    </row>
    <row r="476" spans="12:12" x14ac:dyDescent="0.25">
      <c r="L476" s="63">
        <v>0.5</v>
      </c>
    </row>
    <row r="477" spans="12:12" x14ac:dyDescent="0.25">
      <c r="L477" s="63">
        <v>0.5</v>
      </c>
    </row>
    <row r="478" spans="12:12" x14ac:dyDescent="0.25">
      <c r="L478" s="63">
        <v>0.5</v>
      </c>
    </row>
    <row r="479" spans="12:12" x14ac:dyDescent="0.25">
      <c r="L479" s="63">
        <v>0.6</v>
      </c>
    </row>
    <row r="480" spans="12:12" x14ac:dyDescent="0.25">
      <c r="L480" s="63">
        <v>0.6</v>
      </c>
    </row>
    <row r="481" spans="12:12" x14ac:dyDescent="0.25">
      <c r="L481" s="63">
        <v>0.6</v>
      </c>
    </row>
    <row r="482" spans="12:12" x14ac:dyDescent="0.25">
      <c r="L482" s="63">
        <v>0.6</v>
      </c>
    </row>
    <row r="483" spans="12:12" x14ac:dyDescent="0.25">
      <c r="L483" s="63">
        <v>0.6</v>
      </c>
    </row>
    <row r="484" spans="12:12" x14ac:dyDescent="0.25">
      <c r="L484" s="63">
        <v>0.6</v>
      </c>
    </row>
    <row r="485" spans="12:12" x14ac:dyDescent="0.25">
      <c r="L485" s="63">
        <v>0.6</v>
      </c>
    </row>
    <row r="486" spans="12:12" x14ac:dyDescent="0.25">
      <c r="L486" s="63">
        <v>0.6</v>
      </c>
    </row>
    <row r="487" spans="12:12" x14ac:dyDescent="0.25">
      <c r="L487" s="63">
        <v>0.6</v>
      </c>
    </row>
    <row r="488" spans="12:12" x14ac:dyDescent="0.25">
      <c r="L488" s="63">
        <v>0.6</v>
      </c>
    </row>
    <row r="489" spans="12:12" x14ac:dyDescent="0.25">
      <c r="L489" s="63">
        <v>0.6</v>
      </c>
    </row>
    <row r="490" spans="12:12" x14ac:dyDescent="0.25">
      <c r="L490" s="63">
        <v>0.6</v>
      </c>
    </row>
    <row r="491" spans="12:12" x14ac:dyDescent="0.25">
      <c r="L491" s="63">
        <v>0.6</v>
      </c>
    </row>
    <row r="492" spans="12:12" x14ac:dyDescent="0.25">
      <c r="L492" s="63">
        <v>0.6</v>
      </c>
    </row>
    <row r="493" spans="12:12" x14ac:dyDescent="0.25">
      <c r="L493" s="63">
        <v>0.6</v>
      </c>
    </row>
    <row r="494" spans="12:12" x14ac:dyDescent="0.25">
      <c r="L494" s="63">
        <v>0.6</v>
      </c>
    </row>
    <row r="495" spans="12:12" x14ac:dyDescent="0.25">
      <c r="L495" s="63">
        <v>0.7</v>
      </c>
    </row>
    <row r="496" spans="12:12" x14ac:dyDescent="0.25">
      <c r="L496" s="63">
        <v>0.7</v>
      </c>
    </row>
    <row r="497" spans="12:12" x14ac:dyDescent="0.25">
      <c r="L497" s="63">
        <v>0.7</v>
      </c>
    </row>
    <row r="498" spans="12:12" x14ac:dyDescent="0.25">
      <c r="L498" s="63">
        <v>0.7</v>
      </c>
    </row>
    <row r="499" spans="12:12" x14ac:dyDescent="0.25">
      <c r="L499" s="63">
        <v>0.7</v>
      </c>
    </row>
    <row r="500" spans="12:12" x14ac:dyDescent="0.25">
      <c r="L500" s="63">
        <v>0.7</v>
      </c>
    </row>
    <row r="501" spans="12:12" x14ac:dyDescent="0.25">
      <c r="L501" s="63">
        <v>0.7</v>
      </c>
    </row>
    <row r="502" spans="12:12" x14ac:dyDescent="0.25">
      <c r="L502" s="63">
        <v>0.7</v>
      </c>
    </row>
    <row r="503" spans="12:12" x14ac:dyDescent="0.25">
      <c r="L503" s="63">
        <v>0.7</v>
      </c>
    </row>
    <row r="504" spans="12:12" x14ac:dyDescent="0.25">
      <c r="L504" s="63">
        <v>0.7</v>
      </c>
    </row>
    <row r="505" spans="12:12" x14ac:dyDescent="0.25">
      <c r="L505" s="63">
        <v>0.7</v>
      </c>
    </row>
    <row r="506" spans="12:12" x14ac:dyDescent="0.25">
      <c r="L506" s="63">
        <v>0.7</v>
      </c>
    </row>
    <row r="507" spans="12:12" x14ac:dyDescent="0.25">
      <c r="L507" s="63">
        <v>0.7</v>
      </c>
    </row>
    <row r="508" spans="12:12" x14ac:dyDescent="0.25">
      <c r="L508" s="63">
        <v>0.7</v>
      </c>
    </row>
    <row r="509" spans="12:12" x14ac:dyDescent="0.25">
      <c r="L509" s="63">
        <v>0.7</v>
      </c>
    </row>
    <row r="510" spans="12:12" x14ac:dyDescent="0.25">
      <c r="L510" s="63">
        <v>0.8</v>
      </c>
    </row>
    <row r="511" spans="12:12" x14ac:dyDescent="0.25">
      <c r="L511" s="63">
        <v>0.8</v>
      </c>
    </row>
    <row r="512" spans="12:12" x14ac:dyDescent="0.25">
      <c r="L512" s="63">
        <v>0.8</v>
      </c>
    </row>
    <row r="513" spans="12:12" x14ac:dyDescent="0.25">
      <c r="L513" s="63">
        <v>0.8</v>
      </c>
    </row>
    <row r="514" spans="12:12" x14ac:dyDescent="0.25">
      <c r="L514" s="63">
        <v>0.8</v>
      </c>
    </row>
    <row r="515" spans="12:12" x14ac:dyDescent="0.25">
      <c r="L515" s="63">
        <v>0.8</v>
      </c>
    </row>
    <row r="516" spans="12:12" x14ac:dyDescent="0.25">
      <c r="L516" s="63">
        <v>0.8</v>
      </c>
    </row>
    <row r="517" spans="12:12" x14ac:dyDescent="0.25">
      <c r="L517" s="63">
        <v>0.8</v>
      </c>
    </row>
    <row r="518" spans="12:12" x14ac:dyDescent="0.25">
      <c r="L518" s="63">
        <v>0.8</v>
      </c>
    </row>
    <row r="519" spans="12:12" x14ac:dyDescent="0.25">
      <c r="L519" s="63">
        <v>0.8</v>
      </c>
    </row>
    <row r="520" spans="12:12" x14ac:dyDescent="0.25">
      <c r="L520" s="63">
        <v>0.8</v>
      </c>
    </row>
    <row r="521" spans="12:12" x14ac:dyDescent="0.25">
      <c r="L521" s="63">
        <v>0.8</v>
      </c>
    </row>
    <row r="522" spans="12:12" x14ac:dyDescent="0.25">
      <c r="L522" s="63">
        <v>0.8</v>
      </c>
    </row>
    <row r="523" spans="12:12" x14ac:dyDescent="0.25">
      <c r="L523" s="63">
        <v>0.8</v>
      </c>
    </row>
    <row r="524" spans="12:12" x14ac:dyDescent="0.25">
      <c r="L524" s="63">
        <v>0.8</v>
      </c>
    </row>
    <row r="525" spans="12:12" x14ac:dyDescent="0.25">
      <c r="L525" s="63">
        <v>0.8</v>
      </c>
    </row>
    <row r="526" spans="12:12" x14ac:dyDescent="0.25">
      <c r="L526" s="63">
        <v>0.9</v>
      </c>
    </row>
    <row r="527" spans="12:12" x14ac:dyDescent="0.25">
      <c r="L527" s="63">
        <v>0.9</v>
      </c>
    </row>
    <row r="528" spans="12:12" x14ac:dyDescent="0.25">
      <c r="L528" s="63">
        <v>0.9</v>
      </c>
    </row>
    <row r="529" spans="12:12" x14ac:dyDescent="0.25">
      <c r="L529" s="63">
        <v>0.9</v>
      </c>
    </row>
    <row r="530" spans="12:12" x14ac:dyDescent="0.25">
      <c r="L530" s="63">
        <v>0.9</v>
      </c>
    </row>
    <row r="531" spans="12:12" x14ac:dyDescent="0.25">
      <c r="L531" s="63">
        <v>0.9</v>
      </c>
    </row>
    <row r="532" spans="12:12" x14ac:dyDescent="0.25">
      <c r="L532" s="63">
        <v>0.9</v>
      </c>
    </row>
    <row r="533" spans="12:12" x14ac:dyDescent="0.25">
      <c r="L533" s="63">
        <v>0.9</v>
      </c>
    </row>
    <row r="534" spans="12:12" x14ac:dyDescent="0.25">
      <c r="L534" s="63">
        <v>0.9</v>
      </c>
    </row>
    <row r="535" spans="12:12" x14ac:dyDescent="0.25">
      <c r="L535" s="63">
        <v>0.9</v>
      </c>
    </row>
    <row r="536" spans="12:12" x14ac:dyDescent="0.25">
      <c r="L536" s="63">
        <v>0.9</v>
      </c>
    </row>
    <row r="537" spans="12:12" x14ac:dyDescent="0.25">
      <c r="L537" s="63">
        <v>0.9</v>
      </c>
    </row>
    <row r="538" spans="12:12" x14ac:dyDescent="0.25">
      <c r="L538" s="63">
        <v>0.9</v>
      </c>
    </row>
    <row r="539" spans="12:12" x14ac:dyDescent="0.25">
      <c r="L539" s="63">
        <v>0.9</v>
      </c>
    </row>
    <row r="540" spans="12:12" x14ac:dyDescent="0.25">
      <c r="L540" s="63">
        <v>0.9</v>
      </c>
    </row>
    <row r="541" spans="12:12" x14ac:dyDescent="0.25">
      <c r="L541" s="63">
        <v>1</v>
      </c>
    </row>
    <row r="542" spans="12:12" x14ac:dyDescent="0.25">
      <c r="L542" s="63">
        <v>1</v>
      </c>
    </row>
    <row r="543" spans="12:12" x14ac:dyDescent="0.25">
      <c r="L543" s="63">
        <v>1</v>
      </c>
    </row>
    <row r="544" spans="12:12" x14ac:dyDescent="0.25">
      <c r="L544" s="63">
        <v>1</v>
      </c>
    </row>
    <row r="545" spans="12:12" x14ac:dyDescent="0.25">
      <c r="L545" s="63">
        <v>1</v>
      </c>
    </row>
    <row r="546" spans="12:12" x14ac:dyDescent="0.25">
      <c r="L546" s="63">
        <v>1</v>
      </c>
    </row>
    <row r="547" spans="12:12" x14ac:dyDescent="0.25">
      <c r="L547" s="63">
        <v>1</v>
      </c>
    </row>
    <row r="548" spans="12:12" x14ac:dyDescent="0.25">
      <c r="L548" s="63">
        <v>1</v>
      </c>
    </row>
    <row r="549" spans="12:12" x14ac:dyDescent="0.25">
      <c r="L549" s="63">
        <v>1</v>
      </c>
    </row>
    <row r="550" spans="12:12" x14ac:dyDescent="0.25">
      <c r="L550" s="63">
        <v>1</v>
      </c>
    </row>
    <row r="551" spans="12:12" x14ac:dyDescent="0.25">
      <c r="L551" s="63">
        <v>1</v>
      </c>
    </row>
    <row r="552" spans="12:12" x14ac:dyDescent="0.25">
      <c r="L552" s="63">
        <v>1</v>
      </c>
    </row>
    <row r="553" spans="12:12" x14ac:dyDescent="0.25">
      <c r="L553" s="63">
        <v>1</v>
      </c>
    </row>
    <row r="554" spans="12:12" x14ac:dyDescent="0.25">
      <c r="L554" s="63">
        <v>1</v>
      </c>
    </row>
    <row r="555" spans="12:12" x14ac:dyDescent="0.25">
      <c r="L555" s="63">
        <v>1.1000000000000001</v>
      </c>
    </row>
    <row r="556" spans="12:12" x14ac:dyDescent="0.25">
      <c r="L556" s="63">
        <v>1.1000000000000001</v>
      </c>
    </row>
    <row r="557" spans="12:12" x14ac:dyDescent="0.25">
      <c r="L557" s="63">
        <v>1.1000000000000001</v>
      </c>
    </row>
    <row r="558" spans="12:12" x14ac:dyDescent="0.25">
      <c r="L558" s="63">
        <v>1.1000000000000001</v>
      </c>
    </row>
    <row r="559" spans="12:12" x14ac:dyDescent="0.25">
      <c r="L559" s="63">
        <v>1.1000000000000001</v>
      </c>
    </row>
    <row r="560" spans="12:12" x14ac:dyDescent="0.25">
      <c r="L560" s="63">
        <v>1.1000000000000001</v>
      </c>
    </row>
    <row r="561" spans="12:12" x14ac:dyDescent="0.25">
      <c r="L561" s="63">
        <v>1.1000000000000001</v>
      </c>
    </row>
    <row r="562" spans="12:12" x14ac:dyDescent="0.25">
      <c r="L562" s="63">
        <v>1.1000000000000001</v>
      </c>
    </row>
    <row r="563" spans="12:12" x14ac:dyDescent="0.25">
      <c r="L563" s="63">
        <v>1.1000000000000001</v>
      </c>
    </row>
    <row r="564" spans="12:12" x14ac:dyDescent="0.25">
      <c r="L564" s="63">
        <v>1.2</v>
      </c>
    </row>
    <row r="565" spans="12:12" x14ac:dyDescent="0.25">
      <c r="L565" s="63">
        <v>1.2</v>
      </c>
    </row>
    <row r="566" spans="12:12" x14ac:dyDescent="0.25">
      <c r="L566" s="63">
        <v>1.2</v>
      </c>
    </row>
    <row r="567" spans="12:12" x14ac:dyDescent="0.25">
      <c r="L567" s="63">
        <v>1.3</v>
      </c>
    </row>
    <row r="568" spans="12:12" x14ac:dyDescent="0.25">
      <c r="L568" s="63">
        <v>1.3</v>
      </c>
    </row>
    <row r="569" spans="12:12" x14ac:dyDescent="0.25">
      <c r="L569" s="63">
        <v>1.4</v>
      </c>
    </row>
    <row r="570" spans="12:12" x14ac:dyDescent="0.25">
      <c r="L570" s="63">
        <v>1.5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:N102"/>
  <sheetViews>
    <sheetView workbookViewId="0">
      <selection activeCell="L107" sqref="L107"/>
    </sheetView>
  </sheetViews>
  <sheetFormatPr defaultRowHeight="15" x14ac:dyDescent="0.25"/>
  <cols>
    <col min="11" max="11" width="11" bestFit="1" customWidth="1"/>
    <col min="12" max="12" width="23" bestFit="1" customWidth="1"/>
    <col min="13" max="13" width="22.7109375" bestFit="1" customWidth="1"/>
    <col min="14" max="14" width="13.5703125" bestFit="1" customWidth="1"/>
  </cols>
  <sheetData>
    <row r="2" spans="12:14" x14ac:dyDescent="0.25">
      <c r="L2" s="58" t="s">
        <v>87</v>
      </c>
      <c r="M2" s="58" t="s">
        <v>88</v>
      </c>
    </row>
    <row r="3" spans="12:14" x14ac:dyDescent="0.25">
      <c r="L3" s="64">
        <v>10</v>
      </c>
      <c r="M3" s="64">
        <v>50</v>
      </c>
    </row>
    <row r="4" spans="12:14" x14ac:dyDescent="0.25">
      <c r="L4" s="64">
        <v>12</v>
      </c>
      <c r="M4" s="64">
        <v>55</v>
      </c>
    </row>
    <row r="5" spans="12:14" x14ac:dyDescent="0.25">
      <c r="L5" s="64">
        <v>15</v>
      </c>
      <c r="M5" s="64">
        <v>60</v>
      </c>
    </row>
    <row r="6" spans="12:14" x14ac:dyDescent="0.25">
      <c r="L6" s="64">
        <v>18</v>
      </c>
      <c r="M6" s="64">
        <v>65</v>
      </c>
    </row>
    <row r="7" spans="12:14" x14ac:dyDescent="0.25">
      <c r="L7" s="64">
        <v>20</v>
      </c>
      <c r="M7" s="64">
        <v>70</v>
      </c>
    </row>
    <row r="8" spans="12:14" x14ac:dyDescent="0.25">
      <c r="L8" s="64">
        <v>22</v>
      </c>
      <c r="M8" s="64">
        <v>75</v>
      </c>
    </row>
    <row r="9" spans="12:14" x14ac:dyDescent="0.25">
      <c r="L9" s="64">
        <v>25</v>
      </c>
      <c r="M9" s="64">
        <v>80</v>
      </c>
    </row>
    <row r="10" spans="12:14" x14ac:dyDescent="0.25">
      <c r="L10" s="64">
        <v>28</v>
      </c>
      <c r="M10" s="64">
        <v>85</v>
      </c>
    </row>
    <row r="11" spans="12:14" x14ac:dyDescent="0.25">
      <c r="L11" s="64">
        <v>30</v>
      </c>
      <c r="M11" s="64">
        <v>90</v>
      </c>
    </row>
    <row r="12" spans="12:14" x14ac:dyDescent="0.25">
      <c r="L12" s="64">
        <v>32</v>
      </c>
      <c r="M12" s="64">
        <v>95</v>
      </c>
    </row>
    <row r="13" spans="12:14" x14ac:dyDescent="0.25">
      <c r="L13" s="64">
        <v>35</v>
      </c>
      <c r="M13" s="64">
        <v>100</v>
      </c>
    </row>
    <row r="14" spans="12:14" x14ac:dyDescent="0.25">
      <c r="L14" s="64">
        <v>38</v>
      </c>
      <c r="M14" s="64">
        <v>105</v>
      </c>
    </row>
    <row r="15" spans="12:14" ht="15.75" thickBot="1" x14ac:dyDescent="0.3"/>
    <row r="16" spans="12:14" x14ac:dyDescent="0.25">
      <c r="L16" s="67"/>
      <c r="M16" s="67" t="s">
        <v>87</v>
      </c>
      <c r="N16" s="67" t="s">
        <v>88</v>
      </c>
    </row>
    <row r="17" spans="11:14" x14ac:dyDescent="0.25">
      <c r="L17" s="65" t="s">
        <v>87</v>
      </c>
      <c r="M17" s="65">
        <v>1</v>
      </c>
      <c r="N17" s="65"/>
    </row>
    <row r="18" spans="11:14" ht="15.75" thickBot="1" x14ac:dyDescent="0.3">
      <c r="L18" s="66" t="s">
        <v>88</v>
      </c>
      <c r="M18" s="66">
        <v>0.99921031003664817</v>
      </c>
      <c r="N18" s="66">
        <v>1</v>
      </c>
    </row>
    <row r="20" spans="11:14" ht="15.75" thickBot="1" x14ac:dyDescent="0.3"/>
    <row r="21" spans="11:14" x14ac:dyDescent="0.25">
      <c r="L21" s="67"/>
      <c r="M21" s="67" t="s">
        <v>87</v>
      </c>
      <c r="N21" s="67" t="s">
        <v>88</v>
      </c>
    </row>
    <row r="22" spans="11:14" x14ac:dyDescent="0.25">
      <c r="L22" s="65" t="s">
        <v>87</v>
      </c>
      <c r="M22" s="65">
        <f>VARP('Questions on correlation and co'!$L$3:$L$14)</f>
        <v>75.854166666666671</v>
      </c>
      <c r="N22" s="65"/>
    </row>
    <row r="23" spans="11:14" ht="15.75" thickBot="1" x14ac:dyDescent="0.3">
      <c r="L23" s="66" t="s">
        <v>88</v>
      </c>
      <c r="M23" s="66">
        <v>150.20833333333334</v>
      </c>
      <c r="N23" s="66">
        <f>VARP('Questions on correlation and co'!$M$3:$M$14)</f>
        <v>297.91666666666669</v>
      </c>
    </row>
    <row r="27" spans="11:14" x14ac:dyDescent="0.25">
      <c r="K27" s="58" t="s">
        <v>89</v>
      </c>
      <c r="L27" s="58" t="s">
        <v>90</v>
      </c>
    </row>
    <row r="28" spans="11:14" x14ac:dyDescent="0.25">
      <c r="K28" s="68">
        <v>45</v>
      </c>
      <c r="L28" s="68">
        <v>52</v>
      </c>
    </row>
    <row r="29" spans="11:14" x14ac:dyDescent="0.25">
      <c r="K29" s="68">
        <v>47</v>
      </c>
      <c r="L29" s="68">
        <v>54</v>
      </c>
    </row>
    <row r="30" spans="11:14" x14ac:dyDescent="0.25">
      <c r="K30" s="68">
        <v>48</v>
      </c>
      <c r="L30" s="68">
        <v>55</v>
      </c>
    </row>
    <row r="31" spans="11:14" x14ac:dyDescent="0.25">
      <c r="K31" s="68">
        <v>50</v>
      </c>
      <c r="L31" s="68">
        <v>57</v>
      </c>
    </row>
    <row r="32" spans="11:14" x14ac:dyDescent="0.25">
      <c r="K32" s="68">
        <v>52</v>
      </c>
      <c r="L32" s="68">
        <v>59</v>
      </c>
    </row>
    <row r="33" spans="11:12" x14ac:dyDescent="0.25">
      <c r="K33" s="68">
        <v>53</v>
      </c>
      <c r="L33" s="68">
        <v>60</v>
      </c>
    </row>
    <row r="34" spans="11:12" x14ac:dyDescent="0.25">
      <c r="K34" s="68">
        <v>55</v>
      </c>
      <c r="L34" s="68">
        <v>61</v>
      </c>
    </row>
    <row r="35" spans="11:12" x14ac:dyDescent="0.25">
      <c r="K35" s="68">
        <v>56</v>
      </c>
      <c r="L35" s="68">
        <v>62</v>
      </c>
    </row>
    <row r="36" spans="11:12" x14ac:dyDescent="0.25">
      <c r="K36" s="68">
        <v>58</v>
      </c>
      <c r="L36" s="68">
        <v>64</v>
      </c>
    </row>
    <row r="37" spans="11:12" x14ac:dyDescent="0.25">
      <c r="K37" s="68">
        <v>60</v>
      </c>
      <c r="L37" s="68">
        <v>66</v>
      </c>
    </row>
    <row r="38" spans="11:12" x14ac:dyDescent="0.25">
      <c r="K38" s="68">
        <v>62</v>
      </c>
      <c r="L38" s="68">
        <v>67</v>
      </c>
    </row>
    <row r="39" spans="11:12" x14ac:dyDescent="0.25">
      <c r="K39" s="68">
        <v>64</v>
      </c>
      <c r="L39" s="68">
        <v>69</v>
      </c>
    </row>
    <row r="40" spans="11:12" x14ac:dyDescent="0.25">
      <c r="K40" s="68">
        <v>65</v>
      </c>
      <c r="L40" s="68">
        <v>71</v>
      </c>
    </row>
    <row r="41" spans="11:12" x14ac:dyDescent="0.25">
      <c r="K41" s="68">
        <v>67</v>
      </c>
      <c r="L41" s="68">
        <v>73</v>
      </c>
    </row>
    <row r="42" spans="11:12" x14ac:dyDescent="0.25">
      <c r="K42" s="68">
        <v>69</v>
      </c>
      <c r="L42" s="68">
        <v>74</v>
      </c>
    </row>
    <row r="43" spans="11:12" x14ac:dyDescent="0.25">
      <c r="K43" s="68">
        <v>70</v>
      </c>
      <c r="L43" s="68">
        <v>76</v>
      </c>
    </row>
    <row r="44" spans="11:12" x14ac:dyDescent="0.25">
      <c r="K44" s="68">
        <v>72</v>
      </c>
      <c r="L44" s="68">
        <v>78</v>
      </c>
    </row>
    <row r="45" spans="11:12" x14ac:dyDescent="0.25">
      <c r="K45" s="68">
        <v>74</v>
      </c>
      <c r="L45" s="68">
        <v>80</v>
      </c>
    </row>
    <row r="46" spans="11:12" x14ac:dyDescent="0.25">
      <c r="K46" s="68">
        <v>76</v>
      </c>
      <c r="L46" s="68">
        <v>82</v>
      </c>
    </row>
    <row r="47" spans="11:12" x14ac:dyDescent="0.25">
      <c r="K47" s="68">
        <v>77</v>
      </c>
      <c r="L47" s="68">
        <v>83</v>
      </c>
    </row>
    <row r="49" spans="11:13" ht="15.75" thickBot="1" x14ac:dyDescent="0.3"/>
    <row r="50" spans="11:13" x14ac:dyDescent="0.25">
      <c r="K50" s="71"/>
      <c r="L50" s="71" t="s">
        <v>89</v>
      </c>
      <c r="M50" s="71" t="s">
        <v>90</v>
      </c>
    </row>
    <row r="51" spans="11:13" x14ac:dyDescent="0.25">
      <c r="K51" s="69" t="s">
        <v>89</v>
      </c>
      <c r="L51" s="69">
        <f>VARP('Questions on correlation and co'!$K$28:$K$47)</f>
        <v>96.8</v>
      </c>
      <c r="M51" s="69"/>
    </row>
    <row r="52" spans="11:13" ht="15.75" thickBot="1" x14ac:dyDescent="0.3">
      <c r="K52" s="70" t="s">
        <v>90</v>
      </c>
      <c r="L52" s="70">
        <v>92.65</v>
      </c>
      <c r="M52" s="70">
        <f>VARP('Questions on correlation and co'!$L$28:$L$47)</f>
        <v>88.927499999999995</v>
      </c>
    </row>
    <row r="54" spans="11:13" ht="15.75" thickBot="1" x14ac:dyDescent="0.3"/>
    <row r="55" spans="11:13" x14ac:dyDescent="0.25">
      <c r="K55" s="71"/>
      <c r="L55" s="71" t="s">
        <v>89</v>
      </c>
      <c r="M55" s="71" t="s">
        <v>90</v>
      </c>
    </row>
    <row r="56" spans="11:13" x14ac:dyDescent="0.25">
      <c r="K56" s="69" t="s">
        <v>89</v>
      </c>
      <c r="L56" s="69">
        <v>1</v>
      </c>
      <c r="M56" s="69"/>
    </row>
    <row r="57" spans="11:13" ht="15.75" thickBot="1" x14ac:dyDescent="0.3">
      <c r="K57" s="70" t="s">
        <v>90</v>
      </c>
      <c r="L57" s="70">
        <v>0.99859572699637911</v>
      </c>
      <c r="M57" s="70">
        <v>1</v>
      </c>
    </row>
    <row r="62" spans="11:13" x14ac:dyDescent="0.25">
      <c r="L62" s="72" t="s">
        <v>91</v>
      </c>
      <c r="M62" s="72" t="s">
        <v>92</v>
      </c>
    </row>
    <row r="63" spans="11:13" x14ac:dyDescent="0.25">
      <c r="L63" s="72">
        <v>10</v>
      </c>
      <c r="M63" s="72">
        <v>60</v>
      </c>
    </row>
    <row r="64" spans="11:13" x14ac:dyDescent="0.25">
      <c r="L64" s="72">
        <v>12</v>
      </c>
      <c r="M64" s="72">
        <v>65</v>
      </c>
    </row>
    <row r="65" spans="12:13" x14ac:dyDescent="0.25">
      <c r="L65" s="72">
        <v>15</v>
      </c>
      <c r="M65" s="72">
        <v>70</v>
      </c>
    </row>
    <row r="66" spans="12:13" x14ac:dyDescent="0.25">
      <c r="L66" s="72">
        <v>18</v>
      </c>
      <c r="M66" s="72">
        <v>75</v>
      </c>
    </row>
    <row r="67" spans="12:13" x14ac:dyDescent="0.25">
      <c r="L67" s="72">
        <v>20</v>
      </c>
      <c r="M67" s="72">
        <v>80</v>
      </c>
    </row>
    <row r="68" spans="12:13" x14ac:dyDescent="0.25">
      <c r="L68" s="72">
        <v>22</v>
      </c>
      <c r="M68" s="72">
        <v>82</v>
      </c>
    </row>
    <row r="69" spans="12:13" x14ac:dyDescent="0.25">
      <c r="L69" s="72">
        <v>25</v>
      </c>
      <c r="M69" s="72">
        <v>85</v>
      </c>
    </row>
    <row r="70" spans="12:13" x14ac:dyDescent="0.25">
      <c r="L70" s="72">
        <v>28</v>
      </c>
      <c r="M70" s="72">
        <v>88</v>
      </c>
    </row>
    <row r="71" spans="12:13" x14ac:dyDescent="0.25">
      <c r="L71" s="72">
        <v>30</v>
      </c>
      <c r="M71" s="72">
        <v>90</v>
      </c>
    </row>
    <row r="72" spans="12:13" x14ac:dyDescent="0.25">
      <c r="L72" s="72">
        <v>32</v>
      </c>
      <c r="M72" s="72">
        <v>92</v>
      </c>
    </row>
    <row r="73" spans="12:13" x14ac:dyDescent="0.25">
      <c r="L73" s="72">
        <v>35</v>
      </c>
      <c r="M73" s="72">
        <v>93</v>
      </c>
    </row>
    <row r="74" spans="12:13" x14ac:dyDescent="0.25">
      <c r="L74" s="72">
        <v>38</v>
      </c>
      <c r="M74" s="72">
        <v>95</v>
      </c>
    </row>
    <row r="75" spans="12:13" x14ac:dyDescent="0.25">
      <c r="L75" s="72">
        <v>40</v>
      </c>
      <c r="M75" s="72">
        <v>96</v>
      </c>
    </row>
    <row r="76" spans="12:13" x14ac:dyDescent="0.25">
      <c r="L76" s="72">
        <v>42</v>
      </c>
      <c r="M76" s="72">
        <v>97</v>
      </c>
    </row>
    <row r="77" spans="12:13" x14ac:dyDescent="0.25">
      <c r="L77" s="72">
        <v>45</v>
      </c>
      <c r="M77" s="72">
        <v>98</v>
      </c>
    </row>
    <row r="78" spans="12:13" x14ac:dyDescent="0.25">
      <c r="L78" s="72">
        <v>48</v>
      </c>
      <c r="M78" s="72">
        <v>99</v>
      </c>
    </row>
    <row r="79" spans="12:13" x14ac:dyDescent="0.25">
      <c r="L79" s="72">
        <v>50</v>
      </c>
      <c r="M79" s="72">
        <v>100</v>
      </c>
    </row>
    <row r="80" spans="12:13" x14ac:dyDescent="0.25">
      <c r="L80" s="72">
        <v>52</v>
      </c>
      <c r="M80" s="72">
        <v>102</v>
      </c>
    </row>
    <row r="81" spans="12:14" x14ac:dyDescent="0.25">
      <c r="L81" s="72">
        <v>55</v>
      </c>
      <c r="M81" s="72">
        <v>105</v>
      </c>
    </row>
    <row r="82" spans="12:14" x14ac:dyDescent="0.25">
      <c r="L82" s="72">
        <v>58</v>
      </c>
      <c r="M82" s="72">
        <v>106</v>
      </c>
    </row>
    <row r="83" spans="12:14" x14ac:dyDescent="0.25">
      <c r="L83" s="72">
        <v>60</v>
      </c>
      <c r="M83" s="72">
        <v>107</v>
      </c>
    </row>
    <row r="84" spans="12:14" x14ac:dyDescent="0.25">
      <c r="L84" s="72">
        <v>62</v>
      </c>
      <c r="M84" s="72">
        <v>108</v>
      </c>
    </row>
    <row r="85" spans="12:14" x14ac:dyDescent="0.25">
      <c r="L85" s="72">
        <v>65</v>
      </c>
      <c r="M85" s="72">
        <v>110</v>
      </c>
    </row>
    <row r="86" spans="12:14" x14ac:dyDescent="0.25">
      <c r="L86" s="72">
        <v>68</v>
      </c>
      <c r="M86" s="72">
        <v>112</v>
      </c>
    </row>
    <row r="87" spans="12:14" x14ac:dyDescent="0.25">
      <c r="L87" s="72">
        <v>70</v>
      </c>
      <c r="M87" s="72">
        <v>114</v>
      </c>
    </row>
    <row r="88" spans="12:14" x14ac:dyDescent="0.25">
      <c r="L88" s="72">
        <v>72</v>
      </c>
      <c r="M88" s="72">
        <v>115</v>
      </c>
    </row>
    <row r="89" spans="12:14" x14ac:dyDescent="0.25">
      <c r="L89" s="72">
        <v>75</v>
      </c>
      <c r="M89" s="72">
        <v>116</v>
      </c>
    </row>
    <row r="90" spans="12:14" x14ac:dyDescent="0.25">
      <c r="L90" s="72">
        <v>78</v>
      </c>
      <c r="M90" s="72">
        <v>118</v>
      </c>
    </row>
    <row r="91" spans="12:14" x14ac:dyDescent="0.25">
      <c r="L91" s="72">
        <v>80</v>
      </c>
      <c r="M91" s="72">
        <v>120</v>
      </c>
    </row>
    <row r="92" spans="12:14" x14ac:dyDescent="0.25">
      <c r="L92" s="72">
        <v>82</v>
      </c>
      <c r="M92" s="72">
        <v>122</v>
      </c>
    </row>
    <row r="94" spans="12:14" ht="15.75" thickBot="1" x14ac:dyDescent="0.3"/>
    <row r="95" spans="12:14" x14ac:dyDescent="0.25">
      <c r="L95" s="75"/>
      <c r="M95" s="75" t="s">
        <v>91</v>
      </c>
      <c r="N95" s="75" t="s">
        <v>92</v>
      </c>
    </row>
    <row r="96" spans="12:14" x14ac:dyDescent="0.25">
      <c r="L96" s="73" t="s">
        <v>91</v>
      </c>
      <c r="M96" s="73">
        <v>1</v>
      </c>
      <c r="N96" s="73"/>
    </row>
    <row r="97" spans="12:14" ht="15.75" thickBot="1" x14ac:dyDescent="0.3">
      <c r="L97" s="74" t="s">
        <v>92</v>
      </c>
      <c r="M97" s="74">
        <v>0.97729508301867352</v>
      </c>
      <c r="N97" s="74">
        <v>1</v>
      </c>
    </row>
    <row r="99" spans="12:14" ht="15.75" thickBot="1" x14ac:dyDescent="0.3"/>
    <row r="100" spans="12:14" x14ac:dyDescent="0.25">
      <c r="L100" s="75"/>
      <c r="M100" s="75" t="s">
        <v>91</v>
      </c>
      <c r="N100" s="75" t="s">
        <v>92</v>
      </c>
    </row>
    <row r="101" spans="12:14" x14ac:dyDescent="0.25">
      <c r="L101" s="73" t="s">
        <v>91</v>
      </c>
      <c r="M101" s="73">
        <f>VARP('Questions on correlation and co'!$L$63:$L$92)</f>
        <v>468.3122222222222</v>
      </c>
      <c r="N101" s="73"/>
    </row>
    <row r="102" spans="12:14" ht="15.75" thickBot="1" x14ac:dyDescent="0.3">
      <c r="L102" s="74" t="s">
        <v>92</v>
      </c>
      <c r="M102" s="74">
        <v>341.12222222222226</v>
      </c>
      <c r="N102" s="74">
        <f>VARP('Questions on correlation and co'!$M$63:$M$92)</f>
        <v>260.15555555555557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Measure of central tendency</vt:lpstr>
      <vt:lpstr>Measure of dispersion</vt:lpstr>
      <vt:lpstr>More Statistics question</vt:lpstr>
      <vt:lpstr>Measure of Skewness &amp; kurtosis</vt:lpstr>
      <vt:lpstr>Questions on percentile &amp; quar</vt:lpstr>
      <vt:lpstr>Questions on correlation and 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2024-06-17T06:05:43Z</dcterms:created>
  <dcterms:modified xsi:type="dcterms:W3CDTF">2024-07-08T09:42:09Z</dcterms:modified>
</cp:coreProperties>
</file>