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12020" windowHeight="4930" tabRatio="832" activeTab="2"/>
  </bookViews>
  <sheets>
    <sheet name="mfh01" sheetId="1" r:id="rId1"/>
    <sheet name="mfh02" sheetId="2" r:id="rId2"/>
    <sheet name="mfh03" sheetId="3" r:id="rId3"/>
    <sheet name="mfh04" sheetId="4" r:id="rId4"/>
    <sheet name="mfh05" sheetId="5" r:id="rId5"/>
    <sheet name="mfh07" sheetId="6" r:id="rId6"/>
    <sheet name="mfh08" sheetId="7" r:id="rId7"/>
    <sheet name="mfh10" sheetId="8" r:id="rId8"/>
    <sheet name="mfh11" sheetId="9" r:id="rId9"/>
    <sheet name="mfh12" sheetId="10" r:id="rId10"/>
  </sheets>
  <externalReferences>
    <externalReference r:id="rId11"/>
  </externalReferences>
  <calcPr calcId="162913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1" i="10" l="1"/>
  <c r="I95" i="9" l="1"/>
  <c r="H54" i="8"/>
  <c r="G54" i="8"/>
  <c r="E54" i="8"/>
  <c r="F54" i="8" s="1"/>
  <c r="D54" i="8"/>
  <c r="C54" i="8"/>
  <c r="H35" i="8"/>
  <c r="G35" i="8"/>
  <c r="E35" i="8"/>
  <c r="F35" i="8" s="1"/>
  <c r="D35" i="8"/>
  <c r="C35" i="8"/>
  <c r="H123" i="3"/>
  <c r="G123" i="3"/>
  <c r="E123" i="3"/>
  <c r="F123" i="3" s="1"/>
  <c r="D123" i="3"/>
  <c r="H216" i="1"/>
  <c r="I216" i="1" s="1"/>
  <c r="C235" i="1" s="1"/>
  <c r="G216" i="1"/>
  <c r="E216" i="1"/>
  <c r="F216" i="1" s="1"/>
  <c r="D216" i="1"/>
  <c r="H124" i="10"/>
  <c r="G124" i="10"/>
  <c r="E124" i="10"/>
  <c r="F124" i="10" s="1"/>
  <c r="D124" i="10"/>
  <c r="H109" i="9"/>
  <c r="G109" i="9"/>
  <c r="E109" i="9"/>
  <c r="F109" i="9" s="1"/>
  <c r="D109" i="9"/>
  <c r="H114" i="8"/>
  <c r="G114" i="8"/>
  <c r="E114" i="8"/>
  <c r="F114" i="8" s="1"/>
  <c r="D114" i="8"/>
  <c r="H124" i="7"/>
  <c r="G124" i="7"/>
  <c r="E124" i="7"/>
  <c r="F124" i="7" s="1"/>
  <c r="D124" i="7"/>
  <c r="H101" i="6"/>
  <c r="G101" i="6"/>
  <c r="E101" i="6"/>
  <c r="F101" i="6" s="1"/>
  <c r="D101" i="6"/>
  <c r="H134" i="5"/>
  <c r="G134" i="5"/>
  <c r="E134" i="5"/>
  <c r="F134" i="5" s="1"/>
  <c r="D134" i="5"/>
  <c r="H101" i="4"/>
  <c r="G101" i="4"/>
  <c r="E101" i="4"/>
  <c r="F101" i="4" s="1"/>
  <c r="D101" i="4"/>
  <c r="H66" i="10"/>
  <c r="G66" i="10"/>
  <c r="E66" i="10"/>
  <c r="F66" i="10" s="1"/>
  <c r="D66" i="10"/>
  <c r="C66" i="10"/>
  <c r="H65" i="10"/>
  <c r="G65" i="10"/>
  <c r="E65" i="10"/>
  <c r="F65" i="10" s="1"/>
  <c r="D65" i="10"/>
  <c r="C65" i="10"/>
  <c r="H55" i="10"/>
  <c r="G55" i="10"/>
  <c r="E55" i="10"/>
  <c r="F55" i="10" s="1"/>
  <c r="D55" i="10"/>
  <c r="C55" i="10"/>
  <c r="H54" i="10"/>
  <c r="G54" i="10"/>
  <c r="E54" i="10"/>
  <c r="F54" i="10" s="1"/>
  <c r="D54" i="10"/>
  <c r="C54" i="10"/>
  <c r="H48" i="10"/>
  <c r="G48" i="10"/>
  <c r="E48" i="10"/>
  <c r="F48" i="10" s="1"/>
  <c r="D48" i="10"/>
  <c r="C48" i="10"/>
  <c r="H47" i="10"/>
  <c r="G47" i="10"/>
  <c r="E47" i="10"/>
  <c r="F47" i="10" s="1"/>
  <c r="D47" i="10"/>
  <c r="C47" i="10"/>
  <c r="H46" i="10"/>
  <c r="G46" i="10"/>
  <c r="E46" i="10"/>
  <c r="F46" i="10" s="1"/>
  <c r="D46" i="10"/>
  <c r="C46" i="10"/>
  <c r="H45" i="10"/>
  <c r="G45" i="10"/>
  <c r="E45" i="10"/>
  <c r="F45" i="10" s="1"/>
  <c r="D45" i="10"/>
  <c r="C45" i="10"/>
  <c r="H39" i="10"/>
  <c r="G39" i="10"/>
  <c r="E39" i="10"/>
  <c r="F39" i="10" s="1"/>
  <c r="D39" i="10"/>
  <c r="C39" i="10"/>
  <c r="H38" i="10"/>
  <c r="G38" i="10"/>
  <c r="E38" i="10"/>
  <c r="F38" i="10" s="1"/>
  <c r="D38" i="10"/>
  <c r="C38" i="10"/>
  <c r="H32" i="10"/>
  <c r="G32" i="10"/>
  <c r="E32" i="10"/>
  <c r="F32" i="10" s="1"/>
  <c r="D32" i="10"/>
  <c r="C32" i="10"/>
  <c r="H31" i="10"/>
  <c r="G31" i="10"/>
  <c r="E31" i="10"/>
  <c r="F31" i="10" s="1"/>
  <c r="D31" i="10"/>
  <c r="C31" i="10"/>
  <c r="H30" i="10"/>
  <c r="G30" i="10"/>
  <c r="E30" i="10"/>
  <c r="F30" i="10" s="1"/>
  <c r="D30" i="10"/>
  <c r="C30" i="10"/>
  <c r="H24" i="10"/>
  <c r="G24" i="10"/>
  <c r="E24" i="10"/>
  <c r="F24" i="10" s="1"/>
  <c r="D24" i="10"/>
  <c r="C24" i="10"/>
  <c r="H23" i="10"/>
  <c r="G23" i="10"/>
  <c r="E23" i="10"/>
  <c r="F23" i="10" s="1"/>
  <c r="D23" i="10"/>
  <c r="C23" i="10"/>
  <c r="H22" i="10"/>
  <c r="G22" i="10"/>
  <c r="E22" i="10"/>
  <c r="F22" i="10" s="1"/>
  <c r="D22" i="10"/>
  <c r="C22" i="10"/>
  <c r="H16" i="10"/>
  <c r="G16" i="10"/>
  <c r="E16" i="10"/>
  <c r="F16" i="10" s="1"/>
  <c r="D16" i="10"/>
  <c r="C16" i="10"/>
  <c r="H15" i="10"/>
  <c r="G15" i="10"/>
  <c r="E15" i="10"/>
  <c r="F15" i="10" s="1"/>
  <c r="D15" i="10"/>
  <c r="C15" i="10"/>
  <c r="H9" i="10"/>
  <c r="G9" i="10"/>
  <c r="E9" i="10"/>
  <c r="F9" i="10" s="1"/>
  <c r="D9" i="10"/>
  <c r="C9" i="10"/>
  <c r="H8" i="10"/>
  <c r="G8" i="10"/>
  <c r="E8" i="10"/>
  <c r="F8" i="10" s="1"/>
  <c r="D8" i="10"/>
  <c r="C8" i="10"/>
  <c r="H7" i="10"/>
  <c r="G7" i="10"/>
  <c r="E7" i="10"/>
  <c r="F7" i="10" s="1"/>
  <c r="D7" i="10"/>
  <c r="C7" i="10"/>
  <c r="H6" i="10"/>
  <c r="G6" i="10"/>
  <c r="E6" i="10"/>
  <c r="F6" i="10" s="1"/>
  <c r="D6" i="10"/>
  <c r="C6" i="10"/>
  <c r="H86" i="10"/>
  <c r="G86" i="10"/>
  <c r="E86" i="10"/>
  <c r="F86" i="10" s="1"/>
  <c r="D86" i="10"/>
  <c r="C86" i="10"/>
  <c r="H85" i="10"/>
  <c r="G85" i="10"/>
  <c r="E85" i="10"/>
  <c r="F85" i="10" s="1"/>
  <c r="D85" i="10"/>
  <c r="C85" i="10"/>
  <c r="H88" i="10"/>
  <c r="G88" i="10"/>
  <c r="E88" i="10"/>
  <c r="F88" i="10" s="1"/>
  <c r="D88" i="10"/>
  <c r="C88" i="10"/>
  <c r="H87" i="10"/>
  <c r="G87" i="10"/>
  <c r="E87" i="10"/>
  <c r="F87" i="10" s="1"/>
  <c r="D87" i="10"/>
  <c r="C87" i="10"/>
  <c r="H77" i="10"/>
  <c r="G77" i="10"/>
  <c r="E77" i="10"/>
  <c r="F77" i="10" s="1"/>
  <c r="D77" i="10"/>
  <c r="C77" i="10"/>
  <c r="H76" i="10"/>
  <c r="G76" i="10"/>
  <c r="E76" i="10"/>
  <c r="F76" i="10" s="1"/>
  <c r="D76" i="10"/>
  <c r="C76" i="10"/>
  <c r="H79" i="10"/>
  <c r="G79" i="10"/>
  <c r="E79" i="10"/>
  <c r="F79" i="10" s="1"/>
  <c r="D79" i="10"/>
  <c r="C79" i="10"/>
  <c r="H78" i="10"/>
  <c r="G78" i="10"/>
  <c r="E78" i="10"/>
  <c r="F78" i="10" s="1"/>
  <c r="D78" i="10"/>
  <c r="C78" i="10"/>
  <c r="H93" i="10"/>
  <c r="G93" i="10"/>
  <c r="E93" i="10"/>
  <c r="F93" i="10" s="1"/>
  <c r="D93" i="10"/>
  <c r="C93" i="10"/>
  <c r="H90" i="10"/>
  <c r="G90" i="10"/>
  <c r="E90" i="10"/>
  <c r="F90" i="10" s="1"/>
  <c r="D90" i="10"/>
  <c r="C90" i="10"/>
  <c r="H89" i="10"/>
  <c r="G89" i="10"/>
  <c r="E89" i="10"/>
  <c r="F89" i="10" s="1"/>
  <c r="D89" i="10"/>
  <c r="C89" i="10"/>
  <c r="H81" i="10"/>
  <c r="G81" i="10"/>
  <c r="E81" i="10"/>
  <c r="F81" i="10" s="1"/>
  <c r="D81" i="10"/>
  <c r="C81" i="10"/>
  <c r="H80" i="10"/>
  <c r="G80" i="10"/>
  <c r="E80" i="10"/>
  <c r="F80" i="10" s="1"/>
  <c r="D80" i="10"/>
  <c r="C80" i="10"/>
  <c r="H72" i="10"/>
  <c r="G72" i="10"/>
  <c r="E72" i="10"/>
  <c r="F72" i="10" s="1"/>
  <c r="D72" i="10"/>
  <c r="C72" i="10"/>
  <c r="H68" i="10"/>
  <c r="G68" i="10"/>
  <c r="E68" i="10"/>
  <c r="F68" i="10" s="1"/>
  <c r="D68" i="10"/>
  <c r="C68" i="10"/>
  <c r="H67" i="10"/>
  <c r="G67" i="10"/>
  <c r="E67" i="10"/>
  <c r="F67" i="10" s="1"/>
  <c r="D67" i="10"/>
  <c r="C67" i="10"/>
  <c r="H61" i="10"/>
  <c r="G61" i="10"/>
  <c r="E61" i="10"/>
  <c r="F61" i="10" s="1"/>
  <c r="D61" i="10"/>
  <c r="C61" i="10"/>
  <c r="H60" i="10"/>
  <c r="G60" i="10"/>
  <c r="E60" i="10"/>
  <c r="F60" i="10" s="1"/>
  <c r="D60" i="10"/>
  <c r="C60" i="10"/>
  <c r="H56" i="10"/>
  <c r="G56" i="10"/>
  <c r="E56" i="10"/>
  <c r="F56" i="10" s="1"/>
  <c r="D56" i="10"/>
  <c r="C56" i="10"/>
  <c r="H50" i="10"/>
  <c r="G50" i="10"/>
  <c r="E50" i="10"/>
  <c r="F50" i="10" s="1"/>
  <c r="D50" i="10"/>
  <c r="C50" i="10"/>
  <c r="H49" i="10"/>
  <c r="G49" i="10"/>
  <c r="E49" i="10"/>
  <c r="F49" i="10" s="1"/>
  <c r="D49" i="10"/>
  <c r="C49" i="10"/>
  <c r="H41" i="10"/>
  <c r="G41" i="10"/>
  <c r="E41" i="10"/>
  <c r="F41" i="10" s="1"/>
  <c r="D41" i="10"/>
  <c r="C41" i="10"/>
  <c r="H40" i="10"/>
  <c r="G40" i="10"/>
  <c r="E40" i="10"/>
  <c r="F40" i="10" s="1"/>
  <c r="D40" i="10"/>
  <c r="C40" i="10"/>
  <c r="H34" i="10"/>
  <c r="G34" i="10"/>
  <c r="E34" i="10"/>
  <c r="F34" i="10" s="1"/>
  <c r="D34" i="10"/>
  <c r="C34" i="10"/>
  <c r="H33" i="10"/>
  <c r="G33" i="10"/>
  <c r="E33" i="10"/>
  <c r="F33" i="10" s="1"/>
  <c r="D33" i="10"/>
  <c r="C33" i="10"/>
  <c r="H26" i="10"/>
  <c r="G26" i="10"/>
  <c r="E26" i="10"/>
  <c r="F26" i="10" s="1"/>
  <c r="D26" i="10"/>
  <c r="C26" i="10"/>
  <c r="H25" i="10"/>
  <c r="G25" i="10"/>
  <c r="E25" i="10"/>
  <c r="F25" i="10" s="1"/>
  <c r="D25" i="10"/>
  <c r="C25" i="10"/>
  <c r="H18" i="10"/>
  <c r="G18" i="10"/>
  <c r="E18" i="10"/>
  <c r="F18" i="10" s="1"/>
  <c r="D18" i="10"/>
  <c r="C18" i="10"/>
  <c r="H17" i="10"/>
  <c r="G17" i="10"/>
  <c r="E17" i="10"/>
  <c r="F17" i="10" s="1"/>
  <c r="D17" i="10"/>
  <c r="C17" i="10"/>
  <c r="H11" i="10"/>
  <c r="G11" i="10"/>
  <c r="E11" i="10"/>
  <c r="F11" i="10" s="1"/>
  <c r="D11" i="10"/>
  <c r="C11" i="10"/>
  <c r="H10" i="10"/>
  <c r="G10" i="10"/>
  <c r="E10" i="10"/>
  <c r="F10" i="10" s="1"/>
  <c r="D10" i="10"/>
  <c r="C10" i="10"/>
  <c r="H101" i="3"/>
  <c r="G101" i="3"/>
  <c r="E101" i="3"/>
  <c r="F101" i="3" s="1"/>
  <c r="D101" i="3"/>
  <c r="C101" i="3"/>
  <c r="H98" i="3"/>
  <c r="G98" i="3"/>
  <c r="E98" i="3"/>
  <c r="F98" i="3" s="1"/>
  <c r="D98" i="3"/>
  <c r="C98" i="3"/>
  <c r="H95" i="3"/>
  <c r="G95" i="3"/>
  <c r="E95" i="3"/>
  <c r="F95" i="3" s="1"/>
  <c r="D95" i="3"/>
  <c r="C95" i="3"/>
  <c r="H94" i="3"/>
  <c r="G94" i="3"/>
  <c r="E94" i="3"/>
  <c r="F94" i="3" s="1"/>
  <c r="D94" i="3"/>
  <c r="C94" i="3"/>
  <c r="H93" i="3"/>
  <c r="G93" i="3"/>
  <c r="E93" i="3"/>
  <c r="F93" i="3" s="1"/>
  <c r="D93" i="3"/>
  <c r="C93" i="3"/>
  <c r="H89" i="3"/>
  <c r="G89" i="3"/>
  <c r="E89" i="3"/>
  <c r="F89" i="3" s="1"/>
  <c r="D89" i="3"/>
  <c r="C89" i="3"/>
  <c r="H88" i="3"/>
  <c r="G88" i="3"/>
  <c r="E88" i="3"/>
  <c r="F88" i="3" s="1"/>
  <c r="D88" i="3"/>
  <c r="C88" i="3"/>
  <c r="H87" i="3"/>
  <c r="G87" i="3"/>
  <c r="E87" i="3"/>
  <c r="F87" i="3" s="1"/>
  <c r="D87" i="3"/>
  <c r="C87" i="3"/>
  <c r="H86" i="3"/>
  <c r="G86" i="3"/>
  <c r="E86" i="3"/>
  <c r="F86" i="3" s="1"/>
  <c r="D86" i="3"/>
  <c r="C86" i="3"/>
  <c r="H85" i="3"/>
  <c r="G85" i="3"/>
  <c r="E85" i="3"/>
  <c r="F85" i="3" s="1"/>
  <c r="D85" i="3"/>
  <c r="C85" i="3"/>
  <c r="H84" i="3"/>
  <c r="G84" i="3"/>
  <c r="E84" i="3"/>
  <c r="F84" i="3" s="1"/>
  <c r="D84" i="3"/>
  <c r="C84" i="3"/>
  <c r="H83" i="3"/>
  <c r="G83" i="3"/>
  <c r="E83" i="3"/>
  <c r="F83" i="3" s="1"/>
  <c r="D83" i="3"/>
  <c r="C83" i="3"/>
  <c r="H82" i="3"/>
  <c r="G82" i="3"/>
  <c r="E82" i="3"/>
  <c r="F82" i="3" s="1"/>
  <c r="D82" i="3"/>
  <c r="C82" i="3"/>
  <c r="H81" i="3"/>
  <c r="G81" i="3"/>
  <c r="E81" i="3"/>
  <c r="F81" i="3" s="1"/>
  <c r="D81" i="3"/>
  <c r="C81" i="3"/>
  <c r="H80" i="3"/>
  <c r="G80" i="3"/>
  <c r="E80" i="3"/>
  <c r="F80" i="3" s="1"/>
  <c r="D80" i="3"/>
  <c r="C80" i="3"/>
  <c r="H76" i="3"/>
  <c r="G76" i="3"/>
  <c r="E76" i="3"/>
  <c r="F76" i="3" s="1"/>
  <c r="D76" i="3"/>
  <c r="C76" i="3"/>
  <c r="H72" i="3"/>
  <c r="G72" i="3"/>
  <c r="E72" i="3"/>
  <c r="F72" i="3" s="1"/>
  <c r="D72" i="3"/>
  <c r="C72" i="3"/>
  <c r="H71" i="3"/>
  <c r="G71" i="3"/>
  <c r="E71" i="3"/>
  <c r="F71" i="3" s="1"/>
  <c r="D71" i="3"/>
  <c r="C71" i="3"/>
  <c r="H67" i="3"/>
  <c r="G67" i="3"/>
  <c r="E67" i="3"/>
  <c r="F67" i="3" s="1"/>
  <c r="D67" i="3"/>
  <c r="C67" i="3"/>
  <c r="H66" i="3"/>
  <c r="G66" i="3"/>
  <c r="F66" i="3"/>
  <c r="D66" i="3"/>
  <c r="C66" i="3"/>
  <c r="H65" i="3"/>
  <c r="G65" i="3"/>
  <c r="E65" i="3"/>
  <c r="F65" i="3" s="1"/>
  <c r="D65" i="3"/>
  <c r="C65" i="3"/>
  <c r="H61" i="3"/>
  <c r="G61" i="3"/>
  <c r="E61" i="3"/>
  <c r="F61" i="3" s="1"/>
  <c r="D61" i="3"/>
  <c r="C61" i="3"/>
  <c r="H60" i="3"/>
  <c r="G60" i="3"/>
  <c r="E60" i="3"/>
  <c r="F60" i="3" s="1"/>
  <c r="D60" i="3"/>
  <c r="C60" i="3"/>
  <c r="H59" i="3"/>
  <c r="G59" i="3"/>
  <c r="E59" i="3"/>
  <c r="F59" i="3" s="1"/>
  <c r="D59" i="3"/>
  <c r="C59" i="3"/>
  <c r="H58" i="3"/>
  <c r="G58" i="3"/>
  <c r="E58" i="3"/>
  <c r="F58" i="3" s="1"/>
  <c r="D58" i="3"/>
  <c r="C58" i="3"/>
  <c r="H57" i="3"/>
  <c r="G57" i="3"/>
  <c r="E57" i="3"/>
  <c r="F57" i="3" s="1"/>
  <c r="D57" i="3"/>
  <c r="C57" i="3"/>
  <c r="H56" i="3"/>
  <c r="G56" i="3"/>
  <c r="E56" i="3"/>
  <c r="F56" i="3" s="1"/>
  <c r="D56" i="3"/>
  <c r="C56" i="3"/>
  <c r="H55" i="3"/>
  <c r="G55" i="3"/>
  <c r="E55" i="3"/>
  <c r="F55" i="3" s="1"/>
  <c r="D55" i="3"/>
  <c r="C55" i="3"/>
  <c r="H54" i="3"/>
  <c r="G54" i="3"/>
  <c r="E54" i="3"/>
  <c r="F54" i="3" s="1"/>
  <c r="D54" i="3"/>
  <c r="C54" i="3"/>
  <c r="H50" i="3"/>
  <c r="G50" i="3"/>
  <c r="E50" i="3"/>
  <c r="F50" i="3" s="1"/>
  <c r="D50" i="3"/>
  <c r="C50" i="3"/>
  <c r="H49" i="3"/>
  <c r="G49" i="3"/>
  <c r="E49" i="3"/>
  <c r="F49" i="3" s="1"/>
  <c r="D49" i="3"/>
  <c r="C49" i="3"/>
  <c r="H48" i="3"/>
  <c r="G48" i="3"/>
  <c r="E48" i="3"/>
  <c r="F48" i="3" s="1"/>
  <c r="D48" i="3"/>
  <c r="C48" i="3"/>
  <c r="H47" i="3"/>
  <c r="G47" i="3"/>
  <c r="E47" i="3"/>
  <c r="F47" i="3" s="1"/>
  <c r="D47" i="3"/>
  <c r="C47" i="3"/>
  <c r="H46" i="3"/>
  <c r="G46" i="3"/>
  <c r="E46" i="3"/>
  <c r="F46" i="3" s="1"/>
  <c r="D46" i="3"/>
  <c r="C46" i="3"/>
  <c r="H45" i="3"/>
  <c r="G45" i="3"/>
  <c r="E45" i="3"/>
  <c r="F45" i="3" s="1"/>
  <c r="D45" i="3"/>
  <c r="C45" i="3"/>
  <c r="H44" i="3"/>
  <c r="G44" i="3"/>
  <c r="E44" i="3"/>
  <c r="F44" i="3" s="1"/>
  <c r="D44" i="3"/>
  <c r="C44" i="3"/>
  <c r="H43" i="3"/>
  <c r="G43" i="3"/>
  <c r="E43" i="3"/>
  <c r="F43" i="3" s="1"/>
  <c r="D43" i="3"/>
  <c r="C43" i="3"/>
  <c r="H39" i="3"/>
  <c r="G39" i="3"/>
  <c r="E39" i="3"/>
  <c r="F39" i="3" s="1"/>
  <c r="D39" i="3"/>
  <c r="C39" i="3"/>
  <c r="H35" i="3"/>
  <c r="G35" i="3"/>
  <c r="E35" i="3"/>
  <c r="F35" i="3" s="1"/>
  <c r="D35" i="3"/>
  <c r="C35" i="3"/>
  <c r="H34" i="3"/>
  <c r="G34" i="3"/>
  <c r="E34" i="3"/>
  <c r="F34" i="3" s="1"/>
  <c r="D34" i="3"/>
  <c r="C34" i="3"/>
  <c r="H33" i="3"/>
  <c r="G33" i="3"/>
  <c r="E33" i="3"/>
  <c r="F33" i="3" s="1"/>
  <c r="D33" i="3"/>
  <c r="C33" i="3"/>
  <c r="H32" i="3"/>
  <c r="G32" i="3"/>
  <c r="E32" i="3"/>
  <c r="F32" i="3" s="1"/>
  <c r="D32" i="3"/>
  <c r="C32" i="3"/>
  <c r="H31" i="3"/>
  <c r="G31" i="3"/>
  <c r="E31" i="3"/>
  <c r="F31" i="3" s="1"/>
  <c r="D31" i="3"/>
  <c r="C31" i="3"/>
  <c r="H30" i="3"/>
  <c r="G30" i="3"/>
  <c r="E30" i="3"/>
  <c r="F30" i="3" s="1"/>
  <c r="D30" i="3"/>
  <c r="C30" i="3"/>
  <c r="H29" i="3"/>
  <c r="G29" i="3"/>
  <c r="E29" i="3"/>
  <c r="F29" i="3" s="1"/>
  <c r="D29" i="3"/>
  <c r="C29" i="3"/>
  <c r="H25" i="3"/>
  <c r="G25" i="3"/>
  <c r="E25" i="3"/>
  <c r="F25" i="3" s="1"/>
  <c r="D25" i="3"/>
  <c r="C25" i="3"/>
  <c r="H24" i="3"/>
  <c r="G24" i="3"/>
  <c r="E24" i="3"/>
  <c r="F24" i="3" s="1"/>
  <c r="D24" i="3"/>
  <c r="C24" i="3"/>
  <c r="H23" i="3"/>
  <c r="G23" i="3"/>
  <c r="E23" i="3"/>
  <c r="F23" i="3" s="1"/>
  <c r="D23" i="3"/>
  <c r="C23" i="3"/>
  <c r="H18" i="3"/>
  <c r="G18" i="3"/>
  <c r="E18" i="3"/>
  <c r="F18" i="3" s="1"/>
  <c r="D18" i="3"/>
  <c r="C18" i="3"/>
  <c r="H17" i="3"/>
  <c r="G17" i="3"/>
  <c r="E17" i="3"/>
  <c r="F17" i="3" s="1"/>
  <c r="D17" i="3"/>
  <c r="C17" i="3"/>
  <c r="H16" i="3"/>
  <c r="G16" i="3"/>
  <c r="E16" i="3"/>
  <c r="F16" i="3" s="1"/>
  <c r="D16" i="3"/>
  <c r="C16" i="3"/>
  <c r="H12" i="3"/>
  <c r="G12" i="3"/>
  <c r="E12" i="3"/>
  <c r="F12" i="3" s="1"/>
  <c r="D12" i="3"/>
  <c r="C12" i="3"/>
  <c r="H11" i="3"/>
  <c r="G11" i="3"/>
  <c r="E11" i="3"/>
  <c r="F11" i="3" s="1"/>
  <c r="D11" i="3"/>
  <c r="C11" i="3"/>
  <c r="H10" i="3"/>
  <c r="G10" i="3"/>
  <c r="E10" i="3"/>
  <c r="F10" i="3" s="1"/>
  <c r="D10" i="3"/>
  <c r="C10" i="3"/>
  <c r="H9" i="3"/>
  <c r="G9" i="3"/>
  <c r="E9" i="3"/>
  <c r="F9" i="3" s="1"/>
  <c r="D9" i="3"/>
  <c r="C9" i="3"/>
  <c r="H8" i="3"/>
  <c r="G8" i="3"/>
  <c r="E8" i="3"/>
  <c r="F8" i="3" s="1"/>
  <c r="D8" i="3"/>
  <c r="C8" i="3"/>
  <c r="H7" i="3"/>
  <c r="G7" i="3"/>
  <c r="E7" i="3"/>
  <c r="F7" i="3" s="1"/>
  <c r="D7" i="3"/>
  <c r="C7" i="3"/>
  <c r="H6" i="3"/>
  <c r="G6" i="3"/>
  <c r="E6" i="3"/>
  <c r="F6" i="3" s="1"/>
  <c r="D6" i="3"/>
  <c r="C6" i="3"/>
  <c r="H78" i="9"/>
  <c r="G78" i="9"/>
  <c r="E78" i="9"/>
  <c r="F78" i="9" s="1"/>
  <c r="D78" i="9"/>
  <c r="C78" i="9"/>
  <c r="H77" i="9"/>
  <c r="G77" i="9"/>
  <c r="E77" i="9"/>
  <c r="F77" i="9" s="1"/>
  <c r="D77" i="9"/>
  <c r="C77" i="9"/>
  <c r="H76" i="9"/>
  <c r="G76" i="9"/>
  <c r="E76" i="9"/>
  <c r="F76" i="9" s="1"/>
  <c r="D76" i="9"/>
  <c r="C76" i="9"/>
  <c r="H75" i="9"/>
  <c r="G75" i="9"/>
  <c r="E75" i="9"/>
  <c r="F75" i="9" s="1"/>
  <c r="D75" i="9"/>
  <c r="C75" i="9"/>
  <c r="H74" i="9"/>
  <c r="G74" i="9"/>
  <c r="E74" i="9"/>
  <c r="F74" i="9" s="1"/>
  <c r="D74" i="9"/>
  <c r="C74" i="9"/>
  <c r="H70" i="9"/>
  <c r="G70" i="9"/>
  <c r="E70" i="9"/>
  <c r="F70" i="9" s="1"/>
  <c r="D70" i="9"/>
  <c r="C70" i="9"/>
  <c r="H69" i="9"/>
  <c r="G69" i="9"/>
  <c r="E69" i="9"/>
  <c r="F69" i="9" s="1"/>
  <c r="D69" i="9"/>
  <c r="C69" i="9"/>
  <c r="H68" i="9"/>
  <c r="G68" i="9"/>
  <c r="E68" i="9"/>
  <c r="F68" i="9" s="1"/>
  <c r="D68" i="9"/>
  <c r="C68" i="9"/>
  <c r="H67" i="9"/>
  <c r="G67" i="9"/>
  <c r="E67" i="9"/>
  <c r="F67" i="9" s="1"/>
  <c r="D67" i="9"/>
  <c r="C67" i="9"/>
  <c r="H66" i="9"/>
  <c r="G66" i="9"/>
  <c r="E66" i="9"/>
  <c r="F66" i="9" s="1"/>
  <c r="D66" i="9"/>
  <c r="C66" i="9"/>
  <c r="H65" i="9"/>
  <c r="G65" i="9"/>
  <c r="E65" i="9"/>
  <c r="F65" i="9" s="1"/>
  <c r="D65" i="9"/>
  <c r="C65" i="9"/>
  <c r="H61" i="9"/>
  <c r="G61" i="9"/>
  <c r="E61" i="9"/>
  <c r="D61" i="9"/>
  <c r="C61" i="9"/>
  <c r="H60" i="9"/>
  <c r="G60" i="9"/>
  <c r="E60" i="9"/>
  <c r="F60" i="9" s="1"/>
  <c r="D60" i="9"/>
  <c r="C60" i="9"/>
  <c r="H59" i="9"/>
  <c r="G59" i="9"/>
  <c r="E59" i="9"/>
  <c r="F59" i="9" s="1"/>
  <c r="D59" i="9"/>
  <c r="C59" i="9"/>
  <c r="H55" i="9"/>
  <c r="G55" i="9"/>
  <c r="E55" i="9"/>
  <c r="D55" i="9"/>
  <c r="C55" i="9"/>
  <c r="H54" i="9"/>
  <c r="G54" i="9"/>
  <c r="E54" i="9"/>
  <c r="F54" i="9" s="1"/>
  <c r="D54" i="9"/>
  <c r="C54" i="9"/>
  <c r="H53" i="9"/>
  <c r="G53" i="9"/>
  <c r="E53" i="9"/>
  <c r="F53" i="9" s="1"/>
  <c r="D53" i="9"/>
  <c r="C53" i="9"/>
  <c r="H49" i="9"/>
  <c r="G49" i="9"/>
  <c r="E49" i="9"/>
  <c r="F49" i="9" s="1"/>
  <c r="D49" i="9"/>
  <c r="C49" i="9"/>
  <c r="H45" i="9"/>
  <c r="G45" i="9"/>
  <c r="E45" i="9"/>
  <c r="F45" i="9" s="1"/>
  <c r="D45" i="9"/>
  <c r="C45" i="9"/>
  <c r="H44" i="9"/>
  <c r="G44" i="9"/>
  <c r="E44" i="9"/>
  <c r="F44" i="9" s="1"/>
  <c r="D44" i="9"/>
  <c r="C44" i="9"/>
  <c r="H43" i="9"/>
  <c r="G43" i="9"/>
  <c r="E43" i="9"/>
  <c r="F43" i="9" s="1"/>
  <c r="D43" i="9"/>
  <c r="C43" i="9"/>
  <c r="H39" i="9"/>
  <c r="G39" i="9"/>
  <c r="E39" i="9"/>
  <c r="F39" i="9" s="1"/>
  <c r="D39" i="9"/>
  <c r="C39" i="9"/>
  <c r="H38" i="9"/>
  <c r="G38" i="9"/>
  <c r="E38" i="9"/>
  <c r="F38" i="9" s="1"/>
  <c r="D38" i="9"/>
  <c r="C38" i="9"/>
  <c r="H37" i="9"/>
  <c r="G37" i="9"/>
  <c r="E37" i="9"/>
  <c r="F37" i="9" s="1"/>
  <c r="D37" i="9"/>
  <c r="C37" i="9"/>
  <c r="H36" i="9"/>
  <c r="G36" i="9"/>
  <c r="E36" i="9"/>
  <c r="F36" i="9" s="1"/>
  <c r="D36" i="9"/>
  <c r="C36" i="9"/>
  <c r="H32" i="9"/>
  <c r="G32" i="9"/>
  <c r="E32" i="9"/>
  <c r="F32" i="9" s="1"/>
  <c r="D32" i="9"/>
  <c r="C32" i="9"/>
  <c r="H31" i="9"/>
  <c r="G31" i="9"/>
  <c r="E31" i="9"/>
  <c r="F31" i="9" s="1"/>
  <c r="D31" i="9"/>
  <c r="C31" i="9"/>
  <c r="H30" i="9"/>
  <c r="G30" i="9"/>
  <c r="E30" i="9"/>
  <c r="F30" i="9" s="1"/>
  <c r="D30" i="9"/>
  <c r="C30" i="9"/>
  <c r="H29" i="9"/>
  <c r="G29" i="9"/>
  <c r="E29" i="9"/>
  <c r="F29" i="9" s="1"/>
  <c r="D29" i="9"/>
  <c r="C29" i="9"/>
  <c r="H28" i="9"/>
  <c r="G28" i="9"/>
  <c r="E28" i="9"/>
  <c r="F28" i="9" s="1"/>
  <c r="D28" i="9"/>
  <c r="C28" i="9"/>
  <c r="H24" i="9"/>
  <c r="G24" i="9"/>
  <c r="E24" i="9"/>
  <c r="F24" i="9" s="1"/>
  <c r="D24" i="9"/>
  <c r="C24" i="9"/>
  <c r="H23" i="9"/>
  <c r="G23" i="9"/>
  <c r="E23" i="9"/>
  <c r="F23" i="9" s="1"/>
  <c r="D23" i="9"/>
  <c r="C23" i="9"/>
  <c r="H22" i="9"/>
  <c r="G22" i="9"/>
  <c r="E22" i="9"/>
  <c r="F22" i="9" s="1"/>
  <c r="D22" i="9"/>
  <c r="C22" i="9"/>
  <c r="H21" i="9"/>
  <c r="G21" i="9"/>
  <c r="E21" i="9"/>
  <c r="F21" i="9" s="1"/>
  <c r="D21" i="9"/>
  <c r="C21" i="9"/>
  <c r="H20" i="9"/>
  <c r="G20" i="9"/>
  <c r="E20" i="9"/>
  <c r="F20" i="9" s="1"/>
  <c r="D20" i="9"/>
  <c r="C20" i="9"/>
  <c r="H16" i="9"/>
  <c r="G16" i="9"/>
  <c r="E16" i="9"/>
  <c r="F16" i="9" s="1"/>
  <c r="D16" i="9"/>
  <c r="C16" i="9"/>
  <c r="H15" i="9"/>
  <c r="G15" i="9"/>
  <c r="E15" i="9"/>
  <c r="F15" i="9" s="1"/>
  <c r="D15" i="9"/>
  <c r="C15" i="9"/>
  <c r="H14" i="9"/>
  <c r="G14" i="9"/>
  <c r="E14" i="9"/>
  <c r="F14" i="9" s="1"/>
  <c r="D14" i="9"/>
  <c r="C14" i="9"/>
  <c r="H13" i="9"/>
  <c r="G13" i="9"/>
  <c r="E13" i="9"/>
  <c r="F13" i="9" s="1"/>
  <c r="D13" i="9"/>
  <c r="C13" i="9"/>
  <c r="H12" i="9"/>
  <c r="G12" i="9"/>
  <c r="E12" i="9"/>
  <c r="F12" i="9" s="1"/>
  <c r="D12" i="9"/>
  <c r="C12" i="9"/>
  <c r="H11" i="9"/>
  <c r="G11" i="9"/>
  <c r="E11" i="9"/>
  <c r="F11" i="9" s="1"/>
  <c r="D11" i="9"/>
  <c r="C11" i="9"/>
  <c r="H7" i="9"/>
  <c r="G7" i="9"/>
  <c r="E7" i="9"/>
  <c r="F7" i="9" s="1"/>
  <c r="D7" i="9"/>
  <c r="C7" i="9"/>
  <c r="H6" i="9"/>
  <c r="G6" i="9"/>
  <c r="E6" i="9"/>
  <c r="F6" i="9" s="1"/>
  <c r="D6" i="9"/>
  <c r="C6" i="9"/>
  <c r="H83" i="8"/>
  <c r="G83" i="8"/>
  <c r="E83" i="8"/>
  <c r="F83" i="8" s="1"/>
  <c r="D83" i="8"/>
  <c r="C83" i="8"/>
  <c r="H80" i="8"/>
  <c r="G80" i="8"/>
  <c r="E80" i="8"/>
  <c r="F80" i="8" s="1"/>
  <c r="D80" i="8"/>
  <c r="C80" i="8"/>
  <c r="H79" i="8"/>
  <c r="G79" i="8"/>
  <c r="E79" i="8"/>
  <c r="F79" i="8" s="1"/>
  <c r="D79" i="8"/>
  <c r="C79" i="8"/>
  <c r="H78" i="8"/>
  <c r="G78" i="8"/>
  <c r="E78" i="8"/>
  <c r="F78" i="8" s="1"/>
  <c r="D78" i="8"/>
  <c r="C78" i="8"/>
  <c r="H77" i="8"/>
  <c r="G77" i="8"/>
  <c r="E77" i="8"/>
  <c r="F77" i="8" s="1"/>
  <c r="D77" i="8"/>
  <c r="C77" i="8"/>
  <c r="H76" i="8"/>
  <c r="G76" i="8"/>
  <c r="E76" i="8"/>
  <c r="F76" i="8" s="1"/>
  <c r="D76" i="8"/>
  <c r="C76" i="8"/>
  <c r="H72" i="8"/>
  <c r="G72" i="8"/>
  <c r="E72" i="8"/>
  <c r="F72" i="8" s="1"/>
  <c r="D72" i="8"/>
  <c r="C72" i="8"/>
  <c r="H71" i="8"/>
  <c r="G71" i="8"/>
  <c r="E71" i="8"/>
  <c r="F71" i="8" s="1"/>
  <c r="D71" i="8"/>
  <c r="C71" i="8"/>
  <c r="H70" i="8"/>
  <c r="G70" i="8"/>
  <c r="E70" i="8"/>
  <c r="F70" i="8" s="1"/>
  <c r="D70" i="8"/>
  <c r="C70" i="8"/>
  <c r="H69" i="8"/>
  <c r="G69" i="8"/>
  <c r="E69" i="8"/>
  <c r="D69" i="8"/>
  <c r="C69" i="8"/>
  <c r="H68" i="8"/>
  <c r="G68" i="8"/>
  <c r="E68" i="8"/>
  <c r="F68" i="8" s="1"/>
  <c r="D68" i="8"/>
  <c r="C68" i="8"/>
  <c r="H67" i="8"/>
  <c r="G67" i="8"/>
  <c r="E67" i="8"/>
  <c r="F67" i="8" s="1"/>
  <c r="D67" i="8"/>
  <c r="C67" i="8"/>
  <c r="H66" i="8"/>
  <c r="G66" i="8"/>
  <c r="E66" i="8"/>
  <c r="F66" i="8" s="1"/>
  <c r="D66" i="8"/>
  <c r="C66" i="8"/>
  <c r="H62" i="8"/>
  <c r="G62" i="8"/>
  <c r="E62" i="8"/>
  <c r="F62" i="8" s="1"/>
  <c r="D62" i="8"/>
  <c r="C62" i="8"/>
  <c r="H58" i="8"/>
  <c r="G58" i="8"/>
  <c r="E58" i="8"/>
  <c r="F58" i="8" s="1"/>
  <c r="D58" i="8"/>
  <c r="C58" i="8"/>
  <c r="H53" i="8"/>
  <c r="G53" i="8"/>
  <c r="E53" i="8"/>
  <c r="F53" i="8" s="1"/>
  <c r="D53" i="8"/>
  <c r="C53" i="8"/>
  <c r="H52" i="8"/>
  <c r="G52" i="8"/>
  <c r="E52" i="8"/>
  <c r="F52" i="8" s="1"/>
  <c r="D52" i="8"/>
  <c r="C52" i="8"/>
  <c r="H48" i="8"/>
  <c r="G48" i="8"/>
  <c r="E48" i="8"/>
  <c r="F48" i="8" s="1"/>
  <c r="D48" i="8"/>
  <c r="C48" i="8"/>
  <c r="H47" i="8"/>
  <c r="G47" i="8"/>
  <c r="E47" i="8"/>
  <c r="F47" i="8" s="1"/>
  <c r="D47" i="8"/>
  <c r="C47" i="8"/>
  <c r="H46" i="8"/>
  <c r="G46" i="8"/>
  <c r="E46" i="8"/>
  <c r="F46" i="8" s="1"/>
  <c r="D46" i="8"/>
  <c r="C46" i="8"/>
  <c r="H42" i="8"/>
  <c r="G42" i="8"/>
  <c r="E42" i="8"/>
  <c r="F42" i="8" s="1"/>
  <c r="D42" i="8"/>
  <c r="C42" i="8"/>
  <c r="H41" i="8"/>
  <c r="G41" i="8"/>
  <c r="E41" i="8"/>
  <c r="F41" i="8" s="1"/>
  <c r="D41" i="8"/>
  <c r="C41" i="8"/>
  <c r="H40" i="8"/>
  <c r="G40" i="8"/>
  <c r="E40" i="8"/>
  <c r="F40" i="8" s="1"/>
  <c r="D40" i="8"/>
  <c r="C40" i="8"/>
  <c r="H39" i="8"/>
  <c r="G39" i="8"/>
  <c r="E39" i="8"/>
  <c r="F39" i="8" s="1"/>
  <c r="D39" i="8"/>
  <c r="C39" i="8"/>
  <c r="H34" i="8"/>
  <c r="G34" i="8"/>
  <c r="E34" i="8"/>
  <c r="F34" i="8" s="1"/>
  <c r="D34" i="8"/>
  <c r="C34" i="8"/>
  <c r="H33" i="8"/>
  <c r="G33" i="8"/>
  <c r="E33" i="8"/>
  <c r="F33" i="8" s="1"/>
  <c r="D33" i="8"/>
  <c r="C33" i="8"/>
  <c r="H32" i="8"/>
  <c r="G32" i="8"/>
  <c r="E32" i="8"/>
  <c r="F32" i="8" s="1"/>
  <c r="D32" i="8"/>
  <c r="C32" i="8"/>
  <c r="H31" i="8"/>
  <c r="G31" i="8"/>
  <c r="E31" i="8"/>
  <c r="F31" i="8" s="1"/>
  <c r="D31" i="8"/>
  <c r="C31" i="8"/>
  <c r="H30" i="8"/>
  <c r="G30" i="8"/>
  <c r="E30" i="8"/>
  <c r="F30" i="8" s="1"/>
  <c r="D30" i="8"/>
  <c r="C30" i="8"/>
  <c r="H26" i="8"/>
  <c r="G26" i="8"/>
  <c r="E26" i="8"/>
  <c r="F26" i="8" s="1"/>
  <c r="D26" i="8"/>
  <c r="C26" i="8"/>
  <c r="H25" i="8"/>
  <c r="G25" i="8"/>
  <c r="E25" i="8"/>
  <c r="F25" i="8" s="1"/>
  <c r="D25" i="8"/>
  <c r="C25" i="8"/>
  <c r="H24" i="8"/>
  <c r="G24" i="8"/>
  <c r="E24" i="8"/>
  <c r="F24" i="8" s="1"/>
  <c r="D24" i="8"/>
  <c r="C24" i="8"/>
  <c r="H23" i="8"/>
  <c r="G23" i="8"/>
  <c r="E23" i="8"/>
  <c r="F23" i="8" s="1"/>
  <c r="D23" i="8"/>
  <c r="C23" i="8"/>
  <c r="H22" i="8"/>
  <c r="G22" i="8"/>
  <c r="E22" i="8"/>
  <c r="F22" i="8" s="1"/>
  <c r="D22" i="8"/>
  <c r="C22" i="8"/>
  <c r="H18" i="8"/>
  <c r="G18" i="8"/>
  <c r="E18" i="8"/>
  <c r="F18" i="8" s="1"/>
  <c r="D18" i="8"/>
  <c r="C18" i="8"/>
  <c r="H17" i="8"/>
  <c r="G17" i="8"/>
  <c r="E17" i="8"/>
  <c r="F17" i="8" s="1"/>
  <c r="D17" i="8"/>
  <c r="C17" i="8"/>
  <c r="H16" i="8"/>
  <c r="G16" i="8"/>
  <c r="E16" i="8"/>
  <c r="F16" i="8" s="1"/>
  <c r="D16" i="8"/>
  <c r="C16" i="8"/>
  <c r="H12" i="8"/>
  <c r="G12" i="8"/>
  <c r="E12" i="8"/>
  <c r="F12" i="8" s="1"/>
  <c r="D12" i="8"/>
  <c r="C12" i="8"/>
  <c r="H11" i="8"/>
  <c r="G11" i="8"/>
  <c r="E11" i="8"/>
  <c r="F11" i="8" s="1"/>
  <c r="D11" i="8"/>
  <c r="C11" i="8"/>
  <c r="H10" i="8"/>
  <c r="G10" i="8"/>
  <c r="E10" i="8"/>
  <c r="F10" i="8" s="1"/>
  <c r="D10" i="8"/>
  <c r="C10" i="8"/>
  <c r="H9" i="8"/>
  <c r="G9" i="8"/>
  <c r="E9" i="8"/>
  <c r="F9" i="8" s="1"/>
  <c r="D9" i="8"/>
  <c r="C9" i="8"/>
  <c r="H8" i="8"/>
  <c r="G8" i="8"/>
  <c r="E8" i="8"/>
  <c r="F8" i="8" s="1"/>
  <c r="D8" i="8"/>
  <c r="C8" i="8"/>
  <c r="H7" i="8"/>
  <c r="G7" i="8"/>
  <c r="E7" i="8"/>
  <c r="F7" i="8" s="1"/>
  <c r="D7" i="8"/>
  <c r="C7" i="8"/>
  <c r="H6" i="8"/>
  <c r="G6" i="8"/>
  <c r="E6" i="8"/>
  <c r="F6" i="8" s="1"/>
  <c r="D6" i="8"/>
  <c r="C6" i="8"/>
  <c r="H97" i="7"/>
  <c r="G97" i="7"/>
  <c r="E97" i="7"/>
  <c r="F97" i="7" s="1"/>
  <c r="D97" i="7"/>
  <c r="C97" i="7"/>
  <c r="H94" i="7"/>
  <c r="G94" i="7"/>
  <c r="E94" i="7"/>
  <c r="F94" i="7" s="1"/>
  <c r="D94" i="7"/>
  <c r="C94" i="7"/>
  <c r="H91" i="7"/>
  <c r="G91" i="7"/>
  <c r="E91" i="7"/>
  <c r="F91" i="7" s="1"/>
  <c r="D91" i="7"/>
  <c r="C91" i="7"/>
  <c r="H90" i="7"/>
  <c r="G90" i="7"/>
  <c r="E90" i="7"/>
  <c r="D90" i="7"/>
  <c r="C90" i="7"/>
  <c r="H89" i="7"/>
  <c r="G89" i="7"/>
  <c r="E89" i="7"/>
  <c r="F89" i="7" s="1"/>
  <c r="D89" i="7"/>
  <c r="C89" i="7"/>
  <c r="H88" i="7"/>
  <c r="G88" i="7"/>
  <c r="E88" i="7"/>
  <c r="F88" i="7" s="1"/>
  <c r="D88" i="7"/>
  <c r="C88" i="7"/>
  <c r="H84" i="7"/>
  <c r="G84" i="7"/>
  <c r="E84" i="7"/>
  <c r="F84" i="7" s="1"/>
  <c r="D84" i="7"/>
  <c r="C84" i="7"/>
  <c r="H80" i="7"/>
  <c r="G80" i="7"/>
  <c r="E80" i="7"/>
  <c r="F80" i="7" s="1"/>
  <c r="D80" i="7"/>
  <c r="C80" i="7"/>
  <c r="H79" i="7"/>
  <c r="G79" i="7"/>
  <c r="E79" i="7"/>
  <c r="D79" i="7"/>
  <c r="C79" i="7"/>
  <c r="H78" i="7"/>
  <c r="G78" i="7"/>
  <c r="E78" i="7"/>
  <c r="F78" i="7" s="1"/>
  <c r="D78" i="7"/>
  <c r="C78" i="7"/>
  <c r="H77" i="7"/>
  <c r="G77" i="7"/>
  <c r="E77" i="7"/>
  <c r="F77" i="7" s="1"/>
  <c r="D77" i="7"/>
  <c r="C77" i="7"/>
  <c r="H68" i="7"/>
  <c r="G68" i="7"/>
  <c r="E68" i="7"/>
  <c r="F68" i="7" s="1"/>
  <c r="D68" i="7"/>
  <c r="C68" i="7"/>
  <c r="H73" i="7"/>
  <c r="G73" i="7"/>
  <c r="E73" i="7"/>
  <c r="F73" i="7" s="1"/>
  <c r="D73" i="7"/>
  <c r="C73" i="7"/>
  <c r="H72" i="7"/>
  <c r="G72" i="7"/>
  <c r="E72" i="7"/>
  <c r="F72" i="7" s="1"/>
  <c r="D72" i="7"/>
  <c r="C72" i="7"/>
  <c r="H64" i="7"/>
  <c r="G64" i="7"/>
  <c r="E64" i="7"/>
  <c r="F64" i="7" s="1"/>
  <c r="D64" i="7"/>
  <c r="C64" i="7"/>
  <c r="H63" i="7"/>
  <c r="G63" i="7"/>
  <c r="E63" i="7"/>
  <c r="F63" i="7" s="1"/>
  <c r="D63" i="7"/>
  <c r="C63" i="7"/>
  <c r="H59" i="7"/>
  <c r="G59" i="7"/>
  <c r="E59" i="7"/>
  <c r="F59" i="7" s="1"/>
  <c r="D59" i="7"/>
  <c r="C59" i="7"/>
  <c r="H58" i="7"/>
  <c r="G58" i="7"/>
  <c r="E58" i="7"/>
  <c r="F58" i="7" s="1"/>
  <c r="D58" i="7"/>
  <c r="C58" i="7"/>
  <c r="H57" i="7"/>
  <c r="G57" i="7"/>
  <c r="E57" i="7"/>
  <c r="F57" i="7" s="1"/>
  <c r="D57" i="7"/>
  <c r="C57" i="7"/>
  <c r="H56" i="7"/>
  <c r="G56" i="7"/>
  <c r="E56" i="7"/>
  <c r="F56" i="7" s="1"/>
  <c r="D56" i="7"/>
  <c r="C56" i="7"/>
  <c r="H52" i="7"/>
  <c r="G52" i="7"/>
  <c r="E52" i="7"/>
  <c r="F52" i="7" s="1"/>
  <c r="D52" i="7"/>
  <c r="C52" i="7"/>
  <c r="H51" i="7"/>
  <c r="G51" i="7"/>
  <c r="E51" i="7"/>
  <c r="F51" i="7" s="1"/>
  <c r="D51" i="7"/>
  <c r="C51" i="7"/>
  <c r="H47" i="7"/>
  <c r="G47" i="7"/>
  <c r="E47" i="7"/>
  <c r="F47" i="7" s="1"/>
  <c r="D47" i="7"/>
  <c r="C47" i="7"/>
  <c r="H46" i="7"/>
  <c r="G46" i="7"/>
  <c r="E46" i="7"/>
  <c r="F46" i="7" s="1"/>
  <c r="D46" i="7"/>
  <c r="C46" i="7"/>
  <c r="H45" i="7"/>
  <c r="G45" i="7"/>
  <c r="E45" i="7"/>
  <c r="F45" i="7" s="1"/>
  <c r="D45" i="7"/>
  <c r="C45" i="7"/>
  <c r="H44" i="7"/>
  <c r="G44" i="7"/>
  <c r="E44" i="7"/>
  <c r="F44" i="7" s="1"/>
  <c r="D44" i="7"/>
  <c r="C44" i="7"/>
  <c r="H43" i="7"/>
  <c r="G43" i="7"/>
  <c r="E43" i="7"/>
  <c r="F43" i="7" s="1"/>
  <c r="D43" i="7"/>
  <c r="C43" i="7"/>
  <c r="H39" i="7"/>
  <c r="G39" i="7"/>
  <c r="E39" i="7"/>
  <c r="F39" i="7" s="1"/>
  <c r="D39" i="7"/>
  <c r="C39" i="7"/>
  <c r="H38" i="7"/>
  <c r="G38" i="7"/>
  <c r="E38" i="7"/>
  <c r="F38" i="7" s="1"/>
  <c r="D38" i="7"/>
  <c r="C38" i="7"/>
  <c r="H37" i="7"/>
  <c r="G37" i="7"/>
  <c r="E37" i="7"/>
  <c r="F37" i="7" s="1"/>
  <c r="D37" i="7"/>
  <c r="C37" i="7"/>
  <c r="H36" i="7"/>
  <c r="G36" i="7"/>
  <c r="E36" i="7"/>
  <c r="F36" i="7" s="1"/>
  <c r="D36" i="7"/>
  <c r="C36" i="7"/>
  <c r="H35" i="7"/>
  <c r="G35" i="7"/>
  <c r="E35" i="7"/>
  <c r="F35" i="7" s="1"/>
  <c r="D35" i="7"/>
  <c r="C35" i="7"/>
  <c r="H31" i="7"/>
  <c r="G31" i="7"/>
  <c r="E31" i="7"/>
  <c r="F31" i="7" s="1"/>
  <c r="D31" i="7"/>
  <c r="C31" i="7"/>
  <c r="H30" i="7"/>
  <c r="G30" i="7"/>
  <c r="E30" i="7"/>
  <c r="F30" i="7" s="1"/>
  <c r="D30" i="7"/>
  <c r="C30" i="7"/>
  <c r="H29" i="7"/>
  <c r="G29" i="7"/>
  <c r="E29" i="7"/>
  <c r="F29" i="7" s="1"/>
  <c r="D29" i="7"/>
  <c r="C29" i="7"/>
  <c r="H28" i="7"/>
  <c r="G28" i="7"/>
  <c r="E28" i="7"/>
  <c r="F28" i="7" s="1"/>
  <c r="D28" i="7"/>
  <c r="C28" i="7"/>
  <c r="H27" i="7"/>
  <c r="G27" i="7"/>
  <c r="E27" i="7"/>
  <c r="F27" i="7" s="1"/>
  <c r="D27" i="7"/>
  <c r="C27" i="7"/>
  <c r="H26" i="7"/>
  <c r="G26" i="7"/>
  <c r="E26" i="7"/>
  <c r="F26" i="7" s="1"/>
  <c r="D26" i="7"/>
  <c r="C26" i="7"/>
  <c r="H22" i="7"/>
  <c r="G22" i="7"/>
  <c r="E22" i="7"/>
  <c r="F22" i="7" s="1"/>
  <c r="D22" i="7"/>
  <c r="C22" i="7"/>
  <c r="H21" i="7"/>
  <c r="G21" i="7"/>
  <c r="E21" i="7"/>
  <c r="F21" i="7" s="1"/>
  <c r="D21" i="7"/>
  <c r="C21" i="7"/>
  <c r="H20" i="7"/>
  <c r="G20" i="7"/>
  <c r="E20" i="7"/>
  <c r="F20" i="7" s="1"/>
  <c r="D20" i="7"/>
  <c r="C20" i="7"/>
  <c r="H19" i="7"/>
  <c r="G19" i="7"/>
  <c r="E19" i="7"/>
  <c r="F19" i="7" s="1"/>
  <c r="D19" i="7"/>
  <c r="C19" i="7"/>
  <c r="H18" i="7"/>
  <c r="G18" i="7"/>
  <c r="E18" i="7"/>
  <c r="F18" i="7" s="1"/>
  <c r="D18" i="7"/>
  <c r="C18" i="7"/>
  <c r="H17" i="7"/>
  <c r="G17" i="7"/>
  <c r="E17" i="7"/>
  <c r="F17" i="7" s="1"/>
  <c r="D17" i="7"/>
  <c r="C17" i="7"/>
  <c r="H13" i="7"/>
  <c r="G13" i="7"/>
  <c r="E13" i="7"/>
  <c r="F13" i="7" s="1"/>
  <c r="D13" i="7"/>
  <c r="C13" i="7"/>
  <c r="H12" i="7"/>
  <c r="G12" i="7"/>
  <c r="E12" i="7"/>
  <c r="D12" i="7"/>
  <c r="C12" i="7"/>
  <c r="H11" i="7"/>
  <c r="G11" i="7"/>
  <c r="E11" i="7"/>
  <c r="F11" i="7" s="1"/>
  <c r="D11" i="7"/>
  <c r="C11" i="7"/>
  <c r="H10" i="7"/>
  <c r="G10" i="7"/>
  <c r="E10" i="7"/>
  <c r="F10" i="7" s="1"/>
  <c r="D10" i="7"/>
  <c r="C10" i="7"/>
  <c r="H9" i="7"/>
  <c r="G9" i="7"/>
  <c r="E9" i="7"/>
  <c r="F9" i="7" s="1"/>
  <c r="D9" i="7"/>
  <c r="C9" i="7"/>
  <c r="H8" i="7"/>
  <c r="G8" i="7"/>
  <c r="E8" i="7"/>
  <c r="F8" i="7" s="1"/>
  <c r="D8" i="7"/>
  <c r="C8" i="7"/>
  <c r="H7" i="7"/>
  <c r="G7" i="7"/>
  <c r="E7" i="7"/>
  <c r="F7" i="7" s="1"/>
  <c r="D7" i="7"/>
  <c r="C7" i="7"/>
  <c r="H6" i="7"/>
  <c r="G6" i="7"/>
  <c r="E6" i="7"/>
  <c r="F6" i="7" s="1"/>
  <c r="D6" i="7"/>
  <c r="C6" i="7"/>
  <c r="H74" i="6"/>
  <c r="G74" i="6"/>
  <c r="E74" i="6"/>
  <c r="F74" i="6" s="1"/>
  <c r="D74" i="6"/>
  <c r="C74" i="6"/>
  <c r="H71" i="6"/>
  <c r="G71" i="6"/>
  <c r="E71" i="6"/>
  <c r="F71" i="6" s="1"/>
  <c r="D71" i="6"/>
  <c r="C71" i="6"/>
  <c r="H67" i="6"/>
  <c r="G67" i="6"/>
  <c r="E67" i="6"/>
  <c r="F67" i="6" s="1"/>
  <c r="D67" i="6"/>
  <c r="C67" i="6"/>
  <c r="H66" i="6"/>
  <c r="G66" i="6"/>
  <c r="E66" i="6"/>
  <c r="F66" i="6" s="1"/>
  <c r="D66" i="6"/>
  <c r="C66" i="6"/>
  <c r="H65" i="6"/>
  <c r="G65" i="6"/>
  <c r="E65" i="6"/>
  <c r="F65" i="6" s="1"/>
  <c r="D65" i="6"/>
  <c r="C65" i="6"/>
  <c r="H64" i="6"/>
  <c r="G64" i="6"/>
  <c r="E64" i="6"/>
  <c r="F64" i="6" s="1"/>
  <c r="D64" i="6"/>
  <c r="C64" i="6"/>
  <c r="H63" i="6"/>
  <c r="G63" i="6"/>
  <c r="E63" i="6"/>
  <c r="F63" i="6" s="1"/>
  <c r="D63" i="6"/>
  <c r="C63" i="6"/>
  <c r="H62" i="6"/>
  <c r="G62" i="6"/>
  <c r="E62" i="6"/>
  <c r="F62" i="6" s="1"/>
  <c r="D62" i="6"/>
  <c r="C62" i="6"/>
  <c r="H58" i="6"/>
  <c r="G58" i="6"/>
  <c r="E58" i="6"/>
  <c r="F58" i="6" s="1"/>
  <c r="D58" i="6"/>
  <c r="C58" i="6"/>
  <c r="H57" i="6"/>
  <c r="G57" i="6"/>
  <c r="E57" i="6"/>
  <c r="F57" i="6" s="1"/>
  <c r="D57" i="6"/>
  <c r="C57" i="6"/>
  <c r="H53" i="6"/>
  <c r="G53" i="6"/>
  <c r="E53" i="6"/>
  <c r="F53" i="6" s="1"/>
  <c r="D53" i="6"/>
  <c r="C53" i="6"/>
  <c r="H52" i="6"/>
  <c r="G52" i="6"/>
  <c r="E52" i="6"/>
  <c r="F52" i="6" s="1"/>
  <c r="D52" i="6"/>
  <c r="C52" i="6"/>
  <c r="H48" i="6"/>
  <c r="G48" i="6"/>
  <c r="E48" i="6"/>
  <c r="F48" i="6" s="1"/>
  <c r="D48" i="6"/>
  <c r="C48" i="6"/>
  <c r="H47" i="6"/>
  <c r="G47" i="6"/>
  <c r="E47" i="6"/>
  <c r="F47" i="6" s="1"/>
  <c r="D47" i="6"/>
  <c r="C47" i="6"/>
  <c r="H43" i="6"/>
  <c r="G43" i="6"/>
  <c r="E43" i="6"/>
  <c r="F43" i="6" s="1"/>
  <c r="D43" i="6"/>
  <c r="C43" i="6"/>
  <c r="H42" i="6"/>
  <c r="G42" i="6"/>
  <c r="E42" i="6"/>
  <c r="F42" i="6" s="1"/>
  <c r="D42" i="6"/>
  <c r="C42" i="6"/>
  <c r="H41" i="6"/>
  <c r="G41" i="6"/>
  <c r="E41" i="6"/>
  <c r="F41" i="6" s="1"/>
  <c r="D41" i="6"/>
  <c r="C41" i="6"/>
  <c r="H40" i="6"/>
  <c r="G40" i="6"/>
  <c r="E40" i="6"/>
  <c r="F40" i="6" s="1"/>
  <c r="D40" i="6"/>
  <c r="C40" i="6"/>
  <c r="H36" i="6"/>
  <c r="G36" i="6"/>
  <c r="E36" i="6"/>
  <c r="F36" i="6" s="1"/>
  <c r="D36" i="6"/>
  <c r="C36" i="6"/>
  <c r="H35" i="6"/>
  <c r="G35" i="6"/>
  <c r="E35" i="6"/>
  <c r="F35" i="6" s="1"/>
  <c r="D35" i="6"/>
  <c r="C35" i="6"/>
  <c r="H34" i="6"/>
  <c r="G34" i="6"/>
  <c r="E34" i="6"/>
  <c r="F34" i="6" s="1"/>
  <c r="D34" i="6"/>
  <c r="C34" i="6"/>
  <c r="H33" i="6"/>
  <c r="G33" i="6"/>
  <c r="E33" i="6"/>
  <c r="F33" i="6" s="1"/>
  <c r="D33" i="6"/>
  <c r="C33" i="6"/>
  <c r="H32" i="6"/>
  <c r="G32" i="6"/>
  <c r="E32" i="6"/>
  <c r="F32" i="6" s="1"/>
  <c r="D32" i="6"/>
  <c r="C32" i="6"/>
  <c r="H31" i="6"/>
  <c r="G31" i="6"/>
  <c r="E31" i="6"/>
  <c r="F31" i="6" s="1"/>
  <c r="D31" i="6"/>
  <c r="C31" i="6"/>
  <c r="H27" i="6"/>
  <c r="G27" i="6"/>
  <c r="E27" i="6"/>
  <c r="F27" i="6" s="1"/>
  <c r="D27" i="6"/>
  <c r="C27" i="6"/>
  <c r="H26" i="6"/>
  <c r="G26" i="6"/>
  <c r="E26" i="6"/>
  <c r="F26" i="6" s="1"/>
  <c r="D26" i="6"/>
  <c r="C26" i="6"/>
  <c r="H25" i="6"/>
  <c r="G25" i="6"/>
  <c r="E25" i="6"/>
  <c r="F25" i="6" s="1"/>
  <c r="D25" i="6"/>
  <c r="C25" i="6"/>
  <c r="H24" i="6"/>
  <c r="G24" i="6"/>
  <c r="E24" i="6"/>
  <c r="F24" i="6" s="1"/>
  <c r="D24" i="6"/>
  <c r="C24" i="6"/>
  <c r="H23" i="6"/>
  <c r="G23" i="6"/>
  <c r="E23" i="6"/>
  <c r="F23" i="6" s="1"/>
  <c r="D23" i="6"/>
  <c r="C23" i="6"/>
  <c r="H22" i="6"/>
  <c r="G22" i="6"/>
  <c r="E22" i="6"/>
  <c r="F22" i="6" s="1"/>
  <c r="D22" i="6"/>
  <c r="C22" i="6"/>
  <c r="H18" i="6"/>
  <c r="G18" i="6"/>
  <c r="E18" i="6"/>
  <c r="F18" i="6" s="1"/>
  <c r="D18" i="6"/>
  <c r="C18" i="6"/>
  <c r="H17" i="6"/>
  <c r="G17" i="6"/>
  <c r="E17" i="6"/>
  <c r="F17" i="6" s="1"/>
  <c r="D17" i="6"/>
  <c r="C17" i="6"/>
  <c r="H16" i="6"/>
  <c r="G16" i="6"/>
  <c r="E16" i="6"/>
  <c r="F16" i="6" s="1"/>
  <c r="D16" i="6"/>
  <c r="C16" i="6"/>
  <c r="H15" i="6"/>
  <c r="G15" i="6"/>
  <c r="E15" i="6"/>
  <c r="F15" i="6" s="1"/>
  <c r="D15" i="6"/>
  <c r="C15" i="6"/>
  <c r="H11" i="6"/>
  <c r="G11" i="6"/>
  <c r="E11" i="6"/>
  <c r="F11" i="6" s="1"/>
  <c r="D11" i="6"/>
  <c r="C11" i="6"/>
  <c r="H10" i="6"/>
  <c r="G10" i="6"/>
  <c r="E10" i="6"/>
  <c r="F10" i="6" s="1"/>
  <c r="D10" i="6"/>
  <c r="C10" i="6"/>
  <c r="H9" i="6"/>
  <c r="G9" i="6"/>
  <c r="E9" i="6"/>
  <c r="F9" i="6" s="1"/>
  <c r="D9" i="6"/>
  <c r="C9" i="6"/>
  <c r="H8" i="6"/>
  <c r="G8" i="6"/>
  <c r="E8" i="6"/>
  <c r="F8" i="6" s="1"/>
  <c r="D8" i="6"/>
  <c r="C8" i="6"/>
  <c r="H7" i="6"/>
  <c r="G7" i="6"/>
  <c r="E7" i="6"/>
  <c r="F7" i="6" s="1"/>
  <c r="D7" i="6"/>
  <c r="C7" i="6"/>
  <c r="H6" i="6"/>
  <c r="G6" i="6"/>
  <c r="E6" i="6"/>
  <c r="F6" i="6" s="1"/>
  <c r="D6" i="6"/>
  <c r="C6" i="6"/>
  <c r="H107" i="5"/>
  <c r="G107" i="5"/>
  <c r="E107" i="5"/>
  <c r="F107" i="5" s="1"/>
  <c r="D107" i="5"/>
  <c r="C107" i="5"/>
  <c r="H106" i="5"/>
  <c r="G106" i="5"/>
  <c r="E106" i="5"/>
  <c r="F106" i="5" s="1"/>
  <c r="D106" i="5"/>
  <c r="C106" i="5"/>
  <c r="H105" i="5"/>
  <c r="G105" i="5"/>
  <c r="E105" i="5"/>
  <c r="F105" i="5" s="1"/>
  <c r="D105" i="5"/>
  <c r="C105" i="5"/>
  <c r="H104" i="5"/>
  <c r="G104" i="5"/>
  <c r="E104" i="5"/>
  <c r="F104" i="5" s="1"/>
  <c r="D104" i="5"/>
  <c r="C104" i="5"/>
  <c r="H100" i="5"/>
  <c r="G100" i="5"/>
  <c r="E100" i="5"/>
  <c r="F100" i="5" s="1"/>
  <c r="D100" i="5"/>
  <c r="C100" i="5"/>
  <c r="H99" i="5"/>
  <c r="G99" i="5"/>
  <c r="E99" i="5"/>
  <c r="F99" i="5" s="1"/>
  <c r="D99" i="5"/>
  <c r="C99" i="5"/>
  <c r="H98" i="5"/>
  <c r="G98" i="5"/>
  <c r="E98" i="5"/>
  <c r="F98" i="5" s="1"/>
  <c r="D98" i="5"/>
  <c r="C98" i="5"/>
  <c r="H94" i="5"/>
  <c r="G94" i="5"/>
  <c r="E94" i="5"/>
  <c r="F94" i="5" s="1"/>
  <c r="D94" i="5"/>
  <c r="C94" i="5"/>
  <c r="H93" i="5"/>
  <c r="G93" i="5"/>
  <c r="E93" i="5"/>
  <c r="F93" i="5" s="1"/>
  <c r="D93" i="5"/>
  <c r="C93" i="5"/>
  <c r="H89" i="5"/>
  <c r="G89" i="5"/>
  <c r="E89" i="5"/>
  <c r="F89" i="5" s="1"/>
  <c r="D89" i="5"/>
  <c r="C89" i="5"/>
  <c r="H88" i="5"/>
  <c r="G88" i="5"/>
  <c r="E88" i="5"/>
  <c r="F88" i="5" s="1"/>
  <c r="D88" i="5"/>
  <c r="C88" i="5"/>
  <c r="H84" i="5"/>
  <c r="G84" i="5"/>
  <c r="E84" i="5"/>
  <c r="F84" i="5" s="1"/>
  <c r="D84" i="5"/>
  <c r="C84" i="5"/>
  <c r="H83" i="5"/>
  <c r="G83" i="5"/>
  <c r="E83" i="5"/>
  <c r="F83" i="5" s="1"/>
  <c r="D83" i="5"/>
  <c r="C83" i="5"/>
  <c r="H79" i="5"/>
  <c r="G79" i="5"/>
  <c r="E79" i="5"/>
  <c r="F79" i="5" s="1"/>
  <c r="D79" i="5"/>
  <c r="C79" i="5"/>
  <c r="H78" i="5"/>
  <c r="G78" i="5"/>
  <c r="E78" i="5"/>
  <c r="F78" i="5" s="1"/>
  <c r="D78" i="5"/>
  <c r="C78" i="5"/>
  <c r="H74" i="5"/>
  <c r="G74" i="5"/>
  <c r="E74" i="5"/>
  <c r="F74" i="5" s="1"/>
  <c r="D74" i="5"/>
  <c r="C74" i="5"/>
  <c r="H73" i="5"/>
  <c r="G73" i="5"/>
  <c r="E73" i="5"/>
  <c r="F73" i="5" s="1"/>
  <c r="D73" i="5"/>
  <c r="C73" i="5"/>
  <c r="H69" i="5"/>
  <c r="G69" i="5"/>
  <c r="E69" i="5"/>
  <c r="F69" i="5" s="1"/>
  <c r="D69" i="5"/>
  <c r="C69" i="5"/>
  <c r="H68" i="5"/>
  <c r="G68" i="5"/>
  <c r="E68" i="5"/>
  <c r="F68" i="5" s="1"/>
  <c r="D68" i="5"/>
  <c r="C68" i="5"/>
  <c r="H64" i="5"/>
  <c r="G64" i="5"/>
  <c r="E64" i="5"/>
  <c r="F64" i="5" s="1"/>
  <c r="D64" i="5"/>
  <c r="C64" i="5"/>
  <c r="H63" i="5"/>
  <c r="G63" i="5"/>
  <c r="E63" i="5"/>
  <c r="F63" i="5" s="1"/>
  <c r="D63" i="5"/>
  <c r="C63" i="5"/>
  <c r="H62" i="5"/>
  <c r="G62" i="5"/>
  <c r="E62" i="5"/>
  <c r="F62" i="5" s="1"/>
  <c r="D62" i="5"/>
  <c r="C62" i="5"/>
  <c r="H61" i="5"/>
  <c r="G61" i="5"/>
  <c r="E61" i="5"/>
  <c r="F61" i="5" s="1"/>
  <c r="D61" i="5"/>
  <c r="C61" i="5"/>
  <c r="H60" i="5"/>
  <c r="G60" i="5"/>
  <c r="E60" i="5"/>
  <c r="F60" i="5" s="1"/>
  <c r="D60" i="5"/>
  <c r="C60" i="5"/>
  <c r="H59" i="5"/>
  <c r="G59" i="5"/>
  <c r="E59" i="5"/>
  <c r="F59" i="5" s="1"/>
  <c r="D59" i="5"/>
  <c r="C59" i="5"/>
  <c r="H58" i="5"/>
  <c r="G58" i="5"/>
  <c r="E58" i="5"/>
  <c r="F58" i="5" s="1"/>
  <c r="D58" i="5"/>
  <c r="C58" i="5"/>
  <c r="H57" i="5"/>
  <c r="G57" i="5"/>
  <c r="E57" i="5"/>
  <c r="F57" i="5" s="1"/>
  <c r="D57" i="5"/>
  <c r="C57" i="5"/>
  <c r="H53" i="5"/>
  <c r="G53" i="5"/>
  <c r="E53" i="5"/>
  <c r="F53" i="5" s="1"/>
  <c r="D53" i="5"/>
  <c r="C53" i="5"/>
  <c r="H52" i="5"/>
  <c r="G52" i="5"/>
  <c r="E52" i="5"/>
  <c r="F52" i="5" s="1"/>
  <c r="D52" i="5"/>
  <c r="C52" i="5"/>
  <c r="H51" i="5"/>
  <c r="G51" i="5"/>
  <c r="E51" i="5"/>
  <c r="F51" i="5" s="1"/>
  <c r="D51" i="5"/>
  <c r="C51" i="5"/>
  <c r="H50" i="5"/>
  <c r="G50" i="5"/>
  <c r="E50" i="5"/>
  <c r="F50" i="5" s="1"/>
  <c r="D50" i="5"/>
  <c r="C50" i="5"/>
  <c r="H49" i="5"/>
  <c r="G49" i="5"/>
  <c r="E49" i="5"/>
  <c r="F49" i="5" s="1"/>
  <c r="D49" i="5"/>
  <c r="C49" i="5"/>
  <c r="H48" i="5"/>
  <c r="G48" i="5"/>
  <c r="E48" i="5"/>
  <c r="F48" i="5" s="1"/>
  <c r="D48" i="5"/>
  <c r="C48" i="5"/>
  <c r="H44" i="5"/>
  <c r="G44" i="5"/>
  <c r="E44" i="5"/>
  <c r="F44" i="5" s="1"/>
  <c r="D44" i="5"/>
  <c r="C44" i="5"/>
  <c r="H43" i="5"/>
  <c r="G43" i="5"/>
  <c r="E43" i="5"/>
  <c r="F43" i="5" s="1"/>
  <c r="D43" i="5"/>
  <c r="C43" i="5"/>
  <c r="H42" i="5"/>
  <c r="G42" i="5"/>
  <c r="E42" i="5"/>
  <c r="F42" i="5" s="1"/>
  <c r="D42" i="5"/>
  <c r="C42" i="5"/>
  <c r="H41" i="5"/>
  <c r="G41" i="5"/>
  <c r="E41" i="5"/>
  <c r="F41" i="5" s="1"/>
  <c r="D41" i="5"/>
  <c r="C41" i="5"/>
  <c r="H40" i="5"/>
  <c r="G40" i="5"/>
  <c r="E40" i="5"/>
  <c r="F40" i="5" s="1"/>
  <c r="D40" i="5"/>
  <c r="C40" i="5"/>
  <c r="H36" i="5"/>
  <c r="G36" i="5"/>
  <c r="E36" i="5"/>
  <c r="F36" i="5" s="1"/>
  <c r="D36" i="5"/>
  <c r="C36" i="5"/>
  <c r="H35" i="5"/>
  <c r="G35" i="5"/>
  <c r="E35" i="5"/>
  <c r="F35" i="5" s="1"/>
  <c r="D35" i="5"/>
  <c r="C35" i="5"/>
  <c r="H34" i="5"/>
  <c r="G34" i="5"/>
  <c r="E34" i="5"/>
  <c r="F34" i="5" s="1"/>
  <c r="D34" i="5"/>
  <c r="C34" i="5"/>
  <c r="H33" i="5"/>
  <c r="G33" i="5"/>
  <c r="E33" i="5"/>
  <c r="F33" i="5" s="1"/>
  <c r="D33" i="5"/>
  <c r="C33" i="5"/>
  <c r="H32" i="5"/>
  <c r="G32" i="5"/>
  <c r="E32" i="5"/>
  <c r="F32" i="5" s="1"/>
  <c r="D32" i="5"/>
  <c r="C32" i="5"/>
  <c r="H28" i="5"/>
  <c r="G28" i="5"/>
  <c r="E28" i="5"/>
  <c r="F28" i="5" s="1"/>
  <c r="D28" i="5"/>
  <c r="C28" i="5"/>
  <c r="H27" i="5"/>
  <c r="G27" i="5"/>
  <c r="E27" i="5"/>
  <c r="F27" i="5" s="1"/>
  <c r="D27" i="5"/>
  <c r="C27" i="5"/>
  <c r="H26" i="5"/>
  <c r="G26" i="5"/>
  <c r="E26" i="5"/>
  <c r="F26" i="5" s="1"/>
  <c r="D26" i="5"/>
  <c r="C26" i="5"/>
  <c r="H25" i="5"/>
  <c r="G25" i="5"/>
  <c r="E25" i="5"/>
  <c r="F25" i="5" s="1"/>
  <c r="D25" i="5"/>
  <c r="C25" i="5"/>
  <c r="H24" i="5"/>
  <c r="G24" i="5"/>
  <c r="E24" i="5"/>
  <c r="F24" i="5" s="1"/>
  <c r="D24" i="5"/>
  <c r="C24" i="5"/>
  <c r="H20" i="5"/>
  <c r="G20" i="5"/>
  <c r="E20" i="5"/>
  <c r="F20" i="5" s="1"/>
  <c r="D20" i="5"/>
  <c r="C20" i="5"/>
  <c r="H19" i="5"/>
  <c r="G19" i="5"/>
  <c r="E19" i="5"/>
  <c r="F19" i="5" s="1"/>
  <c r="D19" i="5"/>
  <c r="C19" i="5"/>
  <c r="H18" i="5"/>
  <c r="G18" i="5"/>
  <c r="E18" i="5"/>
  <c r="F18" i="5" s="1"/>
  <c r="D18" i="5"/>
  <c r="C18" i="5"/>
  <c r="H14" i="5"/>
  <c r="G14" i="5"/>
  <c r="E14" i="5"/>
  <c r="F14" i="5" s="1"/>
  <c r="D14" i="5"/>
  <c r="C14" i="5"/>
  <c r="H13" i="5"/>
  <c r="G13" i="5"/>
  <c r="E13" i="5"/>
  <c r="F13" i="5" s="1"/>
  <c r="D13" i="5"/>
  <c r="C13" i="5"/>
  <c r="H12" i="5"/>
  <c r="G12" i="5"/>
  <c r="E12" i="5"/>
  <c r="F12" i="5" s="1"/>
  <c r="D12" i="5"/>
  <c r="C12" i="5"/>
  <c r="H8" i="5"/>
  <c r="G8" i="5"/>
  <c r="E8" i="5"/>
  <c r="F8" i="5" s="1"/>
  <c r="D8" i="5"/>
  <c r="C8" i="5"/>
  <c r="H7" i="5"/>
  <c r="G7" i="5"/>
  <c r="E7" i="5"/>
  <c r="F7" i="5" s="1"/>
  <c r="D7" i="5"/>
  <c r="C7" i="5"/>
  <c r="H6" i="5"/>
  <c r="G6" i="5"/>
  <c r="E6" i="5"/>
  <c r="F6" i="5" s="1"/>
  <c r="D6" i="5"/>
  <c r="C6" i="5"/>
  <c r="H78" i="4"/>
  <c r="G78" i="4"/>
  <c r="E78" i="4"/>
  <c r="F78" i="4" s="1"/>
  <c r="D78" i="4"/>
  <c r="C78" i="4"/>
  <c r="H77" i="4"/>
  <c r="G77" i="4"/>
  <c r="E77" i="4"/>
  <c r="F77" i="4" s="1"/>
  <c r="D77" i="4"/>
  <c r="C77" i="4"/>
  <c r="H76" i="4"/>
  <c r="G76" i="4"/>
  <c r="E76" i="4"/>
  <c r="F76" i="4" s="1"/>
  <c r="D76" i="4"/>
  <c r="C76" i="4"/>
  <c r="H75" i="4"/>
  <c r="G75" i="4"/>
  <c r="E75" i="4"/>
  <c r="F75" i="4" s="1"/>
  <c r="D75" i="4"/>
  <c r="C75" i="4"/>
  <c r="H74" i="4"/>
  <c r="G74" i="4"/>
  <c r="E74" i="4"/>
  <c r="F74" i="4" s="1"/>
  <c r="D74" i="4"/>
  <c r="C74" i="4"/>
  <c r="H70" i="4"/>
  <c r="G70" i="4"/>
  <c r="E70" i="4"/>
  <c r="F70" i="4" s="1"/>
  <c r="D70" i="4"/>
  <c r="C70" i="4"/>
  <c r="H69" i="4"/>
  <c r="G69" i="4"/>
  <c r="E69" i="4"/>
  <c r="F69" i="4" s="1"/>
  <c r="D69" i="4"/>
  <c r="C69" i="4"/>
  <c r="H68" i="4"/>
  <c r="G68" i="4"/>
  <c r="E68" i="4"/>
  <c r="F68" i="4" s="1"/>
  <c r="D68" i="4"/>
  <c r="C68" i="4"/>
  <c r="H67" i="4"/>
  <c r="G67" i="4"/>
  <c r="E67" i="4"/>
  <c r="F67" i="4" s="1"/>
  <c r="D67" i="4"/>
  <c r="C67" i="4"/>
  <c r="H66" i="4"/>
  <c r="G66" i="4"/>
  <c r="E66" i="4"/>
  <c r="F66" i="4" s="1"/>
  <c r="D66" i="4"/>
  <c r="C66" i="4"/>
  <c r="H62" i="4"/>
  <c r="G62" i="4"/>
  <c r="E62" i="4"/>
  <c r="F62" i="4" s="1"/>
  <c r="D62" i="4"/>
  <c r="C62" i="4"/>
  <c r="H61" i="4"/>
  <c r="G61" i="4"/>
  <c r="E61" i="4"/>
  <c r="F61" i="4" s="1"/>
  <c r="D61" i="4"/>
  <c r="C61" i="4"/>
  <c r="H60" i="4"/>
  <c r="G60" i="4"/>
  <c r="E60" i="4"/>
  <c r="F60" i="4" s="1"/>
  <c r="D60" i="4"/>
  <c r="C60" i="4"/>
  <c r="H59" i="4"/>
  <c r="G59" i="4"/>
  <c r="E59" i="4"/>
  <c r="F59" i="4" s="1"/>
  <c r="D59" i="4"/>
  <c r="C59" i="4"/>
  <c r="H58" i="4"/>
  <c r="G58" i="4"/>
  <c r="E58" i="4"/>
  <c r="F58" i="4" s="1"/>
  <c r="D58" i="4"/>
  <c r="C58" i="4"/>
  <c r="H54" i="4"/>
  <c r="G54" i="4"/>
  <c r="E54" i="4"/>
  <c r="F54" i="4" s="1"/>
  <c r="D54" i="4"/>
  <c r="C54" i="4"/>
  <c r="H53" i="4"/>
  <c r="G53" i="4"/>
  <c r="E53" i="4"/>
  <c r="F53" i="4" s="1"/>
  <c r="D53" i="4"/>
  <c r="C53" i="4"/>
  <c r="H52" i="4"/>
  <c r="G52" i="4"/>
  <c r="E52" i="4"/>
  <c r="F52" i="4" s="1"/>
  <c r="D52" i="4"/>
  <c r="C52" i="4"/>
  <c r="H43" i="4"/>
  <c r="G43" i="4"/>
  <c r="E43" i="4"/>
  <c r="F43" i="4" s="1"/>
  <c r="D43" i="4"/>
  <c r="C43" i="4"/>
  <c r="H42" i="4"/>
  <c r="G42" i="4"/>
  <c r="E42" i="4"/>
  <c r="F42" i="4" s="1"/>
  <c r="D42" i="4"/>
  <c r="C42" i="4"/>
  <c r="H48" i="4"/>
  <c r="G48" i="4"/>
  <c r="E48" i="4"/>
  <c r="F48" i="4" s="1"/>
  <c r="D48" i="4"/>
  <c r="C48" i="4"/>
  <c r="H47" i="4"/>
  <c r="G47" i="4"/>
  <c r="E47" i="4"/>
  <c r="F47" i="4" s="1"/>
  <c r="D47" i="4"/>
  <c r="C47" i="4"/>
  <c r="H38" i="4"/>
  <c r="G38" i="4"/>
  <c r="E38" i="4"/>
  <c r="F38" i="4" s="1"/>
  <c r="D38" i="4"/>
  <c r="C38" i="4"/>
  <c r="H37" i="4"/>
  <c r="G37" i="4"/>
  <c r="E37" i="4"/>
  <c r="F37" i="4" s="1"/>
  <c r="D37" i="4"/>
  <c r="C37" i="4"/>
  <c r="H36" i="4"/>
  <c r="G36" i="4"/>
  <c r="E36" i="4"/>
  <c r="F36" i="4" s="1"/>
  <c r="D36" i="4"/>
  <c r="C36" i="4"/>
  <c r="H35" i="4"/>
  <c r="G35" i="4"/>
  <c r="E35" i="4"/>
  <c r="F35" i="4" s="1"/>
  <c r="D35" i="4"/>
  <c r="C35" i="4"/>
  <c r="H31" i="4"/>
  <c r="G31" i="4"/>
  <c r="E31" i="4"/>
  <c r="F31" i="4" s="1"/>
  <c r="D31" i="4"/>
  <c r="C31" i="4"/>
  <c r="H30" i="4"/>
  <c r="G30" i="4"/>
  <c r="E30" i="4"/>
  <c r="F30" i="4" s="1"/>
  <c r="D30" i="4"/>
  <c r="C30" i="4"/>
  <c r="H29" i="4"/>
  <c r="G29" i="4"/>
  <c r="E29" i="4"/>
  <c r="F29" i="4" s="1"/>
  <c r="D29" i="4"/>
  <c r="C29" i="4"/>
  <c r="H28" i="4"/>
  <c r="G28" i="4"/>
  <c r="E28" i="4"/>
  <c r="F28" i="4" s="1"/>
  <c r="D28" i="4"/>
  <c r="C28" i="4"/>
  <c r="H27" i="4"/>
  <c r="G27" i="4"/>
  <c r="E27" i="4"/>
  <c r="F27" i="4" s="1"/>
  <c r="D27" i="4"/>
  <c r="C27" i="4"/>
  <c r="H23" i="4"/>
  <c r="G23" i="4"/>
  <c r="E23" i="4"/>
  <c r="F23" i="4" s="1"/>
  <c r="D23" i="4"/>
  <c r="C23" i="4"/>
  <c r="H22" i="4"/>
  <c r="G22" i="4"/>
  <c r="E22" i="4"/>
  <c r="F22" i="4" s="1"/>
  <c r="D22" i="4"/>
  <c r="C22" i="4"/>
  <c r="H21" i="4"/>
  <c r="G21" i="4"/>
  <c r="E21" i="4"/>
  <c r="F21" i="4" s="1"/>
  <c r="D21" i="4"/>
  <c r="C21" i="4"/>
  <c r="H20" i="4"/>
  <c r="G20" i="4"/>
  <c r="E20" i="4"/>
  <c r="F20" i="4" s="1"/>
  <c r="D20" i="4"/>
  <c r="C20" i="4"/>
  <c r="H19" i="4"/>
  <c r="G19" i="4"/>
  <c r="E19" i="4"/>
  <c r="F19" i="4" s="1"/>
  <c r="D19" i="4"/>
  <c r="C19" i="4"/>
  <c r="H15" i="4"/>
  <c r="G15" i="4"/>
  <c r="E15" i="4"/>
  <c r="F15" i="4" s="1"/>
  <c r="D15" i="4"/>
  <c r="C15" i="4"/>
  <c r="H14" i="4"/>
  <c r="G14" i="4"/>
  <c r="E14" i="4"/>
  <c r="F14" i="4" s="1"/>
  <c r="D14" i="4"/>
  <c r="C14" i="4"/>
  <c r="H13" i="4"/>
  <c r="G13" i="4"/>
  <c r="E13" i="4"/>
  <c r="F13" i="4" s="1"/>
  <c r="D13" i="4"/>
  <c r="C13" i="4"/>
  <c r="H12" i="4"/>
  <c r="G12" i="4"/>
  <c r="E12" i="4"/>
  <c r="F12" i="4" s="1"/>
  <c r="D12" i="4"/>
  <c r="C12" i="4"/>
  <c r="H8" i="4"/>
  <c r="G8" i="4"/>
  <c r="E8" i="4"/>
  <c r="F8" i="4" s="1"/>
  <c r="D8" i="4"/>
  <c r="C8" i="4"/>
  <c r="H7" i="4"/>
  <c r="G7" i="4"/>
  <c r="E7" i="4"/>
  <c r="F7" i="4" s="1"/>
  <c r="D7" i="4"/>
  <c r="C7" i="4"/>
  <c r="H6" i="4"/>
  <c r="G6" i="4"/>
  <c r="E6" i="4"/>
  <c r="F6" i="4" s="1"/>
  <c r="D6" i="4"/>
  <c r="C6" i="4"/>
  <c r="H221" i="1"/>
  <c r="G221" i="1"/>
  <c r="E221" i="1"/>
  <c r="F221" i="1" s="1"/>
  <c r="D221" i="1"/>
  <c r="H119" i="3"/>
  <c r="I119" i="3" s="1"/>
  <c r="C137" i="3" s="1"/>
  <c r="G119" i="3"/>
  <c r="E119" i="3"/>
  <c r="F119" i="3" s="1"/>
  <c r="D119" i="3"/>
  <c r="H97" i="4"/>
  <c r="I97" i="4" s="1"/>
  <c r="C116" i="4" s="1"/>
  <c r="G97" i="4"/>
  <c r="E97" i="4"/>
  <c r="F97" i="4" s="1"/>
  <c r="D97" i="4"/>
  <c r="H130" i="5"/>
  <c r="I130" i="5" s="1"/>
  <c r="C149" i="5" s="1"/>
  <c r="G130" i="5"/>
  <c r="E130" i="5"/>
  <c r="F130" i="5" s="1"/>
  <c r="D130" i="5"/>
  <c r="H97" i="6"/>
  <c r="I97" i="6" s="1"/>
  <c r="G97" i="6"/>
  <c r="E97" i="6"/>
  <c r="F97" i="6" s="1"/>
  <c r="D97" i="6"/>
  <c r="H120" i="7"/>
  <c r="I120" i="7" s="1"/>
  <c r="C138" i="7" s="1"/>
  <c r="G120" i="7"/>
  <c r="E120" i="7"/>
  <c r="F120" i="7" s="1"/>
  <c r="D120" i="7"/>
  <c r="H110" i="8"/>
  <c r="I110" i="8" s="1"/>
  <c r="C129" i="8" s="1"/>
  <c r="G110" i="8"/>
  <c r="E110" i="8"/>
  <c r="F110" i="8" s="1"/>
  <c r="D110" i="8"/>
  <c r="H105" i="9"/>
  <c r="I105" i="9" s="1"/>
  <c r="C124" i="9" s="1"/>
  <c r="G105" i="9"/>
  <c r="E105" i="9"/>
  <c r="F105" i="9" s="1"/>
  <c r="D105" i="9"/>
  <c r="H120" i="10"/>
  <c r="I120" i="10" s="1"/>
  <c r="C139" i="10" s="1"/>
  <c r="G120" i="10"/>
  <c r="E120" i="10"/>
  <c r="F120" i="10" s="1"/>
  <c r="D120" i="10"/>
  <c r="H114" i="10"/>
  <c r="I114" i="10" s="1"/>
  <c r="G114" i="10"/>
  <c r="E114" i="10"/>
  <c r="F114" i="10" s="1"/>
  <c r="D114" i="10"/>
  <c r="H99" i="9"/>
  <c r="I99" i="9" s="1"/>
  <c r="G99" i="9"/>
  <c r="E99" i="9"/>
  <c r="F99" i="9" s="1"/>
  <c r="D99" i="9"/>
  <c r="H104" i="8"/>
  <c r="I104" i="8" s="1"/>
  <c r="G104" i="8"/>
  <c r="E104" i="8"/>
  <c r="F104" i="8" s="1"/>
  <c r="D104" i="8"/>
  <c r="H114" i="7"/>
  <c r="I114" i="7" s="1"/>
  <c r="G114" i="7"/>
  <c r="E114" i="7"/>
  <c r="F114" i="7" s="1"/>
  <c r="D114" i="7"/>
  <c r="H91" i="6"/>
  <c r="I91" i="6" s="1"/>
  <c r="G91" i="6"/>
  <c r="E91" i="6"/>
  <c r="F91" i="6" s="1"/>
  <c r="D91" i="6"/>
  <c r="H124" i="5"/>
  <c r="I124" i="5" s="1"/>
  <c r="G124" i="5"/>
  <c r="E124" i="5"/>
  <c r="F124" i="5" s="1"/>
  <c r="D124" i="5"/>
  <c r="H91" i="4"/>
  <c r="I91" i="4" s="1"/>
  <c r="G91" i="4"/>
  <c r="E91" i="4"/>
  <c r="F91" i="4" s="1"/>
  <c r="D91" i="4"/>
  <c r="H114" i="3"/>
  <c r="I114" i="3" s="1"/>
  <c r="G114" i="3"/>
  <c r="E114" i="3"/>
  <c r="F114" i="3" s="1"/>
  <c r="D114" i="3"/>
  <c r="H211" i="1"/>
  <c r="I211" i="1" s="1"/>
  <c r="F211" i="1"/>
  <c r="G211" i="1" s="1"/>
  <c r="E211" i="1"/>
  <c r="I110" i="10"/>
  <c r="H109" i="10"/>
  <c r="G109" i="10"/>
  <c r="E109" i="10"/>
  <c r="F109" i="10" s="1"/>
  <c r="D109" i="10"/>
  <c r="C109" i="10"/>
  <c r="I106" i="10"/>
  <c r="H105" i="10"/>
  <c r="G105" i="10"/>
  <c r="E105" i="10"/>
  <c r="F105" i="10" s="1"/>
  <c r="D105" i="10"/>
  <c r="C105" i="10"/>
  <c r="I102" i="10"/>
  <c r="H101" i="10"/>
  <c r="G101" i="10"/>
  <c r="E101" i="10"/>
  <c r="F101" i="10" s="1"/>
  <c r="D101" i="10"/>
  <c r="C101" i="10"/>
  <c r="H94" i="9"/>
  <c r="G94" i="9"/>
  <c r="E94" i="9"/>
  <c r="F94" i="9" s="1"/>
  <c r="D94" i="9"/>
  <c r="C94" i="9"/>
  <c r="I91" i="9"/>
  <c r="H90" i="9"/>
  <c r="G90" i="9"/>
  <c r="E90" i="9"/>
  <c r="F90" i="9" s="1"/>
  <c r="D90" i="9"/>
  <c r="C90" i="9"/>
  <c r="I87" i="9"/>
  <c r="H86" i="9"/>
  <c r="G86" i="9"/>
  <c r="E86" i="9"/>
  <c r="F86" i="9" s="1"/>
  <c r="D86" i="9"/>
  <c r="C86" i="9"/>
  <c r="I100" i="8"/>
  <c r="H99" i="8"/>
  <c r="G99" i="8"/>
  <c r="E99" i="8"/>
  <c r="F99" i="8" s="1"/>
  <c r="D99" i="8"/>
  <c r="C99" i="8"/>
  <c r="I96" i="8"/>
  <c r="H95" i="8"/>
  <c r="G95" i="8"/>
  <c r="E95" i="8"/>
  <c r="F95" i="8" s="1"/>
  <c r="D95" i="8"/>
  <c r="C95" i="8"/>
  <c r="I110" i="7"/>
  <c r="H109" i="7"/>
  <c r="G109" i="7"/>
  <c r="E109" i="7"/>
  <c r="F109" i="7" s="1"/>
  <c r="D109" i="7"/>
  <c r="C109" i="7"/>
  <c r="I106" i="7"/>
  <c r="H105" i="7"/>
  <c r="G105" i="7"/>
  <c r="E105" i="7"/>
  <c r="F105" i="7" s="1"/>
  <c r="D105" i="7"/>
  <c r="C105" i="7"/>
  <c r="I87" i="6"/>
  <c r="H86" i="6"/>
  <c r="G86" i="6"/>
  <c r="E86" i="6"/>
  <c r="F86" i="6" s="1"/>
  <c r="D86" i="6"/>
  <c r="C86" i="6"/>
  <c r="I83" i="6"/>
  <c r="H82" i="6"/>
  <c r="G82" i="6"/>
  <c r="E82" i="6"/>
  <c r="F82" i="6" s="1"/>
  <c r="D82" i="6"/>
  <c r="C82" i="6"/>
  <c r="I120" i="5"/>
  <c r="H119" i="5"/>
  <c r="G119" i="5"/>
  <c r="E119" i="5"/>
  <c r="F119" i="5" s="1"/>
  <c r="D119" i="5"/>
  <c r="C119" i="5"/>
  <c r="I116" i="5"/>
  <c r="H115" i="5"/>
  <c r="G115" i="5"/>
  <c r="E115" i="5"/>
  <c r="F115" i="5" s="1"/>
  <c r="D115" i="5"/>
  <c r="C115" i="5"/>
  <c r="I87" i="4"/>
  <c r="H86" i="4"/>
  <c r="G86" i="4"/>
  <c r="E86" i="4"/>
  <c r="F86" i="4" s="1"/>
  <c r="D86" i="4"/>
  <c r="C86" i="4"/>
  <c r="I110" i="3"/>
  <c r="H109" i="3"/>
  <c r="G109" i="3"/>
  <c r="E109" i="3"/>
  <c r="F109" i="3" s="1"/>
  <c r="D109" i="3"/>
  <c r="C109" i="3"/>
  <c r="I207" i="1"/>
  <c r="H206" i="1"/>
  <c r="G206" i="1"/>
  <c r="E206" i="1"/>
  <c r="F206" i="1" s="1"/>
  <c r="D206" i="1"/>
  <c r="C206" i="1"/>
  <c r="H97" i="10"/>
  <c r="G97" i="10"/>
  <c r="E97" i="10"/>
  <c r="F97" i="10" s="1"/>
  <c r="D97" i="10"/>
  <c r="C97" i="10"/>
  <c r="H82" i="9"/>
  <c r="G82" i="9"/>
  <c r="E82" i="9"/>
  <c r="F82" i="9" s="1"/>
  <c r="D82" i="9"/>
  <c r="C82" i="9"/>
  <c r="H91" i="8"/>
  <c r="G91" i="8"/>
  <c r="E91" i="8"/>
  <c r="F91" i="8" s="1"/>
  <c r="D91" i="8"/>
  <c r="C91" i="8"/>
  <c r="H87" i="8"/>
  <c r="G87" i="8"/>
  <c r="E87" i="8"/>
  <c r="F87" i="8" s="1"/>
  <c r="D87" i="8"/>
  <c r="C87" i="8"/>
  <c r="H101" i="7"/>
  <c r="G101" i="7"/>
  <c r="E101" i="7"/>
  <c r="F101" i="7" s="1"/>
  <c r="D101" i="7"/>
  <c r="C101" i="7"/>
  <c r="H78" i="6"/>
  <c r="G78" i="6"/>
  <c r="E78" i="6"/>
  <c r="F78" i="6" s="1"/>
  <c r="D78" i="6"/>
  <c r="C78" i="6"/>
  <c r="H111" i="5"/>
  <c r="G111" i="5"/>
  <c r="E111" i="5"/>
  <c r="F111" i="5" s="1"/>
  <c r="D111" i="5"/>
  <c r="C111" i="5"/>
  <c r="H82" i="4"/>
  <c r="G82" i="4"/>
  <c r="E82" i="4"/>
  <c r="F82" i="4" s="1"/>
  <c r="D82" i="4"/>
  <c r="C82" i="4"/>
  <c r="H105" i="3"/>
  <c r="G105" i="3"/>
  <c r="E105" i="3"/>
  <c r="F105" i="3" s="1"/>
  <c r="D105" i="3"/>
  <c r="C105" i="3"/>
  <c r="G202" i="1"/>
  <c r="H202" i="1"/>
  <c r="I94" i="9" l="1"/>
  <c r="I96" i="9" s="1"/>
  <c r="I54" i="8"/>
  <c r="I82" i="4"/>
  <c r="C112" i="4" s="1"/>
  <c r="J11" i="9"/>
  <c r="J67" i="8"/>
  <c r="I111" i="5"/>
  <c r="C145" i="5" s="1"/>
  <c r="I87" i="8"/>
  <c r="I82" i="9"/>
  <c r="C120" i="9" s="1"/>
  <c r="J61" i="9"/>
  <c r="I86" i="4"/>
  <c r="I88" i="4" s="1"/>
  <c r="C113" i="4" s="1"/>
  <c r="J65" i="9"/>
  <c r="I86" i="6"/>
  <c r="I88" i="6" s="1"/>
  <c r="I99" i="8"/>
  <c r="I101" i="8" s="1"/>
  <c r="J67" i="4"/>
  <c r="I97" i="10"/>
  <c r="C135" i="10" s="1"/>
  <c r="J52" i="8"/>
  <c r="J46" i="3"/>
  <c r="J55" i="3"/>
  <c r="J65" i="10"/>
  <c r="I101" i="7"/>
  <c r="C134" i="7" s="1"/>
  <c r="I109" i="3"/>
  <c r="I111" i="3" s="1"/>
  <c r="C134" i="3" s="1"/>
  <c r="I82" i="6"/>
  <c r="I84" i="6" s="1"/>
  <c r="I95" i="8"/>
  <c r="I97" i="8" s="1"/>
  <c r="J60" i="5"/>
  <c r="J37" i="7"/>
  <c r="J40" i="8"/>
  <c r="J66" i="8"/>
  <c r="J45" i="10"/>
  <c r="J91" i="7"/>
  <c r="J80" i="8"/>
  <c r="J75" i="9"/>
  <c r="J45" i="3"/>
  <c r="J54" i="3"/>
  <c r="J77" i="10"/>
  <c r="J62" i="4"/>
  <c r="J19" i="7"/>
  <c r="J12" i="9"/>
  <c r="J15" i="9"/>
  <c r="J66" i="4"/>
  <c r="J20" i="7"/>
  <c r="J16" i="9"/>
  <c r="J57" i="3"/>
  <c r="J9" i="10"/>
  <c r="I91" i="8"/>
  <c r="I206" i="1"/>
  <c r="I208" i="1" s="1"/>
  <c r="C232" i="1" s="1"/>
  <c r="J39" i="8"/>
  <c r="J66" i="9"/>
  <c r="J65" i="3"/>
  <c r="I105" i="3"/>
  <c r="C133" i="3" s="1"/>
  <c r="I78" i="6"/>
  <c r="C111" i="6" s="1"/>
  <c r="J62" i="5"/>
  <c r="J79" i="5"/>
  <c r="J68" i="7"/>
  <c r="J90" i="7"/>
  <c r="J79" i="8"/>
  <c r="J74" i="9"/>
  <c r="J76" i="10"/>
  <c r="J21" i="9"/>
  <c r="J56" i="3"/>
  <c r="J85" i="3"/>
  <c r="J8" i="10"/>
  <c r="J61" i="5"/>
  <c r="J67" i="3"/>
  <c r="J66" i="10"/>
  <c r="J78" i="5"/>
  <c r="J20" i="9"/>
  <c r="J84" i="3"/>
  <c r="J46" i="10"/>
  <c r="I51" i="7"/>
  <c r="J51" i="7"/>
  <c r="I52" i="7"/>
  <c r="J52" i="7"/>
  <c r="I40" i="8"/>
  <c r="I39" i="8"/>
  <c r="I119" i="5"/>
  <c r="I121" i="5" s="1"/>
  <c r="I109" i="7"/>
  <c r="I111" i="7" s="1"/>
  <c r="I90" i="9"/>
  <c r="I92" i="9" s="1"/>
  <c r="I115" i="5"/>
  <c r="I117" i="5" s="1"/>
  <c r="I105" i="7"/>
  <c r="I107" i="7" s="1"/>
  <c r="I86" i="9"/>
  <c r="I88" i="9" s="1"/>
  <c r="I66" i="10"/>
  <c r="J54" i="10"/>
  <c r="I54" i="10"/>
  <c r="J55" i="10"/>
  <c r="I55" i="10"/>
  <c r="J47" i="10"/>
  <c r="I47" i="10"/>
  <c r="J48" i="10"/>
  <c r="I48" i="10"/>
  <c r="I45" i="10"/>
  <c r="I46" i="10"/>
  <c r="J38" i="10"/>
  <c r="I38" i="10"/>
  <c r="J39" i="10"/>
  <c r="I39" i="10"/>
  <c r="J31" i="10"/>
  <c r="I31" i="10"/>
  <c r="J32" i="10"/>
  <c r="I32" i="10"/>
  <c r="J30" i="10"/>
  <c r="I30" i="10"/>
  <c r="J23" i="10"/>
  <c r="I23" i="10"/>
  <c r="J24" i="10"/>
  <c r="I24" i="10"/>
  <c r="J22" i="10"/>
  <c r="I22" i="10"/>
  <c r="J15" i="10"/>
  <c r="I15" i="10"/>
  <c r="J16" i="10"/>
  <c r="I16" i="10"/>
  <c r="I8" i="10"/>
  <c r="I9" i="10"/>
  <c r="J7" i="10"/>
  <c r="I7" i="10"/>
  <c r="J6" i="10"/>
  <c r="I6" i="10"/>
  <c r="J85" i="10"/>
  <c r="I85" i="10"/>
  <c r="J86" i="10"/>
  <c r="I86" i="10"/>
  <c r="J87" i="10"/>
  <c r="I87" i="10"/>
  <c r="J88" i="10"/>
  <c r="I88" i="10"/>
  <c r="I76" i="10"/>
  <c r="I77" i="10"/>
  <c r="J78" i="10"/>
  <c r="I78" i="10"/>
  <c r="J79" i="10"/>
  <c r="I79" i="10"/>
  <c r="I109" i="10"/>
  <c r="I111" i="10" s="1"/>
  <c r="I105" i="10"/>
  <c r="I107" i="10" s="1"/>
  <c r="I101" i="10"/>
  <c r="I103" i="10" s="1"/>
  <c r="J93" i="10"/>
  <c r="I93" i="10"/>
  <c r="I94" i="10" s="1"/>
  <c r="J89" i="10"/>
  <c r="I89" i="10"/>
  <c r="J90" i="10"/>
  <c r="I90" i="10"/>
  <c r="J81" i="10"/>
  <c r="I81" i="10"/>
  <c r="J80" i="10"/>
  <c r="I80" i="10"/>
  <c r="J72" i="10"/>
  <c r="I72" i="10"/>
  <c r="I73" i="10" s="1"/>
  <c r="J68" i="10"/>
  <c r="I68" i="10"/>
  <c r="J67" i="10"/>
  <c r="I69" i="10"/>
  <c r="J61" i="10"/>
  <c r="I61" i="10"/>
  <c r="J60" i="10"/>
  <c r="I60" i="10"/>
  <c r="J56" i="10"/>
  <c r="I56" i="10"/>
  <c r="I49" i="10"/>
  <c r="J49" i="10"/>
  <c r="J50" i="10"/>
  <c r="I50" i="10"/>
  <c r="J40" i="10"/>
  <c r="I40" i="10"/>
  <c r="J41" i="10"/>
  <c r="I41" i="10"/>
  <c r="J34" i="10"/>
  <c r="I34" i="10"/>
  <c r="J33" i="10"/>
  <c r="I33" i="10"/>
  <c r="J26" i="10"/>
  <c r="I26" i="10"/>
  <c r="J25" i="10"/>
  <c r="I25" i="10"/>
  <c r="J18" i="10"/>
  <c r="I18" i="10"/>
  <c r="J17" i="10"/>
  <c r="I17" i="10"/>
  <c r="J10" i="10"/>
  <c r="I10" i="10"/>
  <c r="J11" i="10"/>
  <c r="I11" i="10"/>
  <c r="J101" i="3"/>
  <c r="I101" i="3"/>
  <c r="I102" i="3" s="1"/>
  <c r="J98" i="3"/>
  <c r="I98" i="3"/>
  <c r="I99" i="3" s="1"/>
  <c r="J94" i="3"/>
  <c r="I94" i="3"/>
  <c r="J95" i="3"/>
  <c r="I95" i="3"/>
  <c r="J93" i="3"/>
  <c r="I93" i="3"/>
  <c r="J88" i="3"/>
  <c r="I88" i="3"/>
  <c r="J89" i="3"/>
  <c r="I89" i="3"/>
  <c r="J86" i="3"/>
  <c r="I86" i="3"/>
  <c r="J87" i="3"/>
  <c r="I87" i="3"/>
  <c r="I84" i="3"/>
  <c r="I85" i="3"/>
  <c r="J82" i="3"/>
  <c r="I82" i="3"/>
  <c r="J83" i="3"/>
  <c r="I83" i="3"/>
  <c r="J80" i="3"/>
  <c r="I80" i="3"/>
  <c r="J81" i="3"/>
  <c r="I81" i="3"/>
  <c r="J76" i="3"/>
  <c r="I76" i="3"/>
  <c r="I77" i="3" s="1"/>
  <c r="J71" i="3"/>
  <c r="I71" i="3"/>
  <c r="J72" i="3"/>
  <c r="I72" i="3"/>
  <c r="J66" i="3"/>
  <c r="I66" i="3"/>
  <c r="I67" i="3"/>
  <c r="I65" i="3"/>
  <c r="J60" i="3"/>
  <c r="I60" i="3"/>
  <c r="J61" i="3"/>
  <c r="I61" i="3"/>
  <c r="J58" i="3"/>
  <c r="I58" i="3"/>
  <c r="J59" i="3"/>
  <c r="I59" i="3"/>
  <c r="I56" i="3"/>
  <c r="I57" i="3"/>
  <c r="I54" i="3"/>
  <c r="I55" i="3"/>
  <c r="J49" i="3"/>
  <c r="I49" i="3"/>
  <c r="J50" i="3"/>
  <c r="I50" i="3"/>
  <c r="J47" i="3"/>
  <c r="I47" i="3"/>
  <c r="J48" i="3"/>
  <c r="I48" i="3"/>
  <c r="I45" i="3"/>
  <c r="I46" i="3"/>
  <c r="J43" i="3"/>
  <c r="I43" i="3"/>
  <c r="J44" i="3"/>
  <c r="I44" i="3"/>
  <c r="J39" i="3"/>
  <c r="I39" i="3"/>
  <c r="I40" i="3" s="1"/>
  <c r="J34" i="3"/>
  <c r="I34" i="3"/>
  <c r="J35" i="3"/>
  <c r="I35" i="3"/>
  <c r="J32" i="3"/>
  <c r="I32" i="3"/>
  <c r="J33" i="3"/>
  <c r="I33" i="3"/>
  <c r="J30" i="3"/>
  <c r="I30" i="3"/>
  <c r="J31" i="3"/>
  <c r="I31" i="3"/>
  <c r="J29" i="3"/>
  <c r="I29" i="3"/>
  <c r="J24" i="3"/>
  <c r="I24" i="3"/>
  <c r="J25" i="3"/>
  <c r="I25" i="3"/>
  <c r="J23" i="3"/>
  <c r="I23" i="3"/>
  <c r="J17" i="3"/>
  <c r="I17" i="3"/>
  <c r="J18" i="3"/>
  <c r="I18" i="3"/>
  <c r="J16" i="3"/>
  <c r="I16" i="3"/>
  <c r="J11" i="3"/>
  <c r="I11" i="3"/>
  <c r="J12" i="3"/>
  <c r="I12" i="3"/>
  <c r="I10" i="3"/>
  <c r="J10" i="3"/>
  <c r="J8" i="3"/>
  <c r="I8" i="3"/>
  <c r="J9" i="3"/>
  <c r="I9" i="3"/>
  <c r="J6" i="3"/>
  <c r="I6" i="3"/>
  <c r="J7" i="3"/>
  <c r="I7" i="3"/>
  <c r="J77" i="9"/>
  <c r="I77" i="9"/>
  <c r="J78" i="9"/>
  <c r="I78" i="9"/>
  <c r="J76" i="9"/>
  <c r="I76" i="9"/>
  <c r="I74" i="9"/>
  <c r="I75" i="9"/>
  <c r="J69" i="9"/>
  <c r="I69" i="9"/>
  <c r="J70" i="9"/>
  <c r="I70" i="9"/>
  <c r="J67" i="9"/>
  <c r="I67" i="9"/>
  <c r="J68" i="9"/>
  <c r="I68" i="9"/>
  <c r="I65" i="9"/>
  <c r="I66" i="9"/>
  <c r="J60" i="9"/>
  <c r="I60" i="9"/>
  <c r="I61" i="9"/>
  <c r="J59" i="9"/>
  <c r="I59" i="9"/>
  <c r="J54" i="9"/>
  <c r="I54" i="9"/>
  <c r="J55" i="9"/>
  <c r="I55" i="9"/>
  <c r="J53" i="9"/>
  <c r="I53" i="9"/>
  <c r="J49" i="9"/>
  <c r="I49" i="9"/>
  <c r="J44" i="9"/>
  <c r="I44" i="9"/>
  <c r="J45" i="9"/>
  <c r="I45" i="9"/>
  <c r="J43" i="9"/>
  <c r="I43" i="9"/>
  <c r="J38" i="9"/>
  <c r="I38" i="9"/>
  <c r="J39" i="9"/>
  <c r="I39" i="9"/>
  <c r="J36" i="9"/>
  <c r="I36" i="9"/>
  <c r="J37" i="9"/>
  <c r="I37" i="9"/>
  <c r="J31" i="9"/>
  <c r="I31" i="9"/>
  <c r="J32" i="9"/>
  <c r="I32" i="9"/>
  <c r="J30" i="9"/>
  <c r="I30" i="9"/>
  <c r="J28" i="9"/>
  <c r="I28" i="9"/>
  <c r="J29" i="9"/>
  <c r="I29" i="9"/>
  <c r="J23" i="9"/>
  <c r="I23" i="9"/>
  <c r="J24" i="9"/>
  <c r="I24" i="9"/>
  <c r="J22" i="9"/>
  <c r="I22" i="9"/>
  <c r="I20" i="9"/>
  <c r="I21" i="9"/>
  <c r="I15" i="9"/>
  <c r="I16" i="9"/>
  <c r="J13" i="9"/>
  <c r="I13" i="9"/>
  <c r="J14" i="9"/>
  <c r="I14" i="9"/>
  <c r="I11" i="9"/>
  <c r="I12" i="9"/>
  <c r="J6" i="9"/>
  <c r="I6" i="9"/>
  <c r="J7" i="9"/>
  <c r="I7" i="9"/>
  <c r="J83" i="8"/>
  <c r="I83" i="8"/>
  <c r="I84" i="8" s="1"/>
  <c r="C131" i="8" s="1"/>
  <c r="I79" i="8"/>
  <c r="I80" i="8"/>
  <c r="J78" i="8"/>
  <c r="I78" i="8"/>
  <c r="J76" i="8"/>
  <c r="I76" i="8"/>
  <c r="J77" i="8"/>
  <c r="I77" i="8"/>
  <c r="J71" i="8"/>
  <c r="I71" i="8"/>
  <c r="J72" i="8"/>
  <c r="I72" i="8"/>
  <c r="J70" i="8"/>
  <c r="I70" i="8"/>
  <c r="I68" i="8"/>
  <c r="J68" i="8"/>
  <c r="I69" i="8"/>
  <c r="J69" i="8"/>
  <c r="I66" i="8"/>
  <c r="I67" i="8"/>
  <c r="J62" i="8"/>
  <c r="I62" i="8"/>
  <c r="I63" i="8" s="1"/>
  <c r="J58" i="8"/>
  <c r="I58" i="8"/>
  <c r="I59" i="8" s="1"/>
  <c r="J53" i="8"/>
  <c r="I53" i="8"/>
  <c r="J54" i="8"/>
  <c r="I52" i="8"/>
  <c r="J47" i="8"/>
  <c r="I47" i="8"/>
  <c r="J48" i="8"/>
  <c r="I48" i="8"/>
  <c r="J46" i="8"/>
  <c r="J41" i="8"/>
  <c r="I41" i="8"/>
  <c r="J42" i="8"/>
  <c r="I42" i="8"/>
  <c r="J34" i="8"/>
  <c r="I34" i="8"/>
  <c r="J35" i="8"/>
  <c r="I35" i="8"/>
  <c r="J32" i="8"/>
  <c r="I32" i="8"/>
  <c r="J33" i="8"/>
  <c r="I33" i="8"/>
  <c r="J30" i="8"/>
  <c r="I30" i="8"/>
  <c r="J31" i="8"/>
  <c r="I31" i="8"/>
  <c r="J25" i="8"/>
  <c r="I25" i="8"/>
  <c r="J26" i="8"/>
  <c r="I26" i="8"/>
  <c r="J24" i="8"/>
  <c r="I24" i="8"/>
  <c r="J22" i="8"/>
  <c r="I22" i="8"/>
  <c r="J23" i="8"/>
  <c r="I23" i="8"/>
  <c r="J17" i="8"/>
  <c r="I17" i="8"/>
  <c r="J18" i="8"/>
  <c r="I18" i="8"/>
  <c r="J16" i="8"/>
  <c r="I16" i="8"/>
  <c r="J11" i="8"/>
  <c r="I11" i="8"/>
  <c r="J12" i="8"/>
  <c r="I12" i="8"/>
  <c r="J10" i="8"/>
  <c r="I10" i="8"/>
  <c r="J8" i="8"/>
  <c r="I8" i="8"/>
  <c r="J9" i="8"/>
  <c r="I9" i="8"/>
  <c r="J6" i="8"/>
  <c r="I6" i="8"/>
  <c r="J7" i="8"/>
  <c r="I7" i="8"/>
  <c r="J97" i="7"/>
  <c r="I97" i="7"/>
  <c r="I98" i="7" s="1"/>
  <c r="J94" i="7"/>
  <c r="I94" i="7"/>
  <c r="I95" i="7" s="1"/>
  <c r="I90" i="7"/>
  <c r="I91" i="7"/>
  <c r="J88" i="7"/>
  <c r="I88" i="7"/>
  <c r="J89" i="7"/>
  <c r="I89" i="7"/>
  <c r="J84" i="7"/>
  <c r="I84" i="7"/>
  <c r="I85" i="7" s="1"/>
  <c r="J79" i="7"/>
  <c r="I79" i="7"/>
  <c r="J80" i="7"/>
  <c r="I80" i="7"/>
  <c r="J77" i="7"/>
  <c r="I77" i="7"/>
  <c r="J78" i="7"/>
  <c r="I78" i="7"/>
  <c r="I68" i="7"/>
  <c r="I69" i="7" s="1"/>
  <c r="J72" i="7"/>
  <c r="I72" i="7"/>
  <c r="J73" i="7"/>
  <c r="I73" i="7"/>
  <c r="J63" i="7"/>
  <c r="I63" i="7"/>
  <c r="J64" i="7"/>
  <c r="I64" i="7"/>
  <c r="J58" i="7"/>
  <c r="I58" i="7"/>
  <c r="J59" i="7"/>
  <c r="I59" i="7"/>
  <c r="J56" i="7"/>
  <c r="I56" i="7"/>
  <c r="J57" i="7"/>
  <c r="I57" i="7"/>
  <c r="J46" i="7"/>
  <c r="I46" i="7"/>
  <c r="J47" i="7"/>
  <c r="I47" i="7"/>
  <c r="J45" i="7"/>
  <c r="I45" i="7"/>
  <c r="J43" i="7"/>
  <c r="I43" i="7"/>
  <c r="J44" i="7"/>
  <c r="I44" i="7"/>
  <c r="J38" i="7"/>
  <c r="I38" i="7"/>
  <c r="J39" i="7"/>
  <c r="I39" i="7"/>
  <c r="I37" i="7"/>
  <c r="J35" i="7"/>
  <c r="I35" i="7"/>
  <c r="J36" i="7"/>
  <c r="I36" i="7"/>
  <c r="J30" i="7"/>
  <c r="I30" i="7"/>
  <c r="J31" i="7"/>
  <c r="I31" i="7"/>
  <c r="J28" i="7"/>
  <c r="I28" i="7"/>
  <c r="J29" i="7"/>
  <c r="I29" i="7"/>
  <c r="J26" i="7"/>
  <c r="I26" i="7"/>
  <c r="J27" i="7"/>
  <c r="I27" i="7"/>
  <c r="J21" i="7"/>
  <c r="I21" i="7"/>
  <c r="J22" i="7"/>
  <c r="I22" i="7"/>
  <c r="I19" i="7"/>
  <c r="I20" i="7"/>
  <c r="J17" i="7"/>
  <c r="I17" i="7"/>
  <c r="J18" i="7"/>
  <c r="I18" i="7"/>
  <c r="J12" i="7"/>
  <c r="I12" i="7"/>
  <c r="J13" i="7"/>
  <c r="I13" i="7"/>
  <c r="J10" i="7"/>
  <c r="I10" i="7"/>
  <c r="J11" i="7"/>
  <c r="I11" i="7"/>
  <c r="J8" i="7"/>
  <c r="I8" i="7"/>
  <c r="J9" i="7"/>
  <c r="I9" i="7"/>
  <c r="J6" i="7"/>
  <c r="I6" i="7"/>
  <c r="J7" i="7"/>
  <c r="I7" i="7"/>
  <c r="J74" i="6"/>
  <c r="I74" i="6"/>
  <c r="I75" i="6" s="1"/>
  <c r="C117" i="6" s="1"/>
  <c r="J71" i="6"/>
  <c r="I71" i="6"/>
  <c r="I72" i="6" s="1"/>
  <c r="J66" i="6"/>
  <c r="I66" i="6"/>
  <c r="J67" i="6"/>
  <c r="J64" i="6"/>
  <c r="I64" i="6"/>
  <c r="J65" i="6"/>
  <c r="I65" i="6"/>
  <c r="J62" i="6"/>
  <c r="I62" i="6"/>
  <c r="J63" i="6"/>
  <c r="I63" i="6"/>
  <c r="J57" i="6"/>
  <c r="I57" i="6"/>
  <c r="J58" i="6"/>
  <c r="I58" i="6"/>
  <c r="J53" i="6"/>
  <c r="I53" i="6"/>
  <c r="J52" i="6"/>
  <c r="I52" i="6"/>
  <c r="J48" i="6"/>
  <c r="I48" i="6"/>
  <c r="J47" i="6"/>
  <c r="I47" i="6"/>
  <c r="J42" i="6"/>
  <c r="I42" i="6"/>
  <c r="J43" i="6"/>
  <c r="I43" i="6"/>
  <c r="J40" i="6"/>
  <c r="I40" i="6"/>
  <c r="J41" i="6"/>
  <c r="I41" i="6"/>
  <c r="J35" i="6"/>
  <c r="I35" i="6"/>
  <c r="J36" i="6"/>
  <c r="I36" i="6"/>
  <c r="J33" i="6"/>
  <c r="I33" i="6"/>
  <c r="J34" i="6"/>
  <c r="I34" i="6"/>
  <c r="J31" i="6"/>
  <c r="I31" i="6"/>
  <c r="J32" i="6"/>
  <c r="I32" i="6"/>
  <c r="J26" i="6"/>
  <c r="I26" i="6"/>
  <c r="J27" i="6"/>
  <c r="I27" i="6"/>
  <c r="I24" i="6"/>
  <c r="J24" i="6"/>
  <c r="I25" i="6"/>
  <c r="J25" i="6"/>
  <c r="J22" i="6"/>
  <c r="I22" i="6"/>
  <c r="J23" i="6"/>
  <c r="I23" i="6"/>
  <c r="J17" i="6"/>
  <c r="I17" i="6"/>
  <c r="J18" i="6"/>
  <c r="I18" i="6"/>
  <c r="J15" i="6"/>
  <c r="I15" i="6"/>
  <c r="J16" i="6"/>
  <c r="I16" i="6"/>
  <c r="J10" i="6"/>
  <c r="I10" i="6"/>
  <c r="J11" i="6"/>
  <c r="I11" i="6"/>
  <c r="J8" i="6"/>
  <c r="I8" i="6"/>
  <c r="J9" i="6"/>
  <c r="I9" i="6"/>
  <c r="J6" i="6"/>
  <c r="I6" i="6"/>
  <c r="J7" i="6"/>
  <c r="I7" i="6"/>
  <c r="J106" i="5"/>
  <c r="I106" i="5"/>
  <c r="J107" i="5"/>
  <c r="I107" i="5"/>
  <c r="J104" i="5"/>
  <c r="I104" i="5"/>
  <c r="J105" i="5"/>
  <c r="I105" i="5"/>
  <c r="J99" i="5"/>
  <c r="I99" i="5"/>
  <c r="J100" i="5"/>
  <c r="I100" i="5"/>
  <c r="J98" i="5"/>
  <c r="I98" i="5"/>
  <c r="J93" i="5"/>
  <c r="I93" i="5"/>
  <c r="J94" i="5"/>
  <c r="I94" i="5"/>
  <c r="J88" i="5"/>
  <c r="I88" i="5"/>
  <c r="J89" i="5"/>
  <c r="I89" i="5"/>
  <c r="J83" i="5"/>
  <c r="I83" i="5"/>
  <c r="J84" i="5"/>
  <c r="I84" i="5"/>
  <c r="I78" i="5"/>
  <c r="I79" i="5"/>
  <c r="J74" i="5"/>
  <c r="I74" i="5"/>
  <c r="J73" i="5"/>
  <c r="I73" i="5"/>
  <c r="J68" i="5"/>
  <c r="I68" i="5"/>
  <c r="J69" i="5"/>
  <c r="I69" i="5"/>
  <c r="J63" i="5"/>
  <c r="I63" i="5"/>
  <c r="J64" i="5"/>
  <c r="I64" i="5"/>
  <c r="I60" i="5"/>
  <c r="I61" i="5"/>
  <c r="I62" i="5"/>
  <c r="J58" i="5"/>
  <c r="I58" i="5"/>
  <c r="J57" i="5"/>
  <c r="I57" i="5"/>
  <c r="J59" i="5"/>
  <c r="I59" i="5"/>
  <c r="I52" i="5"/>
  <c r="J52" i="5"/>
  <c r="I51" i="5"/>
  <c r="J51" i="5"/>
  <c r="I53" i="5"/>
  <c r="J53" i="5"/>
  <c r="J49" i="5"/>
  <c r="I49" i="5"/>
  <c r="J48" i="5"/>
  <c r="I48" i="5"/>
  <c r="J50" i="5"/>
  <c r="I50" i="5"/>
  <c r="J43" i="5"/>
  <c r="I43" i="5"/>
  <c r="J42" i="5"/>
  <c r="I42" i="5"/>
  <c r="J44" i="5"/>
  <c r="I44" i="5"/>
  <c r="J41" i="5"/>
  <c r="I41" i="5"/>
  <c r="J40" i="5"/>
  <c r="I40" i="5"/>
  <c r="J35" i="5"/>
  <c r="I35" i="5"/>
  <c r="J34" i="5"/>
  <c r="I34" i="5"/>
  <c r="J36" i="5"/>
  <c r="I36" i="5"/>
  <c r="J33" i="5"/>
  <c r="I33" i="5"/>
  <c r="J32" i="5"/>
  <c r="I32" i="5"/>
  <c r="J27" i="5"/>
  <c r="I27" i="5"/>
  <c r="J26" i="5"/>
  <c r="I26" i="5"/>
  <c r="J28" i="5"/>
  <c r="I28" i="5"/>
  <c r="J25" i="5"/>
  <c r="I25" i="5"/>
  <c r="J24" i="5"/>
  <c r="I24" i="5"/>
  <c r="I18" i="5"/>
  <c r="J18" i="5"/>
  <c r="I19" i="5"/>
  <c r="J19" i="5"/>
  <c r="I20" i="5"/>
  <c r="J20" i="5"/>
  <c r="J12" i="5"/>
  <c r="I12" i="5"/>
  <c r="J13" i="5"/>
  <c r="I13" i="5"/>
  <c r="J14" i="5"/>
  <c r="I14" i="5"/>
  <c r="J7" i="5"/>
  <c r="I7" i="5"/>
  <c r="J6" i="5"/>
  <c r="I6" i="5"/>
  <c r="J8" i="5"/>
  <c r="I8" i="5"/>
  <c r="J77" i="4"/>
  <c r="I77" i="4"/>
  <c r="J76" i="4"/>
  <c r="I76" i="4"/>
  <c r="J78" i="4"/>
  <c r="I78" i="4"/>
  <c r="J74" i="4"/>
  <c r="I74" i="4"/>
  <c r="J75" i="4"/>
  <c r="I75" i="4"/>
  <c r="J69" i="4"/>
  <c r="I69" i="4"/>
  <c r="J68" i="4"/>
  <c r="I68" i="4"/>
  <c r="J70" i="4"/>
  <c r="I70" i="4"/>
  <c r="I66" i="4"/>
  <c r="I67" i="4"/>
  <c r="J60" i="4"/>
  <c r="I60" i="4"/>
  <c r="J61" i="4"/>
  <c r="I61" i="4"/>
  <c r="I62" i="4"/>
  <c r="J59" i="4"/>
  <c r="I59" i="4"/>
  <c r="J58" i="4"/>
  <c r="I58" i="4"/>
  <c r="J53" i="4"/>
  <c r="I53" i="4"/>
  <c r="J52" i="4"/>
  <c r="I52" i="4"/>
  <c r="J54" i="4"/>
  <c r="I54" i="4"/>
  <c r="J42" i="4"/>
  <c r="I42" i="4"/>
  <c r="J41" i="4"/>
  <c r="J43" i="4"/>
  <c r="I43" i="4"/>
  <c r="J47" i="4"/>
  <c r="I47" i="4"/>
  <c r="J46" i="4"/>
  <c r="J48" i="4"/>
  <c r="I48" i="4"/>
  <c r="J37" i="4"/>
  <c r="I37" i="4"/>
  <c r="J36" i="4"/>
  <c r="I36" i="4"/>
  <c r="J38" i="4"/>
  <c r="I38" i="4"/>
  <c r="J35" i="4"/>
  <c r="I35" i="4"/>
  <c r="J30" i="4"/>
  <c r="I30" i="4"/>
  <c r="J29" i="4"/>
  <c r="I29" i="4"/>
  <c r="J31" i="4"/>
  <c r="I31" i="4"/>
  <c r="J28" i="4"/>
  <c r="I28" i="4"/>
  <c r="J27" i="4"/>
  <c r="I27" i="4"/>
  <c r="J22" i="4"/>
  <c r="I22" i="4"/>
  <c r="J21" i="4"/>
  <c r="I21" i="4"/>
  <c r="J23" i="4"/>
  <c r="I23" i="4"/>
  <c r="I20" i="4"/>
  <c r="J20" i="4"/>
  <c r="J19" i="4"/>
  <c r="I19" i="4"/>
  <c r="J14" i="4"/>
  <c r="I14" i="4"/>
  <c r="J13" i="4"/>
  <c r="I13" i="4"/>
  <c r="J15" i="4"/>
  <c r="I15" i="4"/>
  <c r="J12" i="4"/>
  <c r="I12" i="4"/>
  <c r="J7" i="4"/>
  <c r="I7" i="4"/>
  <c r="J8" i="4"/>
  <c r="I8" i="4"/>
  <c r="J6" i="4"/>
  <c r="I6" i="4"/>
  <c r="I82" i="10" l="1"/>
  <c r="I17" i="9"/>
  <c r="I25" i="9"/>
  <c r="I33" i="9"/>
  <c r="I49" i="8"/>
  <c r="C140" i="7"/>
  <c r="I68" i="6"/>
  <c r="C110" i="6" s="1"/>
  <c r="I44" i="4"/>
  <c r="I49" i="4"/>
  <c r="I96" i="3"/>
  <c r="I43" i="8"/>
  <c r="I62" i="3"/>
  <c r="I42" i="10"/>
  <c r="I51" i="10"/>
  <c r="I51" i="3"/>
  <c r="I54" i="5"/>
  <c r="I73" i="3"/>
  <c r="C131" i="3" s="1"/>
  <c r="C125" i="8"/>
  <c r="J108" i="9"/>
  <c r="I109" i="9" s="1"/>
  <c r="C122" i="9" s="1"/>
  <c r="I24" i="4"/>
  <c r="I32" i="4"/>
  <c r="C112" i="6"/>
  <c r="C126" i="8"/>
  <c r="I85" i="5"/>
  <c r="I65" i="5"/>
  <c r="I40" i="9"/>
  <c r="I74" i="7"/>
  <c r="J100" i="4"/>
  <c r="I71" i="9"/>
  <c r="I90" i="3"/>
  <c r="C135" i="7"/>
  <c r="I9" i="4"/>
  <c r="C107" i="4" s="1"/>
  <c r="I46" i="9"/>
  <c r="I79" i="9"/>
  <c r="I13" i="8"/>
  <c r="I81" i="8"/>
  <c r="I79" i="4"/>
  <c r="I65" i="7"/>
  <c r="I8" i="9"/>
  <c r="I55" i="4"/>
  <c r="I21" i="5"/>
  <c r="I90" i="5"/>
  <c r="I49" i="6"/>
  <c r="I32" i="7"/>
  <c r="I81" i="7"/>
  <c r="I19" i="8"/>
  <c r="I27" i="8"/>
  <c r="I19" i="3"/>
  <c r="C139" i="3"/>
  <c r="I63" i="4"/>
  <c r="I75" i="5"/>
  <c r="I95" i="5"/>
  <c r="I54" i="6"/>
  <c r="I48" i="7"/>
  <c r="J100" i="6"/>
  <c r="I101" i="6" s="1"/>
  <c r="C113" i="6" s="1"/>
  <c r="I12" i="6"/>
  <c r="I9" i="5"/>
  <c r="I15" i="5"/>
  <c r="I29" i="5"/>
  <c r="J113" i="8"/>
  <c r="I114" i="8" s="1"/>
  <c r="C127" i="8" s="1"/>
  <c r="I62" i="9"/>
  <c r="C146" i="5"/>
  <c r="I40" i="7"/>
  <c r="I73" i="8"/>
  <c r="I60" i="7"/>
  <c r="J122" i="3"/>
  <c r="I68" i="3"/>
  <c r="I12" i="10"/>
  <c r="C130" i="10" s="1"/>
  <c r="I62" i="10"/>
  <c r="C133" i="10" s="1"/>
  <c r="I80" i="5"/>
  <c r="I39" i="4"/>
  <c r="C109" i="4" s="1"/>
  <c r="I70" i="5"/>
  <c r="I19" i="6"/>
  <c r="I28" i="6"/>
  <c r="I44" i="6"/>
  <c r="I59" i="6"/>
  <c r="I92" i="7"/>
  <c r="I36" i="8"/>
  <c r="I37" i="5"/>
  <c r="J123" i="7"/>
  <c r="I124" i="7" s="1"/>
  <c r="C136" i="7" s="1"/>
  <c r="C123" i="8"/>
  <c r="I51" i="9"/>
  <c r="I13" i="3"/>
  <c r="I19" i="10"/>
  <c r="I35" i="10"/>
  <c r="I45" i="5"/>
  <c r="I56" i="9"/>
  <c r="I36" i="3"/>
  <c r="J123" i="10"/>
  <c r="I124" i="10" s="1"/>
  <c r="C137" i="10" s="1"/>
  <c r="C121" i="9"/>
  <c r="I16" i="4"/>
  <c r="I71" i="4"/>
  <c r="J133" i="5"/>
  <c r="I134" i="5" s="1"/>
  <c r="C147" i="5" s="1"/>
  <c r="I101" i="5"/>
  <c r="I108" i="5"/>
  <c r="I37" i="6"/>
  <c r="I14" i="7"/>
  <c r="I23" i="7"/>
  <c r="I55" i="8"/>
  <c r="I27" i="10"/>
  <c r="I57" i="10"/>
  <c r="I53" i="7"/>
  <c r="C136" i="10"/>
  <c r="I91" i="10"/>
  <c r="C134" i="10" l="1"/>
  <c r="C116" i="9"/>
  <c r="C115" i="9"/>
  <c r="I101" i="4"/>
  <c r="C114" i="4" s="1"/>
  <c r="C110" i="4"/>
  <c r="I123" i="3"/>
  <c r="C135" i="3" s="1"/>
  <c r="C122" i="8"/>
  <c r="C132" i="10"/>
  <c r="C109" i="6"/>
  <c r="C132" i="3"/>
  <c r="C142" i="5"/>
  <c r="C130" i="3"/>
  <c r="I26" i="3"/>
  <c r="C129" i="3" s="1"/>
  <c r="C121" i="8"/>
  <c r="C108" i="4"/>
  <c r="C108" i="6"/>
  <c r="C117" i="9"/>
  <c r="C111" i="4"/>
  <c r="C120" i="8"/>
  <c r="C132" i="7"/>
  <c r="C131" i="7"/>
  <c r="C119" i="9"/>
  <c r="C124" i="8"/>
  <c r="C130" i="7"/>
  <c r="C133" i="7"/>
  <c r="C107" i="6"/>
  <c r="C118" i="9"/>
  <c r="C106" i="6"/>
  <c r="C128" i="3"/>
  <c r="C143" i="5"/>
  <c r="C140" i="5"/>
  <c r="C141" i="5"/>
  <c r="C144" i="5"/>
  <c r="C129" i="7"/>
  <c r="C202" i="1" l="1"/>
  <c r="I202" i="1" s="1"/>
  <c r="C231" i="1" s="1"/>
  <c r="D202" i="1"/>
  <c r="E202" i="1"/>
  <c r="F202" i="1" s="1"/>
  <c r="H198" i="1"/>
  <c r="G198" i="1"/>
  <c r="E198" i="1"/>
  <c r="F198" i="1" s="1"/>
  <c r="D198" i="1"/>
  <c r="H197" i="1"/>
  <c r="G197" i="1"/>
  <c r="E197" i="1"/>
  <c r="F197" i="1" s="1"/>
  <c r="D197" i="1"/>
  <c r="C197" i="1"/>
  <c r="H196" i="1"/>
  <c r="G196" i="1"/>
  <c r="E196" i="1"/>
  <c r="D196" i="1"/>
  <c r="C196" i="1"/>
  <c r="H195" i="1"/>
  <c r="G195" i="1"/>
  <c r="E195" i="1"/>
  <c r="F195" i="1" s="1"/>
  <c r="D195" i="1"/>
  <c r="C195" i="1"/>
  <c r="H194" i="1"/>
  <c r="G194" i="1"/>
  <c r="E194" i="1"/>
  <c r="F194" i="1" s="1"/>
  <c r="D194" i="1"/>
  <c r="C194" i="1"/>
  <c r="H190" i="1"/>
  <c r="G190" i="1"/>
  <c r="E190" i="1"/>
  <c r="F190" i="1" s="1"/>
  <c r="D190" i="1"/>
  <c r="H189" i="1"/>
  <c r="G189" i="1"/>
  <c r="E189" i="1"/>
  <c r="F189" i="1" s="1"/>
  <c r="D189" i="1"/>
  <c r="C189" i="1"/>
  <c r="H188" i="1"/>
  <c r="G188" i="1"/>
  <c r="E188" i="1"/>
  <c r="F188" i="1" s="1"/>
  <c r="D188" i="1"/>
  <c r="C188" i="1"/>
  <c r="H187" i="1"/>
  <c r="G187" i="1"/>
  <c r="E187" i="1"/>
  <c r="F187" i="1" s="1"/>
  <c r="D187" i="1"/>
  <c r="C187" i="1"/>
  <c r="H186" i="1"/>
  <c r="G186" i="1"/>
  <c r="E186" i="1"/>
  <c r="F186" i="1" s="1"/>
  <c r="D186" i="1"/>
  <c r="C186" i="1"/>
  <c r="H182" i="1"/>
  <c r="G182" i="1"/>
  <c r="E182" i="1"/>
  <c r="F182" i="1" s="1"/>
  <c r="D182" i="1"/>
  <c r="H181" i="1"/>
  <c r="G181" i="1"/>
  <c r="E181" i="1"/>
  <c r="F181" i="1" s="1"/>
  <c r="D181" i="1"/>
  <c r="C181" i="1"/>
  <c r="H180" i="1"/>
  <c r="G180" i="1"/>
  <c r="E180" i="1"/>
  <c r="F180" i="1" s="1"/>
  <c r="D180" i="1"/>
  <c r="C180" i="1"/>
  <c r="H179" i="1"/>
  <c r="G179" i="1"/>
  <c r="E179" i="1"/>
  <c r="F179" i="1" s="1"/>
  <c r="D179" i="1"/>
  <c r="C179" i="1"/>
  <c r="H178" i="1"/>
  <c r="G178" i="1"/>
  <c r="E178" i="1"/>
  <c r="F178" i="1" s="1"/>
  <c r="D178" i="1"/>
  <c r="C178" i="1"/>
  <c r="H174" i="1"/>
  <c r="G174" i="1"/>
  <c r="E174" i="1"/>
  <c r="F174" i="1" s="1"/>
  <c r="D174" i="1"/>
  <c r="C174" i="1"/>
  <c r="H173" i="1"/>
  <c r="G173" i="1"/>
  <c r="E173" i="1"/>
  <c r="F173" i="1" s="1"/>
  <c r="D173" i="1"/>
  <c r="C173" i="1"/>
  <c r="H172" i="1"/>
  <c r="G172" i="1"/>
  <c r="E172" i="1"/>
  <c r="F172" i="1" s="1"/>
  <c r="D172" i="1"/>
  <c r="C172" i="1"/>
  <c r="H171" i="1"/>
  <c r="G171" i="1"/>
  <c r="E171" i="1"/>
  <c r="F171" i="1" s="1"/>
  <c r="D171" i="1"/>
  <c r="C171" i="1"/>
  <c r="H167" i="1"/>
  <c r="G167" i="1"/>
  <c r="E167" i="1"/>
  <c r="F167" i="1" s="1"/>
  <c r="D167" i="1"/>
  <c r="C167" i="1"/>
  <c r="H166" i="1"/>
  <c r="G166" i="1"/>
  <c r="E166" i="1"/>
  <c r="F166" i="1" s="1"/>
  <c r="D166" i="1"/>
  <c r="C166" i="1"/>
  <c r="H165" i="1"/>
  <c r="G165" i="1"/>
  <c r="E165" i="1"/>
  <c r="F165" i="1" s="1"/>
  <c r="D165" i="1"/>
  <c r="C165" i="1"/>
  <c r="H161" i="1"/>
  <c r="G161" i="1"/>
  <c r="E161" i="1"/>
  <c r="F161" i="1" s="1"/>
  <c r="D161" i="1"/>
  <c r="C161" i="1"/>
  <c r="H160" i="1"/>
  <c r="G160" i="1"/>
  <c r="E160" i="1"/>
  <c r="F160" i="1" s="1"/>
  <c r="D160" i="1"/>
  <c r="C160" i="1"/>
  <c r="H159" i="1"/>
  <c r="G159" i="1"/>
  <c r="E159" i="1"/>
  <c r="F159" i="1" s="1"/>
  <c r="D159" i="1"/>
  <c r="C159" i="1"/>
  <c r="H155" i="1"/>
  <c r="G155" i="1"/>
  <c r="E155" i="1"/>
  <c r="F155" i="1" s="1"/>
  <c r="D155" i="1"/>
  <c r="C155" i="1"/>
  <c r="H154" i="1"/>
  <c r="G154" i="1"/>
  <c r="E154" i="1"/>
  <c r="F154" i="1" s="1"/>
  <c r="D154" i="1"/>
  <c r="C154" i="1"/>
  <c r="H153" i="1"/>
  <c r="G153" i="1"/>
  <c r="E153" i="1"/>
  <c r="F153" i="1" s="1"/>
  <c r="D153" i="1"/>
  <c r="C153" i="1"/>
  <c r="H149" i="1"/>
  <c r="G149" i="1"/>
  <c r="E149" i="1"/>
  <c r="F149" i="1" s="1"/>
  <c r="D149" i="1"/>
  <c r="C149" i="1"/>
  <c r="H148" i="1"/>
  <c r="G148" i="1"/>
  <c r="E148" i="1"/>
  <c r="F148" i="1" s="1"/>
  <c r="D148" i="1"/>
  <c r="C148" i="1"/>
  <c r="H147" i="1"/>
  <c r="G147" i="1"/>
  <c r="E147" i="1"/>
  <c r="F147" i="1" s="1"/>
  <c r="D147" i="1"/>
  <c r="C147" i="1"/>
  <c r="H143" i="1"/>
  <c r="G143" i="1"/>
  <c r="E143" i="1"/>
  <c r="F143" i="1" s="1"/>
  <c r="D143" i="1"/>
  <c r="C143" i="1"/>
  <c r="H142" i="1"/>
  <c r="G142" i="1"/>
  <c r="E142" i="1"/>
  <c r="F142" i="1" s="1"/>
  <c r="D142" i="1"/>
  <c r="C142" i="1"/>
  <c r="H138" i="1"/>
  <c r="G138" i="1"/>
  <c r="E138" i="1"/>
  <c r="F138" i="1" s="1"/>
  <c r="D138" i="1"/>
  <c r="C138" i="1"/>
  <c r="H137" i="1"/>
  <c r="G137" i="1"/>
  <c r="E137" i="1"/>
  <c r="F137" i="1" s="1"/>
  <c r="D137" i="1"/>
  <c r="C137" i="1"/>
  <c r="H136" i="1"/>
  <c r="G136" i="1"/>
  <c r="E136" i="1"/>
  <c r="F136" i="1" s="1"/>
  <c r="D136" i="1"/>
  <c r="C136" i="1"/>
  <c r="H135" i="1"/>
  <c r="G135" i="1"/>
  <c r="E135" i="1"/>
  <c r="F135" i="1" s="1"/>
  <c r="D135" i="1"/>
  <c r="C135" i="1"/>
  <c r="H134" i="1"/>
  <c r="G134" i="1"/>
  <c r="E134" i="1"/>
  <c r="F134" i="1" s="1"/>
  <c r="D134" i="1"/>
  <c r="C134" i="1"/>
  <c r="H130" i="1"/>
  <c r="G130" i="1"/>
  <c r="E130" i="1"/>
  <c r="F130" i="1" s="1"/>
  <c r="D130" i="1"/>
  <c r="C130" i="1"/>
  <c r="H129" i="1"/>
  <c r="G129" i="1"/>
  <c r="E129" i="1"/>
  <c r="F129" i="1" s="1"/>
  <c r="D129" i="1"/>
  <c r="C129" i="1"/>
  <c r="H128" i="1"/>
  <c r="G128" i="1"/>
  <c r="E128" i="1"/>
  <c r="F128" i="1" s="1"/>
  <c r="D128" i="1"/>
  <c r="C128" i="1"/>
  <c r="H127" i="1"/>
  <c r="G127" i="1"/>
  <c r="E127" i="1"/>
  <c r="F127" i="1" s="1"/>
  <c r="D127" i="1"/>
  <c r="C127" i="1"/>
  <c r="H123" i="1"/>
  <c r="G123" i="1"/>
  <c r="E123" i="1"/>
  <c r="F123" i="1" s="1"/>
  <c r="D123" i="1"/>
  <c r="C123" i="1"/>
  <c r="H122" i="1"/>
  <c r="G122" i="1"/>
  <c r="E122" i="1"/>
  <c r="F122" i="1" s="1"/>
  <c r="D122" i="1"/>
  <c r="C122" i="1"/>
  <c r="H121" i="1"/>
  <c r="G121" i="1"/>
  <c r="E121" i="1"/>
  <c r="F121" i="1" s="1"/>
  <c r="D121" i="1"/>
  <c r="C121" i="1"/>
  <c r="H120" i="1"/>
  <c r="G120" i="1"/>
  <c r="E120" i="1"/>
  <c r="F120" i="1" s="1"/>
  <c r="D120" i="1"/>
  <c r="C120" i="1"/>
  <c r="H116" i="1"/>
  <c r="G116" i="1"/>
  <c r="E116" i="1"/>
  <c r="F116" i="1" s="1"/>
  <c r="D116" i="1"/>
  <c r="C116" i="1"/>
  <c r="H115" i="1"/>
  <c r="G115" i="1"/>
  <c r="E115" i="1"/>
  <c r="F115" i="1" s="1"/>
  <c r="D115" i="1"/>
  <c r="C115" i="1"/>
  <c r="H114" i="1"/>
  <c r="G114" i="1"/>
  <c r="E114" i="1"/>
  <c r="F114" i="1" s="1"/>
  <c r="D114" i="1"/>
  <c r="C114" i="1"/>
  <c r="H113" i="1"/>
  <c r="G113" i="1"/>
  <c r="E113" i="1"/>
  <c r="F113" i="1" s="1"/>
  <c r="D113" i="1"/>
  <c r="C113" i="1"/>
  <c r="H112" i="1"/>
  <c r="G112" i="1"/>
  <c r="E112" i="1"/>
  <c r="F112" i="1" s="1"/>
  <c r="D112" i="1"/>
  <c r="C112" i="1"/>
  <c r="H108" i="1"/>
  <c r="G108" i="1"/>
  <c r="E108" i="1"/>
  <c r="F108" i="1" s="1"/>
  <c r="D108" i="1"/>
  <c r="C108" i="1"/>
  <c r="H107" i="1"/>
  <c r="G107" i="1"/>
  <c r="E107" i="1"/>
  <c r="F107" i="1" s="1"/>
  <c r="D107" i="1"/>
  <c r="C107" i="1"/>
  <c r="H106" i="1"/>
  <c r="G106" i="1"/>
  <c r="E106" i="1"/>
  <c r="F106" i="1" s="1"/>
  <c r="D106" i="1"/>
  <c r="C106" i="1"/>
  <c r="H105" i="1"/>
  <c r="G105" i="1"/>
  <c r="E105" i="1"/>
  <c r="F105" i="1" s="1"/>
  <c r="D105" i="1"/>
  <c r="C105" i="1"/>
  <c r="H104" i="1"/>
  <c r="G104" i="1"/>
  <c r="E104" i="1"/>
  <c r="F104" i="1" s="1"/>
  <c r="D104" i="1"/>
  <c r="C104" i="1"/>
  <c r="H103" i="1"/>
  <c r="G103" i="1"/>
  <c r="E103" i="1"/>
  <c r="F103" i="1" s="1"/>
  <c r="D103" i="1"/>
  <c r="C103" i="1"/>
  <c r="H99" i="1"/>
  <c r="G99" i="1"/>
  <c r="E99" i="1"/>
  <c r="F99" i="1" s="1"/>
  <c r="D99" i="1"/>
  <c r="C99" i="1"/>
  <c r="H98" i="1"/>
  <c r="G98" i="1"/>
  <c r="E98" i="1"/>
  <c r="F98" i="1" s="1"/>
  <c r="D98" i="1"/>
  <c r="C98" i="1"/>
  <c r="H97" i="1"/>
  <c r="G97" i="1"/>
  <c r="E97" i="1"/>
  <c r="F97" i="1" s="1"/>
  <c r="D97" i="1"/>
  <c r="C97" i="1"/>
  <c r="H96" i="1"/>
  <c r="G96" i="1"/>
  <c r="E96" i="1"/>
  <c r="F96" i="1" s="1"/>
  <c r="D96" i="1"/>
  <c r="C96" i="1"/>
  <c r="H92" i="1"/>
  <c r="G92" i="1"/>
  <c r="E92" i="1"/>
  <c r="F92" i="1" s="1"/>
  <c r="D92" i="1"/>
  <c r="C92" i="1"/>
  <c r="H91" i="1"/>
  <c r="G91" i="1"/>
  <c r="E91" i="1"/>
  <c r="F91" i="1" s="1"/>
  <c r="D91" i="1"/>
  <c r="C91" i="1"/>
  <c r="H90" i="1"/>
  <c r="G90" i="1"/>
  <c r="E90" i="1"/>
  <c r="F90" i="1" s="1"/>
  <c r="D90" i="1"/>
  <c r="C90" i="1"/>
  <c r="H89" i="1"/>
  <c r="G89" i="1"/>
  <c r="E89" i="1"/>
  <c r="F89" i="1" s="1"/>
  <c r="D89" i="1"/>
  <c r="C89" i="1"/>
  <c r="H88" i="1"/>
  <c r="G88" i="1"/>
  <c r="E88" i="1"/>
  <c r="F88" i="1" s="1"/>
  <c r="D88" i="1"/>
  <c r="C88" i="1"/>
  <c r="H84" i="1"/>
  <c r="G84" i="1"/>
  <c r="E84" i="1"/>
  <c r="F84" i="1" s="1"/>
  <c r="D84" i="1"/>
  <c r="C84" i="1"/>
  <c r="H83" i="1"/>
  <c r="G83" i="1"/>
  <c r="E83" i="1"/>
  <c r="F83" i="1" s="1"/>
  <c r="D83" i="1"/>
  <c r="C83" i="1"/>
  <c r="H82" i="1"/>
  <c r="G82" i="1"/>
  <c r="E82" i="1"/>
  <c r="F82" i="1" s="1"/>
  <c r="D82" i="1"/>
  <c r="C82" i="1"/>
  <c r="H81" i="1"/>
  <c r="G81" i="1"/>
  <c r="E81" i="1"/>
  <c r="F81" i="1" s="1"/>
  <c r="D81" i="1"/>
  <c r="C81" i="1"/>
  <c r="H80" i="1"/>
  <c r="G80" i="1"/>
  <c r="E80" i="1"/>
  <c r="F80" i="1" s="1"/>
  <c r="D80" i="1"/>
  <c r="C80" i="1"/>
  <c r="H79" i="1"/>
  <c r="G79" i="1"/>
  <c r="E79" i="1"/>
  <c r="F79" i="1" s="1"/>
  <c r="D79" i="1"/>
  <c r="C79" i="1"/>
  <c r="H75" i="1"/>
  <c r="G75" i="1"/>
  <c r="E75" i="1"/>
  <c r="F75" i="1" s="1"/>
  <c r="D75" i="1"/>
  <c r="C75" i="1"/>
  <c r="H74" i="1"/>
  <c r="G74" i="1"/>
  <c r="E74" i="1"/>
  <c r="F74" i="1" s="1"/>
  <c r="D74" i="1"/>
  <c r="C74" i="1"/>
  <c r="H73" i="1"/>
  <c r="G73" i="1"/>
  <c r="E73" i="1"/>
  <c r="F73" i="1" s="1"/>
  <c r="D73" i="1"/>
  <c r="C73" i="1"/>
  <c r="H72" i="1"/>
  <c r="G72" i="1"/>
  <c r="E72" i="1"/>
  <c r="F72" i="1" s="1"/>
  <c r="D72" i="1"/>
  <c r="C72" i="1"/>
  <c r="H68" i="1"/>
  <c r="G68" i="1"/>
  <c r="E68" i="1"/>
  <c r="F68" i="1" s="1"/>
  <c r="D68" i="1"/>
  <c r="C68" i="1"/>
  <c r="H67" i="1"/>
  <c r="G67" i="1"/>
  <c r="E67" i="1"/>
  <c r="F67" i="1" s="1"/>
  <c r="D67" i="1"/>
  <c r="C67" i="1"/>
  <c r="H66" i="1"/>
  <c r="G66" i="1"/>
  <c r="E66" i="1"/>
  <c r="F66" i="1" s="1"/>
  <c r="D66" i="1"/>
  <c r="C66" i="1"/>
  <c r="H65" i="1"/>
  <c r="G65" i="1"/>
  <c r="E65" i="1"/>
  <c r="F65" i="1" s="1"/>
  <c r="D65" i="1"/>
  <c r="C65" i="1"/>
  <c r="H61" i="1"/>
  <c r="G61" i="1"/>
  <c r="E61" i="1"/>
  <c r="F61" i="1" s="1"/>
  <c r="D61" i="1"/>
  <c r="C61" i="1"/>
  <c r="H60" i="1"/>
  <c r="G60" i="1"/>
  <c r="E60" i="1"/>
  <c r="F60" i="1" s="1"/>
  <c r="D60" i="1"/>
  <c r="C60" i="1"/>
  <c r="H59" i="1"/>
  <c r="G59" i="1"/>
  <c r="E59" i="1"/>
  <c r="F59" i="1" s="1"/>
  <c r="D59" i="1"/>
  <c r="C59" i="1"/>
  <c r="H58" i="1"/>
  <c r="G58" i="1"/>
  <c r="E58" i="1"/>
  <c r="F58" i="1" s="1"/>
  <c r="D58" i="1"/>
  <c r="C58" i="1"/>
  <c r="H54" i="1"/>
  <c r="G54" i="1"/>
  <c r="E54" i="1"/>
  <c r="D54" i="1"/>
  <c r="C54" i="1"/>
  <c r="J54" i="1" s="1"/>
  <c r="H53" i="1"/>
  <c r="G53" i="1"/>
  <c r="E53" i="1"/>
  <c r="F53" i="1" s="1"/>
  <c r="D53" i="1"/>
  <c r="C53" i="1"/>
  <c r="H52" i="1"/>
  <c r="G52" i="1"/>
  <c r="E52" i="1"/>
  <c r="F52" i="1" s="1"/>
  <c r="D52" i="1"/>
  <c r="C52" i="1"/>
  <c r="H51" i="1"/>
  <c r="G51" i="1"/>
  <c r="E51" i="1"/>
  <c r="F51" i="1" s="1"/>
  <c r="D51" i="1"/>
  <c r="C51" i="1"/>
  <c r="H47" i="1"/>
  <c r="G47" i="1"/>
  <c r="E47" i="1"/>
  <c r="D47" i="1"/>
  <c r="C47" i="1"/>
  <c r="H46" i="1"/>
  <c r="G46" i="1"/>
  <c r="E46" i="1"/>
  <c r="F46" i="1" s="1"/>
  <c r="D46" i="1"/>
  <c r="C46" i="1"/>
  <c r="H45" i="1"/>
  <c r="G45" i="1"/>
  <c r="E45" i="1"/>
  <c r="F45" i="1" s="1"/>
  <c r="D45" i="1"/>
  <c r="C45" i="1"/>
  <c r="H44" i="1"/>
  <c r="G44" i="1"/>
  <c r="E44" i="1"/>
  <c r="F44" i="1" s="1"/>
  <c r="D44" i="1"/>
  <c r="C44" i="1"/>
  <c r="H43" i="1"/>
  <c r="G43" i="1"/>
  <c r="E43" i="1"/>
  <c r="F43" i="1" s="1"/>
  <c r="D43" i="1"/>
  <c r="C43" i="1"/>
  <c r="H39" i="1"/>
  <c r="G39" i="1"/>
  <c r="E39" i="1"/>
  <c r="D39" i="1"/>
  <c r="C39" i="1"/>
  <c r="J39" i="1" s="1"/>
  <c r="H38" i="1"/>
  <c r="G38" i="1"/>
  <c r="E38" i="1"/>
  <c r="F38" i="1" s="1"/>
  <c r="D38" i="1"/>
  <c r="C38" i="1"/>
  <c r="H37" i="1"/>
  <c r="G37" i="1"/>
  <c r="E37" i="1"/>
  <c r="F37" i="1" s="1"/>
  <c r="D37" i="1"/>
  <c r="C37" i="1"/>
  <c r="H36" i="1"/>
  <c r="G36" i="1"/>
  <c r="E36" i="1"/>
  <c r="F36" i="1" s="1"/>
  <c r="D36" i="1"/>
  <c r="C36" i="1"/>
  <c r="H35" i="1"/>
  <c r="G35" i="1"/>
  <c r="E35" i="1"/>
  <c r="F35" i="1" s="1"/>
  <c r="D35" i="1"/>
  <c r="C35" i="1"/>
  <c r="H34" i="1"/>
  <c r="G34" i="1"/>
  <c r="E34" i="1"/>
  <c r="F34" i="1" s="1"/>
  <c r="D34" i="1"/>
  <c r="C34" i="1"/>
  <c r="H30" i="1"/>
  <c r="G30" i="1"/>
  <c r="E30" i="1"/>
  <c r="F30" i="1" s="1"/>
  <c r="D30" i="1"/>
  <c r="C30" i="1"/>
  <c r="H29" i="1"/>
  <c r="G29" i="1"/>
  <c r="E29" i="1"/>
  <c r="F29" i="1" s="1"/>
  <c r="D29" i="1"/>
  <c r="C29" i="1"/>
  <c r="H28" i="1"/>
  <c r="G28" i="1"/>
  <c r="E28" i="1"/>
  <c r="F28" i="1" s="1"/>
  <c r="D28" i="1"/>
  <c r="C28" i="1"/>
  <c r="H27" i="1"/>
  <c r="G27" i="1"/>
  <c r="E27" i="1"/>
  <c r="F27" i="1" s="1"/>
  <c r="D27" i="1"/>
  <c r="C27" i="1"/>
  <c r="H23" i="1"/>
  <c r="G23" i="1"/>
  <c r="E23" i="1"/>
  <c r="F23" i="1" s="1"/>
  <c r="D23" i="1"/>
  <c r="C23" i="1"/>
  <c r="F22" i="1"/>
  <c r="J22" i="1" s="1"/>
  <c r="H21" i="1"/>
  <c r="G21" i="1"/>
  <c r="E21" i="1"/>
  <c r="F21" i="1" s="1"/>
  <c r="D21" i="1"/>
  <c r="C21" i="1"/>
  <c r="H20" i="1"/>
  <c r="G20" i="1"/>
  <c r="E20" i="1"/>
  <c r="F20" i="1" s="1"/>
  <c r="D20" i="1"/>
  <c r="C20" i="1"/>
  <c r="H16" i="1"/>
  <c r="G16" i="1"/>
  <c r="E16" i="1"/>
  <c r="F16" i="1" s="1"/>
  <c r="D16" i="1"/>
  <c r="C16" i="1"/>
  <c r="F15" i="1"/>
  <c r="I15" i="1" s="1"/>
  <c r="H14" i="1"/>
  <c r="G14" i="1"/>
  <c r="E14" i="1"/>
  <c r="F14" i="1" s="1"/>
  <c r="D14" i="1"/>
  <c r="C14" i="1"/>
  <c r="H13" i="1"/>
  <c r="G13" i="1"/>
  <c r="E13" i="1"/>
  <c r="F13" i="1" s="1"/>
  <c r="D13" i="1"/>
  <c r="C13" i="1"/>
  <c r="F8" i="1"/>
  <c r="J8" i="1" s="1"/>
  <c r="H9" i="1"/>
  <c r="G9" i="1"/>
  <c r="E9" i="1"/>
  <c r="F9" i="1" s="1"/>
  <c r="D9" i="1"/>
  <c r="C9" i="1"/>
  <c r="H7" i="1"/>
  <c r="G7" i="1"/>
  <c r="E7" i="1"/>
  <c r="F7" i="1" s="1"/>
  <c r="D7" i="1"/>
  <c r="C7" i="1"/>
  <c r="H6" i="1"/>
  <c r="G6" i="1"/>
  <c r="E6" i="1"/>
  <c r="F6" i="1" s="1"/>
  <c r="D6" i="1"/>
  <c r="C6" i="1"/>
  <c r="I174" i="1" l="1"/>
  <c r="J107" i="1"/>
  <c r="J142" i="1"/>
  <c r="J179" i="1"/>
  <c r="I16" i="1"/>
  <c r="J72" i="1"/>
  <c r="J134" i="1"/>
  <c r="J148" i="1"/>
  <c r="I160" i="1"/>
  <c r="I143" i="1"/>
  <c r="J143" i="1"/>
  <c r="I108" i="1"/>
  <c r="J108" i="1"/>
  <c r="I136" i="1"/>
  <c r="J136" i="1"/>
  <c r="J135" i="1"/>
  <c r="I161" i="1"/>
  <c r="I8" i="1"/>
  <c r="I39" i="1"/>
  <c r="J15" i="1"/>
  <c r="I53" i="1"/>
  <c r="I38" i="1"/>
  <c r="I107" i="1"/>
  <c r="J73" i="1"/>
  <c r="J180" i="1"/>
  <c r="I142" i="1"/>
  <c r="I144" i="1" s="1"/>
  <c r="J197" i="1"/>
  <c r="I197" i="1"/>
  <c r="J198" i="1"/>
  <c r="J196" i="1"/>
  <c r="I196" i="1"/>
  <c r="J194" i="1"/>
  <c r="I194" i="1"/>
  <c r="J195" i="1"/>
  <c r="I195" i="1"/>
  <c r="J189" i="1"/>
  <c r="I189" i="1"/>
  <c r="J190" i="1"/>
  <c r="J188" i="1"/>
  <c r="I188" i="1"/>
  <c r="J186" i="1"/>
  <c r="I186" i="1"/>
  <c r="J187" i="1"/>
  <c r="I187" i="1"/>
  <c r="J181" i="1"/>
  <c r="I181" i="1"/>
  <c r="J182" i="1"/>
  <c r="I179" i="1"/>
  <c r="I180" i="1"/>
  <c r="J178" i="1"/>
  <c r="I178" i="1"/>
  <c r="J173" i="1"/>
  <c r="I173" i="1"/>
  <c r="J174" i="1"/>
  <c r="J171" i="1"/>
  <c r="I171" i="1"/>
  <c r="J172" i="1"/>
  <c r="I172" i="1"/>
  <c r="J166" i="1"/>
  <c r="I166" i="1"/>
  <c r="J167" i="1"/>
  <c r="I167" i="1"/>
  <c r="J165" i="1"/>
  <c r="I165" i="1"/>
  <c r="J160" i="1"/>
  <c r="J161" i="1"/>
  <c r="J159" i="1"/>
  <c r="I159" i="1"/>
  <c r="J154" i="1"/>
  <c r="I154" i="1"/>
  <c r="I148" i="1"/>
  <c r="J137" i="1"/>
  <c r="I137" i="1"/>
  <c r="J138" i="1"/>
  <c r="I138" i="1"/>
  <c r="I134" i="1"/>
  <c r="I135" i="1"/>
  <c r="J129" i="1"/>
  <c r="I129" i="1"/>
  <c r="J130" i="1"/>
  <c r="I130" i="1"/>
  <c r="J127" i="1"/>
  <c r="I127" i="1"/>
  <c r="J128" i="1"/>
  <c r="I128" i="1"/>
  <c r="J122" i="1"/>
  <c r="I122" i="1"/>
  <c r="J123" i="1"/>
  <c r="I123" i="1"/>
  <c r="J120" i="1"/>
  <c r="I120" i="1"/>
  <c r="J121" i="1"/>
  <c r="I121" i="1"/>
  <c r="J115" i="1"/>
  <c r="I115" i="1"/>
  <c r="J116" i="1"/>
  <c r="I116" i="1"/>
  <c r="J114" i="1"/>
  <c r="I114" i="1"/>
  <c r="J112" i="1"/>
  <c r="I112" i="1"/>
  <c r="J113" i="1"/>
  <c r="I113" i="1"/>
  <c r="J106" i="1"/>
  <c r="I106" i="1"/>
  <c r="J105" i="1"/>
  <c r="I105" i="1"/>
  <c r="J103" i="1"/>
  <c r="I103" i="1"/>
  <c r="J104" i="1"/>
  <c r="I104" i="1"/>
  <c r="I99" i="1"/>
  <c r="J99" i="1"/>
  <c r="I98" i="1"/>
  <c r="J98" i="1"/>
  <c r="J96" i="1"/>
  <c r="I96" i="1"/>
  <c r="J97" i="1"/>
  <c r="I97" i="1"/>
  <c r="J91" i="1"/>
  <c r="I91" i="1"/>
  <c r="J92" i="1"/>
  <c r="I92" i="1"/>
  <c r="J90" i="1"/>
  <c r="I90" i="1"/>
  <c r="J89" i="1"/>
  <c r="I89" i="1"/>
  <c r="J88" i="1"/>
  <c r="I88" i="1"/>
  <c r="J83" i="1"/>
  <c r="I83" i="1"/>
  <c r="J84" i="1"/>
  <c r="I84" i="1"/>
  <c r="J81" i="1"/>
  <c r="I81" i="1"/>
  <c r="J82" i="1"/>
  <c r="I82" i="1"/>
  <c r="J79" i="1"/>
  <c r="I79" i="1"/>
  <c r="J80" i="1"/>
  <c r="I80" i="1"/>
  <c r="J74" i="1"/>
  <c r="I74" i="1"/>
  <c r="J75" i="1"/>
  <c r="I75" i="1"/>
  <c r="I72" i="1"/>
  <c r="I73" i="1"/>
  <c r="J67" i="1"/>
  <c r="I67" i="1"/>
  <c r="J68" i="1"/>
  <c r="I68" i="1"/>
  <c r="J65" i="1"/>
  <c r="I65" i="1"/>
  <c r="J66" i="1"/>
  <c r="I66" i="1"/>
  <c r="I21" i="1"/>
  <c r="J21" i="1"/>
  <c r="I36" i="1"/>
  <c r="J36" i="1"/>
  <c r="I44" i="1"/>
  <c r="J44" i="1"/>
  <c r="J53" i="1"/>
  <c r="J38" i="1"/>
  <c r="I37" i="1"/>
  <c r="J37" i="1"/>
  <c r="I43" i="1"/>
  <c r="J43" i="1"/>
  <c r="J6" i="1"/>
  <c r="J7" i="1"/>
  <c r="J16" i="1"/>
  <c r="J60" i="1"/>
  <c r="I60" i="1"/>
  <c r="J61" i="1"/>
  <c r="I61" i="1"/>
  <c r="J58" i="1"/>
  <c r="I58" i="1"/>
  <c r="J59" i="1"/>
  <c r="I59" i="1"/>
  <c r="I54" i="1"/>
  <c r="J51" i="1"/>
  <c r="I51" i="1"/>
  <c r="J52" i="1"/>
  <c r="I52" i="1"/>
  <c r="J46" i="1"/>
  <c r="I46" i="1"/>
  <c r="J47" i="1"/>
  <c r="I47" i="1"/>
  <c r="J45" i="1"/>
  <c r="I45" i="1"/>
  <c r="J34" i="1"/>
  <c r="I34" i="1"/>
  <c r="J35" i="1"/>
  <c r="I35" i="1"/>
  <c r="J30" i="1"/>
  <c r="I30" i="1"/>
  <c r="J29" i="1"/>
  <c r="I29" i="1"/>
  <c r="J27" i="1"/>
  <c r="I27" i="1"/>
  <c r="J28" i="1"/>
  <c r="I28" i="1"/>
  <c r="J20" i="1"/>
  <c r="I20" i="1"/>
  <c r="J23" i="1"/>
  <c r="I23" i="1"/>
  <c r="I22" i="1"/>
  <c r="I13" i="1"/>
  <c r="J13" i="1"/>
  <c r="J14" i="1"/>
  <c r="I14" i="1"/>
  <c r="J9" i="1"/>
  <c r="I9" i="1"/>
  <c r="I7" i="1"/>
  <c r="I6" i="1"/>
  <c r="I139" i="1" l="1"/>
  <c r="I162" i="1"/>
  <c r="I168" i="1"/>
  <c r="I93" i="1"/>
  <c r="I124" i="1"/>
  <c r="I131" i="1"/>
  <c r="I183" i="1"/>
  <c r="I69" i="1"/>
  <c r="I85" i="1"/>
  <c r="I76" i="1"/>
  <c r="I62" i="1"/>
  <c r="I175" i="1"/>
  <c r="I191" i="1"/>
  <c r="I48" i="1"/>
  <c r="I199" i="1"/>
  <c r="I55" i="1"/>
  <c r="I100" i="1"/>
  <c r="I109" i="1"/>
  <c r="I117" i="1"/>
  <c r="I17" i="1"/>
  <c r="I40" i="1"/>
  <c r="I31" i="1"/>
  <c r="I24" i="1"/>
  <c r="I10" i="1"/>
  <c r="C227" i="1" l="1"/>
  <c r="C228" i="1"/>
  <c r="C226" i="1"/>
  <c r="C230" i="1"/>
  <c r="C126" i="2"/>
  <c r="C124" i="2"/>
  <c r="C122" i="2"/>
  <c r="C123" i="2"/>
  <c r="C121" i="2"/>
  <c r="C120" i="2"/>
  <c r="C119" i="2"/>
  <c r="C118" i="2"/>
  <c r="C117" i="2"/>
  <c r="B155" i="1"/>
  <c r="B153" i="1"/>
  <c r="B149" i="1"/>
  <c r="B147" i="1"/>
  <c r="J153" i="1" l="1"/>
  <c r="I153" i="1"/>
  <c r="J147" i="1"/>
  <c r="I147" i="1"/>
  <c r="I149" i="1"/>
  <c r="J149" i="1"/>
  <c r="J155" i="1"/>
  <c r="I155" i="1"/>
  <c r="I150" i="1" l="1"/>
  <c r="J220" i="1"/>
  <c r="I221" i="1" s="1"/>
  <c r="C233" i="1" s="1"/>
  <c r="I156" i="1"/>
  <c r="C229" i="1" l="1"/>
</calcChain>
</file>

<file path=xl/comments1.xml><?xml version="1.0" encoding="utf-8"?>
<comments xmlns="http://schemas.openxmlformats.org/spreadsheetml/2006/main">
  <authors>
    <author>Rhythima Shinde</author>
    <author/>
  </authors>
  <commentList>
    <comment ref="J220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221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0.xml><?xml version="1.0" encoding="utf-8"?>
<comments xmlns="http://schemas.openxmlformats.org/spreadsheetml/2006/main">
  <authors>
    <author>Rhythima Shinde</author>
    <author/>
  </authors>
  <commentList>
    <comment ref="J12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67" authorId="0" shapeId="0">
      <text>
        <r>
          <rPr>
            <sz val="11"/>
            <color rgb="FF000000"/>
            <rFont val="Calibri"/>
            <family val="2"/>
            <charset val="1"/>
          </rPr>
          <t>This is slightly different in Viola’s thesis (p. 47), but I guess you adjusted that on purpose.</t>
        </r>
      </text>
    </comment>
    <comment ref="B87" authorId="0" shapeId="0">
      <text>
        <r>
          <rPr>
            <sz val="11"/>
            <color rgb="FF000000"/>
            <rFont val="Calibri"/>
            <family val="2"/>
            <charset val="1"/>
          </rPr>
          <t>This was 6.36, which I think is incorrect</t>
        </r>
      </text>
    </comment>
    <comment ref="B10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Was 73.1, I think 75 is correct
</t>
        </r>
      </text>
    </comment>
  </commentList>
</comments>
</file>

<file path=xl/comments3.xml><?xml version="1.0" encoding="utf-8"?>
<comments xmlns="http://schemas.openxmlformats.org/spreadsheetml/2006/main">
  <authors>
    <author/>
    <author>Rhythima Shinde</author>
  </authors>
  <commentList>
    <comment ref="B116" authorId="0" shapeId="0">
      <text>
        <r>
          <rPr>
            <sz val="11"/>
            <color rgb="FF000000"/>
            <rFont val="Calibri"/>
            <family val="2"/>
            <charset val="1"/>
          </rPr>
          <t>Heating coverage is not 100%, maybe it’s 2 sources, p. 50</t>
        </r>
      </text>
    </comment>
    <comment ref="J122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4.xml><?xml version="1.0" encoding="utf-8"?>
<comments xmlns="http://schemas.openxmlformats.org/spreadsheetml/2006/main">
  <authors>
    <author>Rhythima Shinde</author>
    <author/>
  </authors>
  <commentList>
    <comment ref="J100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1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5.xml><?xml version="1.0" encoding="utf-8"?>
<comments xmlns="http://schemas.openxmlformats.org/spreadsheetml/2006/main">
  <authors>
    <author>Rhythima Shinde</author>
    <author/>
  </authors>
  <commentList>
    <comment ref="J1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6.xml><?xml version="1.0" encoding="utf-8"?>
<comments xmlns="http://schemas.openxmlformats.org/spreadsheetml/2006/main">
  <authors>
    <author/>
    <author>Rhythima Shinde</author>
  </authors>
  <commentList>
    <comment ref="B94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0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7.xml><?xml version="1.0" encoding="utf-8"?>
<comments xmlns="http://schemas.openxmlformats.org/spreadsheetml/2006/main">
  <authors>
    <author/>
    <author>Rhythima Shinde</author>
  </authors>
  <commentList>
    <comment ref="B4" authorId="0" shapeId="0">
      <text>
        <r>
          <rPr>
            <sz val="11"/>
            <color rgb="FF000000"/>
            <rFont val="Calibri"/>
            <family val="2"/>
            <charset val="1"/>
          </rPr>
          <t>This component is completely different, I don’t know why, so didn’t change it anywhere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8.xml><?xml version="1.0" encoding="utf-8"?>
<comments xmlns="http://schemas.openxmlformats.org/spreadsheetml/2006/main">
  <authors>
    <author>Rhythima Shinde</author>
    <author/>
  </authors>
  <commentList>
    <comment ref="J11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9.xml><?xml version="1.0" encoding="utf-8"?>
<comments xmlns="http://schemas.openxmlformats.org/spreadsheetml/2006/main">
  <authors>
    <author>Rhythima Shinde</author>
    <author/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9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sharedStrings.xml><?xml version="1.0" encoding="utf-8"?>
<sst xmlns="http://schemas.openxmlformats.org/spreadsheetml/2006/main" count="1657" uniqueCount="283">
  <si>
    <t>Building lifetime</t>
  </si>
  <si>
    <t>Building</t>
  </si>
  <si>
    <t>Component</t>
  </si>
  <si>
    <t>Lifetime</t>
  </si>
  <si>
    <t>KBOB material</t>
  </si>
  <si>
    <t>KBOB density , averaged (KG/m3)</t>
  </si>
  <si>
    <t>KBOB density (KG/m3)</t>
  </si>
  <si>
    <t>KBOB unit (FU)</t>
  </si>
  <si>
    <t>KBOB GHG factor (Kg CO2 eq/ FU)</t>
  </si>
  <si>
    <t>GHG (KGCO2eq/m2/year)</t>
  </si>
  <si>
    <t>tons of material</t>
  </si>
  <si>
    <t>MFH01</t>
  </si>
  <si>
    <t>Floor 1</t>
  </si>
  <si>
    <t>Area (m²)</t>
  </si>
  <si>
    <t>Cement cast plaster floor</t>
  </si>
  <si>
    <t>Concrete floor slab (Fe 80 kg/m³)</t>
  </si>
  <si>
    <t>Poor concrete</t>
  </si>
  <si>
    <t>Floor 2</t>
  </si>
  <si>
    <t>Floor 3</t>
  </si>
  <si>
    <t>Floor 4</t>
  </si>
  <si>
    <t xml:space="preserve">Adhesive mortar </t>
  </si>
  <si>
    <t>Cement mortar</t>
  </si>
  <si>
    <t>Ceramics</t>
  </si>
  <si>
    <t>Ceiling 1</t>
  </si>
  <si>
    <t>Concrete slab (FE 80 kg/m³)</t>
  </si>
  <si>
    <t>Expanded polystyrene (EPS) (30 kg/m³)</t>
  </si>
  <si>
    <t>Glass wool mat (30 kg/m³)</t>
  </si>
  <si>
    <t>Ceiling 2</t>
  </si>
  <si>
    <t>Flooring of polyurethane (PU)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</si>
  <si>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</si>
  <si>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</si>
  <si>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</si>
  <si>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</si>
  <si>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</si>
  <si>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</si>
  <si>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</si>
  <si>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</si>
  <si>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</si>
  <si>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</si>
  <si>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</si>
  <si>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Concrete wall (FE 60 kg/m³)</t>
  </si>
  <si>
    <t>External wall 2</t>
  </si>
  <si>
    <t>Base plaster</t>
  </si>
  <si>
    <t>Brickwork (concrete brick)</t>
  </si>
  <si>
    <t>Gypsum plaster</t>
  </si>
  <si>
    <t>Mineral plaster</t>
  </si>
  <si>
    <t>External wall 3</t>
  </si>
  <si>
    <t>Extruded polystyrene (XPS) (30 kg/m³)</t>
  </si>
  <si>
    <t>Internal wall 1</t>
  </si>
  <si>
    <t>Internal wall 2</t>
  </si>
  <si>
    <t>Internal wall 3</t>
  </si>
  <si>
    <t>Internal wall 4</t>
  </si>
  <si>
    <t>Roof 1</t>
  </si>
  <si>
    <t>Natural stone plates</t>
  </si>
  <si>
    <t>Roof 2</t>
  </si>
  <si>
    <t>Non-woven filter (PE) and drainage layer</t>
  </si>
  <si>
    <t>Polyurethane foam (PU) (30 kg/m³)</t>
  </si>
  <si>
    <t>Substrate for vegetation</t>
  </si>
  <si>
    <t>Roof 3</t>
  </si>
  <si>
    <t>Roof 4</t>
  </si>
  <si>
    <t>Insulation (recycled glass foam fill)</t>
  </si>
  <si>
    <t>Exterior door</t>
  </si>
  <si>
    <t>Wood, aluminum clad</t>
  </si>
  <si>
    <t>Windows</t>
  </si>
  <si>
    <t>Area</t>
  </si>
  <si>
    <t>Wood/ aluminium, triple glazing</t>
  </si>
  <si>
    <t>electricity</t>
  </si>
  <si>
    <t>accomodation unit</t>
  </si>
  <si>
    <t>ERA</t>
  </si>
  <si>
    <t>Electricity</t>
  </si>
  <si>
    <t>hot water</t>
  </si>
  <si>
    <t>Hot water consumption</t>
  </si>
  <si>
    <t>Hot Water Heating source</t>
  </si>
  <si>
    <t>Combined with central heat generator: Electric heat pump water brine (135 kW)</t>
  </si>
  <si>
    <t xml:space="preserve">Hot water energy carrier </t>
  </si>
  <si>
    <t>Energy mix</t>
  </si>
  <si>
    <t>transport</t>
  </si>
  <si>
    <t>lorry</t>
  </si>
  <si>
    <t>MFH02 lifetime (years)</t>
  </si>
  <si>
    <t>MFH02</t>
  </si>
  <si>
    <t>Floor</t>
  </si>
  <si>
    <t>Cement subfloor, 85 mm</t>
  </si>
  <si>
    <t xml:space="preserve">kg </t>
  </si>
  <si>
    <t>Concrete floor slab (FE 80 kg/m³)</t>
  </si>
  <si>
    <t>civil engineering concrete (without reinforcement)</t>
  </si>
  <si>
    <t>reinforcement steel</t>
  </si>
  <si>
    <t>foam glass gravel</t>
  </si>
  <si>
    <t xml:space="preserve">125-150 </t>
  </si>
  <si>
    <t>Polyurethane (PUR / PIR) (30 kg/m³)</t>
  </si>
  <si>
    <t>Polyurethane (PUR/PIR)</t>
  </si>
  <si>
    <t>Solid Spruce / Fir / Larch (parquet)</t>
  </si>
  <si>
    <t>Solid wood spruce / fir / larch, air dried, planed</t>
  </si>
  <si>
    <t>sawn timber used in Viola (much higher GHG factor)</t>
  </si>
  <si>
    <t>Vapour barrier of polyethylene (PE)</t>
  </si>
  <si>
    <t>Polyethylene (PE) vapor barrier</t>
  </si>
  <si>
    <t>5-layer insulated (glass wool) wood panel</t>
  </si>
  <si>
    <t>3-layer solid wood panel, PVAc bonded</t>
  </si>
  <si>
    <t>Expanded polystyrene (EPS)</t>
  </si>
  <si>
    <t>Timber battens with sand fill</t>
  </si>
  <si>
    <t>Glued laminated timber, UF bonded, dry area</t>
  </si>
  <si>
    <t>8% estimated</t>
  </si>
  <si>
    <t>sand</t>
  </si>
  <si>
    <t>92% estimated</t>
  </si>
  <si>
    <t>3-layer solid wood panel PVAc-bound</t>
  </si>
  <si>
    <t>Fibre board</t>
  </si>
  <si>
    <t>Medium density fibreboard (MDF), UF bonded</t>
  </si>
  <si>
    <t>gypsum-lime plaster</t>
  </si>
  <si>
    <t>Log wood panel with 0.26 m rock wool</t>
  </si>
  <si>
    <t>rockwool</t>
  </si>
  <si>
    <t>Solid Spruce / Fir / Larch</t>
  </si>
  <si>
    <t xml:space="preserve">Timber battens with rock wool (60 kg/m³ </t>
  </si>
  <si>
    <t>Bitumen waterproofing membrane GV2</t>
  </si>
  <si>
    <t>hot bitumen</t>
  </si>
  <si>
    <t>Drainage slab (poor concrete)</t>
  </si>
  <si>
    <t>lean concrete (without reinforcement)</t>
  </si>
  <si>
    <t>Polystyrene extruded (XPS)</t>
  </si>
  <si>
    <t>Non-woven filter (PE)</t>
  </si>
  <si>
    <t>Polyethylene fleece (PE)</t>
  </si>
  <si>
    <t>Sand lime brick</t>
  </si>
  <si>
    <t>sand-lime brick</t>
  </si>
  <si>
    <t xml:space="preserve">Gypsum plaster board 12cm x 17.5cm </t>
  </si>
  <si>
    <t>timber frame construction with intermediate glass wool insulation</t>
  </si>
  <si>
    <t>Roof</t>
  </si>
  <si>
    <t xml:space="preserve">Fibre board Polypropylene sheet </t>
  </si>
  <si>
    <t>Polypropylene (PP)</t>
  </si>
  <si>
    <t xml:space="preserve">Glued laminated timber frame construction with intermediate rock wool (60 kg/m³) </t>
  </si>
  <si>
    <t>Timber battens and counter battens</t>
  </si>
  <si>
    <t>Exterior door, wood, aluminium-clad</t>
  </si>
  <si>
    <t xml:space="preserve">- </t>
  </si>
  <si>
    <t xml:space="preserve">m2 </t>
  </si>
  <si>
    <t>window</t>
  </si>
  <si>
    <t>'window frame production, wood-metal, U=1.6 W/m2K' (kilogram, RoW, None)</t>
  </si>
  <si>
    <t>kg</t>
  </si>
  <si>
    <t>Triple glazing, Ug value 0.5 W/m 2K, thickness 36 mm</t>
  </si>
  <si>
    <t>'market for electricity, low voltage'</t>
  </si>
  <si>
    <t>kWh</t>
  </si>
  <si>
    <t xml:space="preserve">                                                                                      </t>
  </si>
  <si>
    <t>Combined with central heat generator: District heating</t>
  </si>
  <si>
    <t>wood chips</t>
  </si>
  <si>
    <t>heat production, wood chips from industry, at furnace 300kW, state-of-the-art 2014' (megajoule, CH, None)</t>
  </si>
  <si>
    <t>tkm</t>
  </si>
  <si>
    <t>'market for transport, freight, lorry 28 metric ton, fatty acid methyl ester 100%' (ton kilometer, CH, None)</t>
  </si>
  <si>
    <t>Reported (John, 2012)</t>
  </si>
  <si>
    <t>Calculated</t>
  </si>
  <si>
    <t>Ceiling</t>
  </si>
  <si>
    <t>External wall</t>
  </si>
  <si>
    <t>Internal wall</t>
  </si>
  <si>
    <t>windows</t>
  </si>
  <si>
    <t>door</t>
  </si>
  <si>
    <t>transmission heating losses</t>
  </si>
  <si>
    <t>ventilation heating losses</t>
  </si>
  <si>
    <t xml:space="preserve">                     </t>
  </si>
  <si>
    <t>MFH03</t>
  </si>
  <si>
    <t>Bitumen sealing</t>
  </si>
  <si>
    <t>Concrete C 8 / 10 (lean concrete)</t>
  </si>
  <si>
    <t>Rockwool insulation (60 kg/m³)</t>
  </si>
  <si>
    <t>Floor slab element of plywood filled with crushed stones</t>
  </si>
  <si>
    <t>Gypsum fibre board</t>
  </si>
  <si>
    <t>Stucco</t>
  </si>
  <si>
    <t>Timber battens with intermediate insulation</t>
  </si>
  <si>
    <t>Concrete slab (Fe 80 kg/m³)</t>
  </si>
  <si>
    <t>Cladding of solid Spruce / Fir / Larch</t>
  </si>
  <si>
    <t>Fibre board soft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</si>
  <si>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</si>
  <si>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</si>
  <si>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</si>
  <si>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</si>
  <si>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</si>
  <si>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Fibre cement facing tile</t>
  </si>
  <si>
    <t>Concrete wall (Fe 60 kg/m³)</t>
  </si>
  <si>
    <t>Foam glass</t>
  </si>
  <si>
    <t xml:space="preserve">Timber frame construction with intermediate rock wool insulation (60 kg/m³) </t>
  </si>
  <si>
    <t>Floor slab element of plywood with intermediate rock wool insulation</t>
  </si>
  <si>
    <t>Gravel</t>
  </si>
  <si>
    <t>Timber battens</t>
  </si>
  <si>
    <t>Timber battens with intermediate glass wool mat (30 kg/m³)</t>
  </si>
  <si>
    <t>Timber battens with intermediate insulation (0.3 m) and installation gap (0.05 m)</t>
  </si>
  <si>
    <t>Timber cladding</t>
  </si>
  <si>
    <t>Column 1</t>
  </si>
  <si>
    <t>Steel (filled with quarry sand) - volume (m³)</t>
  </si>
  <si>
    <t>Column 2</t>
  </si>
  <si>
    <t xml:space="preserve">Central hot water only, electric heat pump </t>
  </si>
  <si>
    <t>energy mix</t>
  </si>
  <si>
    <t>MFH04</t>
  </si>
  <si>
    <t>Expanded polystyrene (EPS) (15 kg/m³)</t>
  </si>
  <si>
    <t>Granite floor slabs (mottled and brush-finished) in mortar bedding</t>
  </si>
  <si>
    <t>(White) gypsum plaster, painted</t>
  </si>
  <si>
    <t>Solid Oak (parquet)</t>
  </si>
  <si>
    <t>Masonry-BN (standard brick)</t>
  </si>
  <si>
    <t>Flagstone in a bed of crushed stones</t>
  </si>
  <si>
    <t>Protective sheet of rubber granulate</t>
  </si>
  <si>
    <t>26.45 m²</t>
  </si>
  <si>
    <t xml:space="preserve">Timber battens and counter battens with intermediate air space </t>
  </si>
  <si>
    <t>113.51 m²</t>
  </si>
  <si>
    <t xml:space="preserve">Timber battens with intermediate air space  </t>
  </si>
  <si>
    <t>Metal, glass insert</t>
  </si>
  <si>
    <t>Wood/ aluminium, double glazing</t>
  </si>
  <si>
    <t>Combined with central heat generator: Electric heat pump water brine (16.7 kW)</t>
  </si>
  <si>
    <t>MFH05</t>
  </si>
  <si>
    <t>Mastic asphalt</t>
  </si>
  <si>
    <t>Rock wool (60 kg/m³)</t>
  </si>
  <si>
    <t>Gypsum plaster board</t>
  </si>
  <si>
    <t>Oriented strand board (OSB)</t>
  </si>
  <si>
    <t>Timber frame construction with cellulose insulation (50 kg/m3)</t>
  </si>
  <si>
    <t>Brickwork</t>
  </si>
  <si>
    <t>Internal wall 5</t>
  </si>
  <si>
    <t>Sand-lime brick</t>
  </si>
  <si>
    <t>Internal wall 6</t>
  </si>
  <si>
    <t>Cement slates</t>
  </si>
  <si>
    <t>Windows 1</t>
  </si>
  <si>
    <t>Windows 2</t>
  </si>
  <si>
    <t>Wood/ aluminium, transparent insulation</t>
  </si>
  <si>
    <t>Combined with central heat generator: Electric heat pump air water (60 kW)</t>
  </si>
  <si>
    <t>sun</t>
  </si>
  <si>
    <t>MFH07</t>
  </si>
  <si>
    <t xml:space="preserve">Glass wool mat </t>
  </si>
  <si>
    <t>Lean concrete</t>
  </si>
  <si>
    <t xml:space="preserve">Clinker quarter brick </t>
  </si>
  <si>
    <t>Non-woven polyethylene (PE)</t>
  </si>
  <si>
    <t>Fibre cement board</t>
  </si>
  <si>
    <t>Column</t>
  </si>
  <si>
    <t>Reinforced concrete (m³)</t>
  </si>
  <si>
    <t xml:space="preserve">Metal with glass insert </t>
  </si>
  <si>
    <t>Aluminium overhead light</t>
  </si>
  <si>
    <t>Central, hot water only: Modulating condensing boiler (kW 70)</t>
  </si>
  <si>
    <t>natural gas</t>
  </si>
  <si>
    <t>MFH08</t>
  </si>
  <si>
    <t>Tile / brick &amp; timber construction, battens</t>
  </si>
  <si>
    <t>Flagstones</t>
  </si>
  <si>
    <t>insulation (glass wool) (30 kg/m³)</t>
  </si>
  <si>
    <t>Sand filling</t>
  </si>
  <si>
    <t xml:space="preserve">Log wood panel with 6 cm insulation (glass wool) (30 kg/m³) 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</si>
  <si>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</si>
  <si>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</si>
  <si>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</si>
  <si>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</si>
  <si>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 xml:space="preserve">12 cm X 16 cm timber frame construction </t>
  </si>
  <si>
    <t xml:space="preserve">Roof 3 (Additional sloping roof as cover for flat roof) </t>
  </si>
  <si>
    <t>Columns 1</t>
  </si>
  <si>
    <t>Columns 2</t>
  </si>
  <si>
    <t>Solid wood (m³)</t>
  </si>
  <si>
    <t xml:space="preserve">Wood, glass insert </t>
  </si>
  <si>
    <t>Combined with central heat generator: Electric heat pump water brine (24.9 kW)</t>
  </si>
  <si>
    <t>MFH10</t>
  </si>
  <si>
    <t>Insulation of Polyurethane (PU)</t>
  </si>
  <si>
    <t>Linoleum</t>
  </si>
  <si>
    <t>Wood wool board, cement bonded</t>
  </si>
  <si>
    <t xml:space="preserve">Timber battens and counter battens with air cavity </t>
  </si>
  <si>
    <t>Air cavity</t>
  </si>
  <si>
    <t>Hard fibre board</t>
  </si>
  <si>
    <t>Rafters with cellulose insulation</t>
  </si>
  <si>
    <t>Timber battens and air cavity</t>
  </si>
  <si>
    <r>
      <rPr>
        <sz val="11"/>
        <color rgb="FF000000"/>
        <rFont val="Calibri"/>
        <family val="2"/>
        <charset val="1"/>
      </rPr>
      <t>Reinforced concrete (</t>
    </r>
    <r>
      <rPr>
        <sz val="11"/>
        <color rgb="FF000000"/>
        <rFont val="Calibri"/>
        <family val="2"/>
      </rPr>
      <t>m³</t>
    </r>
    <r>
      <rPr>
        <sz val="11"/>
        <color rgb="FF000000"/>
        <rFont val="Calibri"/>
        <family val="2"/>
        <charset val="1"/>
      </rPr>
      <t>)</t>
    </r>
  </si>
  <si>
    <t>Exterior door 1</t>
  </si>
  <si>
    <t>Exterior door 2</t>
  </si>
  <si>
    <t>Wood, triple glazing</t>
  </si>
  <si>
    <t xml:space="preserve">Wood, double glazing </t>
  </si>
  <si>
    <t>Combined with central heat generator: Near/ district heating from cogeneration</t>
  </si>
  <si>
    <t>MFH11</t>
  </si>
  <si>
    <t>Anhydrite floor</t>
  </si>
  <si>
    <t>Metal frame construction with rock wool insulation</t>
  </si>
  <si>
    <t>Concrete slabs</t>
  </si>
  <si>
    <t>Sand</t>
  </si>
  <si>
    <t xml:space="preserve">Metal, glass insert </t>
  </si>
  <si>
    <t>Windows 3</t>
  </si>
  <si>
    <t xml:space="preserve">Plastic, double glazing </t>
  </si>
  <si>
    <t>Combined with central heat generator: Electric heat pump water brine (40.8 kW)</t>
  </si>
  <si>
    <t>MFH12</t>
  </si>
  <si>
    <t>Phenolic foam (PF) (15 kg/m³)</t>
  </si>
  <si>
    <t>Concrete bond</t>
  </si>
  <si>
    <t>Edge-glued timber floor</t>
  </si>
  <si>
    <t>Fibre board, emission-free ("Living board")</t>
  </si>
  <si>
    <t>Timber battens with intermediate rock wool insulation</t>
  </si>
  <si>
    <t>Solid wood (spruce), raw</t>
  </si>
  <si>
    <t>Medium density fibre board (DWD)</t>
  </si>
  <si>
    <t xml:space="preserve">Metal stud construction with intermediate rock wool insulation </t>
  </si>
  <si>
    <t>Particle board, emission-free ("Living board")</t>
  </si>
  <si>
    <t>Protective drainage layer made of PE</t>
  </si>
  <si>
    <t>Rock wool insulation</t>
  </si>
  <si>
    <t>Bituminous geomembrane</t>
  </si>
  <si>
    <t>Combined with central heat generator: Electric heat pump water brine (28.1 kW)</t>
  </si>
  <si>
    <t>columns</t>
  </si>
  <si>
    <t>Double insulating glazing, Ug value 1.1 W/m 2K, thickness 24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</si>
</sst>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7">
    <xf numFmtId="0" fontId="0" fillId="0" borderId="0" xfId="0"/>
    <xf numFmtId="0" fontId="0" fillId="0" borderId="0" xfId="0" applyFont="1" applyAlignment="1" applyProtection="1"/>
    <xf numFmtId="0" fontId="0" fillId="0" borderId="0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/>
    <xf numFmtId="0" fontId="2" fillId="0" borderId="0" xfId="0" applyFont="1" applyAlignment="1" applyProtection="1"/>
    <xf numFmtId="164" fontId="0" fillId="0" borderId="0" xfId="0" applyNumberFormat="1" applyAlignment="1" applyProtection="1"/>
    <xf numFmtId="11" fontId="2" fillId="2" borderId="0" xfId="0" applyNumberFormat="1" applyFont="1" applyFill="1" applyAlignment="1" applyProtection="1"/>
    <xf numFmtId="0" fontId="0" fillId="2" borderId="0" xfId="0" applyFont="1" applyFill="1" applyAlignment="1" applyProtection="1"/>
    <xf numFmtId="0" fontId="0" fillId="0" borderId="0" xfId="0" applyFont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3" fillId="0" borderId="0" xfId="0" applyFont="1" applyBorder="1" applyAlignment="1" applyProtection="1"/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0" xfId="2" applyFont="1" applyBorder="1" applyAlignment="1" applyProtection="1"/>
    <xf numFmtId="0" fontId="3" fillId="0" borderId="0" xfId="2" applyFont="1" applyBorder="1" applyAlignment="1" applyProtection="1"/>
    <xf numFmtId="0" fontId="3" fillId="0" borderId="0" xfId="0" applyFont="1" applyAlignment="1" applyProtection="1"/>
    <xf numFmtId="0" fontId="3" fillId="0" borderId="0" xfId="0" applyFont="1"/>
    <xf numFmtId="0" fontId="0" fillId="0" borderId="0" xfId="0" applyBorder="1" applyAlignment="1" applyProtection="1"/>
    <xf numFmtId="11" fontId="5" fillId="3" borderId="0" xfId="0" applyNumberFormat="1" applyFont="1" applyFill="1"/>
    <xf numFmtId="164" fontId="0" fillId="3" borderId="0" xfId="0" applyNumberFormat="1" applyFill="1" applyAlignment="1" applyProtection="1"/>
    <xf numFmtId="164" fontId="0" fillId="0" borderId="0" xfId="0" applyNumberFormat="1" applyFont="1" applyAlignment="1" applyProtection="1"/>
    <xf numFmtId="0" fontId="0" fillId="0" borderId="0" xfId="0" applyFont="1" applyFill="1" applyBorder="1" applyAlignment="1" applyProtection="1"/>
    <xf numFmtId="0" fontId="0" fillId="0" borderId="2" xfId="0" applyFont="1" applyBorder="1"/>
    <xf numFmtId="9" fontId="0" fillId="3" borderId="0" xfId="0" applyNumberFormat="1" applyFill="1"/>
    <xf numFmtId="0" fontId="5" fillId="3" borderId="0" xfId="0" applyNumberFormat="1" applyFont="1" applyFill="1"/>
    <xf numFmtId="0" fontId="0" fillId="0" borderId="0" xfId="0" applyFont="1" applyAlignment="1" applyProtection="1">
      <alignment horizontal="left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8" fillId="3" borderId="0" xfId="0" applyFont="1" applyFill="1"/>
    <xf numFmtId="0" fontId="0" fillId="0" borderId="0" xfId="0" applyNumberFormat="1" applyFont="1" applyBorder="1" applyAlignment="1">
      <alignment wrapText="1"/>
    </xf>
    <xf numFmtId="0" fontId="0" fillId="3" borderId="0" xfId="0" applyFill="1"/>
    <xf numFmtId="0" fontId="0" fillId="0" borderId="0" xfId="0" applyBorder="1"/>
    <xf numFmtId="0" fontId="0" fillId="0" borderId="0" xfId="0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588268078584399"/>
          <c:y val="8.60963748894783E-2"/>
          <c:w val="0.53532116483210301"/>
          <c:h val="0.7919982316534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'mfh02'!$A$117:$A$117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'mfh02'!$B$117:$C$117</c:f>
              <c:numCache>
                <c:formatCode>0.000</c:formatCode>
                <c:ptCount val="2"/>
                <c:pt idx="0">
                  <c:v>1.83</c:v>
                </c:pt>
                <c:pt idx="1">
                  <c:v>0.77110333333333403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8-4BAD-9B83-06378ED0C8AC}"/>
            </c:ext>
          </c:extLst>
        </c:ser>
        <c:ser>
          <c:idx val="1"/>
          <c:order val="1"/>
          <c:tx>
            <c:strRef>
              <c:f>'mfh02'!$A$118:$A$118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'mfh02'!$B$118:$C$118</c:f>
              <c:numCache>
                <c:formatCode>0.000</c:formatCode>
                <c:ptCount val="2"/>
                <c:pt idx="0">
                  <c:v>2.87</c:v>
                </c:pt>
                <c:pt idx="1">
                  <c:v>3.5315150333333305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8-4BAD-9B83-06378ED0C8AC}"/>
            </c:ext>
          </c:extLst>
        </c:ser>
        <c:ser>
          <c:idx val="2"/>
          <c:order val="2"/>
          <c:tx>
            <c:strRef>
              <c:f>'mfh02'!$A$119:$A$119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'mfh02'!$B$119:$C$119</c:f>
              <c:numCache>
                <c:formatCode>0.000</c:formatCode>
                <c:ptCount val="2"/>
                <c:pt idx="0">
                  <c:v>6.02</c:v>
                </c:pt>
                <c:pt idx="1">
                  <c:v>6.2024974999999998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8-4BAD-9B83-06378ED0C8AC}"/>
            </c:ext>
          </c:extLst>
        </c:ser>
        <c:ser>
          <c:idx val="3"/>
          <c:order val="3"/>
          <c:tx>
            <c:strRef>
              <c:f>'mfh02'!$A$120:$A$120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'mfh02'!$B$120:$C$120</c:f>
              <c:numCache>
                <c:formatCode>0.000</c:formatCode>
                <c:ptCount val="2"/>
                <c:pt idx="0">
                  <c:v>1.37</c:v>
                </c:pt>
                <c:pt idx="1">
                  <c:v>1.0967849999999999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8-4BAD-9B83-06378ED0C8AC}"/>
            </c:ext>
          </c:extLst>
        </c:ser>
        <c:ser>
          <c:idx val="4"/>
          <c:order val="4"/>
          <c:tx>
            <c:strRef>
              <c:f>'mfh02'!$A$121:$A$121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'mfh02'!$B$121:$C$121</c:f>
              <c:numCache>
                <c:formatCode>0.000</c:formatCode>
                <c:ptCount val="2"/>
                <c:pt idx="0">
                  <c:v>2.2999999999999998</c:v>
                </c:pt>
                <c:pt idx="1">
                  <c:v>2.97168716666667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8-4BAD-9B83-06378ED0C8AC}"/>
            </c:ext>
          </c:extLst>
        </c:ser>
        <c:ser>
          <c:idx val="5"/>
          <c:order val="5"/>
          <c:tx>
            <c:strRef>
              <c:f>'mfh02'!$A$123:$A$123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'mfh02'!$B$123:$C$123</c:f>
              <c:numCache>
                <c:formatCode>0.000</c:formatCode>
                <c:ptCount val="2"/>
                <c:pt idx="0">
                  <c:v>1.54</c:v>
                </c:pt>
                <c:pt idx="1">
                  <c:v>1.62294986666667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18-4BAD-9B83-06378ED0C8AC}"/>
            </c:ext>
          </c:extLst>
        </c:ser>
        <c:ser>
          <c:idx val="6"/>
          <c:order val="6"/>
          <c:tx>
            <c:strRef>
              <c:f>'mfh02'!$A$122:$A$122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255E9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'mfh02'!$B$122:$C$122</c:f>
              <c:numCache>
                <c:formatCode>0.000</c:formatCode>
                <c:ptCount val="2"/>
                <c:pt idx="0">
                  <c:v>5.7500000000000002E-2</c:v>
                </c:pt>
                <c:pt idx="1">
                  <c:v>4.6949771689497703E-2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18-4BAD-9B83-06378ED0C8AC}"/>
            </c:ext>
          </c:extLst>
        </c:ser>
        <c:ser>
          <c:idx val="7"/>
          <c:order val="7"/>
          <c:tx>
            <c:strRef>
              <c:f>'mfh02'!#REF!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E48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18-4BAD-9B83-06378ED0C8AC}"/>
            </c:ext>
          </c:extLst>
        </c:ser>
        <c:ser>
          <c:idx val="8"/>
          <c:order val="8"/>
          <c:tx>
            <c:strRef>
              <c:f>'mfh02'!$A$124:$A$124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63636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'mfh02'!$B$124:$C$124</c:f>
              <c:numCache>
                <c:formatCode>0.000</c:formatCode>
                <c:ptCount val="2"/>
                <c:pt idx="0">
                  <c:v>0.70799999999999996</c:v>
                </c:pt>
                <c:pt idx="1">
                  <c:v>0.574825443540668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18-4BAD-9B83-06378ED0C8AC}"/>
            </c:ext>
          </c:extLst>
        </c:ser>
        <c:ser>
          <c:idx val="9"/>
          <c:order val="9"/>
          <c:tx>
            <c:strRef>
              <c:f>'mfh02'!$A$125:$A$125</c:f>
              <c:strCache>
                <c:ptCount val="1"/>
                <c:pt idx="0">
                  <c:v>transmission heating losses</c:v>
                </c:pt>
              </c:strCache>
            </c:strRef>
          </c:tx>
          <c:spPr>
            <a:solidFill>
              <a:srgbClr val="9973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'mfh02'!$B$125:$C$125</c:f>
              <c:numCache>
                <c:formatCode>0.000</c:formatCode>
                <c:ptCount val="2"/>
                <c:pt idx="0">
                  <c:v>1.19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18-4BAD-9B83-06378ED0C8AC}"/>
            </c:ext>
          </c:extLst>
        </c:ser>
        <c:ser>
          <c:idx val="10"/>
          <c:order val="10"/>
          <c:tx>
            <c:strRef>
              <c:f>'mfh02'!$A$127:$A$127</c:f>
              <c:strCache>
                <c:ptCount val="1"/>
                <c:pt idx="0">
                  <c:v>ventilation heating losses</c:v>
                </c:pt>
              </c:strCache>
            </c:strRef>
          </c:tx>
          <c:spPr>
            <a:solidFill>
              <a:srgbClr val="26447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'mfh02'!$B$127:$C$127</c:f>
              <c:numCache>
                <c:formatCode>0.000</c:formatCode>
                <c:ptCount val="2"/>
                <c:pt idx="0">
                  <c:v>0.76700000000000002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18-4BAD-9B83-06378ED0C8AC}"/>
            </c:ext>
          </c:extLst>
        </c:ser>
        <c:ser>
          <c:idx val="11"/>
          <c:order val="11"/>
          <c:tx>
            <c:strRef>
              <c:f>'mfh02'!$A$126:$A$126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rgbClr val="43682B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'mfh02'!$B$116:$C$116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'mfh02'!$B$126:$C$126</c:f>
              <c:numCache>
                <c:formatCode>0.000</c:formatCode>
                <c:ptCount val="2"/>
                <c:pt idx="0">
                  <c:v>0.84299999999999997</c:v>
                </c:pt>
                <c:pt idx="1">
                  <c:v>0.52412700000000001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18-4BAD-9B83-06378ED0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76298"/>
        <c:axId val="5965201"/>
      </c:barChart>
      <c:catAx>
        <c:axId val="653762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65201"/>
        <c:crosses val="autoZero"/>
        <c:auto val="1"/>
        <c:lblAlgn val="ctr"/>
        <c:lblOffset val="100"/>
        <c:noMultiLvlLbl val="0"/>
      </c:catAx>
      <c:valAx>
        <c:axId val="59652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200" b="0" strike="noStrike" spc="-1">
                    <a:solidFill>
                      <a:srgbClr val="595959"/>
                    </a:solidFill>
                    <a:latin typeface="Calibri"/>
                  </a:rPr>
                  <a:t>MFH02 LCA [kg CO2eq/m2/year]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37629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0.68357771015674795"/>
          <c:y val="8.3818820893002396E-2"/>
          <c:w val="0.296854994719286"/>
          <c:h val="0.857701646943255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2247840</xdr:colOff>
      <xdr:row>114</xdr:row>
      <xdr:rowOff>104760</xdr:rowOff>
    </xdr:from>
    <xdr:to>
      <xdr:col>8</xdr:col>
      <xdr:colOff>247320</xdr:colOff>
      <xdr:row>131</xdr:row>
      <xdr:rowOff>123120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B2">
            <v>60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>
            <v>60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A7"/>
          <cell r="B7">
            <v>60</v>
          </cell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  <cell r="B9"/>
          <cell r="I9"/>
          <cell r="J9"/>
          <cell r="K9"/>
        </row>
        <row r="10">
          <cell r="A10" t="str">
            <v>Anhydrite floor</v>
          </cell>
          <cell r="B10"/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B11">
            <v>60</v>
          </cell>
          <cell r="H11" t="str">
            <v>clay plaster</v>
          </cell>
          <cell r="I11">
            <v>1800</v>
          </cell>
          <cell r="J11" t="str">
            <v xml:space="preserve">kg </v>
          </cell>
          <cell r="K11">
            <v>2.3E-2</v>
          </cell>
        </row>
        <row r="12">
          <cell r="A12" t="str">
            <v>Bitumen sealing</v>
          </cell>
          <cell r="B12">
            <v>60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K14"/>
        </row>
        <row r="15">
          <cell r="A15" t="str">
            <v>Bituminous vapour barrier</v>
          </cell>
          <cell r="K15"/>
        </row>
        <row r="16">
          <cell r="A16" t="str">
            <v>Box beam element with intermediate cellu- lose insulation</v>
          </cell>
          <cell r="B16"/>
          <cell r="K16"/>
        </row>
        <row r="17">
          <cell r="A17" t="str">
            <v>Brickwork</v>
          </cell>
          <cell r="B17">
            <v>60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B18">
            <v>60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>
            <v>60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/>
          <cell r="K20"/>
        </row>
        <row r="21">
          <cell r="A21"/>
          <cell r="B21"/>
          <cell r="K21"/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K26"/>
        </row>
        <row r="27">
          <cell r="A27" t="str">
            <v xml:space="preserve">Clinker quarter brick </v>
          </cell>
          <cell r="B27">
            <v>60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B28">
            <v>60</v>
          </cell>
          <cell r="H28" t="str">
            <v>Polystyrene extruded (XPS)</v>
          </cell>
          <cell r="I28" t="str">
            <v xml:space="preserve">30-35 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>
            <v>60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/>
          <cell r="K30"/>
        </row>
        <row r="31">
          <cell r="A31" t="str">
            <v>Concrete C 8 / 10 (lean concrete)</v>
          </cell>
          <cell r="B31">
            <v>60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A33"/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A35"/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A37"/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/>
          <cell r="K43"/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A50"/>
          <cell r="B50"/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K52"/>
        </row>
        <row r="53">
          <cell r="A53" t="str">
            <v>Fibre board, emission-free ("Living board")</v>
          </cell>
          <cell r="B53"/>
          <cell r="K53"/>
        </row>
        <row r="54">
          <cell r="A54" t="str">
            <v>Fibre cement board</v>
          </cell>
          <cell r="B54"/>
          <cell r="K54"/>
        </row>
        <row r="55">
          <cell r="A55" t="str">
            <v>Fibre cement facing tile</v>
          </cell>
          <cell r="K55"/>
        </row>
        <row r="56">
          <cell r="A56" t="str">
            <v>Fibre cement roof slate</v>
          </cell>
          <cell r="B56"/>
          <cell r="K56"/>
        </row>
        <row r="57">
          <cell r="A57" t="str">
            <v>Flagstone in a bed of crushed stones</v>
          </cell>
          <cell r="K57"/>
        </row>
        <row r="58">
          <cell r="A58" t="str">
            <v>Flagstones</v>
          </cell>
          <cell r="B58"/>
          <cell r="K58"/>
        </row>
        <row r="59">
          <cell r="A59" t="str">
            <v>Floor slab element of plywood</v>
          </cell>
          <cell r="B59"/>
          <cell r="K59"/>
        </row>
        <row r="60">
          <cell r="A60" t="str">
            <v>Floor slab element of plywood filled with crushed stones</v>
          </cell>
          <cell r="K60"/>
        </row>
        <row r="61">
          <cell r="A61" t="str">
            <v>Floor slab element of plywood with intermediate rock wool insulation</v>
          </cell>
          <cell r="K61"/>
        </row>
        <row r="62">
          <cell r="A62"/>
          <cell r="K62"/>
        </row>
        <row r="63">
          <cell r="A63" t="str">
            <v>Flooring of polyurethane (PU)</v>
          </cell>
          <cell r="B63">
            <v>60</v>
          </cell>
          <cell r="H63" t="str">
            <v>Polyurethane (PUR/PIR)</v>
          </cell>
          <cell r="I63">
            <v>30</v>
          </cell>
          <cell r="J63" t="str">
            <v xml:space="preserve">kg </v>
          </cell>
          <cell r="K63">
            <v>7.52</v>
          </cell>
        </row>
        <row r="64">
          <cell r="A64" t="str">
            <v>Foam glass</v>
          </cell>
          <cell r="B64">
            <v>60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B65">
            <v>60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>
            <v>60</v>
          </cell>
          <cell r="H66" t="str">
            <v>glass wool</v>
          </cell>
          <cell r="I66">
            <v>50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B67">
            <v>60</v>
          </cell>
          <cell r="H67" t="str">
            <v>glass wool</v>
          </cell>
          <cell r="I67">
            <v>30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  <cell r="B69"/>
          <cell r="K69"/>
        </row>
        <row r="70">
          <cell r="A70" t="str">
            <v>Granite floor slabs (mottled and brush-finished) in mortar bedding</v>
          </cell>
          <cell r="K70"/>
        </row>
        <row r="71">
          <cell r="A71" t="str">
            <v>Gravel</v>
          </cell>
          <cell r="B71">
            <v>60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  <cell r="B72"/>
          <cell r="K72"/>
        </row>
        <row r="73">
          <cell r="A73" t="str">
            <v>Gypsum fibre board</v>
          </cell>
          <cell r="K73"/>
        </row>
        <row r="74">
          <cell r="A74" t="str">
            <v xml:space="preserve">Gypsum fibre board screed (Fermacell) </v>
          </cell>
          <cell r="B74"/>
          <cell r="K74"/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B78">
            <v>30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/>
          <cell r="K79"/>
        </row>
        <row r="80">
          <cell r="A80" t="str">
            <v>Insulating fibre board</v>
          </cell>
          <cell r="K80"/>
        </row>
        <row r="81">
          <cell r="A81" t="str">
            <v>insulation (glass wool) (30 kg/m³)</v>
          </cell>
          <cell r="B81">
            <v>60</v>
          </cell>
          <cell r="H81" t="str">
            <v>glass wool</v>
          </cell>
          <cell r="I81" t="str">
            <v xml:space="preserve">20-100 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 t="str">
            <v xml:space="preserve">125-150 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/>
          <cell r="K83"/>
        </row>
        <row r="84">
          <cell r="A84" t="str">
            <v>Large scale timber board (GFP)</v>
          </cell>
          <cell r="B84"/>
          <cell r="K84"/>
        </row>
        <row r="85">
          <cell r="A85" t="str">
            <v>Lean concrete</v>
          </cell>
          <cell r="B85">
            <v>60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B86">
            <v>60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>
            <v>60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A89"/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K90"/>
        </row>
        <row r="91">
          <cell r="A91" t="str">
            <v>Masonry-BN (standard brick)</v>
          </cell>
          <cell r="K91"/>
        </row>
        <row r="92">
          <cell r="A92" t="str">
            <v>Mastic asphalt</v>
          </cell>
          <cell r="B92">
            <v>60</v>
          </cell>
          <cell r="H92" t="str">
            <v>Mastic asphalt, 27.5 mm</v>
          </cell>
          <cell r="I92">
            <v>63.3</v>
          </cell>
          <cell r="J92" t="str">
            <v xml:space="preserve">m2 </v>
          </cell>
          <cell r="K92">
            <v>14.1</v>
          </cell>
        </row>
        <row r="93">
          <cell r="A93" t="str">
            <v>Medium density fibre board (DWD)</v>
          </cell>
          <cell r="B93"/>
          <cell r="K93"/>
        </row>
        <row r="94">
          <cell r="A94" t="str">
            <v xml:space="preserve">Metal frame construction </v>
          </cell>
          <cell r="B94"/>
          <cell r="K94"/>
        </row>
        <row r="95">
          <cell r="A95" t="str">
            <v>Metal frame construction with intermediate rock wool insulation</v>
          </cell>
          <cell r="B95"/>
          <cell r="K95"/>
        </row>
        <row r="96">
          <cell r="A96" t="str">
            <v>Metal frame construction with rock wool insulation</v>
          </cell>
          <cell r="B96"/>
          <cell r="K96"/>
        </row>
        <row r="97">
          <cell r="A97" t="str">
            <v>Metal sheets</v>
          </cell>
          <cell r="B97"/>
          <cell r="K97"/>
        </row>
        <row r="98">
          <cell r="A98" t="str">
            <v xml:space="preserve">Metal stud construction with intermediate rock wool insulation </v>
          </cell>
          <cell r="B98"/>
          <cell r="K98"/>
        </row>
        <row r="99">
          <cell r="A99" t="str">
            <v>Metal, glass insert</v>
          </cell>
          <cell r="K99"/>
        </row>
        <row r="100">
          <cell r="A100" t="str">
            <v>Mineral fibre board</v>
          </cell>
          <cell r="B100"/>
          <cell r="K100"/>
        </row>
        <row r="101">
          <cell r="A101" t="str">
            <v>Mineral plaster</v>
          </cell>
          <cell r="B101">
            <v>60</v>
          </cell>
          <cell r="H101" t="str">
            <v>Light plaster mineral</v>
          </cell>
          <cell r="I101">
            <v>1000</v>
          </cell>
          <cell r="J101" t="str">
            <v xml:space="preserve">kg </v>
          </cell>
          <cell r="K101">
            <v>0.36599999999999999</v>
          </cell>
        </row>
        <row r="102">
          <cell r="A102" t="str">
            <v>Natural stone plates</v>
          </cell>
          <cell r="B102">
            <v>60</v>
          </cell>
          <cell r="H102" t="str">
            <v>Ground natural stone slab, 15 mm</v>
          </cell>
          <cell r="I102">
            <v>2700</v>
          </cell>
          <cell r="J102" t="str">
            <v xml:space="preserve">kg </v>
          </cell>
          <cell r="K102">
            <v>0.39999999999999997</v>
          </cell>
        </row>
        <row r="103">
          <cell r="A103" t="str">
            <v>Non-woven filter (PE)</v>
          </cell>
          <cell r="B103">
            <v>30</v>
          </cell>
          <cell r="H103" t="str">
            <v>Polyethylene fleece (PE)</v>
          </cell>
          <cell r="I103">
            <v>920</v>
          </cell>
          <cell r="J103" t="str">
            <v xml:space="preserve">kg </v>
          </cell>
          <cell r="K103">
            <v>5.53</v>
          </cell>
        </row>
        <row r="104">
          <cell r="A104" t="str">
            <v>Non-woven polyethylene (PE)</v>
          </cell>
          <cell r="B104">
            <v>30</v>
          </cell>
          <cell r="H104" t="str">
            <v>Polyethylene fleece (PE)</v>
          </cell>
          <cell r="I104">
            <v>920</v>
          </cell>
          <cell r="J104" t="str">
            <v xml:space="preserve">kg </v>
          </cell>
          <cell r="K104">
            <v>5.53</v>
          </cell>
        </row>
        <row r="105">
          <cell r="A105" t="str">
            <v>Oriented Strand Board (OSB)</v>
          </cell>
          <cell r="K105"/>
        </row>
        <row r="106">
          <cell r="A106" t="str">
            <v>Particle board, emission-free ("Living board")</v>
          </cell>
          <cell r="B106"/>
          <cell r="K106"/>
        </row>
        <row r="107">
          <cell r="A107" t="str">
            <v>Permeable fibre board (DHF)</v>
          </cell>
          <cell r="B107"/>
          <cell r="K107"/>
        </row>
        <row r="108">
          <cell r="A108" t="str">
            <v>Phenolic foam (PF) (15 kg/m³)</v>
          </cell>
          <cell r="B108">
            <v>60</v>
          </cell>
          <cell r="H108" t="str">
            <v>phenolic resin (PF)</v>
          </cell>
          <cell r="I108">
            <v>40</v>
          </cell>
          <cell r="J108" t="str">
            <v xml:space="preserve">kg </v>
          </cell>
          <cell r="K108">
            <v>6.23</v>
          </cell>
        </row>
        <row r="109">
          <cell r="A109" t="str">
            <v>Polypropylene fleece (PP)</v>
          </cell>
          <cell r="B109">
            <v>60</v>
          </cell>
          <cell r="H109" t="str">
            <v>Polypropylene (PP)</v>
          </cell>
          <cell r="I109">
            <v>910</v>
          </cell>
          <cell r="J109" t="str">
            <v xml:space="preserve">kg </v>
          </cell>
          <cell r="K109">
            <v>5.43</v>
          </cell>
        </row>
        <row r="110">
          <cell r="A110" t="str">
            <v>Polyurethane (PUR / PIR) (30 kg/m³)</v>
          </cell>
          <cell r="B110">
            <v>30</v>
          </cell>
          <cell r="H110" t="str">
            <v>Polyurethane (PUR/PIR)</v>
          </cell>
          <cell r="I110">
            <v>30</v>
          </cell>
          <cell r="J110" t="str">
            <v xml:space="preserve">kg </v>
          </cell>
          <cell r="K110">
            <v>7.52</v>
          </cell>
        </row>
        <row r="111">
          <cell r="A111" t="str">
            <v>Polyurethane foam (PU) (30 kg/m³)</v>
          </cell>
          <cell r="B111"/>
          <cell r="K111"/>
        </row>
        <row r="112">
          <cell r="A112" t="str">
            <v>Poor concrete</v>
          </cell>
          <cell r="B112">
            <v>60</v>
          </cell>
          <cell r="H112" t="str">
            <v>lean concrete (without reinforcement)</v>
          </cell>
          <cell r="I112">
            <v>2150</v>
          </cell>
          <cell r="J112" t="str">
            <v xml:space="preserve">kg </v>
          </cell>
          <cell r="K112">
            <v>5.8999999999999997E-2</v>
          </cell>
        </row>
        <row r="113">
          <cell r="A113" t="str">
            <v>Protective drainage layer made of PE</v>
          </cell>
          <cell r="B113"/>
          <cell r="K113"/>
        </row>
        <row r="114">
          <cell r="A114" t="str">
            <v>Protective Layer (PE)</v>
          </cell>
          <cell r="B114"/>
          <cell r="K114"/>
        </row>
        <row r="115">
          <cell r="A115" t="str">
            <v>Protective sheet of rubber granulate</v>
          </cell>
          <cell r="K115"/>
        </row>
        <row r="116">
          <cell r="A116" t="str">
            <v>Rafters (10/14)</v>
          </cell>
          <cell r="B116"/>
          <cell r="K116"/>
        </row>
        <row r="117">
          <cell r="A117" t="str">
            <v>Rafters with cellulose insulation</v>
          </cell>
          <cell r="B117"/>
          <cell r="K117"/>
        </row>
        <row r="118">
          <cell r="A118" t="str">
            <v>Reinforced concrete (m³)</v>
          </cell>
          <cell r="B118"/>
          <cell r="K118"/>
        </row>
        <row r="119">
          <cell r="A119" t="str">
            <v>Rock wool (100 kg/m³)</v>
          </cell>
          <cell r="B119">
            <v>30</v>
          </cell>
          <cell r="H119" t="str">
            <v>rockwool</v>
          </cell>
          <cell r="I119">
            <v>100</v>
          </cell>
          <cell r="J119" t="str">
            <v xml:space="preserve">kg </v>
          </cell>
          <cell r="K119">
            <v>1.1299999999999999</v>
          </cell>
        </row>
        <row r="120">
          <cell r="A120" t="str">
            <v>Rock wool (60 kg/m³)</v>
          </cell>
          <cell r="B120">
            <v>30</v>
          </cell>
          <cell r="H120" t="str">
            <v>rockwool</v>
          </cell>
          <cell r="I120">
            <v>60</v>
          </cell>
          <cell r="J120" t="str">
            <v xml:space="preserve">kg </v>
          </cell>
          <cell r="K120">
            <v>1.1299999999999999</v>
          </cell>
        </row>
        <row r="121">
          <cell r="A121" t="str">
            <v>Rock wool insulation</v>
          </cell>
          <cell r="B121">
            <v>30</v>
          </cell>
          <cell r="H121" t="str">
            <v>rockwool</v>
          </cell>
          <cell r="I121" t="str">
            <v xml:space="preserve">32-160 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 wool slab (160 kg/m³)</v>
          </cell>
          <cell r="B122">
            <v>30</v>
          </cell>
          <cell r="H122" t="str">
            <v>rockwool</v>
          </cell>
          <cell r="I122">
            <v>160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Rockwool insulation (60 kg/m³)</v>
          </cell>
          <cell r="B123">
            <v>30</v>
          </cell>
          <cell r="H123" t="str">
            <v>rockwool</v>
          </cell>
          <cell r="I123">
            <v>60</v>
          </cell>
          <cell r="J123" t="str">
            <v xml:space="preserve">kg </v>
          </cell>
          <cell r="K123">
            <v>1.1299999999999999</v>
          </cell>
        </row>
        <row r="124">
          <cell r="A124" t="str">
            <v>Sand</v>
          </cell>
          <cell r="B124">
            <v>30</v>
          </cell>
          <cell r="H124" t="str">
            <v>sand</v>
          </cell>
          <cell r="I124">
            <v>2000</v>
          </cell>
          <cell r="J124" t="str">
            <v xml:space="preserve">kg </v>
          </cell>
          <cell r="K124">
            <v>1.4E-2</v>
          </cell>
        </row>
        <row r="125">
          <cell r="A125" t="str">
            <v>Sand filling</v>
          </cell>
          <cell r="B125">
            <v>30</v>
          </cell>
          <cell r="H125" t="str">
            <v>sand</v>
          </cell>
          <cell r="I125">
            <v>2000</v>
          </cell>
          <cell r="J125" t="str">
            <v xml:space="preserve">kg </v>
          </cell>
          <cell r="K125">
            <v>1.4E-2</v>
          </cell>
        </row>
        <row r="126">
          <cell r="A126" t="str">
            <v>Sand lime brick</v>
          </cell>
          <cell r="B126">
            <v>60</v>
          </cell>
          <cell r="H126" t="str">
            <v>sand-lime brick</v>
          </cell>
          <cell r="I126">
            <v>1400</v>
          </cell>
          <cell r="J126" t="str">
            <v xml:space="preserve">kg </v>
          </cell>
          <cell r="K126">
            <v>0.13800000000000001</v>
          </cell>
        </row>
        <row r="127">
          <cell r="A127" t="str">
            <v>Sand-lime brick</v>
          </cell>
          <cell r="B127">
            <v>60</v>
          </cell>
          <cell r="H127" t="str">
            <v>sand-lime brick</v>
          </cell>
          <cell r="I127">
            <v>1400</v>
          </cell>
          <cell r="J127" t="str">
            <v xml:space="preserve">kg </v>
          </cell>
          <cell r="K127">
            <v>0.13800000000000001</v>
          </cell>
        </row>
        <row r="128">
          <cell r="A128" t="str">
            <v>Solid Oak (parquet)</v>
          </cell>
          <cell r="H128" t="str">
            <v>Solid beech / oak, kiln dried, planed</v>
          </cell>
          <cell r="I128">
            <v>675</v>
          </cell>
          <cell r="J128" t="str">
            <v xml:space="preserve">kg </v>
          </cell>
          <cell r="K128">
            <v>0.126</v>
          </cell>
        </row>
        <row r="129">
          <cell r="A129" t="str">
            <v>Solid Spruce / Fir / Larch</v>
          </cell>
          <cell r="B129">
            <v>30</v>
          </cell>
          <cell r="H129" t="str">
            <v>Solid wood spruce / fir / larch, air dried, planed</v>
          </cell>
          <cell r="I129">
            <v>485</v>
          </cell>
          <cell r="J129" t="str">
            <v xml:space="preserve">kg </v>
          </cell>
          <cell r="K129">
            <v>0.125</v>
          </cell>
        </row>
        <row r="130">
          <cell r="A130" t="str">
            <v>Solid Spruce / Fir / Larch (parquet)</v>
          </cell>
          <cell r="B130">
            <v>30</v>
          </cell>
          <cell r="H130" t="str">
            <v>Solid wood spruce / fir / larch, air dried, planed</v>
          </cell>
          <cell r="I130">
            <v>485</v>
          </cell>
          <cell r="J130" t="str">
            <v xml:space="preserve">kg </v>
          </cell>
          <cell r="K130">
            <v>0.125</v>
          </cell>
        </row>
        <row r="131">
          <cell r="A131" t="str">
            <v>Solid wood (m³)</v>
          </cell>
          <cell r="K131"/>
        </row>
        <row r="132">
          <cell r="A132" t="str">
            <v>Solid wood (spruce), raw</v>
          </cell>
          <cell r="B132"/>
          <cell r="K132"/>
        </row>
        <row r="133">
          <cell r="A133" t="str">
            <v>Steel (filled with quarry sand) - volume (m³)</v>
          </cell>
          <cell r="K133"/>
        </row>
        <row r="134">
          <cell r="A134" t="str">
            <v>Steel (filled with sand) (m³)</v>
          </cell>
          <cell r="B134"/>
          <cell r="K134"/>
        </row>
        <row r="135">
          <cell r="A135" t="str">
            <v>Stucco</v>
          </cell>
          <cell r="K135"/>
        </row>
        <row r="136">
          <cell r="A136" t="str">
            <v>Substrate for vegetation</v>
          </cell>
          <cell r="K136"/>
        </row>
        <row r="137">
          <cell r="A137" t="str">
            <v>Sun care Coating</v>
          </cell>
          <cell r="K137"/>
        </row>
        <row r="138">
          <cell r="A138" t="str">
            <v>Suspension ceiling lining with intermediate rock wool insulation (0.06 m)</v>
          </cell>
          <cell r="B138"/>
          <cell r="K138"/>
        </row>
        <row r="139">
          <cell r="A139" t="str">
            <v>Synthetic rubber mat with nubs</v>
          </cell>
          <cell r="B139"/>
          <cell r="K139"/>
        </row>
        <row r="140">
          <cell r="A140" t="str">
            <v>Tile / brick &amp; timber construction, battens</v>
          </cell>
          <cell r="B140"/>
          <cell r="K140"/>
        </row>
        <row r="141">
          <cell r="A141" t="str">
            <v>Timber battens</v>
          </cell>
          <cell r="B141">
            <v>30</v>
          </cell>
          <cell r="K141"/>
        </row>
        <row r="142">
          <cell r="A142" t="str">
            <v>Timber battens (30/60)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 (40/80) with intermediate rock wool insulation (60 kg/m³)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 xml:space="preserve">Timber battens (50/80) with intermediate rock wool insulation 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(60/130)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>Timber battens (60/30)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and air cavity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>Timber battens and counter battens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 xml:space="preserve">Timber battens and counter battens with air cavity 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 xml:space="preserve">Timber battens and counter battens with intermediate air space 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>Timber battens with intermediate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with intermediate air space 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 xml:space="preserve">Timber battens with intermediate glass wool 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>Timber battens with intermediate glass wool mat (30 kg/m³)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>Timber battens with intermediate insulation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insulation (0.3 m) and installation gap (0.05 m)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battens with intermediate rock wool insulation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 xml:space="preserve">Timber battens with rock wool (60 kg/m³ 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battens with sand fill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>Timber cladding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frame construction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 xml:space="preserve">Timber frame construction 60/320 with intermediate cellulose insulation, timber ratio 12% 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 with cellulose insulation (50 kg/m3)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>Timber frame construction with intermediate cellulose fibre insulation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intermediate glass wool insulation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>Timber frame construction with intermediate insulation (glass wool) (30 kg/m³)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 xml:space="preserve">Timber frame construction with intermediate rock wool insulation (60 kg/m³) </v>
          </cell>
          <cell r="B167">
            <v>30</v>
          </cell>
          <cell r="H167" t="str">
            <v>Glued laminated timber, UF bonded, dry area</v>
          </cell>
          <cell r="I167">
            <v>470</v>
          </cell>
          <cell r="J167" t="str">
            <v xml:space="preserve">kg </v>
          </cell>
          <cell r="K167">
            <v>0.44600000000000001</v>
          </cell>
        </row>
        <row r="168">
          <cell r="A168" t="str">
            <v>Vapour barrier of polyethylene (PE)</v>
          </cell>
          <cell r="B168">
            <v>30</v>
          </cell>
          <cell r="H168" t="str">
            <v>Polyethylene (PE) vapor barrier</v>
          </cell>
          <cell r="I168">
            <v>920</v>
          </cell>
          <cell r="J168" t="str">
            <v xml:space="preserve">kg </v>
          </cell>
          <cell r="K168">
            <v>5.33</v>
          </cell>
        </row>
        <row r="169">
          <cell r="A169" t="str">
            <v>Vapour barrier of polypropylene nonwoven</v>
          </cell>
          <cell r="B169">
            <v>30</v>
          </cell>
          <cell r="K169"/>
        </row>
        <row r="170">
          <cell r="A170" t="str">
            <v>Wind paper</v>
          </cell>
          <cell r="B170">
            <v>30</v>
          </cell>
          <cell r="K170"/>
        </row>
        <row r="171">
          <cell r="A171" t="str">
            <v>Wood wool board, cement bonded</v>
          </cell>
          <cell r="B171">
            <v>30</v>
          </cell>
          <cell r="K171"/>
        </row>
        <row r="172">
          <cell r="A172" t="str">
            <v>Wood, aluminum clad</v>
          </cell>
          <cell r="B172">
            <v>30</v>
          </cell>
          <cell r="H172" t="str">
            <v>Exterior door, wood, aluminium-clad</v>
          </cell>
          <cell r="I172" t="str">
            <v xml:space="preserve">- </v>
          </cell>
          <cell r="J172" t="str">
            <v xml:space="preserve">m2 </v>
          </cell>
          <cell r="K172">
            <v>77.599999999999994</v>
          </cell>
        </row>
        <row r="173">
          <cell r="A173" t="str">
            <v>Metal-glass insert</v>
          </cell>
          <cell r="B173">
            <v>30</v>
          </cell>
        </row>
        <row r="174">
          <cell r="A174" t="str">
            <v xml:space="preserve">Metal with glass insert </v>
          </cell>
          <cell r="B174">
            <v>30</v>
          </cell>
        </row>
        <row r="175">
          <cell r="A175" t="str">
            <v xml:space="preserve">Wood, glass insert </v>
          </cell>
          <cell r="B175">
            <v>30</v>
          </cell>
          <cell r="H175" t="str">
            <v>Exterior door, wood, glass insert</v>
          </cell>
          <cell r="I175" t="str">
            <v xml:space="preserve">- </v>
          </cell>
          <cell r="J175" t="str">
            <v xml:space="preserve">m2 </v>
          </cell>
          <cell r="K175">
            <v>97.7</v>
          </cell>
        </row>
        <row r="176">
          <cell r="A176" t="str">
            <v>Wood/ aluminium, triple glazing</v>
          </cell>
          <cell r="B176">
            <v>30</v>
          </cell>
          <cell r="H176" t="str">
            <v>'window frame production, wood-metal, U=1.6 W/m2K' (kilogram, RoW, None)</v>
          </cell>
          <cell r="I176">
            <v>83.4</v>
          </cell>
          <cell r="J176" t="str">
            <v>kg</v>
          </cell>
          <cell r="K176">
            <v>0.13719999999999999</v>
          </cell>
        </row>
        <row r="177">
          <cell r="A177"/>
          <cell r="B177">
            <v>30</v>
          </cell>
          <cell r="H177" t="str">
            <v>Triple glazing, Ug value 0.6 W/m 2K, thickness 40 mm</v>
          </cell>
          <cell r="I177" t="str">
            <v xml:space="preserve">- </v>
          </cell>
          <cell r="J177" t="str">
            <v xml:space="preserve">m2 </v>
          </cell>
          <cell r="K177">
            <v>66.8</v>
          </cell>
        </row>
        <row r="178">
          <cell r="A178" t="str">
            <v>Wood/ aluminium, double glazing</v>
          </cell>
          <cell r="B178">
            <v>30</v>
          </cell>
          <cell r="H178" t="str">
            <v>'window frame production, wood-metal, U=1.6 W/m2K' (kilogram, RoW, None)</v>
          </cell>
          <cell r="I178">
            <v>83.4</v>
          </cell>
          <cell r="J178" t="str">
            <v>kg</v>
          </cell>
          <cell r="K178">
            <v>0.13719999999999999</v>
          </cell>
        </row>
        <row r="179">
          <cell r="A179"/>
          <cell r="B179">
            <v>30</v>
          </cell>
          <cell r="H179" t="str">
            <v>Double insulating glazing, Ug value 1.1 W/m 2K, thickness 24 mm</v>
          </cell>
          <cell r="I179" t="str">
            <v xml:space="preserve">- </v>
          </cell>
          <cell r="J179" t="str">
            <v xml:space="preserve">m2 </v>
          </cell>
          <cell r="K179">
            <v>43.7</v>
          </cell>
        </row>
        <row r="180">
          <cell r="A180" t="str">
            <v>Wood/ aluminium, transparent insulation</v>
          </cell>
          <cell r="B180">
            <v>30</v>
          </cell>
        </row>
        <row r="181">
          <cell r="A181" t="str">
            <v>Aluminium overhead light</v>
          </cell>
          <cell r="B181">
            <v>30</v>
          </cell>
        </row>
        <row r="182">
          <cell r="A182" t="str">
            <v>Wood, triple glazing</v>
          </cell>
          <cell r="B182">
            <v>30</v>
          </cell>
          <cell r="H182" t="str">
            <v>'window frame production, wood-metal, U=1.6 W/m2K' (kilogram, RoW, None)</v>
          </cell>
          <cell r="I182">
            <v>83.4</v>
          </cell>
          <cell r="J182" t="str">
            <v>kg</v>
          </cell>
          <cell r="K182">
            <v>0.13719999999999999</v>
          </cell>
        </row>
        <row r="183">
          <cell r="A183"/>
          <cell r="B183">
            <v>30</v>
          </cell>
          <cell r="H183" t="str">
            <v>Triple glazing, Ug value 0.6 W/m 2K, thickness 40 mm</v>
          </cell>
          <cell r="I183" t="str">
            <v xml:space="preserve">- </v>
          </cell>
          <cell r="J183" t="str">
            <v xml:space="preserve">m2 </v>
          </cell>
          <cell r="K183">
            <v>66.8</v>
          </cell>
        </row>
        <row r="184">
          <cell r="A184" t="str">
            <v xml:space="preserve">Wood, double glazing </v>
          </cell>
          <cell r="B184">
            <v>30</v>
          </cell>
          <cell r="H184" t="str">
            <v>'window frame production, wood-metal, U=1.6 W/m2K' (kilogram, RoW, None)</v>
          </cell>
          <cell r="I184">
            <v>83.4</v>
          </cell>
          <cell r="J184" t="str">
            <v>kg</v>
          </cell>
          <cell r="K184">
            <v>0.13719999999999999</v>
          </cell>
        </row>
        <row r="185">
          <cell r="A185"/>
          <cell r="B185">
            <v>30</v>
          </cell>
          <cell r="H185" t="str">
            <v>Double insulating glazing, Ug value 1.1 W/m 2K, thickness 24 mm</v>
          </cell>
          <cell r="I185" t="str">
            <v xml:space="preserve">- </v>
          </cell>
          <cell r="J185" t="str">
            <v xml:space="preserve">m2 </v>
          </cell>
          <cell r="K185">
            <v>43.7</v>
          </cell>
        </row>
        <row r="186">
          <cell r="A186" t="str">
            <v xml:space="preserve">Plastic, double glazing </v>
          </cell>
          <cell r="B186">
            <v>30</v>
          </cell>
        </row>
        <row r="187">
          <cell r="A187" t="str">
            <v>Electricity</v>
          </cell>
          <cell r="B187"/>
          <cell r="H187" t="str">
            <v>'market for electricity, low voltage'</v>
          </cell>
          <cell r="J187" t="str">
            <v>kWh</v>
          </cell>
          <cell r="K187">
            <v>4.4990000000000002E-2</v>
          </cell>
        </row>
        <row r="188">
          <cell r="A188" t="str">
            <v>Combined with central heat generator: Electric heat pump water brine (135 kW)</v>
          </cell>
          <cell r="H188" t="str">
            <v>heat production, borehole heat exchanger, brine-water heat pump 10kW</v>
          </cell>
          <cell r="J188" t="str">
            <v>megajoule</v>
          </cell>
          <cell r="K188">
            <v>8.2799999999999992E-3</v>
          </cell>
        </row>
        <row r="189">
          <cell r="A189" t="str">
            <v>Combined with central heat generator: District heating</v>
          </cell>
          <cell r="H189" t="str">
            <v>heat, from municipal waste incineration to generic market for heat district or industrial, other than natural gas</v>
          </cell>
          <cell r="J189" t="str">
            <v>megajoule</v>
          </cell>
          <cell r="K189">
            <v>1.85E-4</v>
          </cell>
        </row>
        <row r="190">
          <cell r="A190" t="str">
            <v xml:space="preserve">Central hot water only, electric heat pump 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Electric heat pump water brine (16.7 kW)</v>
          </cell>
          <cell r="H191" t="str">
            <v>heat production, borehole heat exchanger, brine-water heat pump 10kW</v>
          </cell>
          <cell r="J191" t="str">
            <v>megajoule</v>
          </cell>
          <cell r="K191">
            <v>8.2799999999999992E-3</v>
          </cell>
        </row>
        <row r="192">
          <cell r="A192" t="str">
            <v>Combined with central heat generator: Electric heat pump water brine (60 kW)</v>
          </cell>
          <cell r="H192" t="str">
            <v>heat production, borehole heat exchanger, brine-water heat pump 10kW</v>
          </cell>
          <cell r="J192" t="str">
            <v>megajoule</v>
          </cell>
          <cell r="K192">
            <v>8.2799999999999992E-3</v>
          </cell>
        </row>
        <row r="193">
          <cell r="A193" t="str">
            <v>Combined with central heat generator: Wood pellet heating (67.2 kW)</v>
          </cell>
        </row>
        <row r="194">
          <cell r="A194" t="str">
            <v>Central, hot water only: Modulating condensing boiler (kW 70)</v>
          </cell>
        </row>
        <row r="195">
          <cell r="A195" t="str">
            <v>Combined with central heat generator: Electric heat pump water brine (24.9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Combined with central heat generator: Electric heat pump, air water (4.2 kW)</v>
          </cell>
          <cell r="H196" t="str">
            <v>heat production, borehole heat exchanger, brine-water heat pump 10kW</v>
          </cell>
          <cell r="J196" t="str">
            <v>megajoule</v>
          </cell>
          <cell r="K196">
            <v>8.2799999999999992E-3</v>
          </cell>
        </row>
        <row r="197">
          <cell r="A197" t="str">
            <v>Near/ district heating from cogeneration</v>
          </cell>
          <cell r="H197" t="str">
            <v>heat, from municipal waste incineration to generic market for heat district or industrial, other than natural gas</v>
          </cell>
          <cell r="J197" t="str">
            <v>megajoule</v>
          </cell>
          <cell r="K197">
            <v>1.85E-4</v>
          </cell>
        </row>
        <row r="198">
          <cell r="A198" t="str">
            <v>Combined with central heat generator: Electric heat pump water brine (40.8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Combined with central heat generator: Electric heat pump water brine (28.1 kW)</v>
          </cell>
          <cell r="H199" t="str">
            <v>heat production, borehole heat exchanger, brine-water heat pump 10kW</v>
          </cell>
          <cell r="J199" t="str">
            <v>megajoule</v>
          </cell>
          <cell r="K199">
            <v>8.2799999999999992E-3</v>
          </cell>
        </row>
        <row r="200">
          <cell r="A200" t="str">
            <v>wood chips</v>
          </cell>
          <cell r="H200" t="str">
            <v>heat production, wood chips from industry, at furnace 300kW, state-of-the-art 2014' (megajoule, CH, None)</v>
          </cell>
          <cell r="K200">
            <v>7.1700000000000002E-3</v>
          </cell>
        </row>
        <row r="201">
          <cell r="A201" t="str">
            <v>lorry</v>
          </cell>
          <cell r="H201" t="str">
            <v>'market for transport, freight, lorry 28 metric ton, fatty acid methyl ester 100%' (ton kilometer, CH, None)</v>
          </cell>
          <cell r="K201">
            <v>0.11509999999999999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4"/>
  <sheetViews>
    <sheetView topLeftCell="A201" zoomScaleNormal="100" workbookViewId="0">
      <selection activeCell="C221" sqref="C220:I221"/>
    </sheetView>
  </sheetViews>
  <sheetFormatPr defaultColWidth="11.08984375" defaultRowHeight="14.5" x14ac:dyDescent="0.35"/>
  <cols>
    <col min="1" max="1" width="11.08984375" style="1"/>
    <col min="2" max="2" width="11.08984375" style="12"/>
    <col min="3" max="3" width="11.08984375" style="1"/>
    <col min="4" max="4" width="17.1796875" style="1" customWidth="1"/>
    <col min="5" max="16384" width="11.08984375" style="1"/>
  </cols>
  <sheetData>
    <row r="1" spans="1:10" x14ac:dyDescent="0.35">
      <c r="A1" s="1" t="s">
        <v>0</v>
      </c>
      <c r="B1" s="12">
        <v>60</v>
      </c>
    </row>
    <row r="3" spans="1:10" x14ac:dyDescent="0.35">
      <c r="A3" s="1" t="s">
        <v>1</v>
      </c>
      <c r="B3" s="1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11</v>
      </c>
      <c r="B4" s="12" t="s">
        <v>12</v>
      </c>
    </row>
    <row r="5" spans="1:10" x14ac:dyDescent="0.35">
      <c r="A5" s="2" t="s">
        <v>13</v>
      </c>
      <c r="B5" s="2">
        <v>854.14</v>
      </c>
    </row>
    <row r="6" spans="1:10" x14ac:dyDescent="0.3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 t="shared" ref="I6" si="0">B6*F6*H6*B$1/C6/B$1</f>
        <v>0.23125000000000001</v>
      </c>
      <c r="J6">
        <f>F6*B6*B$5*B$1/C6/1000</f>
        <v>94.809539999999998</v>
      </c>
    </row>
    <row r="7" spans="1:10" x14ac:dyDescent="0.35">
      <c r="A7" s="2" t="s">
        <v>15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 t="shared" ref="F7:F9" si="1"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0.16450000000000001</v>
      </c>
      <c r="J7">
        <f t="shared" ref="J7:J8" si="2">F7*B7*B$5*B$1/C7/1000</f>
        <v>602.16869999999994</v>
      </c>
    </row>
    <row r="8" spans="1:10" s="12" customFormat="1" x14ac:dyDescent="0.35">
      <c r="A8" s="2"/>
      <c r="B8" s="2">
        <v>0.3</v>
      </c>
      <c r="C8" s="5">
        <v>60</v>
      </c>
      <c r="D8" s="5" t="s">
        <v>85</v>
      </c>
      <c r="E8" s="5">
        <v>80</v>
      </c>
      <c r="F8">
        <f t="shared" si="1"/>
        <v>80</v>
      </c>
      <c r="G8" s="5" t="s">
        <v>82</v>
      </c>
      <c r="H8" s="5">
        <v>0.68200000000000005</v>
      </c>
      <c r="I8">
        <f>B8*F8*H8*B$1/C8/B$1</f>
        <v>0.27280000000000004</v>
      </c>
      <c r="J8">
        <f t="shared" si="2"/>
        <v>20.499359999999999</v>
      </c>
    </row>
    <row r="9" spans="1:10" x14ac:dyDescent="0.35">
      <c r="A9" s="2" t="s">
        <v>16</v>
      </c>
      <c r="B9" s="2">
        <v>0.1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lean concrete (without reinforcement)</v>
      </c>
      <c r="E9">
        <f>INDEX('[1]Component wise inventories'!I$2:I$170,MATCH($A9,'[1]Component wise inventories'!$A$2:$A$170,0))</f>
        <v>2150</v>
      </c>
      <c r="F9">
        <f t="shared" si="1"/>
        <v>2150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5.8999999999999997E-2</v>
      </c>
      <c r="I9">
        <f>B9*F9*H9*B$1/C9/B$1</f>
        <v>0.21141666666666664</v>
      </c>
      <c r="J9">
        <f t="shared" ref="J9" si="3">F9*B9*B$5*B$1/C9/1000</f>
        <v>183.64010000000002</v>
      </c>
    </row>
    <row r="10" spans="1:10" x14ac:dyDescent="0.35">
      <c r="C10"/>
      <c r="D10"/>
      <c r="E10"/>
      <c r="F10"/>
      <c r="G10"/>
      <c r="H10"/>
      <c r="I10" s="21">
        <f>SUM(I5:I9)</f>
        <v>0.87996666666666679</v>
      </c>
      <c r="J10"/>
    </row>
    <row r="11" spans="1:10" x14ac:dyDescent="0.35">
      <c r="A11" s="1" t="s">
        <v>11</v>
      </c>
      <c r="B11" s="12" t="s">
        <v>17</v>
      </c>
    </row>
    <row r="12" spans="1:10" x14ac:dyDescent="0.35">
      <c r="A12" s="2" t="s">
        <v>13</v>
      </c>
      <c r="B12" s="2">
        <v>1623.2</v>
      </c>
    </row>
    <row r="13" spans="1:10" x14ac:dyDescent="0.35">
      <c r="A13" s="2" t="s">
        <v>14</v>
      </c>
      <c r="B13" s="2">
        <v>0.03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 t="shared" ref="I13" si="4">B13*F13*H13*B$1/C13/B$1</f>
        <v>0.23125000000000001</v>
      </c>
      <c r="J13">
        <f>F13*B13*B$5*B$1/C13/1000</f>
        <v>94.809539999999998</v>
      </c>
    </row>
    <row r="14" spans="1:10" x14ac:dyDescent="0.35">
      <c r="A14" s="2" t="s">
        <v>15</v>
      </c>
      <c r="B14" s="2">
        <v>0.4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civil engineering concrete (without reinforcement)</v>
      </c>
      <c r="E14">
        <f>INDEX('[1]Component wise inventories'!I$2:I$170,MATCH($A14,'[1]Component wise inventories'!$A$2:$A$170,0))</f>
        <v>2350</v>
      </c>
      <c r="F14">
        <f t="shared" ref="F14:F16" si="5">E14</f>
        <v>2350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1.4E-2</v>
      </c>
      <c r="I14">
        <f>B14*F14*H14*B$1/C14/B$1</f>
        <v>0.21933333333333332</v>
      </c>
      <c r="J14">
        <f t="shared" ref="J14:J16" si="6">F14*B14*B$5*B$1/C14/1000</f>
        <v>802.89159999999993</v>
      </c>
    </row>
    <row r="15" spans="1:10" s="12" customFormat="1" x14ac:dyDescent="0.35">
      <c r="A15" s="2"/>
      <c r="B15" s="24">
        <v>0.4</v>
      </c>
      <c r="C15" s="5">
        <v>60</v>
      </c>
      <c r="D15" s="5" t="s">
        <v>85</v>
      </c>
      <c r="E15" s="5">
        <v>80</v>
      </c>
      <c r="F15">
        <f t="shared" si="5"/>
        <v>80</v>
      </c>
      <c r="G15" s="5" t="s">
        <v>82</v>
      </c>
      <c r="H15" s="5">
        <v>0.68200000000000005</v>
      </c>
      <c r="I15">
        <f>B15*F15*H15*B$1/C15/B$1</f>
        <v>0.36373333333333335</v>
      </c>
      <c r="J15">
        <f t="shared" si="6"/>
        <v>27.33248</v>
      </c>
    </row>
    <row r="16" spans="1:10" x14ac:dyDescent="0.35">
      <c r="A16" s="2" t="s">
        <v>16</v>
      </c>
      <c r="B16" s="2">
        <v>0.1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lean concrete (without reinforcement)</v>
      </c>
      <c r="E16">
        <f>INDEX('[1]Component wise inventories'!I$2:I$170,MATCH($A16,'[1]Component wise inventories'!$A$2:$A$170,0))</f>
        <v>2150</v>
      </c>
      <c r="F16">
        <f t="shared" si="5"/>
        <v>2150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5.8999999999999997E-2</v>
      </c>
      <c r="I16">
        <f>B16*F16*H16*B$1/C16/B$1</f>
        <v>0.21141666666666664</v>
      </c>
      <c r="J16">
        <f t="shared" si="6"/>
        <v>183.64010000000002</v>
      </c>
    </row>
    <row r="17" spans="1:10" x14ac:dyDescent="0.35">
      <c r="C17"/>
      <c r="D17"/>
      <c r="E17"/>
      <c r="F17"/>
      <c r="G17"/>
      <c r="H17"/>
      <c r="I17" s="21">
        <f>SUM(I12:I16)</f>
        <v>1.0257333333333334</v>
      </c>
      <c r="J17"/>
    </row>
    <row r="18" spans="1:10" x14ac:dyDescent="0.35">
      <c r="A18" s="1" t="s">
        <v>11</v>
      </c>
      <c r="B18" s="12" t="s">
        <v>18</v>
      </c>
    </row>
    <row r="19" spans="1:10" x14ac:dyDescent="0.35">
      <c r="A19" s="2" t="s">
        <v>13</v>
      </c>
      <c r="B19" s="2">
        <v>687.6</v>
      </c>
    </row>
    <row r="20" spans="1:10" x14ac:dyDescent="0.35">
      <c r="A20" s="2" t="s">
        <v>14</v>
      </c>
      <c r="B20" s="2">
        <v>0.03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7">B20*F20*H20*B$1/C20/B$1</f>
        <v>0.23125000000000001</v>
      </c>
      <c r="J20">
        <f>F20*B20*B$5*B$1/C20/1000</f>
        <v>94.809539999999998</v>
      </c>
    </row>
    <row r="21" spans="1:10" x14ac:dyDescent="0.35">
      <c r="A21" s="2" t="s">
        <v>15</v>
      </c>
      <c r="B21" s="2">
        <v>0.24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:F23" si="8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0.13159999999999999</v>
      </c>
      <c r="J21">
        <f t="shared" ref="J21:J23" si="9">F21*B21*B$5*B$1/C21/1000</f>
        <v>481.73496</v>
      </c>
    </row>
    <row r="22" spans="1:10" s="12" customFormat="1" x14ac:dyDescent="0.35">
      <c r="A22" s="2"/>
      <c r="B22" s="24">
        <v>0.24</v>
      </c>
      <c r="C22" s="5">
        <v>60</v>
      </c>
      <c r="D22" s="5" t="s">
        <v>85</v>
      </c>
      <c r="E22" s="5">
        <v>80</v>
      </c>
      <c r="F22">
        <f t="shared" si="8"/>
        <v>80</v>
      </c>
      <c r="G22" s="5" t="s">
        <v>82</v>
      </c>
      <c r="H22" s="5">
        <v>0.68200000000000005</v>
      </c>
      <c r="I22">
        <f>B22*F22*H22*B$1/C22/B$1</f>
        <v>0.21824000000000002</v>
      </c>
      <c r="J22">
        <f t="shared" si="9"/>
        <v>16.399487999999998</v>
      </c>
    </row>
    <row r="23" spans="1:10" x14ac:dyDescent="0.35">
      <c r="A23" s="2" t="s">
        <v>16</v>
      </c>
      <c r="B23" s="2">
        <v>0.1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lean concrete (without reinforcement)</v>
      </c>
      <c r="E23">
        <f>INDEX('[1]Component wise inventories'!I$2:I$170,MATCH($A23,'[1]Component wise inventories'!$A$2:$A$170,0))</f>
        <v>2150</v>
      </c>
      <c r="F23">
        <f t="shared" si="8"/>
        <v>2150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5.8999999999999997E-2</v>
      </c>
      <c r="I23">
        <f>B23*F23*H23*B$1/C23/B$1</f>
        <v>0.21141666666666664</v>
      </c>
      <c r="J23">
        <f t="shared" si="9"/>
        <v>183.64010000000002</v>
      </c>
    </row>
    <row r="24" spans="1:10" x14ac:dyDescent="0.35">
      <c r="C24"/>
      <c r="D24"/>
      <c r="E24"/>
      <c r="F24"/>
      <c r="G24"/>
      <c r="H24"/>
      <c r="I24" s="21">
        <f>SUM(I19:I23)</f>
        <v>0.79250666666666669</v>
      </c>
      <c r="J24"/>
    </row>
    <row r="25" spans="1:10" x14ac:dyDescent="0.35">
      <c r="A25" s="1" t="s">
        <v>11</v>
      </c>
      <c r="B25" s="12" t="s">
        <v>19</v>
      </c>
    </row>
    <row r="26" spans="1:10" x14ac:dyDescent="0.35">
      <c r="A26" s="2" t="s">
        <v>13</v>
      </c>
      <c r="B26" s="2">
        <v>39.200000000000003</v>
      </c>
    </row>
    <row r="27" spans="1:10" x14ac:dyDescent="0.35">
      <c r="A27" s="2" t="s">
        <v>20</v>
      </c>
      <c r="B27" s="2">
        <v>6.0000000000000001E-3</v>
      </c>
      <c r="C27">
        <f>INDEX('[1]Component wise inventories'!B$2:B$170,MATCH($A27,'[1]Component wise inventories'!$A$2:$A$170,0))</f>
        <v>60</v>
      </c>
      <c r="D27" t="str">
        <f>INDEX('[1]Component wise inventories'!H$2:H$170,MATCH($A27,'[1]Component wise inventories'!$A$2:$A$170,0))</f>
        <v>Organic construction adhesive/embedding mortar</v>
      </c>
      <c r="E27">
        <f>INDEX('[1]Component wise inventories'!I$2:I$170,MATCH($A27,'[1]Component wise inventories'!$A$2:$A$170,0))</f>
        <v>1670</v>
      </c>
      <c r="F27">
        <f>E27</f>
        <v>1670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0.75800000000000001</v>
      </c>
      <c r="I27">
        <f t="shared" ref="I27" si="10">B27*F27*H27*B$1/C27/B$1</f>
        <v>0.126586</v>
      </c>
      <c r="J27">
        <f>F27*B27*B$5*B$1/C27/1000</f>
        <v>8.5584828000000002</v>
      </c>
    </row>
    <row r="28" spans="1:10" x14ac:dyDescent="0.35">
      <c r="A28" s="2" t="s">
        <v>21</v>
      </c>
      <c r="B28" s="2">
        <v>0.01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 t="shared" ref="F28" si="11"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7.7083333333333337E-2</v>
      </c>
      <c r="J28">
        <f t="shared" ref="J28" si="12">F28*B28*B$5*B$1/C28/1000</f>
        <v>31.603180000000002</v>
      </c>
    </row>
    <row r="29" spans="1:10" x14ac:dyDescent="0.35">
      <c r="A29" s="2" t="s">
        <v>22</v>
      </c>
      <c r="B29" s="2">
        <v>1.4E-2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ceramic/stoneware plate</v>
      </c>
      <c r="E29">
        <f>INDEX('[1]Component wise inventories'!I$2:I$170,MATCH($A29,'[1]Component wise inventories'!$A$2:$A$170,0))</f>
        <v>2600</v>
      </c>
      <c r="F29">
        <f>E29</f>
        <v>2600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0.77700000000000002</v>
      </c>
      <c r="I29">
        <f t="shared" ref="I29" si="13">B29*F29*H29*B$1/C29/B$1</f>
        <v>0.94275999999999993</v>
      </c>
      <c r="J29">
        <f>F29*B29*B$5*B$1/C29/1000</f>
        <v>62.181392000000002</v>
      </c>
    </row>
    <row r="30" spans="1:10" x14ac:dyDescent="0.35">
      <c r="A30" s="2" t="s">
        <v>15</v>
      </c>
      <c r="B30" s="2">
        <v>0.3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civil engineering concrete (without reinforcement)</v>
      </c>
      <c r="E30">
        <f>INDEX('[1]Component wise inventories'!I$2:I$170,MATCH($A30,'[1]Component wise inventories'!$A$2:$A$170,0))</f>
        <v>2350</v>
      </c>
      <c r="F30">
        <f t="shared" ref="F30" si="14">E30</f>
        <v>2350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0.16450000000000001</v>
      </c>
      <c r="J30">
        <f t="shared" ref="J30" si="15">F30*B30*B$5*B$1/C30/1000</f>
        <v>602.16869999999994</v>
      </c>
    </row>
    <row r="31" spans="1:10" x14ac:dyDescent="0.35">
      <c r="C31"/>
      <c r="D31"/>
      <c r="E31"/>
      <c r="F31"/>
      <c r="G31"/>
      <c r="H31"/>
      <c r="I31" s="21">
        <f>SUM(I26:I30)</f>
        <v>1.3109293333333334</v>
      </c>
      <c r="J31"/>
    </row>
    <row r="32" spans="1:10" x14ac:dyDescent="0.35">
      <c r="A32" s="1" t="s">
        <v>11</v>
      </c>
      <c r="B32" s="12" t="s">
        <v>23</v>
      </c>
    </row>
    <row r="33" spans="1:10" x14ac:dyDescent="0.35">
      <c r="A33" s="2" t="s">
        <v>13</v>
      </c>
      <c r="B33" s="2">
        <v>726.7</v>
      </c>
    </row>
    <row r="34" spans="1:10" x14ac:dyDescent="0.35">
      <c r="A34" s="2" t="s">
        <v>20</v>
      </c>
      <c r="B34" s="2">
        <v>6.0000000000000001E-3</v>
      </c>
      <c r="C34">
        <f>INDEX('[1]Component wise inventories'!B$2:B$170,MATCH($A34,'[1]Component wise inventories'!$A$2:$A$170,0))</f>
        <v>60</v>
      </c>
      <c r="D34" t="str">
        <f>INDEX('[1]Component wise inventories'!H$2:H$170,MATCH($A34,'[1]Component wise inventories'!$A$2:$A$170,0))</f>
        <v>Organic construction adhesive/embedding mortar</v>
      </c>
      <c r="E34">
        <f>INDEX('[1]Component wise inventories'!I$2:I$170,MATCH($A34,'[1]Component wise inventories'!$A$2:$A$170,0))</f>
        <v>1670</v>
      </c>
      <c r="F34">
        <f>E34</f>
        <v>1670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0.75800000000000001</v>
      </c>
      <c r="I34">
        <f t="shared" ref="I34" si="16">B34*F34*H34*B$1/C34/B$1</f>
        <v>0.126586</v>
      </c>
      <c r="J34">
        <f>F34*B34*B$5*B$1/C34/1000</f>
        <v>8.5584828000000002</v>
      </c>
    </row>
    <row r="35" spans="1:10" x14ac:dyDescent="0.35">
      <c r="A35" s="2" t="s">
        <v>14</v>
      </c>
      <c r="B35" s="2">
        <v>0.09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17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0.69374999999999998</v>
      </c>
      <c r="J35">
        <f t="shared" ref="J35" si="18">F35*B35*B$5*B$1/C35/1000</f>
        <v>284.42862000000002</v>
      </c>
    </row>
    <row r="36" spans="1:10" x14ac:dyDescent="0.35">
      <c r="A36" s="2" t="s">
        <v>22</v>
      </c>
      <c r="B36" s="2">
        <v>1.4E-2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ceramic/stoneware plate</v>
      </c>
      <c r="E36">
        <f>INDEX('[1]Component wise inventories'!I$2:I$170,MATCH($A36,'[1]Component wise inventories'!$A$2:$A$170,0))</f>
        <v>2600</v>
      </c>
      <c r="F36">
        <f>E36</f>
        <v>2600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0.77700000000000002</v>
      </c>
      <c r="I36">
        <f t="shared" ref="I36" si="19">B36*F36*H36*B$1/C36/B$1</f>
        <v>0.94275999999999993</v>
      </c>
      <c r="J36">
        <f>F36*B36*B$5*B$1/C36/1000</f>
        <v>62.181392000000002</v>
      </c>
    </row>
    <row r="37" spans="1:10" x14ac:dyDescent="0.35">
      <c r="A37" s="1" t="s">
        <v>24</v>
      </c>
      <c r="B37" s="2">
        <v>0.3</v>
      </c>
      <c r="C37">
        <f>INDEX('[1]Component wise inventories'!B$2:B$170,MATCH($A37,'[1]Component wise inventories'!$A$2:$A$170,0))</f>
        <v>60</v>
      </c>
      <c r="D37" t="str">
        <f>INDEX('[1]Component wise inventories'!H$2:H$170,MATCH($A37,'[1]Component wise inventories'!$A$2:$A$170,0))</f>
        <v>civil engineering concrete (without reinforcement)</v>
      </c>
      <c r="E37">
        <f>INDEX('[1]Component wise inventories'!I$2:I$170,MATCH($A37,'[1]Component wise inventories'!$A$2:$A$170,0))</f>
        <v>2350</v>
      </c>
      <c r="F37">
        <f t="shared" ref="F37" si="20">E37</f>
        <v>2350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1.4E-2</v>
      </c>
      <c r="I37">
        <f>B37*F37*H37*B$1/C37/B$1</f>
        <v>0.16450000000000001</v>
      </c>
      <c r="J37">
        <f t="shared" ref="J37" si="21">F37*B37*B$5*B$1/C37/1000</f>
        <v>602.16869999999994</v>
      </c>
    </row>
    <row r="38" spans="1:10" x14ac:dyDescent="0.35">
      <c r="A38" s="2" t="s">
        <v>25</v>
      </c>
      <c r="B38" s="2">
        <v>0.14000000000000001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>E38</f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 t="shared" ref="I38" si="22">B38*F38*H38*B$1/C38/B$1</f>
        <v>1.0696000000000001</v>
      </c>
      <c r="J38">
        <f>F38*B38*B$5*B$1/C38/1000</f>
        <v>7.1747759999999996</v>
      </c>
    </row>
    <row r="39" spans="1:10" x14ac:dyDescent="0.35">
      <c r="A39" s="2" t="s">
        <v>26</v>
      </c>
      <c r="B39" s="2">
        <v>0.02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glass wool</v>
      </c>
      <c r="E39">
        <f>INDEX('[1]Component wise inventories'!I$2:I$170,MATCH($A39,'[1]Component wise inventories'!$A$2:$A$170,0))</f>
        <v>30</v>
      </c>
      <c r="F39">
        <v>30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1.1299999999999999</v>
      </c>
      <c r="I39">
        <f>B39*F39*H39*B$1/C39/B$1</f>
        <v>1.1299999999999998E-2</v>
      </c>
      <c r="J39">
        <f t="shared" ref="J39" si="23">F39*B39*B$5*B$1/C39/1000</f>
        <v>0.51248399999999994</v>
      </c>
    </row>
    <row r="40" spans="1:10" x14ac:dyDescent="0.35">
      <c r="I40" s="21">
        <f>SUM(I34:I39)</f>
        <v>3.0084960000000001</v>
      </c>
    </row>
    <row r="41" spans="1:10" x14ac:dyDescent="0.35">
      <c r="A41" s="1" t="s">
        <v>11</v>
      </c>
      <c r="B41" s="12" t="s">
        <v>27</v>
      </c>
    </row>
    <row r="42" spans="1:10" x14ac:dyDescent="0.35">
      <c r="A42" s="2" t="s">
        <v>13</v>
      </c>
      <c r="B42" s="2">
        <v>558.4</v>
      </c>
    </row>
    <row r="43" spans="1:10" x14ac:dyDescent="0.35">
      <c r="A43" s="2" t="s">
        <v>14</v>
      </c>
      <c r="B43" s="2">
        <v>8.5000000000000006E-2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Cement subfloor, 85 mm</v>
      </c>
      <c r="E43">
        <f>INDEX('[1]Component wise inventories'!I$2:I$170,MATCH($A43,'[1]Component wise inventories'!$A$2:$A$170,0))</f>
        <v>1850</v>
      </c>
      <c r="F43">
        <f>E43</f>
        <v>1850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 t="shared" ref="I43" si="24">B43*F43*H43*B$1/C43/B$1</f>
        <v>0.65520833333333328</v>
      </c>
      <c r="J43">
        <f>F43*B43*B$5*B$1/C43/1000</f>
        <v>268.62702999999999</v>
      </c>
    </row>
    <row r="44" spans="1:10" x14ac:dyDescent="0.35">
      <c r="A44" s="1" t="s">
        <v>24</v>
      </c>
      <c r="B44" s="2">
        <v>0.3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civil engineering concrete (without reinforcement)</v>
      </c>
      <c r="E44">
        <f>INDEX('[1]Component wise inventories'!I$2:I$170,MATCH($A44,'[1]Component wise inventories'!$A$2:$A$170,0))</f>
        <v>2350</v>
      </c>
      <c r="F44">
        <f t="shared" ref="F44" si="25">E44</f>
        <v>2350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1.4E-2</v>
      </c>
      <c r="I44">
        <f>B44*F44*H44*B$1/C44/B$1</f>
        <v>0.16450000000000001</v>
      </c>
      <c r="J44">
        <f t="shared" ref="J44" si="26">F44*B44*B$5*B$1/C44/1000</f>
        <v>602.16869999999994</v>
      </c>
    </row>
    <row r="45" spans="1:10" x14ac:dyDescent="0.35">
      <c r="A45" s="2" t="s">
        <v>25</v>
      </c>
      <c r="B45" s="2">
        <v>0.14000000000000001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Expanded polystyrene (EPS)</v>
      </c>
      <c r="E45">
        <f>INDEX('[1]Component wise inventories'!I$2:I$170,MATCH($A45,'[1]Component wise inventories'!$A$2:$A$170,0))</f>
        <v>30</v>
      </c>
      <c r="F45">
        <f>E45</f>
        <v>30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7.64</v>
      </c>
      <c r="I45">
        <f t="shared" ref="I45:I46" si="27">B45*F45*H45*B$1/C45/B$1</f>
        <v>1.0696000000000001</v>
      </c>
      <c r="J45">
        <f>F45*B45*B$5*B$1/C45/1000</f>
        <v>7.1747759999999996</v>
      </c>
    </row>
    <row r="46" spans="1:10" x14ac:dyDescent="0.35">
      <c r="A46" s="2" t="s">
        <v>28</v>
      </c>
      <c r="B46" s="2">
        <v>5.0000000000000001E-3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Polyurethane (PUR/PIR)</v>
      </c>
      <c r="E46">
        <f>INDEX('[1]Component wise inventories'!I$2:I$170,MATCH($A46,'[1]Component wise inventories'!$A$2:$A$170,0))</f>
        <v>30</v>
      </c>
      <c r="F46">
        <f>E46</f>
        <v>30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7.52</v>
      </c>
      <c r="I46">
        <f t="shared" si="27"/>
        <v>1.8799999999999997E-2</v>
      </c>
      <c r="J46">
        <f>F46*B46*B$5*B$1/C46/1000</f>
        <v>0.12812099999999998</v>
      </c>
    </row>
    <row r="47" spans="1:10" x14ac:dyDescent="0.35">
      <c r="A47" s="2" t="s">
        <v>26</v>
      </c>
      <c r="B47" s="2">
        <v>0.02</v>
      </c>
      <c r="C47">
        <f>INDEX('[1]Component wise inventories'!B$2:B$170,MATCH($A47,'[1]Component wise inventories'!$A$2:$A$170,0))</f>
        <v>60</v>
      </c>
      <c r="D47" t="str">
        <f>INDEX('[1]Component wise inventories'!H$2:H$170,MATCH($A47,'[1]Component wise inventories'!$A$2:$A$170,0))</f>
        <v>glass wool</v>
      </c>
      <c r="E47">
        <f>INDEX('[1]Component wise inventories'!I$2:I$170,MATCH($A47,'[1]Component wise inventories'!$A$2:$A$170,0))</f>
        <v>30</v>
      </c>
      <c r="F47">
        <v>30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1.1299999999999998E-2</v>
      </c>
      <c r="J47">
        <f t="shared" ref="J47" si="28">F47*B47*B$5*B$1/C47/1000</f>
        <v>0.51248399999999994</v>
      </c>
    </row>
    <row r="48" spans="1:10" x14ac:dyDescent="0.35">
      <c r="C48"/>
      <c r="D48"/>
      <c r="E48"/>
      <c r="F48"/>
      <c r="G48"/>
      <c r="H48"/>
      <c r="I48" s="21">
        <f>SUM(I42:I47)</f>
        <v>1.9194083333333334</v>
      </c>
      <c r="J48"/>
    </row>
    <row r="49" spans="1:10" x14ac:dyDescent="0.35">
      <c r="A49" s="1" t="s">
        <v>11</v>
      </c>
      <c r="B49" s="12" t="s">
        <v>29</v>
      </c>
    </row>
    <row r="50" spans="1:10" x14ac:dyDescent="0.35">
      <c r="A50" s="2" t="s">
        <v>13</v>
      </c>
      <c r="B50" s="2">
        <v>173.6</v>
      </c>
    </row>
    <row r="51" spans="1:10" x14ac:dyDescent="0.35">
      <c r="A51" s="2" t="s">
        <v>14</v>
      </c>
      <c r="B51" s="2">
        <v>0.11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Cement subfloor, 85 mm</v>
      </c>
      <c r="E51">
        <f>INDEX('[1]Component wise inventories'!I$2:I$170,MATCH($A51,'[1]Component wise inventories'!$A$2:$A$170,0))</f>
        <v>1850</v>
      </c>
      <c r="F51">
        <f>E51</f>
        <v>1850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0.125</v>
      </c>
      <c r="I51">
        <f t="shared" ref="I51" si="29">B51*F51*H51*B$1/C51/B$1</f>
        <v>0.84791666666666665</v>
      </c>
      <c r="J51">
        <f>F51*B51*B$5*B$1/C51/1000</f>
        <v>347.63497999999993</v>
      </c>
    </row>
    <row r="52" spans="1:10" x14ac:dyDescent="0.35">
      <c r="A52" s="1" t="s">
        <v>24</v>
      </c>
      <c r="B52" s="2">
        <v>0.3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civil engineering concrete (without reinforcement)</v>
      </c>
      <c r="E52">
        <f>INDEX('[1]Component wise inventories'!I$2:I$170,MATCH($A52,'[1]Component wise inventories'!$A$2:$A$170,0))</f>
        <v>2350</v>
      </c>
      <c r="F52">
        <f t="shared" ref="F52" si="30">E52</f>
        <v>2350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1.4E-2</v>
      </c>
      <c r="I52">
        <f>B52*F52*H52*B$1/C52/B$1</f>
        <v>0.16450000000000001</v>
      </c>
      <c r="J52">
        <f t="shared" ref="J52" si="31">F52*B52*B$5*B$1/C52/1000</f>
        <v>602.16869999999994</v>
      </c>
    </row>
    <row r="53" spans="1:10" x14ac:dyDescent="0.35">
      <c r="A53" s="2" t="s">
        <v>25</v>
      </c>
      <c r="B53" s="2">
        <v>0.14000000000000001</v>
      </c>
      <c r="C53">
        <f>INDEX('[1]Component wise inventories'!B$2:B$170,MATCH($A53,'[1]Component wise inventories'!$A$2:$A$170,0))</f>
        <v>30</v>
      </c>
      <c r="D53" t="str">
        <f>INDEX('[1]Component wise inventories'!H$2:H$170,MATCH($A53,'[1]Component wise inventories'!$A$2:$A$170,0))</f>
        <v>Expanded polystyrene (EPS)</v>
      </c>
      <c r="E53">
        <f>INDEX('[1]Component wise inventories'!I$2:I$170,MATCH($A53,'[1]Component wise inventories'!$A$2:$A$170,0))</f>
        <v>30</v>
      </c>
      <c r="F53">
        <f>E53</f>
        <v>30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7.64</v>
      </c>
      <c r="I53">
        <f t="shared" ref="I53" si="32">B53*F53*H53*B$1/C53/B$1</f>
        <v>1.0696000000000001</v>
      </c>
      <c r="J53">
        <f>F53*B53*B$5*B$1/C53/1000</f>
        <v>7.1747759999999996</v>
      </c>
    </row>
    <row r="54" spans="1:10" x14ac:dyDescent="0.35">
      <c r="A54" s="2" t="s">
        <v>26</v>
      </c>
      <c r="B54" s="2">
        <v>0.02</v>
      </c>
      <c r="C54">
        <f>INDEX('[1]Component wise inventories'!B$2:B$170,MATCH($A54,'[1]Component wise inventories'!$A$2:$A$170,0))</f>
        <v>60</v>
      </c>
      <c r="D54" t="str">
        <f>INDEX('[1]Component wise inventories'!H$2:H$170,MATCH($A54,'[1]Component wise inventories'!$A$2:$A$170,0))</f>
        <v>glass wool</v>
      </c>
      <c r="E54">
        <f>INDEX('[1]Component wise inventories'!I$2:I$170,MATCH($A54,'[1]Component wise inventories'!$A$2:$A$170,0))</f>
        <v>30</v>
      </c>
      <c r="F54">
        <v>30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1.1299999999999999</v>
      </c>
      <c r="I54">
        <f>B54*F54*H54*B$1/C54/B$1</f>
        <v>1.1299999999999998E-2</v>
      </c>
      <c r="J54">
        <f t="shared" ref="J54" si="33">F54*B54*B$5*B$1/C54/1000</f>
        <v>0.51248399999999994</v>
      </c>
    </row>
    <row r="55" spans="1:10" x14ac:dyDescent="0.35">
      <c r="C55"/>
      <c r="D55"/>
      <c r="E55"/>
      <c r="F55"/>
      <c r="G55"/>
      <c r="H55"/>
      <c r="I55" s="21">
        <f>SUM(I49:I54)</f>
        <v>2.0933166666666669</v>
      </c>
      <c r="J55"/>
    </row>
    <row r="56" spans="1:10" x14ac:dyDescent="0.35">
      <c r="A56" s="1" t="s">
        <v>11</v>
      </c>
      <c r="B56" s="12" t="s">
        <v>30</v>
      </c>
    </row>
    <row r="57" spans="1:10" x14ac:dyDescent="0.35">
      <c r="A57" s="2" t="s">
        <v>13</v>
      </c>
      <c r="B57" s="2">
        <v>337.5</v>
      </c>
    </row>
    <row r="58" spans="1:10" x14ac:dyDescent="0.35">
      <c r="A58" s="2" t="s">
        <v>14</v>
      </c>
      <c r="B58" s="2">
        <v>0.08</v>
      </c>
      <c r="C58">
        <f>INDEX('[1]Component wise inventories'!B$2:B$170,MATCH($A58,'[1]Component wise inventories'!$A$2:$A$170,0))</f>
        <v>30</v>
      </c>
      <c r="D58" t="str">
        <f>INDEX('[1]Component wise inventories'!H$2:H$170,MATCH($A58,'[1]Component wise inventories'!$A$2:$A$170,0))</f>
        <v>Cement subfloor, 85 mm</v>
      </c>
      <c r="E58">
        <f>INDEX('[1]Component wise inventories'!I$2:I$170,MATCH($A58,'[1]Component wise inventories'!$A$2:$A$170,0))</f>
        <v>1850</v>
      </c>
      <c r="F58">
        <f>E58</f>
        <v>1850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0.125</v>
      </c>
      <c r="I58">
        <f t="shared" ref="I58" si="34">B58*F58*H58*B$1/C58/B$1</f>
        <v>0.6166666666666667</v>
      </c>
      <c r="J58">
        <f>F58*B58*B$5*B$1/C58/1000</f>
        <v>252.82544000000001</v>
      </c>
    </row>
    <row r="59" spans="1:10" x14ac:dyDescent="0.35">
      <c r="A59" s="1" t="s">
        <v>24</v>
      </c>
      <c r="B59" s="2">
        <v>0.3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civil engineering concrete (without reinforcement)</v>
      </c>
      <c r="E59">
        <f>INDEX('[1]Component wise inventories'!I$2:I$170,MATCH($A59,'[1]Component wise inventories'!$A$2:$A$170,0))</f>
        <v>2350</v>
      </c>
      <c r="F59">
        <f t="shared" ref="F59" si="35">E59</f>
        <v>2350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1.4E-2</v>
      </c>
      <c r="I59">
        <f>B59*F59*H59*B$1/C59/B$1</f>
        <v>0.16450000000000001</v>
      </c>
      <c r="J59">
        <f t="shared" ref="J59" si="36">F59*B59*B$5*B$1/C59/1000</f>
        <v>602.16869999999994</v>
      </c>
    </row>
    <row r="60" spans="1:10" x14ac:dyDescent="0.35">
      <c r="A60" s="2" t="s">
        <v>25</v>
      </c>
      <c r="B60" s="2">
        <v>0.17</v>
      </c>
      <c r="C60">
        <f>INDEX('[1]Component wise inventories'!B$2:B$170,MATCH($A60,'[1]Component wise inventories'!$A$2:$A$170,0))</f>
        <v>30</v>
      </c>
      <c r="D60" t="str">
        <f>INDEX('[1]Component wise inventories'!H$2:H$170,MATCH($A60,'[1]Component wise inventories'!$A$2:$A$170,0))</f>
        <v>Expanded polystyrene (EPS)</v>
      </c>
      <c r="E60">
        <f>INDEX('[1]Component wise inventories'!I$2:I$170,MATCH($A60,'[1]Component wise inventories'!$A$2:$A$170,0))</f>
        <v>30</v>
      </c>
      <c r="F60">
        <f>E60</f>
        <v>30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7.64</v>
      </c>
      <c r="I60">
        <f t="shared" ref="I60" si="37">B60*F60*H60*B$1/C60/B$1</f>
        <v>1.2988000000000002</v>
      </c>
      <c r="J60">
        <f>F60*B60*B$5*B$1/C60/1000</f>
        <v>8.7122280000000014</v>
      </c>
    </row>
    <row r="61" spans="1:10" x14ac:dyDescent="0.35">
      <c r="A61" s="2" t="s">
        <v>26</v>
      </c>
      <c r="B61" s="2">
        <v>0.02</v>
      </c>
      <c r="C61">
        <f>INDEX('[1]Component wise inventories'!B$2:B$170,MATCH($A61,'[1]Component wise inventories'!$A$2:$A$170,0))</f>
        <v>60</v>
      </c>
      <c r="D61" t="str">
        <f>INDEX('[1]Component wise inventories'!H$2:H$170,MATCH($A61,'[1]Component wise inventories'!$A$2:$A$170,0))</f>
        <v>glass wool</v>
      </c>
      <c r="E61">
        <f>INDEX('[1]Component wise inventories'!I$2:I$170,MATCH($A61,'[1]Component wise inventories'!$A$2:$A$170,0))</f>
        <v>30</v>
      </c>
      <c r="F61">
        <f t="shared" ref="F61" si="38">E61</f>
        <v>30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1.1299999999999999</v>
      </c>
      <c r="I61">
        <f>B61*F61*H61*B$1/C61/B$1</f>
        <v>1.1299999999999998E-2</v>
      </c>
      <c r="J61">
        <f t="shared" ref="J61" si="39">F61*B61*B$5*B$1/C61/1000</f>
        <v>0.51248399999999994</v>
      </c>
    </row>
    <row r="62" spans="1:10" x14ac:dyDescent="0.35">
      <c r="I62" s="21">
        <f>SUM(I56:I61)</f>
        <v>2.0912666666666668</v>
      </c>
    </row>
    <row r="63" spans="1:10" x14ac:dyDescent="0.35">
      <c r="A63" s="1" t="s">
        <v>11</v>
      </c>
      <c r="B63" s="12" t="s">
        <v>31</v>
      </c>
    </row>
    <row r="64" spans="1:10" x14ac:dyDescent="0.35">
      <c r="A64" s="2" t="s">
        <v>13</v>
      </c>
      <c r="B64" s="2">
        <v>452</v>
      </c>
    </row>
    <row r="65" spans="1:10" x14ac:dyDescent="0.35">
      <c r="A65" s="2" t="s">
        <v>14</v>
      </c>
      <c r="B65" s="2">
        <v>0.09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Cement subfloor, 85 mm</v>
      </c>
      <c r="E65">
        <f>INDEX('[1]Component wise inventories'!I$2:I$170,MATCH($A65,'[1]Component wise inventories'!$A$2:$A$170,0))</f>
        <v>1850</v>
      </c>
      <c r="F65">
        <f>E65</f>
        <v>1850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0.125</v>
      </c>
      <c r="I65">
        <f t="shared" ref="I65" si="40">B65*F65*H65*B$1/C65/B$1</f>
        <v>0.69374999999999998</v>
      </c>
      <c r="J65">
        <f>F65*B65*B$5*B$1/C65/1000</f>
        <v>284.42862000000002</v>
      </c>
    </row>
    <row r="66" spans="1:10" x14ac:dyDescent="0.35">
      <c r="A66" s="1" t="s">
        <v>24</v>
      </c>
      <c r="B66" s="2">
        <v>0.3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civil engineering concrete (without reinforcement)</v>
      </c>
      <c r="E66">
        <f>INDEX('[1]Component wise inventories'!I$2:I$170,MATCH($A66,'[1]Component wise inventories'!$A$2:$A$170,0))</f>
        <v>2350</v>
      </c>
      <c r="F66">
        <f t="shared" ref="F66" si="41">E66</f>
        <v>2350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1.4E-2</v>
      </c>
      <c r="I66">
        <f>B66*F66*H66*B$1/C66/B$1</f>
        <v>0.16450000000000001</v>
      </c>
      <c r="J66">
        <f t="shared" ref="J66" si="42">F66*B66*B$5*B$1/C66/1000</f>
        <v>602.16869999999994</v>
      </c>
    </row>
    <row r="67" spans="1:10" x14ac:dyDescent="0.35">
      <c r="A67" s="2" t="s">
        <v>25</v>
      </c>
      <c r="B67" s="2">
        <v>0.12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Expanded polystyrene (EPS)</v>
      </c>
      <c r="E67">
        <f>INDEX('[1]Component wise inventories'!I$2:I$170,MATCH($A67,'[1]Component wise inventories'!$A$2:$A$170,0))</f>
        <v>30</v>
      </c>
      <c r="F67">
        <f>E67</f>
        <v>30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7.64</v>
      </c>
      <c r="I67">
        <f t="shared" ref="I67" si="43">B67*F67*H67*B$1/C67/B$1</f>
        <v>0.91679999999999995</v>
      </c>
      <c r="J67">
        <f>F67*B67*B$5*B$1/C67/1000</f>
        <v>6.1498079999999993</v>
      </c>
    </row>
    <row r="68" spans="1:10" x14ac:dyDescent="0.35">
      <c r="A68" s="2" t="s">
        <v>26</v>
      </c>
      <c r="B68" s="2">
        <v>0.02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glass wool</v>
      </c>
      <c r="E68">
        <f>INDEX('[1]Component wise inventories'!I$2:I$170,MATCH($A68,'[1]Component wise inventories'!$A$2:$A$170,0))</f>
        <v>30</v>
      </c>
      <c r="F68">
        <f t="shared" ref="F68" si="44">E68</f>
        <v>30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1.1299999999999999</v>
      </c>
      <c r="I68">
        <f>B68*F68*H68*B$1/C68/B$1</f>
        <v>1.1299999999999998E-2</v>
      </c>
      <c r="J68">
        <f t="shared" ref="J68" si="45">F68*B68*B$5*B$1/C68/1000</f>
        <v>0.51248399999999994</v>
      </c>
    </row>
    <row r="69" spans="1:10" x14ac:dyDescent="0.35">
      <c r="A69" s="2"/>
      <c r="B69" s="2"/>
      <c r="I69" s="21">
        <f>SUM(I63:I68)</f>
        <v>1.7863499999999999</v>
      </c>
    </row>
    <row r="70" spans="1:10" x14ac:dyDescent="0.35">
      <c r="A70" s="1" t="s">
        <v>11</v>
      </c>
      <c r="B70" s="12" t="s">
        <v>32</v>
      </c>
    </row>
    <row r="71" spans="1:10" x14ac:dyDescent="0.35">
      <c r="A71" s="2" t="s">
        <v>13</v>
      </c>
      <c r="B71" s="2">
        <v>101.8</v>
      </c>
    </row>
    <row r="72" spans="1:10" x14ac:dyDescent="0.35">
      <c r="A72" s="2" t="s">
        <v>14</v>
      </c>
      <c r="B72" s="2">
        <v>0.11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Cement subfloor, 85 mm</v>
      </c>
      <c r="E72">
        <f>INDEX('[1]Component wise inventories'!I$2:I$170,MATCH($A72,'[1]Component wise inventories'!$A$2:$A$170,0))</f>
        <v>1850</v>
      </c>
      <c r="F72">
        <f>E72</f>
        <v>1850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0.125</v>
      </c>
      <c r="I72">
        <f t="shared" ref="I72" si="46">B72*F72*H72*B$1/C72/B$1</f>
        <v>0.84791666666666665</v>
      </c>
      <c r="J72">
        <f>F72*B72*B$5*B$1/C72/1000</f>
        <v>347.63497999999993</v>
      </c>
    </row>
    <row r="73" spans="1:10" x14ac:dyDescent="0.35">
      <c r="A73" s="1" t="s">
        <v>24</v>
      </c>
      <c r="B73" s="2">
        <v>0.3</v>
      </c>
      <c r="C73">
        <f>INDEX('[1]Component wise inventories'!B$2:B$170,MATCH($A73,'[1]Component wise inventories'!$A$2:$A$170,0))</f>
        <v>60</v>
      </c>
      <c r="D73" t="str">
        <f>INDEX('[1]Component wise inventories'!H$2:H$170,MATCH($A73,'[1]Component wise inventories'!$A$2:$A$170,0))</f>
        <v>civil engineering concrete (without reinforcement)</v>
      </c>
      <c r="E73">
        <f>INDEX('[1]Component wise inventories'!I$2:I$170,MATCH($A73,'[1]Component wise inventories'!$A$2:$A$170,0))</f>
        <v>2350</v>
      </c>
      <c r="F73">
        <f t="shared" ref="F73" si="47">E73</f>
        <v>2350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1.4E-2</v>
      </c>
      <c r="I73">
        <f>B73*F73*H73*B$1/C73/B$1</f>
        <v>0.16450000000000001</v>
      </c>
      <c r="J73">
        <f t="shared" ref="J73" si="48">F73*B73*B$5*B$1/C73/1000</f>
        <v>602.16869999999994</v>
      </c>
    </row>
    <row r="74" spans="1:10" x14ac:dyDescent="0.35">
      <c r="A74" s="2" t="s">
        <v>25</v>
      </c>
      <c r="B74" s="2">
        <v>0.12</v>
      </c>
      <c r="C74">
        <f>INDEX('[1]Component wise inventories'!B$2:B$170,MATCH($A74,'[1]Component wise inventories'!$A$2:$A$170,0))</f>
        <v>30</v>
      </c>
      <c r="D74" t="str">
        <f>INDEX('[1]Component wise inventories'!H$2:H$170,MATCH($A74,'[1]Component wise inventories'!$A$2:$A$170,0))</f>
        <v>Expanded polystyrene (EPS)</v>
      </c>
      <c r="E74">
        <f>INDEX('[1]Component wise inventories'!I$2:I$170,MATCH($A74,'[1]Component wise inventories'!$A$2:$A$170,0))</f>
        <v>30</v>
      </c>
      <c r="F74">
        <f>E74</f>
        <v>30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7.64</v>
      </c>
      <c r="I74">
        <f t="shared" ref="I74" si="49">B74*F74*H74*B$1/C74/B$1</f>
        <v>0.91679999999999995</v>
      </c>
      <c r="J74">
        <f>F74*B74*B$5*B$1/C74/1000</f>
        <v>6.1498079999999993</v>
      </c>
    </row>
    <row r="75" spans="1:10" x14ac:dyDescent="0.35">
      <c r="A75" s="2" t="s">
        <v>26</v>
      </c>
      <c r="B75" s="2">
        <v>0.02</v>
      </c>
      <c r="C75">
        <f>INDEX('[1]Component wise inventories'!B$2:B$170,MATCH($A75,'[1]Component wise inventories'!$A$2:$A$170,0))</f>
        <v>60</v>
      </c>
      <c r="D75" t="str">
        <f>INDEX('[1]Component wise inventories'!H$2:H$170,MATCH($A75,'[1]Component wise inventories'!$A$2:$A$170,0))</f>
        <v>glass wool</v>
      </c>
      <c r="E75">
        <f>INDEX('[1]Component wise inventories'!I$2:I$170,MATCH($A75,'[1]Component wise inventories'!$A$2:$A$170,0))</f>
        <v>30</v>
      </c>
      <c r="F75">
        <f t="shared" ref="F75" si="50">E75</f>
        <v>30</v>
      </c>
      <c r="G75" t="str">
        <f>INDEX('[1]Component wise inventories'!J$2:J$170,MATCH($A75,'[1]Component wise inventories'!$A$2:$A$170,0))</f>
        <v xml:space="preserve">kg </v>
      </c>
      <c r="H75">
        <f>INDEX('[1]Component wise inventories'!K$2:K$170,MATCH($A75,'[1]Component wise inventories'!$A$2:$A$170,0))</f>
        <v>1.1299999999999999</v>
      </c>
      <c r="I75">
        <f>B75*F75*H75*B$1/C75/B$1</f>
        <v>1.1299999999999998E-2</v>
      </c>
      <c r="J75">
        <f t="shared" ref="J75" si="51">F75*B75*B$5*B$1/C75/1000</f>
        <v>0.51248399999999994</v>
      </c>
    </row>
    <row r="76" spans="1:10" x14ac:dyDescent="0.35">
      <c r="A76" s="2"/>
      <c r="I76" s="21">
        <f>SUM(I70:I75)</f>
        <v>1.9405166666666667</v>
      </c>
    </row>
    <row r="77" spans="1:10" x14ac:dyDescent="0.35">
      <c r="A77" s="1" t="s">
        <v>11</v>
      </c>
      <c r="B77" s="12" t="s">
        <v>33</v>
      </c>
    </row>
    <row r="78" spans="1:10" x14ac:dyDescent="0.35">
      <c r="A78" s="2" t="s">
        <v>13</v>
      </c>
      <c r="B78" s="2">
        <v>2353.8000000000002</v>
      </c>
    </row>
    <row r="79" spans="1:10" x14ac:dyDescent="0.35">
      <c r="A79" s="2" t="s">
        <v>20</v>
      </c>
      <c r="B79" s="2">
        <v>6.0000000000000001E-3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Organic construction adhesive/embedding mortar</v>
      </c>
      <c r="E79">
        <f>INDEX('[1]Component wise inventories'!I$2:I$170,MATCH($A79,'[1]Component wise inventories'!$A$2:$A$170,0))</f>
        <v>1670</v>
      </c>
      <c r="F79">
        <f>E79</f>
        <v>1670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0.75800000000000001</v>
      </c>
      <c r="I79">
        <f t="shared" ref="I79" si="52">B79*F79*H79*B$1/C79/B$1</f>
        <v>0.126586</v>
      </c>
      <c r="J79">
        <f>F79*B79*B$5*B$1/C79/1000</f>
        <v>8.5584828000000002</v>
      </c>
    </row>
    <row r="80" spans="1:10" x14ac:dyDescent="0.35">
      <c r="A80" s="2" t="s">
        <v>14</v>
      </c>
      <c r="B80" s="2">
        <v>0.08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Cement subfloor, 85 mm</v>
      </c>
      <c r="E80">
        <f>INDEX('[1]Component wise inventories'!I$2:I$170,MATCH($A80,'[1]Component wise inventories'!$A$2:$A$170,0))</f>
        <v>1850</v>
      </c>
      <c r="F80">
        <f t="shared" ref="F80" si="53">E80</f>
        <v>1850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0.125</v>
      </c>
      <c r="I80">
        <f>B80*F80*H80*B$1/C80/B$1</f>
        <v>0.6166666666666667</v>
      </c>
      <c r="J80">
        <f t="shared" ref="J80" si="54">F80*B80*B$5*B$1/C80/1000</f>
        <v>252.82544000000001</v>
      </c>
    </row>
    <row r="81" spans="1:10" x14ac:dyDescent="0.35">
      <c r="A81" s="2" t="s">
        <v>22</v>
      </c>
      <c r="B81" s="2">
        <v>1.4E-2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ceramic/stoneware plate</v>
      </c>
      <c r="E81">
        <f>INDEX('[1]Component wise inventories'!I$2:I$170,MATCH($A81,'[1]Component wise inventories'!$A$2:$A$170,0))</f>
        <v>2600</v>
      </c>
      <c r="F81">
        <f>E81</f>
        <v>2600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0.77700000000000002</v>
      </c>
      <c r="I81">
        <f t="shared" ref="I81" si="55">B81*F81*H81*B$1/C81/B$1</f>
        <v>0.94275999999999993</v>
      </c>
      <c r="J81">
        <f>F81*B81*B$5*B$1/C81/1000</f>
        <v>62.181392000000002</v>
      </c>
    </row>
    <row r="82" spans="1:10" x14ac:dyDescent="0.35">
      <c r="A82" s="1" t="s">
        <v>24</v>
      </c>
      <c r="B82" s="2">
        <v>0.24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civil engineering concrete (without reinforcement)</v>
      </c>
      <c r="E82">
        <f>INDEX('[1]Component wise inventories'!I$2:I$170,MATCH($A82,'[1]Component wise inventories'!$A$2:$A$170,0))</f>
        <v>2350</v>
      </c>
      <c r="F82">
        <f t="shared" ref="F82" si="56">E82</f>
        <v>2350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1.4E-2</v>
      </c>
      <c r="I82">
        <f>B82*F82*H82*B$1/C82/B$1</f>
        <v>0.13159999999999999</v>
      </c>
      <c r="J82">
        <f t="shared" ref="J82" si="57">F82*B82*B$5*B$1/C82/1000</f>
        <v>481.73496</v>
      </c>
    </row>
    <row r="83" spans="1:10" x14ac:dyDescent="0.35">
      <c r="A83" s="2" t="s">
        <v>25</v>
      </c>
      <c r="B83" s="2">
        <v>0.02</v>
      </c>
      <c r="C83">
        <f>INDEX('[1]Component wise inventories'!B$2:B$170,MATCH($A83,'[1]Component wise inventories'!$A$2:$A$170,0))</f>
        <v>30</v>
      </c>
      <c r="D83" t="str">
        <f>INDEX('[1]Component wise inventories'!H$2:H$170,MATCH($A83,'[1]Component wise inventories'!$A$2:$A$170,0))</f>
        <v>Expanded polystyrene (EPS)</v>
      </c>
      <c r="E83">
        <f>INDEX('[1]Component wise inventories'!I$2:I$170,MATCH($A83,'[1]Component wise inventories'!$A$2:$A$170,0))</f>
        <v>30</v>
      </c>
      <c r="F83">
        <f>E83</f>
        <v>30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7.64</v>
      </c>
      <c r="I83">
        <f t="shared" ref="I83" si="58">B83*F83*H83*B$1/C83/B$1</f>
        <v>0.15279999999999999</v>
      </c>
      <c r="J83">
        <f>F83*B83*B$5*B$1/C83/1000</f>
        <v>1.0249679999999999</v>
      </c>
    </row>
    <row r="84" spans="1:10" x14ac:dyDescent="0.35">
      <c r="A84" s="2" t="s">
        <v>26</v>
      </c>
      <c r="B84" s="2">
        <v>0.02</v>
      </c>
      <c r="C84">
        <f>INDEX('[1]Component wise inventories'!B$2:B$170,MATCH($A84,'[1]Component wise inventories'!$A$2:$A$170,0))</f>
        <v>60</v>
      </c>
      <c r="D84" t="str">
        <f>INDEX('[1]Component wise inventories'!H$2:H$170,MATCH($A84,'[1]Component wise inventories'!$A$2:$A$170,0))</f>
        <v>glass wool</v>
      </c>
      <c r="E84">
        <f>INDEX('[1]Component wise inventories'!I$2:I$170,MATCH($A84,'[1]Component wise inventories'!$A$2:$A$170,0))</f>
        <v>30</v>
      </c>
      <c r="F84">
        <f t="shared" ref="F84" si="59">E84</f>
        <v>30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1.1299999999999999</v>
      </c>
      <c r="I84">
        <f>B84*F84*H84*B$1/C84/B$1</f>
        <v>1.1299999999999998E-2</v>
      </c>
      <c r="J84">
        <f t="shared" ref="J84" si="60">F84*B84*B$5*B$1/C84/1000</f>
        <v>0.51248399999999994</v>
      </c>
    </row>
    <row r="85" spans="1:10" x14ac:dyDescent="0.35">
      <c r="A85" s="2"/>
      <c r="I85" s="21">
        <f>SUM(I79:I84)</f>
        <v>1.9817126666666667</v>
      </c>
    </row>
    <row r="86" spans="1:10" x14ac:dyDescent="0.35">
      <c r="A86" s="1" t="s">
        <v>11</v>
      </c>
      <c r="B86" s="12" t="s">
        <v>34</v>
      </c>
    </row>
    <row r="87" spans="1:10" x14ac:dyDescent="0.35">
      <c r="A87" s="2" t="s">
        <v>13</v>
      </c>
      <c r="B87" s="2">
        <v>6969.2</v>
      </c>
    </row>
    <row r="88" spans="1:10" x14ac:dyDescent="0.35">
      <c r="A88" s="2" t="s">
        <v>14</v>
      </c>
      <c r="B88" s="2">
        <v>7.4999999999999997E-2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Cement subfloor, 85 mm</v>
      </c>
      <c r="E88">
        <f>INDEX('[1]Component wise inventories'!I$2:I$170,MATCH($A88,'[1]Component wise inventories'!$A$2:$A$170,0))</f>
        <v>1850</v>
      </c>
      <c r="F88">
        <f>E88</f>
        <v>1850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0.125</v>
      </c>
      <c r="I88">
        <f t="shared" ref="I88" si="61">B88*F88*H88*B$1/C88/B$1</f>
        <v>0.578125</v>
      </c>
      <c r="J88">
        <f>F88*B88*B$5*B$1/C88/1000</f>
        <v>237.02385000000001</v>
      </c>
    </row>
    <row r="89" spans="1:10" x14ac:dyDescent="0.35">
      <c r="A89" s="1" t="s">
        <v>24</v>
      </c>
      <c r="B89" s="2">
        <v>0.24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civil engineering concrete (without reinforcement)</v>
      </c>
      <c r="E89">
        <f>INDEX('[1]Component wise inventories'!I$2:I$170,MATCH($A89,'[1]Component wise inventories'!$A$2:$A$170,0))</f>
        <v>2350</v>
      </c>
      <c r="F89">
        <f t="shared" ref="F89" si="62">E89</f>
        <v>2350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1.4E-2</v>
      </c>
      <c r="I89">
        <f>B89*F89*H89*B$1/C89/B$1</f>
        <v>0.13159999999999999</v>
      </c>
      <c r="J89">
        <f t="shared" ref="J89" si="63">F89*B89*B$5*B$1/C89/1000</f>
        <v>481.73496</v>
      </c>
    </row>
    <row r="90" spans="1:10" x14ac:dyDescent="0.35">
      <c r="A90" s="2" t="s">
        <v>25</v>
      </c>
      <c r="B90" s="2">
        <v>0.02</v>
      </c>
      <c r="C90">
        <f>INDEX('[1]Component wise inventories'!B$2:B$170,MATCH($A90,'[1]Component wise inventories'!$A$2:$A$170,0))</f>
        <v>30</v>
      </c>
      <c r="D90" t="str">
        <f>INDEX('[1]Component wise inventories'!H$2:H$170,MATCH($A90,'[1]Component wise inventories'!$A$2:$A$170,0))</f>
        <v>Expanded polystyrene (EPS)</v>
      </c>
      <c r="E90">
        <f>INDEX('[1]Component wise inventories'!I$2:I$170,MATCH($A90,'[1]Component wise inventories'!$A$2:$A$170,0))</f>
        <v>30</v>
      </c>
      <c r="F90">
        <f>E90</f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7.64</v>
      </c>
      <c r="I90">
        <f t="shared" ref="I90:I91" si="64">B90*F90*H90*B$1/C90/B$1</f>
        <v>0.15279999999999999</v>
      </c>
      <c r="J90">
        <f>F90*B90*B$5*B$1/C90/1000</f>
        <v>1.0249679999999999</v>
      </c>
    </row>
    <row r="91" spans="1:10" x14ac:dyDescent="0.35">
      <c r="A91" s="2" t="s">
        <v>28</v>
      </c>
      <c r="B91" s="2">
        <v>5.0000000000000001E-3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Polyurethane (PUR/PIR)</v>
      </c>
      <c r="E91">
        <f>INDEX('[1]Component wise inventories'!I$2:I$170,MATCH($A91,'[1]Component wise inventories'!$A$2:$A$170,0))</f>
        <v>30</v>
      </c>
      <c r="F91">
        <f>E91</f>
        <v>30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7.52</v>
      </c>
      <c r="I91">
        <f t="shared" si="64"/>
        <v>1.8799999999999997E-2</v>
      </c>
      <c r="J91">
        <f>F91*B91*B$5*B$1/C91/1000</f>
        <v>0.12812099999999998</v>
      </c>
    </row>
    <row r="92" spans="1:10" x14ac:dyDescent="0.35">
      <c r="A92" s="2" t="s">
        <v>26</v>
      </c>
      <c r="B92" s="2">
        <v>0.02</v>
      </c>
      <c r="C92">
        <f>INDEX('[1]Component wise inventories'!B$2:B$170,MATCH($A92,'[1]Component wise inventories'!$A$2:$A$170,0))</f>
        <v>60</v>
      </c>
      <c r="D92" t="str">
        <f>INDEX('[1]Component wise inventories'!H$2:H$170,MATCH($A92,'[1]Component wise inventories'!$A$2:$A$170,0))</f>
        <v>glass wool</v>
      </c>
      <c r="E92">
        <f>INDEX('[1]Component wise inventories'!I$2:I$170,MATCH($A92,'[1]Component wise inventories'!$A$2:$A$170,0))</f>
        <v>30</v>
      </c>
      <c r="F92">
        <f t="shared" ref="F92" si="65">E92</f>
        <v>30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1.1299999999999999</v>
      </c>
      <c r="I92">
        <f>B92*F92*H92*B$1/C92/B$1</f>
        <v>1.1299999999999998E-2</v>
      </c>
      <c r="J92">
        <f t="shared" ref="J92" si="66">F92*B92*B$5*B$1/C92/1000</f>
        <v>0.51248399999999994</v>
      </c>
    </row>
    <row r="93" spans="1:10" x14ac:dyDescent="0.35">
      <c r="A93" s="2"/>
      <c r="I93" s="21">
        <f>SUM(I87:I92)</f>
        <v>0.892625</v>
      </c>
    </row>
    <row r="94" spans="1:10" x14ac:dyDescent="0.35">
      <c r="A94" s="1" t="s">
        <v>11</v>
      </c>
      <c r="B94" s="12" t="s">
        <v>35</v>
      </c>
    </row>
    <row r="95" spans="1:10" x14ac:dyDescent="0.35">
      <c r="A95" s="2" t="s">
        <v>13</v>
      </c>
      <c r="B95" s="2">
        <v>77.2</v>
      </c>
    </row>
    <row r="96" spans="1:10" x14ac:dyDescent="0.35">
      <c r="A96" s="2" t="s">
        <v>14</v>
      </c>
      <c r="B96" s="2">
        <v>0.08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Cement subfloor, 85 mm</v>
      </c>
      <c r="E96">
        <f>INDEX('[1]Component wise inventories'!I$2:I$170,MATCH($A96,'[1]Component wise inventories'!$A$2:$A$170,0))</f>
        <v>1850</v>
      </c>
      <c r="F96">
        <f>E96</f>
        <v>1850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0.125</v>
      </c>
      <c r="I96">
        <f t="shared" ref="I96" si="67">B96*F96*H96*B$1/C96/B$1</f>
        <v>0.6166666666666667</v>
      </c>
      <c r="J96">
        <f>F96*B96*B$5*B$1/C96/1000</f>
        <v>252.82544000000001</v>
      </c>
    </row>
    <row r="97" spans="1:10" x14ac:dyDescent="0.35">
      <c r="A97" s="1" t="s">
        <v>24</v>
      </c>
      <c r="B97" s="2">
        <v>0.24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civil engineering concrete (without reinforcement)</v>
      </c>
      <c r="E97">
        <f>INDEX('[1]Component wise inventories'!I$2:I$170,MATCH($A97,'[1]Component wise inventories'!$A$2:$A$170,0))</f>
        <v>2350</v>
      </c>
      <c r="F97">
        <f t="shared" ref="F97" si="68">E97</f>
        <v>2350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1.4E-2</v>
      </c>
      <c r="I97">
        <f>B97*F97*H97*B$1/C97/B$1</f>
        <v>0.13159999999999999</v>
      </c>
      <c r="J97">
        <f t="shared" ref="J97" si="69">F97*B97*B$5*B$1/C97/1000</f>
        <v>481.73496</v>
      </c>
    </row>
    <row r="98" spans="1:10" x14ac:dyDescent="0.35">
      <c r="A98" s="2" t="s">
        <v>25</v>
      </c>
      <c r="B98" s="2">
        <v>0.04</v>
      </c>
      <c r="C98">
        <f>INDEX('[1]Component wise inventories'!B$2:B$170,MATCH($A98,'[1]Component wise inventories'!$A$2:$A$170,0))</f>
        <v>30</v>
      </c>
      <c r="D98" t="str">
        <f>INDEX('[1]Component wise inventories'!H$2:H$170,MATCH($A98,'[1]Component wise inventories'!$A$2:$A$170,0))</f>
        <v>Expanded polystyrene (EPS)</v>
      </c>
      <c r="E98">
        <f>INDEX('[1]Component wise inventories'!I$2:I$170,MATCH($A98,'[1]Component wise inventories'!$A$2:$A$170,0))</f>
        <v>30</v>
      </c>
      <c r="F98">
        <f>E98</f>
        <v>30</v>
      </c>
      <c r="G98" t="str">
        <f>INDEX('[1]Component wise inventories'!J$2:J$170,MATCH($A98,'[1]Component wise inventories'!$A$2:$A$170,0))</f>
        <v xml:space="preserve">kg </v>
      </c>
      <c r="H98">
        <f>INDEX('[1]Component wise inventories'!K$2:K$170,MATCH($A98,'[1]Component wise inventories'!$A$2:$A$170,0))</f>
        <v>7.64</v>
      </c>
      <c r="I98">
        <f t="shared" ref="I98" si="70">B98*F98*H98*B$1/C98/B$1</f>
        <v>0.30559999999999998</v>
      </c>
      <c r="J98">
        <f>F98*B98*B$5*B$1/C98/1000</f>
        <v>2.0499359999999998</v>
      </c>
    </row>
    <row r="99" spans="1:10" x14ac:dyDescent="0.35">
      <c r="A99" s="2" t="s">
        <v>26</v>
      </c>
      <c r="B99" s="2">
        <v>0.02</v>
      </c>
      <c r="C99">
        <f>INDEX('[1]Component wise inventories'!B$2:B$170,MATCH($A99,'[1]Component wise inventories'!$A$2:$A$170,0))</f>
        <v>60</v>
      </c>
      <c r="D99" t="str">
        <f>INDEX('[1]Component wise inventories'!H$2:H$170,MATCH($A99,'[1]Component wise inventories'!$A$2:$A$170,0))</f>
        <v>glass wool</v>
      </c>
      <c r="E99">
        <f>INDEX('[1]Component wise inventories'!I$2:I$170,MATCH($A99,'[1]Component wise inventories'!$A$2:$A$170,0))</f>
        <v>30</v>
      </c>
      <c r="F99">
        <f t="shared" ref="F99" si="71">E99</f>
        <v>30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1.1299999999999999</v>
      </c>
      <c r="I99">
        <f>B99*F99*H99*B$1/C99/B$1</f>
        <v>1.1299999999999998E-2</v>
      </c>
      <c r="J99">
        <f t="shared" ref="J99" si="72">F99*B99*B$5*B$1/C99/1000</f>
        <v>0.51248399999999994</v>
      </c>
    </row>
    <row r="100" spans="1:10" x14ac:dyDescent="0.35">
      <c r="I100" s="21">
        <f>SUM(I94:I99)</f>
        <v>1.0651666666666666</v>
      </c>
    </row>
    <row r="101" spans="1:10" x14ac:dyDescent="0.35">
      <c r="A101" s="1" t="s">
        <v>11</v>
      </c>
      <c r="B101" s="12" t="s">
        <v>36</v>
      </c>
    </row>
    <row r="102" spans="1:10" x14ac:dyDescent="0.35">
      <c r="A102" s="2" t="s">
        <v>13</v>
      </c>
      <c r="B102" s="2">
        <v>930.6</v>
      </c>
    </row>
    <row r="103" spans="1:10" x14ac:dyDescent="0.35">
      <c r="A103" s="2" t="s">
        <v>20</v>
      </c>
      <c r="B103" s="2">
        <v>6.0000000000000001E-3</v>
      </c>
      <c r="C103">
        <f>INDEX('[1]Component wise inventories'!B$2:B$170,MATCH($A103,'[1]Component wise inventories'!$A$2:$A$170,0))</f>
        <v>60</v>
      </c>
      <c r="D103" t="str">
        <f>INDEX('[1]Component wise inventories'!H$2:H$170,MATCH($A103,'[1]Component wise inventories'!$A$2:$A$170,0))</f>
        <v>Organic construction adhesive/embedding mortar</v>
      </c>
      <c r="E103">
        <f>INDEX('[1]Component wise inventories'!I$2:I$170,MATCH($A103,'[1]Component wise inventories'!$A$2:$A$170,0))</f>
        <v>1670</v>
      </c>
      <c r="F103">
        <f>E103</f>
        <v>1670</v>
      </c>
      <c r="G103" t="str">
        <f>INDEX('[1]Component wise inventories'!J$2:J$170,MATCH($A103,'[1]Component wise inventories'!$A$2:$A$170,0))</f>
        <v xml:space="preserve">kg </v>
      </c>
      <c r="H103">
        <f>INDEX('[1]Component wise inventories'!K$2:K$170,MATCH($A103,'[1]Component wise inventories'!$A$2:$A$170,0))</f>
        <v>0.75800000000000001</v>
      </c>
      <c r="I103">
        <f t="shared" ref="I103" si="73">B103*F103*H103*B$1/C103/B$1</f>
        <v>0.126586</v>
      </c>
      <c r="J103">
        <f>F103*B103*B$5*B$1/C103/1000</f>
        <v>8.5584828000000002</v>
      </c>
    </row>
    <row r="104" spans="1:10" x14ac:dyDescent="0.35">
      <c r="A104" s="2" t="s">
        <v>14</v>
      </c>
      <c r="B104" s="2">
        <v>0.08</v>
      </c>
      <c r="C104">
        <f>INDEX('[1]Component wise inventories'!B$2:B$170,MATCH($A104,'[1]Component wise inventories'!$A$2:$A$170,0))</f>
        <v>30</v>
      </c>
      <c r="D104" t="str">
        <f>INDEX('[1]Component wise inventories'!H$2:H$170,MATCH($A104,'[1]Component wise inventories'!$A$2:$A$170,0))</f>
        <v>Cement subfloor, 85 mm</v>
      </c>
      <c r="E104">
        <f>INDEX('[1]Component wise inventories'!I$2:I$170,MATCH($A104,'[1]Component wise inventories'!$A$2:$A$170,0))</f>
        <v>1850</v>
      </c>
      <c r="F104">
        <f t="shared" ref="F104" si="74">E104</f>
        <v>1850</v>
      </c>
      <c r="G104" t="str">
        <f>INDEX('[1]Component wise inventories'!J$2:J$170,MATCH($A104,'[1]Component wise inventories'!$A$2:$A$170,0))</f>
        <v xml:space="preserve">kg </v>
      </c>
      <c r="H104">
        <f>INDEX('[1]Component wise inventories'!K$2:K$170,MATCH($A104,'[1]Component wise inventories'!$A$2:$A$170,0))</f>
        <v>0.125</v>
      </c>
      <c r="I104">
        <f>B104*F104*H104*B$1/C104/B$1</f>
        <v>0.6166666666666667</v>
      </c>
      <c r="J104">
        <f t="shared" ref="J104" si="75">F104*B104*B$5*B$1/C104/1000</f>
        <v>252.82544000000001</v>
      </c>
    </row>
    <row r="105" spans="1:10" x14ac:dyDescent="0.35">
      <c r="A105" s="2" t="s">
        <v>22</v>
      </c>
      <c r="B105" s="2">
        <v>1.4E-2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ceramic/stoneware plate</v>
      </c>
      <c r="E105">
        <f>INDEX('[1]Component wise inventories'!I$2:I$170,MATCH($A105,'[1]Component wise inventories'!$A$2:$A$170,0))</f>
        <v>2600</v>
      </c>
      <c r="F105">
        <f>E105</f>
        <v>2600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0.77700000000000002</v>
      </c>
      <c r="I105">
        <f t="shared" ref="I105" si="76">B105*F105*H105*B$1/C105/B$1</f>
        <v>0.94275999999999993</v>
      </c>
      <c r="J105">
        <f>F105*B105*B$5*B$1/C105/1000</f>
        <v>62.181392000000002</v>
      </c>
    </row>
    <row r="106" spans="1:10" x14ac:dyDescent="0.35">
      <c r="A106" s="1" t="s">
        <v>24</v>
      </c>
      <c r="B106" s="2">
        <v>0.24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civil engineering concrete (without reinforcement)</v>
      </c>
      <c r="E106">
        <f>INDEX('[1]Component wise inventories'!I$2:I$170,MATCH($A106,'[1]Component wise inventories'!$A$2:$A$170,0))</f>
        <v>2350</v>
      </c>
      <c r="F106">
        <f t="shared" ref="F106" si="77">E106</f>
        <v>2350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1.4E-2</v>
      </c>
      <c r="I106">
        <f>B106*F106*H106*B$1/C106/B$1</f>
        <v>0.13159999999999999</v>
      </c>
      <c r="J106">
        <f t="shared" ref="J106" si="78">F106*B106*B$5*B$1/C106/1000</f>
        <v>481.73496</v>
      </c>
    </row>
    <row r="107" spans="1:10" x14ac:dyDescent="0.35">
      <c r="A107" s="2" t="s">
        <v>25</v>
      </c>
      <c r="B107" s="2">
        <v>0.06</v>
      </c>
      <c r="C107">
        <f>INDEX('[1]Component wise inventories'!B$2:B$170,MATCH($A107,'[1]Component wise inventories'!$A$2:$A$170,0))</f>
        <v>30</v>
      </c>
      <c r="D107" t="str">
        <f>INDEX('[1]Component wise inventories'!H$2:H$170,MATCH($A107,'[1]Component wise inventories'!$A$2:$A$170,0))</f>
        <v>Expanded polystyrene (EPS)</v>
      </c>
      <c r="E107">
        <f>INDEX('[1]Component wise inventories'!I$2:I$170,MATCH($A107,'[1]Component wise inventories'!$A$2:$A$170,0))</f>
        <v>30</v>
      </c>
      <c r="F107">
        <f>E107</f>
        <v>30</v>
      </c>
      <c r="G107" t="str">
        <f>INDEX('[1]Component wise inventories'!J$2:J$170,MATCH($A107,'[1]Component wise inventories'!$A$2:$A$170,0))</f>
        <v xml:space="preserve">kg </v>
      </c>
      <c r="H107">
        <f>INDEX('[1]Component wise inventories'!K$2:K$170,MATCH($A107,'[1]Component wise inventories'!$A$2:$A$170,0))</f>
        <v>7.64</v>
      </c>
      <c r="I107">
        <f t="shared" ref="I107" si="79">B107*F107*H107*B$1/C107/B$1</f>
        <v>0.45839999999999997</v>
      </c>
      <c r="J107">
        <f>F107*B107*B$5*B$1/C107/1000</f>
        <v>3.0749039999999996</v>
      </c>
    </row>
    <row r="108" spans="1:10" x14ac:dyDescent="0.35">
      <c r="A108" s="2" t="s">
        <v>26</v>
      </c>
      <c r="B108" s="2">
        <v>0.02</v>
      </c>
      <c r="C108">
        <f>INDEX('[1]Component wise inventories'!B$2:B$170,MATCH($A108,'[1]Component wise inventories'!$A$2:$A$170,0))</f>
        <v>60</v>
      </c>
      <c r="D108" t="str">
        <f>INDEX('[1]Component wise inventories'!H$2:H$170,MATCH($A108,'[1]Component wise inventories'!$A$2:$A$170,0))</f>
        <v>glass wool</v>
      </c>
      <c r="E108">
        <f>INDEX('[1]Component wise inventories'!I$2:I$170,MATCH($A108,'[1]Component wise inventories'!$A$2:$A$170,0))</f>
        <v>30</v>
      </c>
      <c r="F108">
        <f t="shared" ref="F108" si="80">E108</f>
        <v>30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1.1299999999999999</v>
      </c>
      <c r="I108">
        <f>B108*F108*H108*B$1/C108/B$1</f>
        <v>1.1299999999999998E-2</v>
      </c>
      <c r="J108">
        <f t="shared" ref="J108" si="81">F108*B108*B$5*B$1/C108/1000</f>
        <v>0.51248399999999994</v>
      </c>
    </row>
    <row r="109" spans="1:10" x14ac:dyDescent="0.35">
      <c r="A109" s="2"/>
      <c r="I109" s="21">
        <f>SUM(I103:I108)</f>
        <v>2.2873126666666663</v>
      </c>
    </row>
    <row r="110" spans="1:10" x14ac:dyDescent="0.35">
      <c r="A110" s="1" t="s">
        <v>11</v>
      </c>
      <c r="B110" s="12" t="s">
        <v>37</v>
      </c>
    </row>
    <row r="111" spans="1:10" x14ac:dyDescent="0.35">
      <c r="A111" s="2" t="s">
        <v>13</v>
      </c>
      <c r="B111" s="2">
        <v>1400.2</v>
      </c>
    </row>
    <row r="112" spans="1:10" x14ac:dyDescent="0.35">
      <c r="A112" s="2" t="s">
        <v>14</v>
      </c>
      <c r="B112" s="2">
        <v>7.4999999999999997E-2</v>
      </c>
      <c r="C112">
        <f>INDEX('[1]Component wise inventories'!B$2:B$170,MATCH($A112,'[1]Component wise inventories'!$A$2:$A$170,0))</f>
        <v>30</v>
      </c>
      <c r="D112" t="str">
        <f>INDEX('[1]Component wise inventories'!H$2:H$170,MATCH($A112,'[1]Component wise inventories'!$A$2:$A$170,0))</f>
        <v>Cement subfloor, 85 mm</v>
      </c>
      <c r="E112">
        <f>INDEX('[1]Component wise inventories'!I$2:I$170,MATCH($A112,'[1]Component wise inventories'!$A$2:$A$170,0))</f>
        <v>1850</v>
      </c>
      <c r="F112">
        <f>E112</f>
        <v>1850</v>
      </c>
      <c r="G112" t="str">
        <f>INDEX('[1]Component wise inventories'!J$2:J$170,MATCH($A112,'[1]Component wise inventories'!$A$2:$A$170,0))</f>
        <v xml:space="preserve">kg </v>
      </c>
      <c r="H112">
        <f>INDEX('[1]Component wise inventories'!K$2:K$170,MATCH($A112,'[1]Component wise inventories'!$A$2:$A$170,0))</f>
        <v>0.125</v>
      </c>
      <c r="I112">
        <f t="shared" ref="I112" si="82">B112*F112*H112*B$1/C112/B$1</f>
        <v>0.578125</v>
      </c>
      <c r="J112">
        <f>F112*B112*B$5*B$1/C112/1000</f>
        <v>237.02385000000001</v>
      </c>
    </row>
    <row r="113" spans="1:10" x14ac:dyDescent="0.35">
      <c r="A113" s="1" t="s">
        <v>24</v>
      </c>
      <c r="B113" s="2">
        <v>0.24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civil engineering concrete (without reinforcement)</v>
      </c>
      <c r="E113">
        <f>INDEX('[1]Component wise inventories'!I$2:I$170,MATCH($A113,'[1]Component wise inventories'!$A$2:$A$170,0))</f>
        <v>2350</v>
      </c>
      <c r="F113">
        <f t="shared" ref="F113" si="83">E113</f>
        <v>2350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1.4E-2</v>
      </c>
      <c r="I113">
        <f>B113*F113*H113*B$1/C113/B$1</f>
        <v>0.13159999999999999</v>
      </c>
      <c r="J113">
        <f t="shared" ref="J113" si="84">F113*B113*B$5*B$1/C113/1000</f>
        <v>481.73496</v>
      </c>
    </row>
    <row r="114" spans="1:10" x14ac:dyDescent="0.35">
      <c r="A114" s="2" t="s">
        <v>25</v>
      </c>
      <c r="B114" s="2">
        <v>0.06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Expanded polystyrene (EPS)</v>
      </c>
      <c r="E114">
        <f>INDEX('[1]Component wise inventories'!I$2:I$170,MATCH($A114,'[1]Component wise inventories'!$A$2:$A$170,0))</f>
        <v>30</v>
      </c>
      <c r="F114">
        <f>E114</f>
        <v>30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7.64</v>
      </c>
      <c r="I114">
        <f t="shared" ref="I114:I115" si="85">B114*F114*H114*B$1/C114/B$1</f>
        <v>0.45839999999999997</v>
      </c>
      <c r="J114">
        <f>F114*B114*B$5*B$1/C114/1000</f>
        <v>3.0749039999999996</v>
      </c>
    </row>
    <row r="115" spans="1:10" x14ac:dyDescent="0.35">
      <c r="A115" s="2" t="s">
        <v>28</v>
      </c>
      <c r="B115" s="2">
        <v>5.0000000000000001E-3</v>
      </c>
      <c r="C115">
        <f>INDEX('[1]Component wise inventories'!B$2:B$170,MATCH($A115,'[1]Component wise inventories'!$A$2:$A$170,0))</f>
        <v>60</v>
      </c>
      <c r="D115" t="str">
        <f>INDEX('[1]Component wise inventories'!H$2:H$170,MATCH($A115,'[1]Component wise inventories'!$A$2:$A$170,0))</f>
        <v>Polyurethane (PUR/PIR)</v>
      </c>
      <c r="E115">
        <f>INDEX('[1]Component wise inventories'!I$2:I$170,MATCH($A115,'[1]Component wise inventories'!$A$2:$A$170,0))</f>
        <v>30</v>
      </c>
      <c r="F115">
        <f>E115</f>
        <v>30</v>
      </c>
      <c r="G115" t="str">
        <f>INDEX('[1]Component wise inventories'!J$2:J$170,MATCH($A115,'[1]Component wise inventories'!$A$2:$A$170,0))</f>
        <v xml:space="preserve">kg </v>
      </c>
      <c r="H115">
        <f>INDEX('[1]Component wise inventories'!K$2:K$170,MATCH($A115,'[1]Component wise inventories'!$A$2:$A$170,0))</f>
        <v>7.52</v>
      </c>
      <c r="I115">
        <f t="shared" si="85"/>
        <v>1.8799999999999997E-2</v>
      </c>
      <c r="J115">
        <f>F115*B115*B$5*B$1/C115/1000</f>
        <v>0.12812099999999998</v>
      </c>
    </row>
    <row r="116" spans="1:10" x14ac:dyDescent="0.35">
      <c r="A116" s="2" t="s">
        <v>26</v>
      </c>
      <c r="B116" s="2">
        <v>0.02</v>
      </c>
      <c r="C116">
        <f>INDEX('[1]Component wise inventories'!B$2:B$170,MATCH($A116,'[1]Component wise inventories'!$A$2:$A$170,0))</f>
        <v>60</v>
      </c>
      <c r="D116" t="str">
        <f>INDEX('[1]Component wise inventories'!H$2:H$170,MATCH($A116,'[1]Component wise inventories'!$A$2:$A$170,0))</f>
        <v>glass wool</v>
      </c>
      <c r="E116">
        <f>INDEX('[1]Component wise inventories'!I$2:I$170,MATCH($A116,'[1]Component wise inventories'!$A$2:$A$170,0))</f>
        <v>30</v>
      </c>
      <c r="F116">
        <f t="shared" ref="F116" si="86">E116</f>
        <v>30</v>
      </c>
      <c r="G116" t="str">
        <f>INDEX('[1]Component wise inventories'!J$2:J$170,MATCH($A116,'[1]Component wise inventories'!$A$2:$A$170,0))</f>
        <v xml:space="preserve">kg </v>
      </c>
      <c r="H116">
        <f>INDEX('[1]Component wise inventories'!K$2:K$170,MATCH($A116,'[1]Component wise inventories'!$A$2:$A$170,0))</f>
        <v>1.1299999999999999</v>
      </c>
      <c r="I116">
        <f>B116*F116*H116*B$1/C116/B$1</f>
        <v>1.1299999999999998E-2</v>
      </c>
      <c r="J116">
        <f t="shared" ref="J116" si="87">F116*B116*B$5*B$1/C116/1000</f>
        <v>0.51248399999999994</v>
      </c>
    </row>
    <row r="117" spans="1:10" x14ac:dyDescent="0.35">
      <c r="A117" s="2"/>
      <c r="C117"/>
      <c r="D117"/>
      <c r="E117"/>
      <c r="F117"/>
      <c r="G117"/>
      <c r="H117"/>
      <c r="I117" s="21">
        <f>SUM(I111:I116)</f>
        <v>1.1982249999999999</v>
      </c>
      <c r="J117"/>
    </row>
    <row r="118" spans="1:10" x14ac:dyDescent="0.35">
      <c r="A118" s="1" t="s">
        <v>11</v>
      </c>
      <c r="B118" s="12" t="s">
        <v>38</v>
      </c>
    </row>
    <row r="119" spans="1:10" x14ac:dyDescent="0.35">
      <c r="A119" s="2" t="s">
        <v>13</v>
      </c>
      <c r="B119" s="2">
        <v>19.2</v>
      </c>
      <c r="C119"/>
      <c r="D119"/>
      <c r="E119"/>
      <c r="F119"/>
      <c r="G119"/>
      <c r="H119"/>
      <c r="I119"/>
      <c r="J119"/>
    </row>
    <row r="120" spans="1:10" x14ac:dyDescent="0.35">
      <c r="A120" s="2" t="s">
        <v>14</v>
      </c>
      <c r="B120" s="2">
        <v>0.08</v>
      </c>
      <c r="C120">
        <f>INDEX('[1]Component wise inventories'!B$2:B$170,MATCH($A120,'[1]Component wise inventories'!$A$2:$A$170,0))</f>
        <v>30</v>
      </c>
      <c r="D120" t="str">
        <f>INDEX('[1]Component wise inventories'!H$2:H$170,MATCH($A120,'[1]Component wise inventories'!$A$2:$A$170,0))</f>
        <v>Cement subfloor, 85 mm</v>
      </c>
      <c r="E120">
        <f>INDEX('[1]Component wise inventories'!I$2:I$170,MATCH($A120,'[1]Component wise inventories'!$A$2:$A$170,0))</f>
        <v>1850</v>
      </c>
      <c r="F120">
        <f>E120</f>
        <v>1850</v>
      </c>
      <c r="G120" t="str">
        <f>INDEX('[1]Component wise inventories'!J$2:J$170,MATCH($A120,'[1]Component wise inventories'!$A$2:$A$170,0))</f>
        <v xml:space="preserve">kg </v>
      </c>
      <c r="H120">
        <f>INDEX('[1]Component wise inventories'!K$2:K$170,MATCH($A120,'[1]Component wise inventories'!$A$2:$A$170,0))</f>
        <v>0.125</v>
      </c>
      <c r="I120">
        <f t="shared" ref="I120" si="88">B120*F120*H120*B$1/C120/B$1</f>
        <v>0.6166666666666667</v>
      </c>
      <c r="J120">
        <f>F120*B120*B$5*B$1/C120/1000</f>
        <v>252.82544000000001</v>
      </c>
    </row>
    <row r="121" spans="1:10" x14ac:dyDescent="0.35">
      <c r="A121" s="1" t="s">
        <v>24</v>
      </c>
      <c r="B121" s="2">
        <v>0.24</v>
      </c>
      <c r="C121">
        <f>INDEX('[1]Component wise inventories'!B$2:B$170,MATCH($A121,'[1]Component wise inventories'!$A$2:$A$170,0))</f>
        <v>60</v>
      </c>
      <c r="D121" t="str">
        <f>INDEX('[1]Component wise inventories'!H$2:H$170,MATCH($A121,'[1]Component wise inventories'!$A$2:$A$170,0))</f>
        <v>civil engineering concrete (without reinforcement)</v>
      </c>
      <c r="E121">
        <f>INDEX('[1]Component wise inventories'!I$2:I$170,MATCH($A121,'[1]Component wise inventories'!$A$2:$A$170,0))</f>
        <v>2350</v>
      </c>
      <c r="F121">
        <f t="shared" ref="F121" si="89">E121</f>
        <v>2350</v>
      </c>
      <c r="G121" t="str">
        <f>INDEX('[1]Component wise inventories'!J$2:J$170,MATCH($A121,'[1]Component wise inventories'!$A$2:$A$170,0))</f>
        <v xml:space="preserve">kg </v>
      </c>
      <c r="H121">
        <f>INDEX('[1]Component wise inventories'!K$2:K$170,MATCH($A121,'[1]Component wise inventories'!$A$2:$A$170,0))</f>
        <v>1.4E-2</v>
      </c>
      <c r="I121">
        <f>B121*F121*H121*B$1/C121/B$1</f>
        <v>0.13159999999999999</v>
      </c>
      <c r="J121">
        <f t="shared" ref="J121" si="90">F121*B121*B$5*B$1/C121/1000</f>
        <v>481.73496</v>
      </c>
    </row>
    <row r="122" spans="1:10" x14ac:dyDescent="0.35">
      <c r="A122" s="2" t="s">
        <v>25</v>
      </c>
      <c r="B122" s="2">
        <v>0.08</v>
      </c>
      <c r="C122">
        <f>INDEX('[1]Component wise inventories'!B$2:B$170,MATCH($A122,'[1]Component wise inventories'!$A$2:$A$170,0))</f>
        <v>30</v>
      </c>
      <c r="D122" t="str">
        <f>INDEX('[1]Component wise inventories'!H$2:H$170,MATCH($A122,'[1]Component wise inventories'!$A$2:$A$170,0))</f>
        <v>Expanded polystyrene (EPS)</v>
      </c>
      <c r="E122">
        <f>INDEX('[1]Component wise inventories'!I$2:I$170,MATCH($A122,'[1]Component wise inventories'!$A$2:$A$170,0))</f>
        <v>30</v>
      </c>
      <c r="F122">
        <f>E122</f>
        <v>30</v>
      </c>
      <c r="G122" t="str">
        <f>INDEX('[1]Component wise inventories'!J$2:J$170,MATCH($A122,'[1]Component wise inventories'!$A$2:$A$170,0))</f>
        <v xml:space="preserve">kg </v>
      </c>
      <c r="H122">
        <f>INDEX('[1]Component wise inventories'!K$2:K$170,MATCH($A122,'[1]Component wise inventories'!$A$2:$A$170,0))</f>
        <v>7.64</v>
      </c>
      <c r="I122">
        <f t="shared" ref="I122" si="91">B122*F122*H122*B$1/C122/B$1</f>
        <v>0.61119999999999997</v>
      </c>
      <c r="J122">
        <f>F122*B122*B$5*B$1/C122/1000</f>
        <v>4.0998719999999995</v>
      </c>
    </row>
    <row r="123" spans="1:10" x14ac:dyDescent="0.35">
      <c r="A123" s="2" t="s">
        <v>26</v>
      </c>
      <c r="B123" s="2">
        <v>0.02</v>
      </c>
      <c r="C123">
        <f>INDEX('[1]Component wise inventories'!B$2:B$170,MATCH($A123,'[1]Component wise inventories'!$A$2:$A$170,0))</f>
        <v>60</v>
      </c>
      <c r="D123" t="str">
        <f>INDEX('[1]Component wise inventories'!H$2:H$170,MATCH($A123,'[1]Component wise inventories'!$A$2:$A$170,0))</f>
        <v>glass wool</v>
      </c>
      <c r="E123">
        <f>INDEX('[1]Component wise inventories'!I$2:I$170,MATCH($A123,'[1]Component wise inventories'!$A$2:$A$170,0))</f>
        <v>30</v>
      </c>
      <c r="F123">
        <f t="shared" ref="F123" si="92">E123</f>
        <v>30</v>
      </c>
      <c r="G123" t="str">
        <f>INDEX('[1]Component wise inventories'!J$2:J$170,MATCH($A123,'[1]Component wise inventories'!$A$2:$A$170,0))</f>
        <v xml:space="preserve">kg </v>
      </c>
      <c r="H123">
        <f>INDEX('[1]Component wise inventories'!K$2:K$170,MATCH($A123,'[1]Component wise inventories'!$A$2:$A$170,0))</f>
        <v>1.1299999999999999</v>
      </c>
      <c r="I123">
        <f>B123*F123*H123*B$1/C123/B$1</f>
        <v>1.1299999999999998E-2</v>
      </c>
      <c r="J123">
        <f t="shared" ref="J123" si="93">F123*B123*B$5*B$1/C123/1000</f>
        <v>0.51248399999999994</v>
      </c>
    </row>
    <row r="124" spans="1:10" x14ac:dyDescent="0.35">
      <c r="I124" s="21">
        <f>SUM(I118:I123)</f>
        <v>1.3707666666666667</v>
      </c>
    </row>
    <row r="125" spans="1:10" x14ac:dyDescent="0.35">
      <c r="A125" s="1" t="s">
        <v>11</v>
      </c>
      <c r="B125" s="12" t="s">
        <v>39</v>
      </c>
    </row>
    <row r="126" spans="1:10" x14ac:dyDescent="0.35">
      <c r="A126" s="2" t="s">
        <v>13</v>
      </c>
      <c r="B126" s="2">
        <v>713.75</v>
      </c>
    </row>
    <row r="127" spans="1:10" x14ac:dyDescent="0.35">
      <c r="A127" s="2" t="s">
        <v>20</v>
      </c>
      <c r="B127" s="2">
        <v>6.0000000000000001E-3</v>
      </c>
      <c r="C127">
        <f>INDEX('[1]Component wise inventories'!B$2:B$170,MATCH($A127,'[1]Component wise inventories'!$A$2:$A$170,0))</f>
        <v>60</v>
      </c>
      <c r="D127" t="str">
        <f>INDEX('[1]Component wise inventories'!H$2:H$170,MATCH($A127,'[1]Component wise inventories'!$A$2:$A$170,0))</f>
        <v>Organic construction adhesive/embedding mortar</v>
      </c>
      <c r="E127">
        <f>INDEX('[1]Component wise inventories'!I$2:I$170,MATCH($A127,'[1]Component wise inventories'!$A$2:$A$170,0))</f>
        <v>1670</v>
      </c>
      <c r="F127">
        <f>E127</f>
        <v>1670</v>
      </c>
      <c r="G127" t="str">
        <f>INDEX('[1]Component wise inventories'!J$2:J$170,MATCH($A127,'[1]Component wise inventories'!$A$2:$A$170,0))</f>
        <v xml:space="preserve">kg </v>
      </c>
      <c r="H127">
        <f>INDEX('[1]Component wise inventories'!K$2:K$170,MATCH($A127,'[1]Component wise inventories'!$A$2:$A$170,0))</f>
        <v>0.75800000000000001</v>
      </c>
      <c r="I127">
        <f t="shared" ref="I127" si="94">B127*F127*H127*B$1/C127/B$1</f>
        <v>0.126586</v>
      </c>
      <c r="J127">
        <f>F127*B127*B$5*B$1/C127/1000</f>
        <v>8.5584828000000002</v>
      </c>
    </row>
    <row r="128" spans="1:10" x14ac:dyDescent="0.35">
      <c r="A128" s="2" t="s">
        <v>22</v>
      </c>
      <c r="B128" s="2">
        <v>1.4E-2</v>
      </c>
      <c r="C128">
        <f>INDEX('[1]Component wise inventories'!B$2:B$170,MATCH($A128,'[1]Component wise inventories'!$A$2:$A$170,0))</f>
        <v>30</v>
      </c>
      <c r="D128" t="str">
        <f>INDEX('[1]Component wise inventories'!H$2:H$170,MATCH($A128,'[1]Component wise inventories'!$A$2:$A$170,0))</f>
        <v>ceramic/stoneware plate</v>
      </c>
      <c r="E128">
        <f>INDEX('[1]Component wise inventories'!I$2:I$170,MATCH($A128,'[1]Component wise inventories'!$A$2:$A$170,0))</f>
        <v>2600</v>
      </c>
      <c r="F128">
        <f t="shared" ref="F128" si="95">E128</f>
        <v>2600</v>
      </c>
      <c r="G128" t="str">
        <f>INDEX('[1]Component wise inventories'!J$2:J$170,MATCH($A128,'[1]Component wise inventories'!$A$2:$A$170,0))</f>
        <v xml:space="preserve">kg </v>
      </c>
      <c r="H128">
        <f>INDEX('[1]Component wise inventories'!K$2:K$170,MATCH($A128,'[1]Component wise inventories'!$A$2:$A$170,0))</f>
        <v>0.77700000000000002</v>
      </c>
      <c r="I128">
        <f>B128*F128*H128*B$1/C128/B$1</f>
        <v>0.94275999999999993</v>
      </c>
      <c r="J128">
        <f t="shared" ref="J128" si="96">F128*B128*B$5*B$1/C128/1000</f>
        <v>62.181392000000002</v>
      </c>
    </row>
    <row r="129" spans="1:10" x14ac:dyDescent="0.35">
      <c r="A129" s="1" t="s">
        <v>40</v>
      </c>
      <c r="B129" s="2">
        <v>0.2</v>
      </c>
      <c r="C129">
        <f>INDEX('[1]Component wise inventories'!B$2:B$170,MATCH($A129,'[1]Component wise inventories'!$A$2:$A$170,0))</f>
        <v>60</v>
      </c>
      <c r="D129" t="str">
        <f>INDEX('[1]Component wise inventories'!H$2:H$170,MATCH($A129,'[1]Component wise inventories'!$A$2:$A$170,0))</f>
        <v>civil engineering concrete (without reinforcement)</v>
      </c>
      <c r="E129">
        <f>INDEX('[1]Component wise inventories'!I$2:I$170,MATCH($A129,'[1]Component wise inventories'!$A$2:$A$170,0))</f>
        <v>2350</v>
      </c>
      <c r="F129">
        <f>E129</f>
        <v>2350</v>
      </c>
      <c r="G129" t="str">
        <f>INDEX('[1]Component wise inventories'!J$2:J$170,MATCH($A129,'[1]Component wise inventories'!$A$2:$A$170,0))</f>
        <v xml:space="preserve">kg </v>
      </c>
      <c r="H129">
        <f>INDEX('[1]Component wise inventories'!K$2:K$170,MATCH($A129,'[1]Component wise inventories'!$A$2:$A$170,0))</f>
        <v>1.4E-2</v>
      </c>
      <c r="I129">
        <f t="shared" ref="I129" si="97">B129*F129*H129*B$1/C129/B$1</f>
        <v>0.10966666666666666</v>
      </c>
      <c r="J129">
        <f>F129*B129*B$5*B$1/C129/1000</f>
        <v>401.44579999999996</v>
      </c>
    </row>
    <row r="130" spans="1:10" x14ac:dyDescent="0.35">
      <c r="A130" s="2" t="s">
        <v>25</v>
      </c>
      <c r="B130" s="2">
        <v>0.16</v>
      </c>
      <c r="C130">
        <f>INDEX('[1]Component wise inventories'!B$2:B$170,MATCH($A130,'[1]Component wise inventories'!$A$2:$A$170,0))</f>
        <v>30</v>
      </c>
      <c r="D130" t="str">
        <f>INDEX('[1]Component wise inventories'!H$2:H$170,MATCH($A130,'[1]Component wise inventories'!$A$2:$A$170,0))</f>
        <v>Expanded polystyrene (EPS)</v>
      </c>
      <c r="E130">
        <f>INDEX('[1]Component wise inventories'!I$2:I$170,MATCH($A130,'[1]Component wise inventories'!$A$2:$A$170,0))</f>
        <v>30</v>
      </c>
      <c r="F130">
        <f t="shared" ref="F130" si="98">E130</f>
        <v>30</v>
      </c>
      <c r="G130" t="str">
        <f>INDEX('[1]Component wise inventories'!J$2:J$170,MATCH($A130,'[1]Component wise inventories'!$A$2:$A$170,0))</f>
        <v xml:space="preserve">kg </v>
      </c>
      <c r="H130">
        <f>INDEX('[1]Component wise inventories'!K$2:K$170,MATCH($A130,'[1]Component wise inventories'!$A$2:$A$170,0))</f>
        <v>7.64</v>
      </c>
      <c r="I130">
        <f>B130*F130*H130*B$1/C130/B$1</f>
        <v>1.2223999999999999</v>
      </c>
      <c r="J130">
        <f t="shared" ref="J130" si="99">F130*B130*B$5*B$1/C130/1000</f>
        <v>8.199743999999999</v>
      </c>
    </row>
    <row r="131" spans="1:10" x14ac:dyDescent="0.35">
      <c r="I131" s="21">
        <f>SUM(I125:I130)</f>
        <v>2.4014126666666664</v>
      </c>
    </row>
    <row r="132" spans="1:10" x14ac:dyDescent="0.35">
      <c r="A132" s="1" t="s">
        <v>11</v>
      </c>
      <c r="B132" s="12" t="s">
        <v>41</v>
      </c>
    </row>
    <row r="133" spans="1:10" x14ac:dyDescent="0.35">
      <c r="A133" s="2" t="s">
        <v>13</v>
      </c>
      <c r="B133" s="2">
        <v>2030.97</v>
      </c>
    </row>
    <row r="134" spans="1:10" x14ac:dyDescent="0.35">
      <c r="A134" s="2" t="s">
        <v>42</v>
      </c>
      <c r="B134" s="2">
        <v>0.01</v>
      </c>
      <c r="C134">
        <f>INDEX('[1]Component wise inventories'!B$2:B$170,MATCH($A134,'[1]Component wise inventories'!$A$2:$A$170,0))</f>
        <v>60</v>
      </c>
      <c r="D134" t="str">
        <f>INDEX('[1]Component wise inventories'!H$2:H$170,MATCH($A134,'[1]Component wise inventories'!$A$2:$A$170,0))</f>
        <v>clay plaster</v>
      </c>
      <c r="E134">
        <f>INDEX('[1]Component wise inventories'!I$2:I$170,MATCH($A134,'[1]Component wise inventories'!$A$2:$A$170,0))</f>
        <v>1800</v>
      </c>
      <c r="F134">
        <f>E134</f>
        <v>1800</v>
      </c>
      <c r="G134" t="str">
        <f>INDEX('[1]Component wise inventories'!J$2:J$170,MATCH($A134,'[1]Component wise inventories'!$A$2:$A$170,0))</f>
        <v xml:space="preserve">kg </v>
      </c>
      <c r="H134">
        <f>INDEX('[1]Component wise inventories'!K$2:K$170,MATCH($A134,'[1]Component wise inventories'!$A$2:$A$170,0))</f>
        <v>2.3E-2</v>
      </c>
      <c r="I134">
        <f t="shared" ref="I134" si="100">B134*F134*H134*B$1/C134/B$1</f>
        <v>6.8999999999999999E-3</v>
      </c>
      <c r="J134">
        <f>F134*B134*B$5*B$1/C134/1000</f>
        <v>15.37452</v>
      </c>
    </row>
    <row r="135" spans="1:10" x14ac:dyDescent="0.35">
      <c r="A135" s="2" t="s">
        <v>43</v>
      </c>
      <c r="B135" s="2">
        <v>0.18</v>
      </c>
      <c r="C135">
        <f>INDEX('[1]Component wise inventories'!B$2:B$170,MATCH($A135,'[1]Component wise inventories'!$A$2:$A$170,0))</f>
        <v>60</v>
      </c>
      <c r="D135" t="str">
        <f>INDEX('[1]Component wise inventories'!H$2:H$170,MATCH($A135,'[1]Component wise inventories'!$A$2:$A$170,0))</f>
        <v>concrete brick</v>
      </c>
      <c r="E135">
        <f>INDEX('[1]Component wise inventories'!I$2:I$170,MATCH($A135,'[1]Component wise inventories'!$A$2:$A$170,0))</f>
        <v>2300</v>
      </c>
      <c r="F135">
        <f t="shared" ref="F135" si="101">E135</f>
        <v>2300</v>
      </c>
      <c r="G135" t="str">
        <f>INDEX('[1]Component wise inventories'!J$2:J$170,MATCH($A135,'[1]Component wise inventories'!$A$2:$A$170,0))</f>
        <v xml:space="preserve">kg </v>
      </c>
      <c r="H135">
        <f>INDEX('[1]Component wise inventories'!K$2:K$170,MATCH($A135,'[1]Component wise inventories'!$A$2:$A$170,0))</f>
        <v>0.217</v>
      </c>
      <c r="I135">
        <f>B135*F135*H135*B$1/C135/B$1</f>
        <v>1.4972999999999999</v>
      </c>
      <c r="J135">
        <f t="shared" ref="J135" si="102">F135*B135*B$5*B$1/C135/1000</f>
        <v>353.61396000000002</v>
      </c>
    </row>
    <row r="136" spans="1:10" x14ac:dyDescent="0.35">
      <c r="A136" s="2" t="s">
        <v>25</v>
      </c>
      <c r="B136" s="2">
        <v>0.16</v>
      </c>
      <c r="C136">
        <f>INDEX('[1]Component wise inventories'!B$2:B$170,MATCH($A136,'[1]Component wise inventories'!$A$2:$A$170,0))</f>
        <v>30</v>
      </c>
      <c r="D136" t="str">
        <f>INDEX('[1]Component wise inventories'!H$2:H$170,MATCH($A136,'[1]Component wise inventories'!$A$2:$A$170,0))</f>
        <v>Expanded polystyrene (EPS)</v>
      </c>
      <c r="E136">
        <f>INDEX('[1]Component wise inventories'!I$2:I$170,MATCH($A136,'[1]Component wise inventories'!$A$2:$A$170,0))</f>
        <v>30</v>
      </c>
      <c r="F136">
        <f>E136</f>
        <v>30</v>
      </c>
      <c r="G136" t="str">
        <f>INDEX('[1]Component wise inventories'!J$2:J$170,MATCH($A136,'[1]Component wise inventories'!$A$2:$A$170,0))</f>
        <v xml:space="preserve">kg </v>
      </c>
      <c r="H136">
        <f>INDEX('[1]Component wise inventories'!K$2:K$170,MATCH($A136,'[1]Component wise inventories'!$A$2:$A$170,0))</f>
        <v>7.64</v>
      </c>
      <c r="I136">
        <f t="shared" ref="I136:I137" si="103">B136*F136*H136*B$1/C136/B$1</f>
        <v>1.2223999999999999</v>
      </c>
      <c r="J136">
        <f>F136*B136*B$5*B$1/C136/1000</f>
        <v>8.199743999999999</v>
      </c>
    </row>
    <row r="137" spans="1:10" x14ac:dyDescent="0.35">
      <c r="A137" s="2" t="s">
        <v>44</v>
      </c>
      <c r="B137" s="2">
        <v>0.01</v>
      </c>
      <c r="C137">
        <f>INDEX('[1]Component wise inventories'!B$2:B$170,MATCH($A137,'[1]Component wise inventories'!$A$2:$A$170,0))</f>
        <v>30</v>
      </c>
      <c r="D137" t="str">
        <f>INDEX('[1]Component wise inventories'!H$2:H$170,MATCH($A137,'[1]Component wise inventories'!$A$2:$A$170,0))</f>
        <v>gypsum-lime plaster</v>
      </c>
      <c r="E137">
        <f>INDEX('[1]Component wise inventories'!I$2:I$170,MATCH($A137,'[1]Component wise inventories'!$A$2:$A$170,0))</f>
        <v>925</v>
      </c>
      <c r="F137">
        <f>E137</f>
        <v>925</v>
      </c>
      <c r="G137" t="str">
        <f>INDEX('[1]Component wise inventories'!J$2:J$170,MATCH($A137,'[1]Component wise inventories'!$A$2:$A$170,0))</f>
        <v xml:space="preserve">kg </v>
      </c>
      <c r="H137">
        <f>INDEX('[1]Component wise inventories'!K$2:K$170,MATCH($A137,'[1]Component wise inventories'!$A$2:$A$170,0))</f>
        <v>0.155</v>
      </c>
      <c r="I137">
        <f t="shared" si="103"/>
        <v>4.779166666666667E-2</v>
      </c>
      <c r="J137">
        <f>F137*B137*B$5*B$1/C137/1000</f>
        <v>15.801590000000001</v>
      </c>
    </row>
    <row r="138" spans="1:10" x14ac:dyDescent="0.35">
      <c r="A138" s="2" t="s">
        <v>45</v>
      </c>
      <c r="B138" s="2">
        <v>0.01</v>
      </c>
      <c r="C138">
        <f>INDEX('[1]Component wise inventories'!B$2:B$170,MATCH($A138,'[1]Component wise inventories'!$A$2:$A$170,0))</f>
        <v>60</v>
      </c>
      <c r="D138" t="str">
        <f>INDEX('[1]Component wise inventories'!H$2:H$170,MATCH($A138,'[1]Component wise inventories'!$A$2:$A$170,0))</f>
        <v>Light plaster mineral</v>
      </c>
      <c r="E138">
        <f>INDEX('[1]Component wise inventories'!I$2:I$170,MATCH($A138,'[1]Component wise inventories'!$A$2:$A$170,0))</f>
        <v>1000</v>
      </c>
      <c r="F138">
        <f t="shared" ref="F138" si="104">E138</f>
        <v>1000</v>
      </c>
      <c r="G138" t="str">
        <f>INDEX('[1]Component wise inventories'!J$2:J$170,MATCH($A138,'[1]Component wise inventories'!$A$2:$A$170,0))</f>
        <v xml:space="preserve">kg </v>
      </c>
      <c r="H138">
        <f>INDEX('[1]Component wise inventories'!K$2:K$170,MATCH($A138,'[1]Component wise inventories'!$A$2:$A$170,0))</f>
        <v>0.36599999999999999</v>
      </c>
      <c r="I138">
        <f>B138*F138*H138*B$1/C138/B$1</f>
        <v>6.1000000000000013E-2</v>
      </c>
      <c r="J138">
        <f t="shared" ref="J138" si="105">F138*B138*B$5*B$1/C138/1000</f>
        <v>8.5413999999999994</v>
      </c>
    </row>
    <row r="139" spans="1:10" x14ac:dyDescent="0.35">
      <c r="I139" s="21">
        <f>SUM(I133:I138)</f>
        <v>2.8353916666666659</v>
      </c>
    </row>
    <row r="140" spans="1:10" x14ac:dyDescent="0.35">
      <c r="A140" s="1" t="s">
        <v>11</v>
      </c>
      <c r="B140" s="12" t="s">
        <v>46</v>
      </c>
    </row>
    <row r="141" spans="1:10" x14ac:dyDescent="0.35">
      <c r="A141" s="2" t="s">
        <v>13</v>
      </c>
      <c r="B141" s="2">
        <v>1304.56</v>
      </c>
    </row>
    <row r="142" spans="1:10" x14ac:dyDescent="0.35">
      <c r="A142" s="1" t="s">
        <v>40</v>
      </c>
      <c r="B142" s="2">
        <v>0.25</v>
      </c>
      <c r="C142">
        <f>INDEX('[1]Component wise inventories'!B$2:B$170,MATCH($A142,'[1]Component wise inventories'!$A$2:$A$170,0))</f>
        <v>60</v>
      </c>
      <c r="D142" t="str">
        <f>INDEX('[1]Component wise inventories'!H$2:H$170,MATCH($A142,'[1]Component wise inventories'!$A$2:$A$170,0))</f>
        <v>civil engineering concrete (without reinforcement)</v>
      </c>
      <c r="E142">
        <f>INDEX('[1]Component wise inventories'!I$2:I$170,MATCH($A142,'[1]Component wise inventories'!$A$2:$A$170,0))</f>
        <v>2350</v>
      </c>
      <c r="F142">
        <f>E142</f>
        <v>2350</v>
      </c>
      <c r="G142" t="str">
        <f>INDEX('[1]Component wise inventories'!J$2:J$170,MATCH($A142,'[1]Component wise inventories'!$A$2:$A$170,0))</f>
        <v xml:space="preserve">kg </v>
      </c>
      <c r="H142">
        <f>INDEX('[1]Component wise inventories'!K$2:K$170,MATCH($A142,'[1]Component wise inventories'!$A$2:$A$170,0))</f>
        <v>1.4E-2</v>
      </c>
      <c r="I142">
        <f t="shared" ref="I142" si="106">B142*F142*H142*B$1/C142/B$1</f>
        <v>0.13708333333333333</v>
      </c>
      <c r="J142">
        <f>F142*B142*B$5*B$1/C142/1000</f>
        <v>501.80725000000001</v>
      </c>
    </row>
    <row r="143" spans="1:10" x14ac:dyDescent="0.35">
      <c r="A143" s="2" t="s">
        <v>47</v>
      </c>
      <c r="B143" s="2">
        <v>0.16</v>
      </c>
      <c r="C143">
        <f>INDEX('[1]Component wise inventories'!B$2:B$170,MATCH($A143,'[1]Component wise inventories'!$A$2:$A$170,0))</f>
        <v>30</v>
      </c>
      <c r="D143" t="str">
        <f>INDEX('[1]Component wise inventories'!H$2:H$170,MATCH($A143,'[1]Component wise inventories'!$A$2:$A$170,0))</f>
        <v>Polystyrene extruded (XPS)</v>
      </c>
      <c r="E143">
        <f>INDEX('[1]Component wise inventories'!I$2:I$170,MATCH($A143,'[1]Component wise inventories'!$A$2:$A$170,0))</f>
        <v>30</v>
      </c>
      <c r="F143">
        <f t="shared" ref="F143" si="107">E143</f>
        <v>30</v>
      </c>
      <c r="G143" t="str">
        <f>INDEX('[1]Component wise inventories'!J$2:J$170,MATCH($A143,'[1]Component wise inventories'!$A$2:$A$170,0))</f>
        <v xml:space="preserve">kg </v>
      </c>
      <c r="H143">
        <f>INDEX('[1]Component wise inventories'!K$2:K$170,MATCH($A143,'[1]Component wise inventories'!$A$2:$A$170,0))</f>
        <v>14.5</v>
      </c>
      <c r="I143">
        <f>B143*F143*H143*B$1/C143/B$1</f>
        <v>2.3199999999999998</v>
      </c>
      <c r="J143">
        <f t="shared" ref="J143" si="108">F143*B143*B$5*B$1/C143/1000</f>
        <v>8.199743999999999</v>
      </c>
    </row>
    <row r="144" spans="1:10" x14ac:dyDescent="0.35">
      <c r="I144" s="21">
        <f>SUM(I142:I143)</f>
        <v>2.4570833333333333</v>
      </c>
    </row>
    <row r="145" spans="1:10" x14ac:dyDescent="0.35">
      <c r="A145" s="1" t="s">
        <v>11</v>
      </c>
      <c r="B145" s="12" t="s">
        <v>48</v>
      </c>
    </row>
    <row r="146" spans="1:10" x14ac:dyDescent="0.35">
      <c r="A146" s="3" t="s">
        <v>13</v>
      </c>
      <c r="B146" s="12">
        <v>3043.52</v>
      </c>
    </row>
    <row r="147" spans="1:10" x14ac:dyDescent="0.35">
      <c r="A147" s="3" t="s">
        <v>42</v>
      </c>
      <c r="B147" s="12">
        <f>0.01+0.01</f>
        <v>0.02</v>
      </c>
      <c r="C147">
        <f>INDEX('[1]Component wise inventories'!B$2:B$170,MATCH($A147,'[1]Component wise inventories'!$A$2:$A$170,0))</f>
        <v>60</v>
      </c>
      <c r="D147" t="str">
        <f>INDEX('[1]Component wise inventories'!H$2:H$170,MATCH($A147,'[1]Component wise inventories'!$A$2:$A$170,0))</f>
        <v>clay plaster</v>
      </c>
      <c r="E147">
        <f>INDEX('[1]Component wise inventories'!I$2:I$170,MATCH($A147,'[1]Component wise inventories'!$A$2:$A$170,0))</f>
        <v>1800</v>
      </c>
      <c r="F147">
        <f>E147</f>
        <v>1800</v>
      </c>
      <c r="G147" t="str">
        <f>INDEX('[1]Component wise inventories'!J$2:J$170,MATCH($A147,'[1]Component wise inventories'!$A$2:$A$170,0))</f>
        <v xml:space="preserve">kg </v>
      </c>
      <c r="H147">
        <f>INDEX('[1]Component wise inventories'!K$2:K$170,MATCH($A147,'[1]Component wise inventories'!$A$2:$A$170,0))</f>
        <v>2.3E-2</v>
      </c>
      <c r="I147">
        <f t="shared" ref="I147:I148" si="109">B147*F147*H147*B$1/C147/B$1</f>
        <v>1.38E-2</v>
      </c>
      <c r="J147">
        <f>F147*B147*B$5*B$1/C147/1000</f>
        <v>30.749040000000001</v>
      </c>
    </row>
    <row r="148" spans="1:10" x14ac:dyDescent="0.35">
      <c r="A148" s="3" t="s">
        <v>43</v>
      </c>
      <c r="B148" s="12">
        <v>0.15</v>
      </c>
      <c r="C148">
        <f>INDEX('[1]Component wise inventories'!B$2:B$170,MATCH($A148,'[1]Component wise inventories'!$A$2:$A$170,0))</f>
        <v>60</v>
      </c>
      <c r="D148" t="str">
        <f>INDEX('[1]Component wise inventories'!H$2:H$170,MATCH($A148,'[1]Component wise inventories'!$A$2:$A$170,0))</f>
        <v>concrete brick</v>
      </c>
      <c r="E148">
        <f>INDEX('[1]Component wise inventories'!I$2:I$170,MATCH($A148,'[1]Component wise inventories'!$A$2:$A$170,0))</f>
        <v>2300</v>
      </c>
      <c r="F148">
        <f>E148</f>
        <v>2300</v>
      </c>
      <c r="G148" t="str">
        <f>INDEX('[1]Component wise inventories'!J$2:J$170,MATCH($A148,'[1]Component wise inventories'!$A$2:$A$170,0))</f>
        <v xml:space="preserve">kg </v>
      </c>
      <c r="H148">
        <f>INDEX('[1]Component wise inventories'!K$2:K$170,MATCH($A148,'[1]Component wise inventories'!$A$2:$A$170,0))</f>
        <v>0.217</v>
      </c>
      <c r="I148">
        <f t="shared" si="109"/>
        <v>1.2477499999999999</v>
      </c>
      <c r="J148">
        <f>F148*B148*B$5*B$1/C148/1000</f>
        <v>294.67829999999998</v>
      </c>
    </row>
    <row r="149" spans="1:10" x14ac:dyDescent="0.35">
      <c r="A149" s="3" t="s">
        <v>44</v>
      </c>
      <c r="B149" s="12">
        <f>0.01+0.01</f>
        <v>0.02</v>
      </c>
      <c r="C149">
        <f>INDEX('[1]Component wise inventories'!B$2:B$170,MATCH($A149,'[1]Component wise inventories'!$A$2:$A$170,0))</f>
        <v>30</v>
      </c>
      <c r="D149" t="str">
        <f>INDEX('[1]Component wise inventories'!H$2:H$170,MATCH($A149,'[1]Component wise inventories'!$A$2:$A$170,0))</f>
        <v>gypsum-lime plaster</v>
      </c>
      <c r="E149">
        <f>INDEX('[1]Component wise inventories'!I$2:I$170,MATCH($A149,'[1]Component wise inventories'!$A$2:$A$170,0))</f>
        <v>925</v>
      </c>
      <c r="F149">
        <f t="shared" ref="F149" si="110">E149</f>
        <v>925</v>
      </c>
      <c r="G149" t="str">
        <f>INDEX('[1]Component wise inventories'!J$2:J$170,MATCH($A149,'[1]Component wise inventories'!$A$2:$A$170,0))</f>
        <v xml:space="preserve">kg </v>
      </c>
      <c r="H149">
        <f>INDEX('[1]Component wise inventories'!K$2:K$170,MATCH($A149,'[1]Component wise inventories'!$A$2:$A$170,0))</f>
        <v>0.155</v>
      </c>
      <c r="I149">
        <f>B149*F149*H149*B$1/C149/B$1</f>
        <v>9.558333333333334E-2</v>
      </c>
      <c r="J149">
        <f t="shared" ref="J149" si="111">F149*B149*B$5*B$1/C149/1000</f>
        <v>31.603180000000002</v>
      </c>
    </row>
    <row r="150" spans="1:10" x14ac:dyDescent="0.35">
      <c r="I150" s="21">
        <f>SUM(I147:I149)</f>
        <v>1.3571333333333333</v>
      </c>
    </row>
    <row r="151" spans="1:10" x14ac:dyDescent="0.35">
      <c r="A151" s="1" t="s">
        <v>11</v>
      </c>
      <c r="B151" s="12" t="s">
        <v>49</v>
      </c>
    </row>
    <row r="152" spans="1:10" x14ac:dyDescent="0.35">
      <c r="A152" s="3" t="s">
        <v>13</v>
      </c>
      <c r="B152" s="12">
        <v>1827.84</v>
      </c>
    </row>
    <row r="153" spans="1:10" x14ac:dyDescent="0.35">
      <c r="A153" s="3" t="s">
        <v>42</v>
      </c>
      <c r="B153" s="12">
        <f>0.01+0.01</f>
        <v>0.02</v>
      </c>
      <c r="C153">
        <f>INDEX('[1]Component wise inventories'!B$2:B$170,MATCH($A153,'[1]Component wise inventories'!$A$2:$A$170,0))</f>
        <v>60</v>
      </c>
      <c r="D153" t="str">
        <f>INDEX('[1]Component wise inventories'!H$2:H$170,MATCH($A153,'[1]Component wise inventories'!$A$2:$A$170,0))</f>
        <v>clay plaster</v>
      </c>
      <c r="E153">
        <f>INDEX('[1]Component wise inventories'!I$2:I$170,MATCH($A153,'[1]Component wise inventories'!$A$2:$A$170,0))</f>
        <v>1800</v>
      </c>
      <c r="F153">
        <f>E153</f>
        <v>1800</v>
      </c>
      <c r="G153" t="str">
        <f>INDEX('[1]Component wise inventories'!J$2:J$170,MATCH($A153,'[1]Component wise inventories'!$A$2:$A$170,0))</f>
        <v xml:space="preserve">kg </v>
      </c>
      <c r="H153">
        <f>INDEX('[1]Component wise inventories'!K$2:K$170,MATCH($A153,'[1]Component wise inventories'!$A$2:$A$170,0))</f>
        <v>2.3E-2</v>
      </c>
      <c r="I153">
        <f t="shared" ref="I153:I154" si="112">B153*F153*H153*B$1/C153/B$1</f>
        <v>1.38E-2</v>
      </c>
      <c r="J153">
        <f>F153*B153*B$5*B$1/C153/1000</f>
        <v>30.749040000000001</v>
      </c>
    </row>
    <row r="154" spans="1:10" x14ac:dyDescent="0.35">
      <c r="A154" s="1" t="s">
        <v>40</v>
      </c>
      <c r="B154" s="12">
        <v>0.25</v>
      </c>
      <c r="C154">
        <f>INDEX('[1]Component wise inventories'!B$2:B$170,MATCH($A154,'[1]Component wise inventories'!$A$2:$A$170,0))</f>
        <v>60</v>
      </c>
      <c r="D154" t="str">
        <f>INDEX('[1]Component wise inventories'!H$2:H$170,MATCH($A154,'[1]Component wise inventories'!$A$2:$A$170,0))</f>
        <v>civil engineering concrete (without reinforcement)</v>
      </c>
      <c r="E154">
        <f>INDEX('[1]Component wise inventories'!I$2:I$170,MATCH($A154,'[1]Component wise inventories'!$A$2:$A$170,0))</f>
        <v>2350</v>
      </c>
      <c r="F154">
        <f>E154</f>
        <v>2350</v>
      </c>
      <c r="G154" t="str">
        <f>INDEX('[1]Component wise inventories'!J$2:J$170,MATCH($A154,'[1]Component wise inventories'!$A$2:$A$170,0))</f>
        <v xml:space="preserve">kg </v>
      </c>
      <c r="H154">
        <f>INDEX('[1]Component wise inventories'!K$2:K$170,MATCH($A154,'[1]Component wise inventories'!$A$2:$A$170,0))</f>
        <v>1.4E-2</v>
      </c>
      <c r="I154">
        <f t="shared" si="112"/>
        <v>0.13708333333333333</v>
      </c>
      <c r="J154">
        <f>F154*B154*B$5*B$1/C154/1000</f>
        <v>501.80725000000001</v>
      </c>
    </row>
    <row r="155" spans="1:10" x14ac:dyDescent="0.35">
      <c r="A155" s="3" t="s">
        <v>44</v>
      </c>
      <c r="B155" s="12">
        <f>0.01+0.01</f>
        <v>0.02</v>
      </c>
      <c r="C155">
        <f>INDEX('[1]Component wise inventories'!B$2:B$170,MATCH($A155,'[1]Component wise inventories'!$A$2:$A$170,0))</f>
        <v>30</v>
      </c>
      <c r="D155" t="str">
        <f>INDEX('[1]Component wise inventories'!H$2:H$170,MATCH($A155,'[1]Component wise inventories'!$A$2:$A$170,0))</f>
        <v>gypsum-lime plaster</v>
      </c>
      <c r="E155">
        <f>INDEX('[1]Component wise inventories'!I$2:I$170,MATCH($A155,'[1]Component wise inventories'!$A$2:$A$170,0))</f>
        <v>925</v>
      </c>
      <c r="F155">
        <f t="shared" ref="F155" si="113">E155</f>
        <v>925</v>
      </c>
      <c r="G155" t="str">
        <f>INDEX('[1]Component wise inventories'!J$2:J$170,MATCH($A155,'[1]Component wise inventories'!$A$2:$A$170,0))</f>
        <v xml:space="preserve">kg </v>
      </c>
      <c r="H155">
        <f>INDEX('[1]Component wise inventories'!K$2:K$170,MATCH($A155,'[1]Component wise inventories'!$A$2:$A$170,0))</f>
        <v>0.155</v>
      </c>
      <c r="I155">
        <f>B155*F155*H155*B$1/C155/B$1</f>
        <v>9.558333333333334E-2</v>
      </c>
      <c r="J155">
        <f t="shared" ref="J155" si="114">F155*B155*B$5*B$1/C155/1000</f>
        <v>31.603180000000002</v>
      </c>
    </row>
    <row r="156" spans="1:10" x14ac:dyDescent="0.35">
      <c r="I156" s="21">
        <f>SUM(I153:I155)</f>
        <v>0.24646666666666667</v>
      </c>
    </row>
    <row r="157" spans="1:10" x14ac:dyDescent="0.35">
      <c r="A157" s="1" t="s">
        <v>11</v>
      </c>
      <c r="B157" s="12" t="s">
        <v>50</v>
      </c>
    </row>
    <row r="158" spans="1:10" x14ac:dyDescent="0.35">
      <c r="A158" s="3" t="s">
        <v>13</v>
      </c>
      <c r="B158" s="12">
        <v>1874.43</v>
      </c>
    </row>
    <row r="159" spans="1:10" x14ac:dyDescent="0.35">
      <c r="A159" s="3" t="s">
        <v>42</v>
      </c>
      <c r="B159" s="12">
        <v>0.01</v>
      </c>
      <c r="C159">
        <f>INDEX('[1]Component wise inventories'!B$2:B$170,MATCH($A159,'[1]Component wise inventories'!$A$2:$A$170,0))</f>
        <v>60</v>
      </c>
      <c r="D159" t="str">
        <f>INDEX('[1]Component wise inventories'!H$2:H$170,MATCH($A159,'[1]Component wise inventories'!$A$2:$A$170,0))</f>
        <v>clay plaster</v>
      </c>
      <c r="E159">
        <f>INDEX('[1]Component wise inventories'!I$2:I$170,MATCH($A159,'[1]Component wise inventories'!$A$2:$A$170,0))</f>
        <v>1800</v>
      </c>
      <c r="F159">
        <f>E159</f>
        <v>1800</v>
      </c>
      <c r="G159" t="str">
        <f>INDEX('[1]Component wise inventories'!J$2:J$170,MATCH($A159,'[1]Component wise inventories'!$A$2:$A$170,0))</f>
        <v xml:space="preserve">kg </v>
      </c>
      <c r="H159">
        <f>INDEX('[1]Component wise inventories'!K$2:K$170,MATCH($A159,'[1]Component wise inventories'!$A$2:$A$170,0))</f>
        <v>2.3E-2</v>
      </c>
      <c r="I159">
        <f t="shared" ref="I159:I160" si="115">B159*F159*H159*B$1/C159/B$1</f>
        <v>6.8999999999999999E-3</v>
      </c>
      <c r="J159">
        <f>F159*B159*B$5*B$1/C159/1000</f>
        <v>15.37452</v>
      </c>
    </row>
    <row r="160" spans="1:10" x14ac:dyDescent="0.35">
      <c r="A160" s="1" t="s">
        <v>40</v>
      </c>
      <c r="B160" s="12">
        <v>0.25</v>
      </c>
      <c r="C160">
        <f>INDEX('[1]Component wise inventories'!B$2:B$170,MATCH($A160,'[1]Component wise inventories'!$A$2:$A$170,0))</f>
        <v>60</v>
      </c>
      <c r="D160" t="str">
        <f>INDEX('[1]Component wise inventories'!H$2:H$170,MATCH($A160,'[1]Component wise inventories'!$A$2:$A$170,0))</f>
        <v>civil engineering concrete (without reinforcement)</v>
      </c>
      <c r="E160">
        <f>INDEX('[1]Component wise inventories'!I$2:I$170,MATCH($A160,'[1]Component wise inventories'!$A$2:$A$170,0))</f>
        <v>2350</v>
      </c>
      <c r="F160">
        <f>E160</f>
        <v>2350</v>
      </c>
      <c r="G160" t="str">
        <f>INDEX('[1]Component wise inventories'!J$2:J$170,MATCH($A160,'[1]Component wise inventories'!$A$2:$A$170,0))</f>
        <v xml:space="preserve">kg </v>
      </c>
      <c r="H160">
        <f>INDEX('[1]Component wise inventories'!K$2:K$170,MATCH($A160,'[1]Component wise inventories'!$A$2:$A$170,0))</f>
        <v>1.4E-2</v>
      </c>
      <c r="I160">
        <f t="shared" si="115"/>
        <v>0.13708333333333333</v>
      </c>
      <c r="J160">
        <f>F160*B160*B$5*B$1/C160/1000</f>
        <v>501.80725000000001</v>
      </c>
    </row>
    <row r="161" spans="1:10" x14ac:dyDescent="0.35">
      <c r="A161" s="3" t="s">
        <v>44</v>
      </c>
      <c r="B161" s="12">
        <v>0.01</v>
      </c>
      <c r="C161">
        <f>INDEX('[1]Component wise inventories'!B$2:B$170,MATCH($A161,'[1]Component wise inventories'!$A$2:$A$170,0))</f>
        <v>30</v>
      </c>
      <c r="D161" t="str">
        <f>INDEX('[1]Component wise inventories'!H$2:H$170,MATCH($A161,'[1]Component wise inventories'!$A$2:$A$170,0))</f>
        <v>gypsum-lime plaster</v>
      </c>
      <c r="E161">
        <f>INDEX('[1]Component wise inventories'!I$2:I$170,MATCH($A161,'[1]Component wise inventories'!$A$2:$A$170,0))</f>
        <v>925</v>
      </c>
      <c r="F161">
        <f t="shared" ref="F161" si="116">E161</f>
        <v>925</v>
      </c>
      <c r="G161" t="str">
        <f>INDEX('[1]Component wise inventories'!J$2:J$170,MATCH($A161,'[1]Component wise inventories'!$A$2:$A$170,0))</f>
        <v xml:space="preserve">kg </v>
      </c>
      <c r="H161">
        <f>INDEX('[1]Component wise inventories'!K$2:K$170,MATCH($A161,'[1]Component wise inventories'!$A$2:$A$170,0))</f>
        <v>0.155</v>
      </c>
      <c r="I161">
        <f>B161*F161*H161*B$1/C161/B$1</f>
        <v>4.779166666666667E-2</v>
      </c>
      <c r="J161">
        <f t="shared" ref="J161" si="117">F161*B161*B$5*B$1/C161/1000</f>
        <v>15.801590000000001</v>
      </c>
    </row>
    <row r="162" spans="1:10" x14ac:dyDescent="0.35">
      <c r="I162" s="21">
        <f>SUM(I159:I161)</f>
        <v>0.191775</v>
      </c>
    </row>
    <row r="163" spans="1:10" x14ac:dyDescent="0.35">
      <c r="A163" s="1" t="s">
        <v>11</v>
      </c>
      <c r="B163" s="12" t="s">
        <v>51</v>
      </c>
    </row>
    <row r="164" spans="1:10" x14ac:dyDescent="0.35">
      <c r="A164" s="3" t="s">
        <v>13</v>
      </c>
      <c r="B164" s="12">
        <v>3866.37</v>
      </c>
    </row>
    <row r="165" spans="1:10" x14ac:dyDescent="0.35">
      <c r="A165" s="3" t="s">
        <v>42</v>
      </c>
      <c r="B165" s="12">
        <v>0.01</v>
      </c>
      <c r="C165">
        <f>INDEX('[1]Component wise inventories'!B$2:B$170,MATCH($A165,'[1]Component wise inventories'!$A$2:$A$170,0))</f>
        <v>60</v>
      </c>
      <c r="D165" t="str">
        <f>INDEX('[1]Component wise inventories'!H$2:H$170,MATCH($A165,'[1]Component wise inventories'!$A$2:$A$170,0))</f>
        <v>clay plaster</v>
      </c>
      <c r="E165">
        <f>INDEX('[1]Component wise inventories'!I$2:I$170,MATCH($A165,'[1]Component wise inventories'!$A$2:$A$170,0))</f>
        <v>1800</v>
      </c>
      <c r="F165">
        <f>E165</f>
        <v>1800</v>
      </c>
      <c r="G165" t="str">
        <f>INDEX('[1]Component wise inventories'!J$2:J$170,MATCH($A165,'[1]Component wise inventories'!$A$2:$A$170,0))</f>
        <v xml:space="preserve">kg </v>
      </c>
      <c r="H165">
        <f>INDEX('[1]Component wise inventories'!K$2:K$170,MATCH($A165,'[1]Component wise inventories'!$A$2:$A$170,0))</f>
        <v>2.3E-2</v>
      </c>
      <c r="I165">
        <f t="shared" ref="I165:I166" si="118">B165*F165*H165*B$1/C165/B$1</f>
        <v>6.8999999999999999E-3</v>
      </c>
      <c r="J165">
        <f>F165*B165*B$5*B$1/C165/1000</f>
        <v>15.37452</v>
      </c>
    </row>
    <row r="166" spans="1:10" x14ac:dyDescent="0.35">
      <c r="A166" s="3" t="s">
        <v>43</v>
      </c>
      <c r="B166" s="12">
        <v>0.15</v>
      </c>
      <c r="C166">
        <f>INDEX('[1]Component wise inventories'!B$2:B$170,MATCH($A166,'[1]Component wise inventories'!$A$2:$A$170,0))</f>
        <v>60</v>
      </c>
      <c r="D166" t="str">
        <f>INDEX('[1]Component wise inventories'!H$2:H$170,MATCH($A166,'[1]Component wise inventories'!$A$2:$A$170,0))</f>
        <v>concrete brick</v>
      </c>
      <c r="E166">
        <f>INDEX('[1]Component wise inventories'!I$2:I$170,MATCH($A166,'[1]Component wise inventories'!$A$2:$A$170,0))</f>
        <v>2300</v>
      </c>
      <c r="F166">
        <f>E166</f>
        <v>2300</v>
      </c>
      <c r="G166" t="str">
        <f>INDEX('[1]Component wise inventories'!J$2:J$170,MATCH($A166,'[1]Component wise inventories'!$A$2:$A$170,0))</f>
        <v xml:space="preserve">kg </v>
      </c>
      <c r="H166">
        <f>INDEX('[1]Component wise inventories'!K$2:K$170,MATCH($A166,'[1]Component wise inventories'!$A$2:$A$170,0))</f>
        <v>0.217</v>
      </c>
      <c r="I166">
        <f t="shared" si="118"/>
        <v>1.2477499999999999</v>
      </c>
      <c r="J166">
        <f>F166*B166*B$5*B$1/C166/1000</f>
        <v>294.67829999999998</v>
      </c>
    </row>
    <row r="167" spans="1:10" x14ac:dyDescent="0.35">
      <c r="A167" s="3" t="s">
        <v>44</v>
      </c>
      <c r="B167" s="12">
        <v>0.01</v>
      </c>
      <c r="C167">
        <f>INDEX('[1]Component wise inventories'!B$2:B$170,MATCH($A167,'[1]Component wise inventories'!$A$2:$A$170,0))</f>
        <v>30</v>
      </c>
      <c r="D167" t="str">
        <f>INDEX('[1]Component wise inventories'!H$2:H$170,MATCH($A167,'[1]Component wise inventories'!$A$2:$A$170,0))</f>
        <v>gypsum-lime plaster</v>
      </c>
      <c r="E167">
        <f>INDEX('[1]Component wise inventories'!I$2:I$170,MATCH($A167,'[1]Component wise inventories'!$A$2:$A$170,0))</f>
        <v>925</v>
      </c>
      <c r="F167">
        <f t="shared" ref="F167" si="119">E167</f>
        <v>925</v>
      </c>
      <c r="G167" t="str">
        <f>INDEX('[1]Component wise inventories'!J$2:J$170,MATCH($A167,'[1]Component wise inventories'!$A$2:$A$170,0))</f>
        <v xml:space="preserve">kg </v>
      </c>
      <c r="H167">
        <f>INDEX('[1]Component wise inventories'!K$2:K$170,MATCH($A167,'[1]Component wise inventories'!$A$2:$A$170,0))</f>
        <v>0.155</v>
      </c>
      <c r="I167">
        <f>B167*F167*H167*B$1/C167/B$1</f>
        <v>4.779166666666667E-2</v>
      </c>
      <c r="J167">
        <f t="shared" ref="J167" si="120">F167*B167*B$5*B$1/C167/1000</f>
        <v>15.801590000000001</v>
      </c>
    </row>
    <row r="168" spans="1:10" x14ac:dyDescent="0.35">
      <c r="I168" s="21">
        <f>SUM(I165:I167)</f>
        <v>1.3024416666666665</v>
      </c>
    </row>
    <row r="169" spans="1:10" x14ac:dyDescent="0.35">
      <c r="A169" s="1" t="s">
        <v>11</v>
      </c>
      <c r="B169" s="12" t="s">
        <v>52</v>
      </c>
    </row>
    <row r="170" spans="1:10" x14ac:dyDescent="0.35">
      <c r="A170" s="3" t="s">
        <v>13</v>
      </c>
      <c r="B170" s="12">
        <v>427.5</v>
      </c>
    </row>
    <row r="171" spans="1:10" x14ac:dyDescent="0.35">
      <c r="A171" s="3" t="s">
        <v>24</v>
      </c>
      <c r="B171" s="12">
        <v>0.24</v>
      </c>
      <c r="C171">
        <f>INDEX('[1]Component wise inventories'!B$2:B$170,MATCH($A171,'[1]Component wise inventories'!$A$2:$A$170,0))</f>
        <v>60</v>
      </c>
      <c r="D171" t="str">
        <f>INDEX('[1]Component wise inventories'!H$2:H$170,MATCH($A171,'[1]Component wise inventories'!$A$2:$A$170,0))</f>
        <v>civil engineering concrete (without reinforcement)</v>
      </c>
      <c r="E171">
        <f>INDEX('[1]Component wise inventories'!I$2:I$170,MATCH($A171,'[1]Component wise inventories'!$A$2:$A$170,0))</f>
        <v>2350</v>
      </c>
      <c r="F171">
        <f>E171</f>
        <v>2350</v>
      </c>
      <c r="G171" t="str">
        <f>INDEX('[1]Component wise inventories'!J$2:J$170,MATCH($A171,'[1]Component wise inventories'!$A$2:$A$170,0))</f>
        <v xml:space="preserve">kg </v>
      </c>
      <c r="H171">
        <f>INDEX('[1]Component wise inventories'!K$2:K$170,MATCH($A171,'[1]Component wise inventories'!$A$2:$A$170,0))</f>
        <v>1.4E-2</v>
      </c>
      <c r="I171">
        <f t="shared" ref="I171" si="121">B171*F171*H171*B$1/C171/B$1</f>
        <v>0.13159999999999999</v>
      </c>
      <c r="J171">
        <f>F171*B171*B$5*B$1/C171/1000</f>
        <v>481.73496</v>
      </c>
    </row>
    <row r="172" spans="1:10" x14ac:dyDescent="0.35">
      <c r="A172" s="3" t="s">
        <v>25</v>
      </c>
      <c r="B172" s="12">
        <v>0.1</v>
      </c>
      <c r="C172">
        <f>INDEX('[1]Component wise inventories'!B$2:B$170,MATCH($A172,'[1]Component wise inventories'!$A$2:$A$170,0))</f>
        <v>30</v>
      </c>
      <c r="D172" t="str">
        <f>INDEX('[1]Component wise inventories'!H$2:H$170,MATCH($A172,'[1]Component wise inventories'!$A$2:$A$170,0))</f>
        <v>Expanded polystyrene (EPS)</v>
      </c>
      <c r="E172">
        <f>INDEX('[1]Component wise inventories'!I$2:I$170,MATCH($A172,'[1]Component wise inventories'!$A$2:$A$170,0))</f>
        <v>30</v>
      </c>
      <c r="F172">
        <f t="shared" ref="F172" si="122">E172</f>
        <v>30</v>
      </c>
      <c r="G172" t="str">
        <f>INDEX('[1]Component wise inventories'!J$2:J$170,MATCH($A172,'[1]Component wise inventories'!$A$2:$A$170,0))</f>
        <v xml:space="preserve">kg </v>
      </c>
      <c r="H172">
        <f>INDEX('[1]Component wise inventories'!K$2:K$170,MATCH($A172,'[1]Component wise inventories'!$A$2:$A$170,0))</f>
        <v>7.64</v>
      </c>
      <c r="I172">
        <f>B172*F172*H172*B$1/C172/B$1</f>
        <v>0.7639999999999999</v>
      </c>
      <c r="J172">
        <f t="shared" ref="J172" si="123">F172*B172*B$5*B$1/C172/1000</f>
        <v>5.1248399999999998</v>
      </c>
    </row>
    <row r="173" spans="1:10" x14ac:dyDescent="0.35">
      <c r="A173" s="3" t="s">
        <v>44</v>
      </c>
      <c r="B173" s="12">
        <v>0.01</v>
      </c>
      <c r="C173">
        <f>INDEX('[1]Component wise inventories'!B$2:B$170,MATCH($A173,'[1]Component wise inventories'!$A$2:$A$170,0))</f>
        <v>30</v>
      </c>
      <c r="D173" t="str">
        <f>INDEX('[1]Component wise inventories'!H$2:H$170,MATCH($A173,'[1]Component wise inventories'!$A$2:$A$170,0))</f>
        <v>gypsum-lime plaster</v>
      </c>
      <c r="E173">
        <f>INDEX('[1]Component wise inventories'!I$2:I$170,MATCH($A173,'[1]Component wise inventories'!$A$2:$A$170,0))</f>
        <v>925</v>
      </c>
      <c r="F173">
        <f>E173</f>
        <v>925</v>
      </c>
      <c r="G173" t="str">
        <f>INDEX('[1]Component wise inventories'!J$2:J$170,MATCH($A173,'[1]Component wise inventories'!$A$2:$A$170,0))</f>
        <v xml:space="preserve">kg </v>
      </c>
      <c r="H173">
        <f>INDEX('[1]Component wise inventories'!K$2:K$170,MATCH($A173,'[1]Component wise inventories'!$A$2:$A$170,0))</f>
        <v>0.155</v>
      </c>
      <c r="I173">
        <f t="shared" ref="I173" si="124">B173*F173*H173*B$1/C173/B$1</f>
        <v>4.779166666666667E-2</v>
      </c>
      <c r="J173">
        <f>F173*B173*B$5*B$1/C173/1000</f>
        <v>15.801590000000001</v>
      </c>
    </row>
    <row r="174" spans="1:10" x14ac:dyDescent="0.35">
      <c r="A174" s="3" t="s">
        <v>53</v>
      </c>
      <c r="B174" s="12">
        <v>0.03</v>
      </c>
      <c r="C174">
        <f>INDEX('[1]Component wise inventories'!B$2:B$170,MATCH($A174,'[1]Component wise inventories'!$A$2:$A$170,0))</f>
        <v>60</v>
      </c>
      <c r="D174" t="str">
        <f>INDEX('[1]Component wise inventories'!H$2:H$170,MATCH($A174,'[1]Component wise inventories'!$A$2:$A$170,0))</f>
        <v>Ground natural stone slab, 15 mm</v>
      </c>
      <c r="E174">
        <f>INDEX('[1]Component wise inventories'!I$2:I$170,MATCH($A174,'[1]Component wise inventories'!$A$2:$A$170,0))</f>
        <v>2700</v>
      </c>
      <c r="F174">
        <f t="shared" ref="F174" si="125">E174</f>
        <v>2700</v>
      </c>
      <c r="G174" t="str">
        <f>INDEX('[1]Component wise inventories'!J$2:J$170,MATCH($A174,'[1]Component wise inventories'!$A$2:$A$170,0))</f>
        <v xml:space="preserve">kg </v>
      </c>
      <c r="H174">
        <f>INDEX('[1]Component wise inventories'!K$2:K$170,MATCH($A174,'[1]Component wise inventories'!$A$2:$A$170,0))</f>
        <v>0.39999999999999997</v>
      </c>
      <c r="I174">
        <f>B174*F174*H174*B$1/C174/B$1</f>
        <v>0.53999999999999992</v>
      </c>
      <c r="J174">
        <f t="shared" ref="J174" si="126">F174*B174*B$5*B$1/C174/1000</f>
        <v>69.185339999999997</v>
      </c>
    </row>
    <row r="175" spans="1:10" x14ac:dyDescent="0.35">
      <c r="I175" s="21">
        <f>SUM(I171:I174)</f>
        <v>1.4833916666666664</v>
      </c>
    </row>
    <row r="176" spans="1:10" x14ac:dyDescent="0.35">
      <c r="A176" s="1" t="s">
        <v>11</v>
      </c>
      <c r="B176" s="12" t="s">
        <v>54</v>
      </c>
    </row>
    <row r="177" spans="1:10" x14ac:dyDescent="0.35">
      <c r="A177" s="3" t="s">
        <v>13</v>
      </c>
      <c r="B177" s="12">
        <v>160.68</v>
      </c>
    </row>
    <row r="178" spans="1:10" x14ac:dyDescent="0.35">
      <c r="A178" s="3" t="s">
        <v>24</v>
      </c>
      <c r="B178" s="12">
        <v>0.28000000000000003</v>
      </c>
      <c r="C178">
        <f>INDEX('[1]Component wise inventories'!B$2:B$170,MATCH($A178,'[1]Component wise inventories'!$A$2:$A$170,0))</f>
        <v>60</v>
      </c>
      <c r="D178" t="str">
        <f>INDEX('[1]Component wise inventories'!H$2:H$170,MATCH($A178,'[1]Component wise inventories'!$A$2:$A$170,0))</f>
        <v>civil engineering concrete (without reinforcement)</v>
      </c>
      <c r="E178">
        <f>INDEX('[1]Component wise inventories'!I$2:I$170,MATCH($A178,'[1]Component wise inventories'!$A$2:$A$170,0))</f>
        <v>2350</v>
      </c>
      <c r="F178">
        <f>E178</f>
        <v>2350</v>
      </c>
      <c r="G178" t="str">
        <f>INDEX('[1]Component wise inventories'!J$2:J$170,MATCH($A178,'[1]Component wise inventories'!$A$2:$A$170,0))</f>
        <v xml:space="preserve">kg </v>
      </c>
      <c r="H178">
        <f>INDEX('[1]Component wise inventories'!K$2:K$170,MATCH($A178,'[1]Component wise inventories'!$A$2:$A$170,0))</f>
        <v>1.4E-2</v>
      </c>
      <c r="I178">
        <f t="shared" ref="I178:I179" si="127">B178*F178*H178*B$1/C178/B$1</f>
        <v>0.15353333333333335</v>
      </c>
      <c r="J178">
        <f>F178*B178*B$5*B$1/C178/1000</f>
        <v>562.02412000000004</v>
      </c>
    </row>
    <row r="179" spans="1:10" x14ac:dyDescent="0.35">
      <c r="A179" s="3" t="s">
        <v>44</v>
      </c>
      <c r="B179" s="12">
        <v>0.01</v>
      </c>
      <c r="C179">
        <f>INDEX('[1]Component wise inventories'!B$2:B$170,MATCH($A179,'[1]Component wise inventories'!$A$2:$A$170,0))</f>
        <v>30</v>
      </c>
      <c r="D179" t="str">
        <f>INDEX('[1]Component wise inventories'!H$2:H$170,MATCH($A179,'[1]Component wise inventories'!$A$2:$A$170,0))</f>
        <v>gypsum-lime plaster</v>
      </c>
      <c r="E179">
        <f>INDEX('[1]Component wise inventories'!I$2:I$170,MATCH($A179,'[1]Component wise inventories'!$A$2:$A$170,0))</f>
        <v>925</v>
      </c>
      <c r="F179">
        <f>E179</f>
        <v>925</v>
      </c>
      <c r="G179" t="str">
        <f>INDEX('[1]Component wise inventories'!J$2:J$170,MATCH($A179,'[1]Component wise inventories'!$A$2:$A$170,0))</f>
        <v xml:space="preserve">kg </v>
      </c>
      <c r="H179">
        <f>INDEX('[1]Component wise inventories'!K$2:K$170,MATCH($A179,'[1]Component wise inventories'!$A$2:$A$170,0))</f>
        <v>0.155</v>
      </c>
      <c r="I179">
        <f t="shared" si="127"/>
        <v>4.779166666666667E-2</v>
      </c>
      <c r="J179">
        <f>F179*B179*B$5*B$1/C179/1000</f>
        <v>15.801590000000001</v>
      </c>
    </row>
    <row r="180" spans="1:10" x14ac:dyDescent="0.35">
      <c r="A180" s="3" t="s">
        <v>55</v>
      </c>
      <c r="B180" s="12">
        <v>0.05</v>
      </c>
      <c r="C180" t="e">
        <f>INDEX('[1]Component wise inventories'!B$2:B$170,MATCH($A180,'[1]Component wise inventories'!$A$2:$A$170,0))</f>
        <v>#N/A</v>
      </c>
      <c r="D180" t="e">
        <f>INDEX('[1]Component wise inventories'!H$2:H$170,MATCH($A180,'[1]Component wise inventories'!$A$2:$A$170,0))</f>
        <v>#N/A</v>
      </c>
      <c r="E180" t="e">
        <f>INDEX('[1]Component wise inventories'!I$2:I$170,MATCH($A180,'[1]Component wise inventories'!$A$2:$A$170,0))</f>
        <v>#N/A</v>
      </c>
      <c r="F180" t="e">
        <f t="shared" ref="F180" si="128">E180</f>
        <v>#N/A</v>
      </c>
      <c r="G180" t="e">
        <f>INDEX('[1]Component wise inventories'!J$2:J$170,MATCH($A180,'[1]Component wise inventories'!$A$2:$A$170,0))</f>
        <v>#N/A</v>
      </c>
      <c r="H180" t="e">
        <f>INDEX('[1]Component wise inventories'!K$2:K$170,MATCH($A180,'[1]Component wise inventories'!$A$2:$A$170,0))</f>
        <v>#N/A</v>
      </c>
      <c r="I180" t="e">
        <f>B180*F180*H180*B$1/C180/B$1</f>
        <v>#N/A</v>
      </c>
      <c r="J180" t="e">
        <f t="shared" ref="J180" si="129">F180*B180*B$5*B$1/C180/1000</f>
        <v>#N/A</v>
      </c>
    </row>
    <row r="181" spans="1:10" x14ac:dyDescent="0.35">
      <c r="A181" s="3" t="s">
        <v>56</v>
      </c>
      <c r="B181" s="12">
        <v>0.2</v>
      </c>
      <c r="C181">
        <f>INDEX('[1]Component wise inventories'!B$2:B$170,MATCH($A181,'[1]Component wise inventories'!$A$2:$A$170,0))</f>
        <v>0</v>
      </c>
      <c r="D181">
        <f>INDEX('[1]Component wise inventories'!H$2:H$170,MATCH($A181,'[1]Component wise inventories'!$A$2:$A$170,0))</f>
        <v>0</v>
      </c>
      <c r="E181">
        <f>INDEX('[1]Component wise inventories'!I$2:I$170,MATCH($A181,'[1]Component wise inventories'!$A$2:$A$170,0))</f>
        <v>0</v>
      </c>
      <c r="F181">
        <f>E181</f>
        <v>0</v>
      </c>
      <c r="G181">
        <f>INDEX('[1]Component wise inventories'!J$2:J$170,MATCH($A181,'[1]Component wise inventories'!$A$2:$A$170,0))</f>
        <v>0</v>
      </c>
      <c r="H181">
        <f>INDEX('[1]Component wise inventories'!K$2:K$170,MATCH($A181,'[1]Component wise inventories'!$A$2:$A$170,0))</f>
        <v>0</v>
      </c>
      <c r="I181" t="e">
        <f t="shared" ref="I181" si="130">B181*F181*H181*B$1/C181/B$1</f>
        <v>#DIV/0!</v>
      </c>
      <c r="J181" t="e">
        <f>F181*B181*B$5*B$1/C181/1000</f>
        <v>#DIV/0!</v>
      </c>
    </row>
    <row r="182" spans="1:10" x14ac:dyDescent="0.35">
      <c r="A182" s="3" t="s">
        <v>57</v>
      </c>
      <c r="B182" s="12">
        <v>0.1</v>
      </c>
      <c r="C182" s="34">
        <v>60</v>
      </c>
      <c r="D182">
        <f>INDEX('[1]Component wise inventories'!H$2:H$170,MATCH($A182,'[1]Component wise inventories'!$A$2:$A$170,0))</f>
        <v>0</v>
      </c>
      <c r="E182">
        <f>INDEX('[1]Component wise inventories'!I$2:I$170,MATCH($A182,'[1]Component wise inventories'!$A$2:$A$170,0))</f>
        <v>0</v>
      </c>
      <c r="F182">
        <f t="shared" ref="F182" si="131">E182</f>
        <v>0</v>
      </c>
      <c r="G182">
        <f>INDEX('[1]Component wise inventories'!J$2:J$170,MATCH($A182,'[1]Component wise inventories'!$A$2:$A$170,0))</f>
        <v>0</v>
      </c>
      <c r="H182">
        <f>INDEX('[1]Component wise inventories'!K$2:K$170,MATCH($A182,'[1]Component wise inventories'!$A$2:$A$170,0))</f>
        <v>0</v>
      </c>
      <c r="I182" s="34">
        <v>0</v>
      </c>
      <c r="J182">
        <f t="shared" ref="J182" si="132">F182*B182*B$5*B$1/C182/1000</f>
        <v>0</v>
      </c>
    </row>
    <row r="183" spans="1:10" x14ac:dyDescent="0.35">
      <c r="I183" s="21" t="e">
        <f>SUM(I178:I182)</f>
        <v>#N/A</v>
      </c>
    </row>
    <row r="184" spans="1:10" x14ac:dyDescent="0.35">
      <c r="A184" s="1" t="s">
        <v>11</v>
      </c>
      <c r="B184" s="12" t="s">
        <v>58</v>
      </c>
    </row>
    <row r="185" spans="1:10" x14ac:dyDescent="0.35">
      <c r="A185" s="3" t="s">
        <v>13</v>
      </c>
      <c r="B185" s="12">
        <v>1518.22</v>
      </c>
    </row>
    <row r="186" spans="1:10" x14ac:dyDescent="0.35">
      <c r="A186" s="3" t="s">
        <v>24</v>
      </c>
      <c r="B186" s="12">
        <v>0.24</v>
      </c>
      <c r="C186">
        <f>INDEX('[1]Component wise inventories'!B$2:B$170,MATCH($A186,'[1]Component wise inventories'!$A$2:$A$170,0))</f>
        <v>60</v>
      </c>
      <c r="D186" t="str">
        <f>INDEX('[1]Component wise inventories'!H$2:H$170,MATCH($A186,'[1]Component wise inventories'!$A$2:$A$170,0))</f>
        <v>civil engineering concrete (without reinforcement)</v>
      </c>
      <c r="E186">
        <f>INDEX('[1]Component wise inventories'!I$2:I$170,MATCH($A186,'[1]Component wise inventories'!$A$2:$A$170,0))</f>
        <v>2350</v>
      </c>
      <c r="F186">
        <f>E186</f>
        <v>2350</v>
      </c>
      <c r="G186" t="str">
        <f>INDEX('[1]Component wise inventories'!J$2:J$170,MATCH($A186,'[1]Component wise inventories'!$A$2:$A$170,0))</f>
        <v xml:space="preserve">kg </v>
      </c>
      <c r="H186">
        <f>INDEX('[1]Component wise inventories'!K$2:K$170,MATCH($A186,'[1]Component wise inventories'!$A$2:$A$170,0))</f>
        <v>1.4E-2</v>
      </c>
      <c r="I186">
        <f t="shared" ref="I186" si="133">B186*F186*H186*B$1/C186/B$1</f>
        <v>0.13159999999999999</v>
      </c>
      <c r="J186">
        <f>F186*B186*B$5*B$1/C186/1000</f>
        <v>481.73496</v>
      </c>
    </row>
    <row r="187" spans="1:10" x14ac:dyDescent="0.35">
      <c r="A187" s="3" t="s">
        <v>44</v>
      </c>
      <c r="B187" s="12">
        <v>0.01</v>
      </c>
      <c r="C187">
        <f>INDEX('[1]Component wise inventories'!B$2:B$170,MATCH($A187,'[1]Component wise inventories'!$A$2:$A$170,0))</f>
        <v>30</v>
      </c>
      <c r="D187" t="str">
        <f>INDEX('[1]Component wise inventories'!H$2:H$170,MATCH($A187,'[1]Component wise inventories'!$A$2:$A$170,0))</f>
        <v>gypsum-lime plaster</v>
      </c>
      <c r="E187">
        <f>INDEX('[1]Component wise inventories'!I$2:I$170,MATCH($A187,'[1]Component wise inventories'!$A$2:$A$170,0))</f>
        <v>925</v>
      </c>
      <c r="F187">
        <f t="shared" ref="F187" si="134">E187</f>
        <v>925</v>
      </c>
      <c r="G187" t="str">
        <f>INDEX('[1]Component wise inventories'!J$2:J$170,MATCH($A187,'[1]Component wise inventories'!$A$2:$A$170,0))</f>
        <v xml:space="preserve">kg </v>
      </c>
      <c r="H187">
        <f>INDEX('[1]Component wise inventories'!K$2:K$170,MATCH($A187,'[1]Component wise inventories'!$A$2:$A$170,0))</f>
        <v>0.155</v>
      </c>
      <c r="I187">
        <f>B187*F187*H187*B$1/C187/B$1</f>
        <v>4.779166666666667E-2</v>
      </c>
      <c r="J187">
        <f t="shared" ref="J187" si="135">F187*B187*B$5*B$1/C187/1000</f>
        <v>15.801590000000001</v>
      </c>
    </row>
    <row r="188" spans="1:10" x14ac:dyDescent="0.35">
      <c r="A188" s="3" t="s">
        <v>55</v>
      </c>
      <c r="B188" s="12">
        <v>0.05</v>
      </c>
      <c r="C188" t="e">
        <f>INDEX('[1]Component wise inventories'!B$2:B$170,MATCH($A188,'[1]Component wise inventories'!$A$2:$A$170,0))</f>
        <v>#N/A</v>
      </c>
      <c r="D188" t="e">
        <f>INDEX('[1]Component wise inventories'!H$2:H$170,MATCH($A188,'[1]Component wise inventories'!$A$2:$A$170,0))</f>
        <v>#N/A</v>
      </c>
      <c r="E188" t="e">
        <f>INDEX('[1]Component wise inventories'!I$2:I$170,MATCH($A188,'[1]Component wise inventories'!$A$2:$A$170,0))</f>
        <v>#N/A</v>
      </c>
      <c r="F188" t="e">
        <f>E188</f>
        <v>#N/A</v>
      </c>
      <c r="G188" t="e">
        <f>INDEX('[1]Component wise inventories'!J$2:J$170,MATCH($A188,'[1]Component wise inventories'!$A$2:$A$170,0))</f>
        <v>#N/A</v>
      </c>
      <c r="H188" t="e">
        <f>INDEX('[1]Component wise inventories'!K$2:K$170,MATCH($A188,'[1]Component wise inventories'!$A$2:$A$170,0))</f>
        <v>#N/A</v>
      </c>
      <c r="I188" t="e">
        <f t="shared" ref="I188:I189" si="136">B188*F188*H188*B$1/C188/B$1</f>
        <v>#N/A</v>
      </c>
      <c r="J188" t="e">
        <f>F188*B188*B$5*B$1/C188/1000</f>
        <v>#N/A</v>
      </c>
    </row>
    <row r="189" spans="1:10" x14ac:dyDescent="0.35">
      <c r="A189" s="3" t="s">
        <v>56</v>
      </c>
      <c r="B189" s="12">
        <v>0.2</v>
      </c>
      <c r="C189">
        <f>INDEX('[1]Component wise inventories'!B$2:B$170,MATCH($A189,'[1]Component wise inventories'!$A$2:$A$170,0))</f>
        <v>0</v>
      </c>
      <c r="D189">
        <f>INDEX('[1]Component wise inventories'!H$2:H$170,MATCH($A189,'[1]Component wise inventories'!$A$2:$A$170,0))</f>
        <v>0</v>
      </c>
      <c r="E189">
        <f>INDEX('[1]Component wise inventories'!I$2:I$170,MATCH($A189,'[1]Component wise inventories'!$A$2:$A$170,0))</f>
        <v>0</v>
      </c>
      <c r="F189">
        <f>E189</f>
        <v>0</v>
      </c>
      <c r="G189">
        <f>INDEX('[1]Component wise inventories'!J$2:J$170,MATCH($A189,'[1]Component wise inventories'!$A$2:$A$170,0))</f>
        <v>0</v>
      </c>
      <c r="H189">
        <f>INDEX('[1]Component wise inventories'!K$2:K$170,MATCH($A189,'[1]Component wise inventories'!$A$2:$A$170,0))</f>
        <v>0</v>
      </c>
      <c r="I189" t="e">
        <f t="shared" si="136"/>
        <v>#DIV/0!</v>
      </c>
      <c r="J189" t="e">
        <f>F189*B189*B$5*B$1/C189/1000</f>
        <v>#DIV/0!</v>
      </c>
    </row>
    <row r="190" spans="1:10" x14ac:dyDescent="0.35">
      <c r="A190" s="3" t="s">
        <v>57</v>
      </c>
      <c r="B190" s="12">
        <v>0.1</v>
      </c>
      <c r="C190" s="34">
        <v>60</v>
      </c>
      <c r="D190">
        <f>INDEX('[1]Component wise inventories'!H$2:H$170,MATCH($A190,'[1]Component wise inventories'!$A$2:$A$170,0))</f>
        <v>0</v>
      </c>
      <c r="E190">
        <f>INDEX('[1]Component wise inventories'!I$2:I$170,MATCH($A190,'[1]Component wise inventories'!$A$2:$A$170,0))</f>
        <v>0</v>
      </c>
      <c r="F190">
        <f t="shared" ref="F190" si="137">E190</f>
        <v>0</v>
      </c>
      <c r="G190">
        <f>INDEX('[1]Component wise inventories'!J$2:J$170,MATCH($A190,'[1]Component wise inventories'!$A$2:$A$170,0))</f>
        <v>0</v>
      </c>
      <c r="H190">
        <f>INDEX('[1]Component wise inventories'!K$2:K$170,MATCH($A190,'[1]Component wise inventories'!$A$2:$A$170,0))</f>
        <v>0</v>
      </c>
      <c r="I190" s="34">
        <v>0</v>
      </c>
      <c r="J190">
        <f t="shared" ref="J190" si="138">F190*B190*B$5*B$1/C190/1000</f>
        <v>0</v>
      </c>
    </row>
    <row r="191" spans="1:10" x14ac:dyDescent="0.35">
      <c r="I191" s="21" t="e">
        <f>SUM(I186:I190)</f>
        <v>#N/A</v>
      </c>
    </row>
    <row r="192" spans="1:10" x14ac:dyDescent="0.35">
      <c r="A192" s="1" t="s">
        <v>11</v>
      </c>
      <c r="B192" s="12" t="s">
        <v>59</v>
      </c>
    </row>
    <row r="193" spans="1:11" x14ac:dyDescent="0.35">
      <c r="A193" s="3" t="s">
        <v>13</v>
      </c>
      <c r="B193" s="12">
        <v>1073.03</v>
      </c>
    </row>
    <row r="194" spans="1:11" x14ac:dyDescent="0.35">
      <c r="A194" s="3" t="s">
        <v>24</v>
      </c>
      <c r="B194" s="12">
        <v>0.48</v>
      </c>
      <c r="C194">
        <f>INDEX('[1]Component wise inventories'!B$2:B$170,MATCH($A194,'[1]Component wise inventories'!$A$2:$A$170,0))</f>
        <v>60</v>
      </c>
      <c r="D194" t="str">
        <f>INDEX('[1]Component wise inventories'!H$2:H$170,MATCH($A194,'[1]Component wise inventories'!$A$2:$A$170,0))</f>
        <v>civil engineering concrete (without reinforcement)</v>
      </c>
      <c r="E194">
        <f>INDEX('[1]Component wise inventories'!I$2:I$170,MATCH($A194,'[1]Component wise inventories'!$A$2:$A$170,0))</f>
        <v>2350</v>
      </c>
      <c r="F194">
        <f>E194</f>
        <v>2350</v>
      </c>
      <c r="G194" t="str">
        <f>INDEX('[1]Component wise inventories'!J$2:J$170,MATCH($A194,'[1]Component wise inventories'!$A$2:$A$170,0))</f>
        <v xml:space="preserve">kg </v>
      </c>
      <c r="H194">
        <f>INDEX('[1]Component wise inventories'!K$2:K$170,MATCH($A194,'[1]Component wise inventories'!$A$2:$A$170,0))</f>
        <v>1.4E-2</v>
      </c>
      <c r="I194">
        <f t="shared" ref="I194" si="139">B194*F194*H194*B$1/C194/B$1</f>
        <v>0.26319999999999999</v>
      </c>
      <c r="J194">
        <f>F194*B194*B$5*B$1/C194/1000</f>
        <v>963.46992</v>
      </c>
    </row>
    <row r="195" spans="1:11" x14ac:dyDescent="0.35">
      <c r="A195" s="3" t="s">
        <v>25</v>
      </c>
      <c r="B195" s="12">
        <v>0.06</v>
      </c>
      <c r="C195">
        <f>INDEX('[1]Component wise inventories'!B$2:B$170,MATCH($A195,'[1]Component wise inventories'!$A$2:$A$170,0))</f>
        <v>30</v>
      </c>
      <c r="D195" t="str">
        <f>INDEX('[1]Component wise inventories'!H$2:H$170,MATCH($A195,'[1]Component wise inventories'!$A$2:$A$170,0))</f>
        <v>Expanded polystyrene (EPS)</v>
      </c>
      <c r="E195">
        <f>INDEX('[1]Component wise inventories'!I$2:I$170,MATCH($A195,'[1]Component wise inventories'!$A$2:$A$170,0))</f>
        <v>30</v>
      </c>
      <c r="F195">
        <f t="shared" ref="F195" si="140">E195</f>
        <v>30</v>
      </c>
      <c r="G195" t="str">
        <f>INDEX('[1]Component wise inventories'!J$2:J$170,MATCH($A195,'[1]Component wise inventories'!$A$2:$A$170,0))</f>
        <v xml:space="preserve">kg </v>
      </c>
      <c r="H195">
        <f>INDEX('[1]Component wise inventories'!K$2:K$170,MATCH($A195,'[1]Component wise inventories'!$A$2:$A$170,0))</f>
        <v>7.64</v>
      </c>
      <c r="I195">
        <f>B195*F195*H195*B$1/C195/B$1</f>
        <v>0.45839999999999997</v>
      </c>
      <c r="J195">
        <f t="shared" ref="J195" si="141">F195*B195*B$5*B$1/C195/1000</f>
        <v>3.0749039999999996</v>
      </c>
    </row>
    <row r="196" spans="1:11" x14ac:dyDescent="0.35">
      <c r="A196" s="3" t="s">
        <v>60</v>
      </c>
      <c r="B196" s="12">
        <v>0.73</v>
      </c>
      <c r="C196">
        <f>INDEX('[1]Component wise inventories'!B$2:B$170,MATCH($A196,'[1]Component wise inventories'!$A$2:$A$170,0))</f>
        <v>60</v>
      </c>
      <c r="D196" t="str">
        <f>INDEX('[1]Component wise inventories'!H$2:H$170,MATCH($A196,'[1]Component wise inventories'!$A$2:$A$170,0))</f>
        <v>foam glass gravel</v>
      </c>
      <c r="E196" t="str">
        <f>INDEX('[1]Component wise inventories'!I$2:I$170,MATCH($A196,'[1]Component wise inventories'!$A$2:$A$170,0))</f>
        <v xml:space="preserve">125-150 </v>
      </c>
      <c r="F196">
        <v>130</v>
      </c>
      <c r="G196" t="str">
        <f>INDEX('[1]Component wise inventories'!J$2:J$170,MATCH($A196,'[1]Component wise inventories'!$A$2:$A$170,0))</f>
        <v xml:space="preserve">kg </v>
      </c>
      <c r="H196">
        <f>INDEX('[1]Component wise inventories'!K$2:K$170,MATCH($A196,'[1]Component wise inventories'!$A$2:$A$170,0))</f>
        <v>0.155</v>
      </c>
      <c r="I196">
        <f t="shared" ref="I196:I197" si="142">B196*F196*H196*B$1/C196/B$1</f>
        <v>0.24515833333333331</v>
      </c>
      <c r="J196">
        <f>F196*B196*B$5*B$1/C196/1000</f>
        <v>81.057885999999996</v>
      </c>
    </row>
    <row r="197" spans="1:11" x14ac:dyDescent="0.35">
      <c r="A197" s="3" t="s">
        <v>55</v>
      </c>
      <c r="B197" s="12">
        <v>0.05</v>
      </c>
      <c r="C197" t="e">
        <f>INDEX('[1]Component wise inventories'!B$2:B$170,MATCH($A197,'[1]Component wise inventories'!$A$2:$A$170,0))</f>
        <v>#N/A</v>
      </c>
      <c r="D197" t="e">
        <f>INDEX('[1]Component wise inventories'!H$2:H$170,MATCH($A197,'[1]Component wise inventories'!$A$2:$A$170,0))</f>
        <v>#N/A</v>
      </c>
      <c r="E197" t="e">
        <f>INDEX('[1]Component wise inventories'!I$2:I$170,MATCH($A197,'[1]Component wise inventories'!$A$2:$A$170,0))</f>
        <v>#N/A</v>
      </c>
      <c r="F197" t="e">
        <f>E197</f>
        <v>#N/A</v>
      </c>
      <c r="G197" t="e">
        <f>INDEX('[1]Component wise inventories'!J$2:J$170,MATCH($A197,'[1]Component wise inventories'!$A$2:$A$170,0))</f>
        <v>#N/A</v>
      </c>
      <c r="H197" t="e">
        <f>INDEX('[1]Component wise inventories'!K$2:K$170,MATCH($A197,'[1]Component wise inventories'!$A$2:$A$170,0))</f>
        <v>#N/A</v>
      </c>
      <c r="I197" t="e">
        <f t="shared" si="142"/>
        <v>#N/A</v>
      </c>
      <c r="J197" t="e">
        <f>F197*B197*B$5*B$1/C197/1000</f>
        <v>#N/A</v>
      </c>
    </row>
    <row r="198" spans="1:11" x14ac:dyDescent="0.35">
      <c r="A198" s="3" t="s">
        <v>57</v>
      </c>
      <c r="B198" s="12">
        <v>0.06</v>
      </c>
      <c r="C198" s="34">
        <v>60</v>
      </c>
      <c r="D198">
        <f>INDEX('[1]Component wise inventories'!H$2:H$170,MATCH($A198,'[1]Component wise inventories'!$A$2:$A$170,0))</f>
        <v>0</v>
      </c>
      <c r="E198">
        <f>INDEX('[1]Component wise inventories'!I$2:I$170,MATCH($A198,'[1]Component wise inventories'!$A$2:$A$170,0))</f>
        <v>0</v>
      </c>
      <c r="F198">
        <f t="shared" ref="F198" si="143">E198</f>
        <v>0</v>
      </c>
      <c r="G198">
        <f>INDEX('[1]Component wise inventories'!J$2:J$170,MATCH($A198,'[1]Component wise inventories'!$A$2:$A$170,0))</f>
        <v>0</v>
      </c>
      <c r="H198">
        <f>INDEX('[1]Component wise inventories'!K$2:K$170,MATCH($A198,'[1]Component wise inventories'!$A$2:$A$170,0))</f>
        <v>0</v>
      </c>
      <c r="I198" s="34">
        <v>0</v>
      </c>
      <c r="J198">
        <f t="shared" ref="J198" si="144">F198*B198*B$5*B$1/C198/1000</f>
        <v>0</v>
      </c>
    </row>
    <row r="199" spans="1:11" x14ac:dyDescent="0.35">
      <c r="I199" s="21" t="e">
        <f>SUM(I194:I198)</f>
        <v>#N/A</v>
      </c>
    </row>
    <row r="200" spans="1:11" x14ac:dyDescent="0.35">
      <c r="A200" s="1" t="s">
        <v>11</v>
      </c>
      <c r="B200" s="12" t="s">
        <v>61</v>
      </c>
    </row>
    <row r="201" spans="1:11" x14ac:dyDescent="0.35">
      <c r="A201" s="1" t="s">
        <v>13</v>
      </c>
      <c r="B201" s="12">
        <v>43</v>
      </c>
    </row>
    <row r="202" spans="1:11" x14ac:dyDescent="0.35">
      <c r="A202" s="1" t="s">
        <v>62</v>
      </c>
      <c r="C202">
        <f>INDEX('[1]Component wise inventories'!B$2:B$203,MATCH($A202,'[1]Component wise inventories'!$A$2:$A$203,0))</f>
        <v>30</v>
      </c>
      <c r="D202" t="str">
        <f>INDEX('[1]Component wise inventories'!H$2:H$203,MATCH($A202,'[1]Component wise inventories'!$A$2:$A$203,0))</f>
        <v>Exterior door, wood, aluminium-clad</v>
      </c>
      <c r="E202" t="str">
        <f>INDEX('[1]Component wise inventories'!I$2:I$203,MATCH($A202,'[1]Component wise inventories'!$A$2:$A$203,0))</f>
        <v xml:space="preserve">- </v>
      </c>
      <c r="F202" t="str">
        <f>E202</f>
        <v xml:space="preserve">- </v>
      </c>
      <c r="G202" t="str">
        <f>INDEX('[1]Component wise inventories'!J$2:J$203,MATCH($A202,'[1]Component wise inventories'!$A$2:$A$203,0))</f>
        <v xml:space="preserve">m2 </v>
      </c>
      <c r="H202">
        <f>INDEX('[1]Component wise inventories'!K$2:K$203,MATCH($A202,'[1]Component wise inventories'!$A$2:$A$203,0))</f>
        <v>77.599999999999994</v>
      </c>
      <c r="I202" s="21">
        <f>H202*B$1/C202/B$1*B201/B210</f>
        <v>8.9482434969160619E-3</v>
      </c>
      <c r="J202"/>
    </row>
    <row r="203" spans="1:11" x14ac:dyDescent="0.35">
      <c r="C203"/>
      <c r="D203"/>
      <c r="E203"/>
      <c r="F203"/>
      <c r="G203"/>
      <c r="H203"/>
      <c r="I203"/>
      <c r="J203"/>
    </row>
    <row r="204" spans="1:11" x14ac:dyDescent="0.35">
      <c r="A204" s="1" t="s">
        <v>11</v>
      </c>
      <c r="B204" s="12" t="s">
        <v>63</v>
      </c>
    </row>
    <row r="205" spans="1:11" x14ac:dyDescent="0.35">
      <c r="A205" s="1" t="s">
        <v>64</v>
      </c>
      <c r="B205" s="12">
        <v>3928</v>
      </c>
    </row>
    <row r="206" spans="1:11" x14ac:dyDescent="0.35">
      <c r="A206" s="1" t="s">
        <v>65</v>
      </c>
      <c r="C206">
        <f>INDEX('[1]Component wise inventories'!B$2:B$193,MATCH($A206,'[1]Component wise inventories'!$A$2:$A$189,0))</f>
        <v>30</v>
      </c>
      <c r="D206" t="str">
        <f>INDEX('[1]Component wise inventories'!H$2:H$193,MATCH($A206,'[1]Component wise inventories'!$A$2:$A$189,0))</f>
        <v>'window frame production, wood-metal, U=1.6 W/m2K' (kilogram, RoW, None)</v>
      </c>
      <c r="E206">
        <f>INDEX('[1]Component wise inventories'!I$2:I$193,MATCH($A206,'[1]Component wise inventories'!$A$2:$A$189,0))</f>
        <v>83.4</v>
      </c>
      <c r="F206">
        <f>E206</f>
        <v>83.4</v>
      </c>
      <c r="G206" t="str">
        <f>INDEX('[1]Component wise inventories'!J$2:J$193,MATCH($A206,'[1]Component wise inventories'!$A$2:$A$189,0))</f>
        <v>kg</v>
      </c>
      <c r="H206">
        <f>INDEX('[1]Component wise inventories'!K$2:K$193,MATCH($A206,'[1]Component wise inventories'!$A$2:$A$189,0))</f>
        <v>0.13719999999999999</v>
      </c>
      <c r="I206">
        <f>F206*H206*B$1/C206/B$1*K206</f>
        <v>7.6283199999999995E-2</v>
      </c>
      <c r="J206"/>
      <c r="K206" s="26">
        <v>0.2</v>
      </c>
    </row>
    <row r="207" spans="1:11" x14ac:dyDescent="0.35">
      <c r="C207">
        <v>30</v>
      </c>
      <c r="D207" t="s">
        <v>133</v>
      </c>
      <c r="E207" t="s">
        <v>128</v>
      </c>
      <c r="F207" t="s">
        <v>128</v>
      </c>
      <c r="G207" t="s">
        <v>129</v>
      </c>
      <c r="H207" s="25">
        <v>58</v>
      </c>
      <c r="I207">
        <f>H207*B$1/C207/B$1*K207</f>
        <v>1.5466666666666669</v>
      </c>
      <c r="J207"/>
      <c r="K207" s="26">
        <v>0.8</v>
      </c>
    </row>
    <row r="208" spans="1:11" x14ac:dyDescent="0.35">
      <c r="A208" s="1" t="s">
        <v>11</v>
      </c>
      <c r="B208" s="12" t="s">
        <v>66</v>
      </c>
      <c r="I208" s="21">
        <f>SUM(I206:I207)</f>
        <v>1.6229498666666669</v>
      </c>
    </row>
    <row r="209" spans="1:10" x14ac:dyDescent="0.35">
      <c r="A209" s="1" t="s">
        <v>67</v>
      </c>
      <c r="B209" s="12">
        <v>111</v>
      </c>
    </row>
    <row r="210" spans="1:10" x14ac:dyDescent="0.35">
      <c r="A210" s="1" t="s">
        <v>68</v>
      </c>
      <c r="B210" s="12">
        <v>12430</v>
      </c>
    </row>
    <row r="211" spans="1:10" x14ac:dyDescent="0.35">
      <c r="A211" s="1" t="s">
        <v>69</v>
      </c>
      <c r="C211"/>
      <c r="D211"/>
      <c r="E211">
        <f>INDEX('[1]Component wise inventories'!I$2:I$193,MATCH($A211,'[1]Component wise inventories'!$A$2:$A$189,0))</f>
        <v>0</v>
      </c>
      <c r="F211" t="str">
        <f>INDEX('[1]Component wise inventories'!J$2:J$193,MATCH($A211,'[1]Component wise inventories'!$A$2:$A$189,0))</f>
        <v>kWh</v>
      </c>
      <c r="G211" t="str">
        <f>F211</f>
        <v>kWh</v>
      </c>
      <c r="H211">
        <f>INDEX('[1]Component wise inventories'!K$2:K$193,MATCH($A211,'[1]Component wise inventories'!$A$2:$A$189,0))</f>
        <v>4.4990000000000002E-2</v>
      </c>
      <c r="I211" s="21">
        <f>H211*B209</f>
        <v>4.9938900000000004</v>
      </c>
    </row>
    <row r="214" spans="1:10" x14ac:dyDescent="0.35">
      <c r="A214" s="1" t="s">
        <v>11</v>
      </c>
      <c r="B214" s="12" t="s">
        <v>70</v>
      </c>
    </row>
    <row r="215" spans="1:10" x14ac:dyDescent="0.35">
      <c r="A215" s="1" t="s">
        <v>71</v>
      </c>
      <c r="B215" s="12">
        <v>73.099999999999994</v>
      </c>
    </row>
    <row r="216" spans="1:10" x14ac:dyDescent="0.35">
      <c r="A216" s="1" t="s">
        <v>72</v>
      </c>
      <c r="B216" s="28" t="s">
        <v>73</v>
      </c>
      <c r="D216" t="str">
        <f>INDEX('[1]Component wise inventories'!H$2:H$203,MATCH($B216,'[1]Component wise inventories'!$A$2:$A$203,0))</f>
        <v>heat production, borehole heat exchanger, brine-water heat pump 10kW</v>
      </c>
      <c r="E216">
        <f>INDEX('[1]Component wise inventories'!I$2:I$203,MATCH($B216,'[1]Component wise inventories'!$A$2:$A$203,0))</f>
        <v>0</v>
      </c>
      <c r="F216">
        <f>E216</f>
        <v>0</v>
      </c>
      <c r="G216" t="str">
        <f>INDEX('[1]Component wise inventories'!J$2:J$203,MATCH($B216,'[1]Component wise inventories'!$A$2:$A$203,0))</f>
        <v>megajoule</v>
      </c>
      <c r="H216">
        <f>INDEX('[1]Component wise inventories'!K$2:K$203,MATCH($B216,'[1]Component wise inventories'!$A$2:$A$203,0))</f>
        <v>8.2799999999999992E-3</v>
      </c>
      <c r="I216" s="21">
        <f>H216*B215</f>
        <v>0.60526799999999992</v>
      </c>
    </row>
    <row r="217" spans="1:10" x14ac:dyDescent="0.35">
      <c r="A217" s="1" t="s">
        <v>74</v>
      </c>
      <c r="B217" s="28" t="s">
        <v>75</v>
      </c>
      <c r="C217"/>
    </row>
    <row r="220" spans="1:10" x14ac:dyDescent="0.35">
      <c r="A220" s="1" t="s">
        <v>11</v>
      </c>
      <c r="B220" s="12" t="s">
        <v>76</v>
      </c>
      <c r="C220"/>
      <c r="D220"/>
      <c r="E220"/>
      <c r="F220"/>
      <c r="G220"/>
      <c r="H220"/>
      <c r="I220"/>
      <c r="J220" t="e">
        <f>SUM(J6:J218)*50*2</f>
        <v>#N/A</v>
      </c>
    </row>
    <row r="221" spans="1:10" x14ac:dyDescent="0.35">
      <c r="B221" s="12" t="s">
        <v>77</v>
      </c>
      <c r="C221"/>
      <c r="D221" t="str">
        <f>INDEX('[1]Component wise inventories'!H$2:H$203,MATCH($B221,'[1]Component wise inventories'!$A$2:$A$203,0))</f>
        <v>'market for transport, freight, lorry 28 metric ton, fatty acid methyl ester 100%' (ton kilometer, CH, None)</v>
      </c>
      <c r="E221">
        <f>INDEX('[1]Component wise inventories'!I$2:I$203,MATCH($B221,'[1]Component wise inventories'!$A$2:$A$203,0))</f>
        <v>0</v>
      </c>
      <c r="F221">
        <f>E221</f>
        <v>0</v>
      </c>
      <c r="G221">
        <f>INDEX('[1]Component wise inventories'!J$2:J$203,MATCH($B221,'[1]Component wise inventories'!$A$2:$A$203,0))</f>
        <v>0</v>
      </c>
      <c r="H221">
        <f>INDEX('[1]Component wise inventories'!K$2:K$203,MATCH($B221,'[1]Component wise inventories'!$A$2:$A$203,0))</f>
        <v>0.11509999999999999</v>
      </c>
      <c r="I221" s="27" t="e">
        <f>J220*H221/B$1/B210</f>
        <v>#N/A</v>
      </c>
      <c r="J221"/>
    </row>
    <row r="223" spans="1:10" customForma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customForma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customFormat="1" x14ac:dyDescent="0.35">
      <c r="A225" s="5"/>
      <c r="B225" s="6" t="s">
        <v>142</v>
      </c>
      <c r="C225" s="6" t="s">
        <v>143</v>
      </c>
      <c r="D225" s="5"/>
      <c r="E225" s="5"/>
      <c r="F225" s="5"/>
      <c r="G225" s="5"/>
      <c r="H225" s="5"/>
      <c r="I225" s="5"/>
      <c r="J225" s="5"/>
    </row>
    <row r="226" spans="1:10" customFormat="1" x14ac:dyDescent="0.35">
      <c r="A226" s="5" t="s">
        <v>80</v>
      </c>
      <c r="B226" s="7">
        <v>0.72899999999999998</v>
      </c>
      <c r="C226" s="7">
        <f>I10+I17+I24</f>
        <v>2.6982066666666666</v>
      </c>
      <c r="D226" s="5"/>
      <c r="E226" s="5"/>
      <c r="F226" s="5"/>
      <c r="G226" s="5"/>
      <c r="H226" s="5"/>
      <c r="I226" s="5"/>
      <c r="J226" s="5"/>
    </row>
    <row r="227" spans="1:10" customFormat="1" x14ac:dyDescent="0.35">
      <c r="A227" s="5" t="s">
        <v>144</v>
      </c>
      <c r="B227" s="7">
        <v>4.38</v>
      </c>
      <c r="C227" s="7">
        <f>I124+I117+I109+I100+I93+I85+I76+I69+I62+I55+I48+I40</f>
        <v>21.635163000000002</v>
      </c>
      <c r="D227" s="5"/>
      <c r="E227" s="5"/>
      <c r="F227" s="5"/>
      <c r="G227" s="5"/>
      <c r="H227" s="5"/>
      <c r="I227" s="5"/>
      <c r="J227" s="5"/>
    </row>
    <row r="228" spans="1:10" customFormat="1" x14ac:dyDescent="0.35">
      <c r="A228" s="5" t="s">
        <v>145</v>
      </c>
      <c r="B228" s="7">
        <v>1.06</v>
      </c>
      <c r="C228" s="7">
        <f>I144+I139+I131</f>
        <v>7.693887666666666</v>
      </c>
      <c r="D228" s="5"/>
      <c r="E228" s="5"/>
      <c r="F228" s="5"/>
      <c r="G228" s="5"/>
      <c r="H228" s="5"/>
      <c r="I228" s="5"/>
      <c r="J228" s="5"/>
    </row>
    <row r="229" spans="1:10" customFormat="1" x14ac:dyDescent="0.35">
      <c r="A229" s="5" t="s">
        <v>146</v>
      </c>
      <c r="B229" s="7">
        <v>0.93200000000000005</v>
      </c>
      <c r="C229" s="7">
        <f>I168+I162+I156+I150</f>
        <v>3.0978166666666667</v>
      </c>
      <c r="D229" s="5"/>
      <c r="E229" s="5"/>
      <c r="F229" s="5"/>
      <c r="G229" s="5"/>
      <c r="H229" s="5"/>
      <c r="I229" s="5"/>
      <c r="J229" s="5"/>
    </row>
    <row r="230" spans="1:10" customFormat="1" x14ac:dyDescent="0.35">
      <c r="A230" s="5" t="s">
        <v>122</v>
      </c>
      <c r="B230" s="7">
        <v>3.92</v>
      </c>
      <c r="C230" s="7" t="e">
        <f>I199+I191+I183+I175</f>
        <v>#N/A</v>
      </c>
      <c r="D230" s="5"/>
      <c r="E230" s="5"/>
      <c r="F230" s="5"/>
      <c r="G230" s="5"/>
      <c r="H230" s="5"/>
      <c r="I230" s="5"/>
      <c r="J230" s="5"/>
    </row>
    <row r="231" spans="1:10" customFormat="1" x14ac:dyDescent="0.35">
      <c r="A231" s="5" t="s">
        <v>148</v>
      </c>
      <c r="B231" s="7">
        <v>1.04E-2</v>
      </c>
      <c r="C231" s="7">
        <f>I202</f>
        <v>8.9482434969160619E-3</v>
      </c>
      <c r="D231" s="5"/>
      <c r="E231" s="5"/>
      <c r="F231" s="5"/>
      <c r="G231" s="5"/>
      <c r="H231" s="5"/>
      <c r="I231" s="5"/>
      <c r="J231" s="5"/>
    </row>
    <row r="232" spans="1:10" customFormat="1" x14ac:dyDescent="0.35">
      <c r="A232" s="5" t="s">
        <v>147</v>
      </c>
      <c r="B232" s="7">
        <v>1.06</v>
      </c>
      <c r="C232" s="7">
        <f>I208</f>
        <v>1.6229498666666669</v>
      </c>
      <c r="D232" s="5"/>
      <c r="E232" s="5"/>
      <c r="F232" s="5"/>
      <c r="G232" s="5"/>
      <c r="H232" s="5"/>
      <c r="I232" s="5"/>
      <c r="J232" s="5"/>
    </row>
    <row r="233" spans="1:10" customFormat="1" x14ac:dyDescent="0.35">
      <c r="A233" s="5" t="s">
        <v>76</v>
      </c>
      <c r="B233" s="7">
        <v>0.91900000000000004</v>
      </c>
      <c r="C233" s="7" t="e">
        <f>I221</f>
        <v>#N/A</v>
      </c>
      <c r="D233" s="5"/>
      <c r="E233" s="5"/>
      <c r="F233" s="5"/>
      <c r="G233" s="5"/>
      <c r="H233" s="5"/>
      <c r="I233" s="5"/>
      <c r="J233" s="5"/>
    </row>
    <row r="234" spans="1:10" customFormat="1" x14ac:dyDescent="0.35">
      <c r="A234" s="5" t="s">
        <v>149</v>
      </c>
      <c r="B234" s="7">
        <v>2.12</v>
      </c>
      <c r="C234" s="7"/>
      <c r="D234" s="5"/>
      <c r="E234" s="5"/>
      <c r="F234" s="5"/>
      <c r="G234" s="5"/>
      <c r="H234" s="5"/>
      <c r="I234" s="5"/>
      <c r="J234" s="5"/>
    </row>
    <row r="235" spans="1:10" customFormat="1" x14ac:dyDescent="0.35">
      <c r="A235" s="5" t="s">
        <v>70</v>
      </c>
      <c r="B235" s="7">
        <v>1.2</v>
      </c>
      <c r="C235" s="7">
        <f>I216</f>
        <v>0.60526799999999992</v>
      </c>
      <c r="D235" s="5"/>
      <c r="E235" s="5"/>
      <c r="F235" s="5"/>
      <c r="G235" s="5"/>
      <c r="H235" s="5"/>
      <c r="I235" s="5"/>
      <c r="J235" s="5"/>
    </row>
    <row r="236" spans="1:10" customFormat="1" x14ac:dyDescent="0.35">
      <c r="A236" s="5" t="s">
        <v>150</v>
      </c>
      <c r="B236" s="7">
        <v>0.40600000000000003</v>
      </c>
      <c r="C236" s="7"/>
      <c r="D236" s="5"/>
      <c r="E236" s="5"/>
      <c r="F236" s="5"/>
      <c r="G236" s="5"/>
      <c r="H236" s="5"/>
      <c r="I236" s="5"/>
      <c r="J236" s="5"/>
    </row>
    <row r="237" spans="1:10" customFormat="1" x14ac:dyDescent="0.35">
      <c r="A237" s="1"/>
      <c r="B237" s="7"/>
      <c r="C237" s="7"/>
      <c r="D237" s="5"/>
      <c r="E237" s="5"/>
      <c r="F237" s="5"/>
      <c r="G237" s="5"/>
      <c r="H237" s="5"/>
      <c r="I237" s="5"/>
      <c r="J237" s="5"/>
    </row>
    <row r="238" spans="1:10" customForma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customForma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customForma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customForma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customForma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customForma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customForma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7"/>
  <sheetViews>
    <sheetView topLeftCell="A56" zoomScaleNormal="100" workbookViewId="0">
      <selection activeCell="E134" sqref="E134"/>
    </sheetView>
  </sheetViews>
  <sheetFormatPr defaultColWidth="11.54296875" defaultRowHeight="14.5" x14ac:dyDescent="0.35"/>
  <cols>
    <col min="1" max="1" width="41.1796875" style="10" customWidth="1"/>
    <col min="2" max="2" width="19.81640625" style="10" customWidth="1"/>
    <col min="3" max="16384" width="11.54296875" style="10"/>
  </cols>
  <sheetData>
    <row r="1" spans="1:10" x14ac:dyDescent="0.3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267</v>
      </c>
      <c r="B4" s="1" t="s">
        <v>80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15">
        <v>313.10000000000002</v>
      </c>
    </row>
    <row r="6" spans="1:10" x14ac:dyDescent="0.35">
      <c r="A6" s="2" t="s">
        <v>14</v>
      </c>
      <c r="B6" s="2">
        <v>0.08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0.6166666666666667</v>
      </c>
      <c r="J6">
        <f t="shared" ref="J6" si="1">F6*B6*B$5*B$1/C6/1000</f>
        <v>92.677600000000012</v>
      </c>
    </row>
    <row r="7" spans="1:10" x14ac:dyDescent="0.35">
      <c r="A7" s="2" t="s">
        <v>83</v>
      </c>
      <c r="B7" s="2">
        <v>0.4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0.21933333333333332</v>
      </c>
      <c r="J7">
        <f>F7*B7*B$5*B$1/C7/1000</f>
        <v>294.31400000000002</v>
      </c>
    </row>
    <row r="8" spans="1:10" x14ac:dyDescent="0.35">
      <c r="A8" s="2" t="s">
        <v>184</v>
      </c>
      <c r="B8" s="2">
        <v>0.02</v>
      </c>
      <c r="C8">
        <f>INDEX('[1]Component wise inventories'!B$2:B$170,MATCH($A8,'[1]Component wise inventories'!$A$2:$A$170,0))</f>
        <v>30</v>
      </c>
      <c r="D8" t="str">
        <f>INDEX('[1]Component wise inventories'!H$2:H$170,MATCH($A8,'[1]Component wise inventories'!$A$2:$A$170,0))</f>
        <v>Expanded polystyrene (EPS)</v>
      </c>
      <c r="E8">
        <f>INDEX('[1]Component wise inventories'!I$2:I$170,MATCH($A8,'[1]Component wise inventories'!$A$2:$A$170,0))</f>
        <v>15</v>
      </c>
      <c r="F8">
        <f t="shared" ref="F8" si="3">E8</f>
        <v>15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7.64</v>
      </c>
      <c r="I8">
        <f>B8*F8*H8*B$1/C8/B$1</f>
        <v>7.6399999999999996E-2</v>
      </c>
      <c r="J8">
        <f t="shared" ref="J8" si="4">F8*B8*B$5*B$1/C8/1000</f>
        <v>0.18786000000000003</v>
      </c>
    </row>
    <row r="9" spans="1:10" x14ac:dyDescent="0.35">
      <c r="A9" s="2" t="s">
        <v>47</v>
      </c>
      <c r="B9" s="2">
        <v>0.16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Polystyrene extruded (XPS)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14.5</v>
      </c>
      <c r="I9">
        <f t="shared" ref="I9" si="5">B9*F9*H9*B$1/C9/B$1</f>
        <v>2.3199999999999998</v>
      </c>
      <c r="J9">
        <f>F9*B9*B$5*B$1/C9/1000</f>
        <v>3.0057600000000004</v>
      </c>
    </row>
    <row r="10" spans="1:10" x14ac:dyDescent="0.35">
      <c r="A10" s="2" t="s">
        <v>268</v>
      </c>
      <c r="B10" s="2">
        <v>0.12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phenolic resin (PF)</v>
      </c>
      <c r="E10">
        <f>INDEX('[1]Component wise inventories'!I$2:I$170,MATCH($A10,'[1]Component wise inventories'!$A$2:$A$170,0))</f>
        <v>40</v>
      </c>
      <c r="F10">
        <f t="shared" ref="F10" si="6">E10</f>
        <v>40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6.23</v>
      </c>
      <c r="I10">
        <f>B10*F10*H10*B$1/C10/B$1</f>
        <v>0.49840000000000001</v>
      </c>
      <c r="J10">
        <f t="shared" ref="J10" si="7">F10*B10*B$5*B$1/C10/1000</f>
        <v>1.5028800000000002</v>
      </c>
    </row>
    <row r="11" spans="1:10" x14ac:dyDescent="0.35">
      <c r="A11" s="2" t="s">
        <v>90</v>
      </c>
      <c r="B11" s="2">
        <v>0.01</v>
      </c>
      <c r="C11">
        <f>INDEX('[1]Component wise inventories'!B$2:B$170,MATCH($A11,'[1]Component wise inventories'!$A$2:$A$170,0))</f>
        <v>30</v>
      </c>
      <c r="D11" t="str">
        <f>INDEX('[1]Component wise inventories'!H$2:H$170,MATCH($A11,'[1]Component wise inventories'!$A$2:$A$170,0))</f>
        <v>Solid wood spruce / fir / larch, air dried, planed</v>
      </c>
      <c r="E11">
        <f>INDEX('[1]Component wise inventories'!I$2:I$170,MATCH($A11,'[1]Component wise inventories'!$A$2:$A$170,0))</f>
        <v>485</v>
      </c>
      <c r="F11">
        <f>E11</f>
        <v>485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0.125</v>
      </c>
      <c r="I11">
        <f t="shared" ref="I11" si="8">B11*F11*H11*B$1/C11/B$1</f>
        <v>2.0208333333333335E-2</v>
      </c>
      <c r="J11">
        <f>F11*B11*B$5*B$1/C11/1000</f>
        <v>3.0370700000000008</v>
      </c>
    </row>
    <row r="12" spans="1:10" x14ac:dyDescent="0.35">
      <c r="I12" s="32">
        <f>SUM(I4:I11)</f>
        <v>3.7510083333333335</v>
      </c>
    </row>
    <row r="13" spans="1:10" x14ac:dyDescent="0.35">
      <c r="A13" s="1" t="s">
        <v>267</v>
      </c>
      <c r="B13" s="1" t="s">
        <v>23</v>
      </c>
    </row>
    <row r="14" spans="1:10" x14ac:dyDescent="0.35">
      <c r="A14" s="2" t="s">
        <v>13</v>
      </c>
      <c r="B14" s="15">
        <v>313.60000000000002</v>
      </c>
    </row>
    <row r="15" spans="1:10" x14ac:dyDescent="0.3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92.677600000000012</v>
      </c>
    </row>
    <row r="16" spans="1:10" x14ac:dyDescent="0.35">
      <c r="A16" s="2" t="s">
        <v>83</v>
      </c>
      <c r="B16" s="2">
        <v>0.25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civil engineering concrete (without reinforcement)</v>
      </c>
      <c r="E16">
        <f>INDEX('[1]Component wise inventories'!I$2:I$170,MATCH($A16,'[1]Component wise inventories'!$A$2:$A$170,0))</f>
        <v>2350</v>
      </c>
      <c r="F16">
        <f>E16</f>
        <v>2350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1.4E-2</v>
      </c>
      <c r="I16">
        <f t="shared" ref="I16" si="11">B16*F16*H16*B$1/C16/B$1</f>
        <v>0.13708333333333333</v>
      </c>
      <c r="J16">
        <f>F16*B16*B$5*B$1/C16/1000</f>
        <v>183.94624999999999</v>
      </c>
    </row>
    <row r="17" spans="1:10" x14ac:dyDescent="0.35">
      <c r="A17" s="2" t="s">
        <v>25</v>
      </c>
      <c r="B17" s="2">
        <v>7.0000000000000007E-2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Expanded polystyrene (EPS)</v>
      </c>
      <c r="E17">
        <f>INDEX('[1]Component wise inventories'!I$2:I$170,MATCH($A17,'[1]Component wise inventories'!$A$2:$A$170,0))</f>
        <v>30</v>
      </c>
      <c r="F17">
        <f t="shared" ref="F17" si="12"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7.64</v>
      </c>
      <c r="I17">
        <f>B17*F17*H17*B$1/C17/B$1</f>
        <v>0.53480000000000005</v>
      </c>
      <c r="J17">
        <f t="shared" ref="J17" si="13">F17*B17*B$5*B$1/C17/1000</f>
        <v>1.3150200000000003</v>
      </c>
    </row>
    <row r="18" spans="1:10" x14ac:dyDescent="0.35">
      <c r="A18" s="2" t="s">
        <v>90</v>
      </c>
      <c r="B18" s="2">
        <v>0.01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ref="I18" si="14">B18*F18*H18*B$1/C18/B$1</f>
        <v>2.0208333333333335E-2</v>
      </c>
      <c r="J18">
        <f>F18*B18*B$5*B$1/C18/1000</f>
        <v>3.0370700000000008</v>
      </c>
    </row>
    <row r="19" spans="1:10" x14ac:dyDescent="0.35">
      <c r="I19" s="32">
        <f>SUM(I13:I18)</f>
        <v>1.3087583333333335</v>
      </c>
    </row>
    <row r="20" spans="1:10" x14ac:dyDescent="0.35">
      <c r="A20" s="1" t="s">
        <v>267</v>
      </c>
      <c r="B20" s="1" t="s">
        <v>27</v>
      </c>
    </row>
    <row r="21" spans="1:10" x14ac:dyDescent="0.35">
      <c r="A21" s="2" t="s">
        <v>13</v>
      </c>
      <c r="B21" s="15">
        <v>251.5</v>
      </c>
    </row>
    <row r="22" spans="1:10" x14ac:dyDescent="0.3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:F23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:J23" si="16">F22*B22*B$5*B$1/C22/1000</f>
        <v>92.677600000000012</v>
      </c>
    </row>
    <row r="23" spans="1:10" x14ac:dyDescent="0.35">
      <c r="A23" s="2" t="s">
        <v>269</v>
      </c>
      <c r="B23" s="2">
        <v>0.14000000000000001</v>
      </c>
      <c r="C23">
        <f>INDEX('[1]Component wise inventories'!B$2:B$170,MATCH($A23,'[1]Component wise inventories'!$A$2:$A$170,0))</f>
        <v>0</v>
      </c>
      <c r="D23">
        <f>INDEX('[1]Component wise inventories'!H$2:H$170,MATCH($A23,'[1]Component wise inventories'!$A$2:$A$170,0))</f>
        <v>0</v>
      </c>
      <c r="E23">
        <f>INDEX('[1]Component wise inventories'!I$2:I$170,MATCH($A23,'[1]Component wise inventories'!$A$2:$A$170,0))</f>
        <v>0</v>
      </c>
      <c r="F23">
        <f t="shared" si="15"/>
        <v>0</v>
      </c>
      <c r="G23">
        <f>INDEX('[1]Component wise inventories'!J$2:J$170,MATCH($A23,'[1]Component wise inventories'!$A$2:$A$170,0))</f>
        <v>0</v>
      </c>
      <c r="H23">
        <f>INDEX('[1]Component wise inventories'!K$2:K$170,MATCH($A23,'[1]Component wise inventories'!$A$2:$A$170,0))</f>
        <v>0</v>
      </c>
      <c r="I23" t="e">
        <f>B23*F23*H23*B$1/C23/B$1</f>
        <v>#DIV/0!</v>
      </c>
      <c r="J23" t="e">
        <f t="shared" si="16"/>
        <v>#DIV/0!</v>
      </c>
    </row>
    <row r="24" spans="1:10" x14ac:dyDescent="0.35">
      <c r="A24" s="2" t="s">
        <v>270</v>
      </c>
      <c r="B24" s="2">
        <v>0.14000000000000001</v>
      </c>
      <c r="C24">
        <f>INDEX('[1]Component wise inventories'!B$2:B$170,MATCH($A24,'[1]Component wise inventories'!$A$2:$A$170,0))</f>
        <v>0</v>
      </c>
      <c r="D24">
        <f>INDEX('[1]Component wise inventories'!H$2:H$170,MATCH($A24,'[1]Component wise inventories'!$A$2:$A$170,0))</f>
        <v>0</v>
      </c>
      <c r="E24">
        <f>INDEX('[1]Component wise inventories'!I$2:I$170,MATCH($A24,'[1]Component wise inventories'!$A$2:$A$170,0))</f>
        <v>0</v>
      </c>
      <c r="F24">
        <f>E24</f>
        <v>0</v>
      </c>
      <c r="G24">
        <f>INDEX('[1]Component wise inventories'!J$2:J$170,MATCH($A24,'[1]Component wise inventories'!$A$2:$A$170,0))</f>
        <v>0</v>
      </c>
      <c r="H24">
        <f>INDEX('[1]Component wise inventories'!K$2:K$170,MATCH($A24,'[1]Component wise inventories'!$A$2:$A$170,0))</f>
        <v>0</v>
      </c>
      <c r="I24" t="e">
        <f t="shared" ref="I24" si="17">B24*F24*H24*B$1/C24/B$1</f>
        <v>#DIV/0!</v>
      </c>
      <c r="J24" t="e">
        <f>F24*B24*B$5*B$1/C24/1000</f>
        <v>#DIV/0!</v>
      </c>
    </row>
    <row r="25" spans="1:10" x14ac:dyDescent="0.35">
      <c r="A25" s="2" t="s">
        <v>25</v>
      </c>
      <c r="B25" s="2">
        <v>0.22500000000000001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Expanded polystyrene (EPS)</v>
      </c>
      <c r="E25">
        <f>INDEX('[1]Component wise inventories'!I$2:I$170,MATCH($A25,'[1]Component wise inventories'!$A$2:$A$170,0))</f>
        <v>30</v>
      </c>
      <c r="F25">
        <f t="shared" ref="F25" si="18">E25</f>
        <v>30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7.64</v>
      </c>
      <c r="I25">
        <f>B25*F25*H25*B$1/C25/B$1</f>
        <v>1.7190000000000001</v>
      </c>
      <c r="J25">
        <f t="shared" ref="J25" si="19">F25*B25*B$5*B$1/C25/1000</f>
        <v>4.2268500000000007</v>
      </c>
    </row>
    <row r="26" spans="1:10" x14ac:dyDescent="0.35">
      <c r="A26" s="2" t="s">
        <v>90</v>
      </c>
      <c r="B26" s="2">
        <v>0.01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Solid wood spruce / fir / larch, air dried, planed</v>
      </c>
      <c r="E26">
        <f>INDEX('[1]Component wise inventories'!I$2:I$170,MATCH($A26,'[1]Component wise inventories'!$A$2:$A$170,0))</f>
        <v>485</v>
      </c>
      <c r="F26">
        <f>E26</f>
        <v>485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 t="shared" ref="I26" si="20">B26*F26*H26*B$1/C26/B$1</f>
        <v>2.0208333333333335E-2</v>
      </c>
      <c r="J26">
        <f>F26*B26*B$5*B$1/C26/1000</f>
        <v>3.0370700000000008</v>
      </c>
    </row>
    <row r="27" spans="1:10" x14ac:dyDescent="0.35">
      <c r="I27" s="32" t="e">
        <f>SUM(I20:I26)</f>
        <v>#DIV/0!</v>
      </c>
    </row>
    <row r="28" spans="1:10" x14ac:dyDescent="0.35">
      <c r="A28" s="1" t="s">
        <v>267</v>
      </c>
      <c r="B28" s="1" t="s">
        <v>29</v>
      </c>
    </row>
    <row r="29" spans="1:10" x14ac:dyDescent="0.35">
      <c r="A29" s="2" t="s">
        <v>13</v>
      </c>
      <c r="B29" s="15">
        <v>313.60000000000002</v>
      </c>
    </row>
    <row r="30" spans="1:10" x14ac:dyDescent="0.3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:F31" si="21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:J31" si="22">F30*B30*B$5*B$1/C30/1000</f>
        <v>92.677600000000012</v>
      </c>
    </row>
    <row r="31" spans="1:10" x14ac:dyDescent="0.35">
      <c r="A31" s="2" t="s">
        <v>269</v>
      </c>
      <c r="B31" s="2">
        <v>0.14000000000000001</v>
      </c>
      <c r="C31">
        <f>INDEX('[1]Component wise inventories'!B$2:B$170,MATCH($A31,'[1]Component wise inventories'!$A$2:$A$170,0))</f>
        <v>0</v>
      </c>
      <c r="D31">
        <f>INDEX('[1]Component wise inventories'!H$2:H$170,MATCH($A31,'[1]Component wise inventories'!$A$2:$A$170,0))</f>
        <v>0</v>
      </c>
      <c r="E31">
        <f>INDEX('[1]Component wise inventories'!I$2:I$170,MATCH($A31,'[1]Component wise inventories'!$A$2:$A$170,0))</f>
        <v>0</v>
      </c>
      <c r="F31">
        <f t="shared" si="21"/>
        <v>0</v>
      </c>
      <c r="G31">
        <f>INDEX('[1]Component wise inventories'!J$2:J$170,MATCH($A31,'[1]Component wise inventories'!$A$2:$A$170,0))</f>
        <v>0</v>
      </c>
      <c r="H31">
        <f>INDEX('[1]Component wise inventories'!K$2:K$170,MATCH($A31,'[1]Component wise inventories'!$A$2:$A$170,0))</f>
        <v>0</v>
      </c>
      <c r="I31" t="e">
        <f>B31*F31*H31*B$1/C31/B$1</f>
        <v>#DIV/0!</v>
      </c>
      <c r="J31" t="e">
        <f t="shared" si="22"/>
        <v>#DIV/0!</v>
      </c>
    </row>
    <row r="32" spans="1:10" x14ac:dyDescent="0.35">
      <c r="A32" s="2" t="s">
        <v>270</v>
      </c>
      <c r="B32" s="2">
        <v>0.14000000000000001</v>
      </c>
      <c r="C32">
        <f>INDEX('[1]Component wise inventories'!B$2:B$170,MATCH($A32,'[1]Component wise inventories'!$A$2:$A$170,0))</f>
        <v>0</v>
      </c>
      <c r="D32">
        <f>INDEX('[1]Component wise inventories'!H$2:H$170,MATCH($A32,'[1]Component wise inventories'!$A$2:$A$170,0))</f>
        <v>0</v>
      </c>
      <c r="E32">
        <f>INDEX('[1]Component wise inventories'!I$2:I$170,MATCH($A32,'[1]Component wise inventories'!$A$2:$A$170,0))</f>
        <v>0</v>
      </c>
      <c r="F32">
        <f>E32</f>
        <v>0</v>
      </c>
      <c r="G32">
        <f>INDEX('[1]Component wise inventories'!J$2:J$170,MATCH($A32,'[1]Component wise inventories'!$A$2:$A$170,0))</f>
        <v>0</v>
      </c>
      <c r="H32">
        <f>INDEX('[1]Component wise inventories'!K$2:K$170,MATCH($A32,'[1]Component wise inventories'!$A$2:$A$170,0))</f>
        <v>0</v>
      </c>
      <c r="I32" t="e">
        <f t="shared" ref="I32" si="23">B32*F32*H32*B$1/C32/B$1</f>
        <v>#DIV/0!</v>
      </c>
      <c r="J32" t="e">
        <f>F32*B32*B$5*B$1/C32/1000</f>
        <v>#DIV/0!</v>
      </c>
    </row>
    <row r="33" spans="1:10" x14ac:dyDescent="0.35">
      <c r="A33" s="2" t="s">
        <v>25</v>
      </c>
      <c r="B33" s="2">
        <v>0.04</v>
      </c>
      <c r="C33">
        <f>INDEX('[1]Component wise inventories'!B$2:B$170,MATCH($A33,'[1]Component wise inventories'!$A$2:$A$170,0))</f>
        <v>30</v>
      </c>
      <c r="D33" t="str">
        <f>INDEX('[1]Component wise inventories'!H$2:H$170,MATCH($A33,'[1]Component wise inventories'!$A$2:$A$170,0))</f>
        <v>Expanded polystyrene (EPS)</v>
      </c>
      <c r="E33">
        <f>INDEX('[1]Component wise inventories'!I$2:I$170,MATCH($A33,'[1]Component wise inventories'!$A$2:$A$170,0))</f>
        <v>30</v>
      </c>
      <c r="F33">
        <f t="shared" ref="F33" si="24">E33</f>
        <v>30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7.64</v>
      </c>
      <c r="I33">
        <f>B33*F33*H33*B$1/C33/B$1</f>
        <v>0.30559999999999998</v>
      </c>
      <c r="J33">
        <f t="shared" ref="J33" si="25">F33*B33*B$5*B$1/C33/1000</f>
        <v>0.75144000000000011</v>
      </c>
    </row>
    <row r="34" spans="1:10" x14ac:dyDescent="0.35">
      <c r="A34" s="2" t="s">
        <v>90</v>
      </c>
      <c r="B34" s="2">
        <v>0.01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Solid wood spruce / fir / larch, air dried, planed</v>
      </c>
      <c r="E34">
        <f>INDEX('[1]Component wise inventories'!I$2:I$170,MATCH($A34,'[1]Component wise inventories'!$A$2:$A$170,0))</f>
        <v>485</v>
      </c>
      <c r="F34">
        <f>E34</f>
        <v>485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0.125</v>
      </c>
      <c r="I34">
        <f t="shared" ref="I34" si="26">B34*F34*H34*B$1/C34/B$1</f>
        <v>2.0208333333333335E-2</v>
      </c>
      <c r="J34">
        <f>F34*B34*B$5*B$1/C34/1000</f>
        <v>3.0370700000000008</v>
      </c>
    </row>
    <row r="35" spans="1:10" x14ac:dyDescent="0.35">
      <c r="A35" s="2"/>
      <c r="I35" s="32" t="e">
        <f>SUM(I28:I34)</f>
        <v>#DIV/0!</v>
      </c>
    </row>
    <row r="36" spans="1:10" x14ac:dyDescent="0.35">
      <c r="A36" s="1" t="s">
        <v>267</v>
      </c>
      <c r="B36" s="1" t="s">
        <v>39</v>
      </c>
    </row>
    <row r="37" spans="1:10" x14ac:dyDescent="0.35">
      <c r="A37" s="2" t="s">
        <v>13</v>
      </c>
      <c r="B37" s="15">
        <v>23.93</v>
      </c>
    </row>
    <row r="38" spans="1:10" x14ac:dyDescent="0.35">
      <c r="A38" s="2" t="s">
        <v>271</v>
      </c>
      <c r="B38" s="2">
        <v>3.2000000000000001E-2</v>
      </c>
      <c r="C38">
        <f>INDEX('[1]Component wise inventories'!B$2:B$170,MATCH($A38,'[1]Component wise inventories'!$A$2:$A$170,0))</f>
        <v>0</v>
      </c>
      <c r="D38">
        <f>INDEX('[1]Component wise inventories'!H$2:H$170,MATCH($A38,'[1]Component wise inventories'!$A$2:$A$170,0))</f>
        <v>0</v>
      </c>
      <c r="E38">
        <f>INDEX('[1]Component wise inventories'!I$2:I$170,MATCH($A38,'[1]Component wise inventories'!$A$2:$A$170,0))</f>
        <v>0</v>
      </c>
      <c r="F38">
        <f t="shared" ref="F38" si="27">E38</f>
        <v>0</v>
      </c>
      <c r="G38">
        <f>INDEX('[1]Component wise inventories'!J$2:J$170,MATCH($A38,'[1]Component wise inventories'!$A$2:$A$170,0))</f>
        <v>0</v>
      </c>
      <c r="H38">
        <f>INDEX('[1]Component wise inventories'!K$2:K$170,MATCH($A38,'[1]Component wise inventories'!$A$2:$A$170,0))</f>
        <v>0</v>
      </c>
      <c r="I38" t="e">
        <f>B38*F38*H38*B$1/C38/B$1</f>
        <v>#DIV/0!</v>
      </c>
      <c r="J38" t="e">
        <f t="shared" ref="J38" si="28">F38*B38*B$5*B$1/C38/1000</f>
        <v>#DIV/0!</v>
      </c>
    </row>
    <row r="39" spans="1:10" ht="29" x14ac:dyDescent="0.35">
      <c r="A39" s="36" t="s">
        <v>167</v>
      </c>
      <c r="B39" s="2">
        <v>0.2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Glued laminated timber, UF bonded, dry area</v>
      </c>
      <c r="E39">
        <f>INDEX('[1]Component wise inventories'!I$2:I$170,MATCH($A39,'[1]Component wise inventories'!$A$2:$A$170,0))</f>
        <v>470</v>
      </c>
      <c r="F39">
        <f>E39</f>
        <v>470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0.44600000000000001</v>
      </c>
      <c r="I39">
        <f t="shared" ref="I39" si="29">B39*F39*H39*B$1/C39/B$1</f>
        <v>1.3974666666666666</v>
      </c>
      <c r="J39">
        <f>F39*B39*B$5*B$1/C39/1000</f>
        <v>58.8628</v>
      </c>
    </row>
    <row r="40" spans="1:10" x14ac:dyDescent="0.35">
      <c r="A40" s="3" t="s">
        <v>272</v>
      </c>
      <c r="B40" s="10">
        <v>0.08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Glued laminated timber, UF bonded, dry area</v>
      </c>
      <c r="E40">
        <f>INDEX('[1]Component wise inventories'!I$2:I$170,MATCH($A40,'[1]Component wise inventories'!$A$2:$A$170,0))</f>
        <v>470</v>
      </c>
      <c r="F40">
        <f t="shared" ref="F40" si="30">E40</f>
        <v>470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0.44600000000000001</v>
      </c>
      <c r="I40">
        <f>B40*F40*H40*B$1/C40/B$1</f>
        <v>0.55898666666666663</v>
      </c>
      <c r="J40">
        <f t="shared" ref="J40" si="31">F40*B40*B$5*B$1/C40/1000</f>
        <v>23.545120000000004</v>
      </c>
    </row>
    <row r="41" spans="1:10" x14ac:dyDescent="0.35">
      <c r="A41" s="19" t="s">
        <v>273</v>
      </c>
      <c r="B41" s="10">
        <v>0.02</v>
      </c>
      <c r="C41">
        <f>INDEX('[1]Component wise inventories'!B$2:B$170,MATCH($A41,'[1]Component wise inventories'!$A$2:$A$170,0))</f>
        <v>0</v>
      </c>
      <c r="D41">
        <f>INDEX('[1]Component wise inventories'!H$2:H$170,MATCH($A41,'[1]Component wise inventories'!$A$2:$A$170,0))</f>
        <v>0</v>
      </c>
      <c r="E41">
        <f>INDEX('[1]Component wise inventories'!I$2:I$170,MATCH($A41,'[1]Component wise inventories'!$A$2:$A$170,0))</f>
        <v>0</v>
      </c>
      <c r="F41">
        <f>E41</f>
        <v>0</v>
      </c>
      <c r="G41">
        <f>INDEX('[1]Component wise inventories'!J$2:J$170,MATCH($A41,'[1]Component wise inventories'!$A$2:$A$170,0))</f>
        <v>0</v>
      </c>
      <c r="H41">
        <f>INDEX('[1]Component wise inventories'!K$2:K$170,MATCH($A41,'[1]Component wise inventories'!$A$2:$A$170,0))</f>
        <v>0</v>
      </c>
      <c r="I41" t="e">
        <f t="shared" ref="I41" si="32">B41*F41*H41*B$1/C41/B$1</f>
        <v>#DIV/0!</v>
      </c>
      <c r="J41" t="e">
        <f>F41*B41*B$5*B$1/C41/1000</f>
        <v>#DIV/0!</v>
      </c>
    </row>
    <row r="42" spans="1:10" x14ac:dyDescent="0.35">
      <c r="I42" s="32" t="e">
        <f>SUM(I36:I41)</f>
        <v>#DIV/0!</v>
      </c>
    </row>
    <row r="43" spans="1:10" x14ac:dyDescent="0.35">
      <c r="A43" s="1" t="s">
        <v>267</v>
      </c>
      <c r="B43" s="1" t="s">
        <v>41</v>
      </c>
    </row>
    <row r="44" spans="1:10" x14ac:dyDescent="0.35">
      <c r="A44" s="2" t="s">
        <v>13</v>
      </c>
      <c r="B44" s="15">
        <v>263.89999999999998</v>
      </c>
    </row>
    <row r="45" spans="1:10" x14ac:dyDescent="0.35">
      <c r="A45" s="2" t="s">
        <v>271</v>
      </c>
      <c r="B45" s="2">
        <v>1.6E-2</v>
      </c>
      <c r="C45">
        <f>INDEX('[1]Component wise inventories'!B$2:B$170,MATCH($A45,'[1]Component wise inventories'!$A$2:$A$170,0))</f>
        <v>0</v>
      </c>
      <c r="D45">
        <f>INDEX('[1]Component wise inventories'!H$2:H$170,MATCH($A45,'[1]Component wise inventories'!$A$2:$A$170,0))</f>
        <v>0</v>
      </c>
      <c r="E45">
        <f>INDEX('[1]Component wise inventories'!I$2:I$170,MATCH($A45,'[1]Component wise inventories'!$A$2:$A$170,0))</f>
        <v>0</v>
      </c>
      <c r="F45">
        <f t="shared" ref="F45" si="33">E45</f>
        <v>0</v>
      </c>
      <c r="G45">
        <f>INDEX('[1]Component wise inventories'!J$2:J$170,MATCH($A45,'[1]Component wise inventories'!$A$2:$A$170,0))</f>
        <v>0</v>
      </c>
      <c r="H45">
        <f>INDEX('[1]Component wise inventories'!K$2:K$170,MATCH($A45,'[1]Component wise inventories'!$A$2:$A$170,0))</f>
        <v>0</v>
      </c>
      <c r="I45" t="e">
        <f>B45*F45*H45*B$1/C45/B$1</f>
        <v>#DIV/0!</v>
      </c>
      <c r="J45" t="e">
        <f t="shared" ref="J45" si="34">F45*B45*B$5*B$1/C45/1000</f>
        <v>#DIV/0!</v>
      </c>
    </row>
    <row r="46" spans="1:10" x14ac:dyDescent="0.35">
      <c r="A46" s="2" t="s">
        <v>157</v>
      </c>
      <c r="B46" s="2">
        <v>1.4999999999999999E-2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t="e">
        <f t="shared" ref="I46" si="35">B46*F46*H46*B$1/C46/B$1</f>
        <v>#DIV/0!</v>
      </c>
      <c r="J46" t="e">
        <f>F46*B46*B$5*B$1/C46/1000</f>
        <v>#DIV/0!</v>
      </c>
    </row>
    <row r="47" spans="1:10" x14ac:dyDescent="0.35">
      <c r="A47" s="2" t="s">
        <v>274</v>
      </c>
      <c r="B47" s="2">
        <v>1.6E-2</v>
      </c>
      <c r="C47">
        <f>INDEX('[1]Component wise inventories'!B$2:B$170,MATCH($A47,'[1]Component wise inventories'!$A$2:$A$170,0))</f>
        <v>0</v>
      </c>
      <c r="D47">
        <f>INDEX('[1]Component wise inventories'!H$2:H$170,MATCH($A47,'[1]Component wise inventories'!$A$2:$A$170,0))</f>
        <v>0</v>
      </c>
      <c r="E47">
        <f>INDEX('[1]Component wise inventories'!I$2:I$170,MATCH($A47,'[1]Component wise inventories'!$A$2:$A$170,0))</f>
        <v>0</v>
      </c>
      <c r="F47">
        <f t="shared" ref="F47" si="36">E47</f>
        <v>0</v>
      </c>
      <c r="G47">
        <f>INDEX('[1]Component wise inventories'!J$2:J$170,MATCH($A47,'[1]Component wise inventories'!$A$2:$A$170,0))</f>
        <v>0</v>
      </c>
      <c r="H47">
        <f>INDEX('[1]Component wise inventories'!K$2:K$170,MATCH($A47,'[1]Component wise inventories'!$A$2:$A$170,0))</f>
        <v>0</v>
      </c>
      <c r="I47" t="e">
        <f>B47*F47*H47*B$1/C47/B$1</f>
        <v>#DIV/0!</v>
      </c>
      <c r="J47" t="e">
        <f t="shared" ref="J47" si="37">F47*B47*B$5*B$1/C47/1000</f>
        <v>#DIV/0!</v>
      </c>
    </row>
    <row r="48" spans="1:10" x14ac:dyDescent="0.35">
      <c r="A48" s="2" t="s">
        <v>273</v>
      </c>
      <c r="B48" s="2">
        <v>0.02</v>
      </c>
      <c r="C48">
        <f>INDEX('[1]Component wise inventories'!B$2:B$170,MATCH($A48,'[1]Component wise inventories'!$A$2:$A$170,0))</f>
        <v>0</v>
      </c>
      <c r="D48">
        <f>INDEX('[1]Component wise inventories'!H$2:H$170,MATCH($A48,'[1]Component wise inventories'!$A$2:$A$170,0))</f>
        <v>0</v>
      </c>
      <c r="E48">
        <f>INDEX('[1]Component wise inventories'!I$2:I$170,MATCH($A48,'[1]Component wise inventories'!$A$2:$A$170,0))</f>
        <v>0</v>
      </c>
      <c r="F48">
        <f>E48</f>
        <v>0</v>
      </c>
      <c r="G48">
        <f>INDEX('[1]Component wise inventories'!J$2:J$170,MATCH($A48,'[1]Component wise inventories'!$A$2:$A$170,0))</f>
        <v>0</v>
      </c>
      <c r="H48">
        <f>INDEX('[1]Component wise inventories'!K$2:K$170,MATCH($A48,'[1]Component wise inventories'!$A$2:$A$170,0))</f>
        <v>0</v>
      </c>
      <c r="I48" t="e">
        <f t="shared" ref="I48" si="38">B48*F48*H48*B$1/C48/B$1</f>
        <v>#DIV/0!</v>
      </c>
      <c r="J48" t="e">
        <f>F48*B48*B$5*B$1/C48/1000</f>
        <v>#DIV/0!</v>
      </c>
    </row>
    <row r="49" spans="1:10" x14ac:dyDescent="0.35">
      <c r="A49" s="2" t="s">
        <v>272</v>
      </c>
      <c r="B49" s="2">
        <v>0.14000000000000001</v>
      </c>
      <c r="C49">
        <f>INDEX('[1]Component wise inventories'!B$2:B$170,MATCH($A49,'[1]Component wise inventories'!$A$2:$A$170,0))</f>
        <v>30</v>
      </c>
      <c r="D49" t="str">
        <f>INDEX('[1]Component wise inventories'!H$2:H$170,MATCH($A49,'[1]Component wise inventories'!$A$2:$A$170,0))</f>
        <v>Glued laminated timber, UF bonded, dry area</v>
      </c>
      <c r="E49">
        <f>INDEX('[1]Component wise inventories'!I$2:I$170,MATCH($A49,'[1]Component wise inventories'!$A$2:$A$170,0))</f>
        <v>470</v>
      </c>
      <c r="F49">
        <f t="shared" ref="F49" si="39">E49</f>
        <v>470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0.44600000000000001</v>
      </c>
      <c r="I49">
        <f>B49*F49*H49*B$1/C49/B$1</f>
        <v>0.9782266666666668</v>
      </c>
      <c r="J49">
        <f t="shared" ref="J49" si="40">F49*B49*B$5*B$1/C49/1000</f>
        <v>41.203960000000016</v>
      </c>
    </row>
    <row r="50" spans="1:10" ht="29" x14ac:dyDescent="0.35">
      <c r="A50" s="36" t="s">
        <v>167</v>
      </c>
      <c r="B50" s="2">
        <v>0.28000000000000003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Glued laminated timber, UF bonded, dry area</v>
      </c>
      <c r="E50">
        <f>INDEX('[1]Component wise inventories'!I$2:I$170,MATCH($A50,'[1]Component wise inventories'!$A$2:$A$170,0))</f>
        <v>470</v>
      </c>
      <c r="F50">
        <f>E50</f>
        <v>470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0.44600000000000001</v>
      </c>
      <c r="I50">
        <f t="shared" ref="I50" si="41">B50*F50*H50*B$1/C50/B$1</f>
        <v>1.9564533333333336</v>
      </c>
      <c r="J50">
        <f>F50*B50*B$5*B$1/C50/1000</f>
        <v>82.407920000000033</v>
      </c>
    </row>
    <row r="51" spans="1:10" x14ac:dyDescent="0.35">
      <c r="I51" s="32" t="e">
        <f>SUM(I43:I50)</f>
        <v>#DIV/0!</v>
      </c>
    </row>
    <row r="52" spans="1:10" x14ac:dyDescent="0.35">
      <c r="A52" s="1" t="s">
        <v>267</v>
      </c>
      <c r="B52" s="1" t="s">
        <v>46</v>
      </c>
    </row>
    <row r="53" spans="1:10" x14ac:dyDescent="0.35">
      <c r="A53" s="2" t="s">
        <v>13</v>
      </c>
      <c r="B53" s="15">
        <v>204.1</v>
      </c>
    </row>
    <row r="54" spans="1:10" x14ac:dyDescent="0.35">
      <c r="A54" s="2" t="s">
        <v>169</v>
      </c>
      <c r="B54" s="2">
        <v>0.2</v>
      </c>
      <c r="C54">
        <f>INDEX('[1]Component wise inventories'!B$2:B$170,MATCH($A54,'[1]Component wise inventories'!$A$2:$A$170,0))</f>
        <v>60</v>
      </c>
      <c r="D54" t="str">
        <f>INDEX('[1]Component wise inventories'!H$2:H$170,MATCH($A54,'[1]Component wise inventories'!$A$2:$A$170,0))</f>
        <v>civil engineering concrete (without reinforcement)</v>
      </c>
      <c r="E54">
        <f>INDEX('[1]Component wise inventories'!I$2:I$170,MATCH($A54,'[1]Component wise inventories'!$A$2:$A$170,0))</f>
        <v>2350</v>
      </c>
      <c r="F54">
        <f t="shared" ref="F54" si="42">E54</f>
        <v>2350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1.4E-2</v>
      </c>
      <c r="I54">
        <f>B54*F54*H54*B$1/C54/B$1</f>
        <v>0.10966666666666666</v>
      </c>
      <c r="J54">
        <f t="shared" ref="J54" si="43">F54*B54*B$5*B$1/C54/1000</f>
        <v>147.15700000000001</v>
      </c>
    </row>
    <row r="55" spans="1:10" x14ac:dyDescent="0.35">
      <c r="A55" s="2" t="s">
        <v>47</v>
      </c>
      <c r="B55" s="2">
        <v>0.16</v>
      </c>
      <c r="C55">
        <f>INDEX('[1]Component wise inventories'!B$2:B$170,MATCH($A55,'[1]Component wise inventories'!$A$2:$A$170,0))</f>
        <v>30</v>
      </c>
      <c r="D55" t="str">
        <f>INDEX('[1]Component wise inventories'!H$2:H$170,MATCH($A55,'[1]Component wise inventories'!$A$2:$A$170,0))</f>
        <v>Polystyrene extruded (XPS)</v>
      </c>
      <c r="E55">
        <f>INDEX('[1]Component wise inventories'!I$2:I$170,MATCH($A55,'[1]Component wise inventories'!$A$2:$A$170,0))</f>
        <v>30</v>
      </c>
      <c r="F55">
        <f>E55</f>
        <v>30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14.5</v>
      </c>
      <c r="I55">
        <f t="shared" ref="I55" si="44">B55*F55*H55*B$1/C55/B$1</f>
        <v>2.3199999999999998</v>
      </c>
      <c r="J55">
        <f>F55*B55*B$5*B$1/C55/1000</f>
        <v>3.0057600000000004</v>
      </c>
    </row>
    <row r="56" spans="1:10" x14ac:dyDescent="0.35">
      <c r="A56" s="2" t="s">
        <v>158</v>
      </c>
      <c r="B56" s="2">
        <v>0.02</v>
      </c>
      <c r="C56">
        <f>INDEX('[1]Component wise inventories'!B$2:B$170,MATCH($A56,'[1]Component wise inventories'!$A$2:$A$170,0))</f>
        <v>0</v>
      </c>
      <c r="D56">
        <f>INDEX('[1]Component wise inventories'!H$2:H$170,MATCH($A56,'[1]Component wise inventories'!$A$2:$A$170,0))</f>
        <v>0</v>
      </c>
      <c r="E56">
        <f>INDEX('[1]Component wise inventories'!I$2:I$170,MATCH($A56,'[1]Component wise inventories'!$A$2:$A$170,0))</f>
        <v>0</v>
      </c>
      <c r="F56">
        <f>E56</f>
        <v>0</v>
      </c>
      <c r="G56">
        <f>INDEX('[1]Component wise inventories'!J$2:J$170,MATCH($A56,'[1]Component wise inventories'!$A$2:$A$170,0))</f>
        <v>0</v>
      </c>
      <c r="H56">
        <f>INDEX('[1]Component wise inventories'!K$2:K$170,MATCH($A56,'[1]Component wise inventories'!$A$2:$A$170,0))</f>
        <v>0</v>
      </c>
      <c r="I56" t="e">
        <f t="shared" ref="I56" si="45">B56*F56*H56*B$1/C56/B$1</f>
        <v>#DIV/0!</v>
      </c>
      <c r="J56" t="e">
        <f>F56*B56*B$5*B$1/C56/1000</f>
        <v>#DIV/0!</v>
      </c>
    </row>
    <row r="57" spans="1:10" x14ac:dyDescent="0.35">
      <c r="I57" s="32" t="e">
        <f>SUM(I54:I56)</f>
        <v>#DIV/0!</v>
      </c>
    </row>
    <row r="58" spans="1:10" x14ac:dyDescent="0.35">
      <c r="A58" s="1" t="s">
        <v>267</v>
      </c>
      <c r="B58" s="1" t="s">
        <v>48</v>
      </c>
    </row>
    <row r="59" spans="1:10" x14ac:dyDescent="0.35">
      <c r="A59" s="2" t="s">
        <v>13</v>
      </c>
      <c r="B59" s="15">
        <v>1875.9</v>
      </c>
    </row>
    <row r="60" spans="1:10" x14ac:dyDescent="0.35">
      <c r="A60" s="2" t="s">
        <v>201</v>
      </c>
      <c r="B60" s="20">
        <v>0.05</v>
      </c>
      <c r="C60">
        <f>INDEX('[1]Component wise inventories'!B$2:B$170,MATCH($A60,'[1]Component wise inventories'!$A$2:$A$170,0))</f>
        <v>30</v>
      </c>
      <c r="D60" t="str">
        <f>INDEX('[1]Component wise inventories'!H$2:H$170,MATCH($A60,'[1]Component wise inventories'!$A$2:$A$170,0))</f>
        <v>gypsum-lime plaster</v>
      </c>
      <c r="E60">
        <f>INDEX('[1]Component wise inventories'!I$2:I$170,MATCH($A60,'[1]Component wise inventories'!$A$2:$A$170,0))</f>
        <v>925</v>
      </c>
      <c r="F60">
        <f t="shared" ref="F60" si="46">E60</f>
        <v>925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0.155</v>
      </c>
      <c r="I60">
        <f>B60*F60*H60*B$1/C60/B$1</f>
        <v>0.23895833333333333</v>
      </c>
      <c r="J60">
        <f t="shared" ref="J60" si="47">F60*B60*B$5*B$1/C60/1000</f>
        <v>28.961750000000002</v>
      </c>
    </row>
    <row r="61" spans="1:10" x14ac:dyDescent="0.35">
      <c r="A61" s="2" t="s">
        <v>275</v>
      </c>
      <c r="B61" s="20">
        <v>0.05</v>
      </c>
      <c r="C61">
        <f>INDEX('[1]Component wise inventories'!B$2:B$170,MATCH($A61,'[1]Component wise inventories'!$A$2:$A$170,0))</f>
        <v>0</v>
      </c>
      <c r="D61">
        <f>INDEX('[1]Component wise inventories'!H$2:H$170,MATCH($A61,'[1]Component wise inventories'!$A$2:$A$170,0))</f>
        <v>0</v>
      </c>
      <c r="E61">
        <f>INDEX('[1]Component wise inventories'!I$2:I$170,MATCH($A61,'[1]Component wise inventories'!$A$2:$A$170,0))</f>
        <v>0</v>
      </c>
      <c r="F61">
        <f>E61</f>
        <v>0</v>
      </c>
      <c r="G61">
        <f>INDEX('[1]Component wise inventories'!J$2:J$170,MATCH($A61,'[1]Component wise inventories'!$A$2:$A$170,0))</f>
        <v>0</v>
      </c>
      <c r="H61">
        <f>INDEX('[1]Component wise inventories'!K$2:K$170,MATCH($A61,'[1]Component wise inventories'!$A$2:$A$170,0))</f>
        <v>0</v>
      </c>
      <c r="I61" t="e">
        <f t="shared" ref="I61" si="48">B61*F61*H61*B$1/C61/B$1</f>
        <v>#DIV/0!</v>
      </c>
      <c r="J61" t="e">
        <f>F61*B61*B$5*B$1/C61/1000</f>
        <v>#DIV/0!</v>
      </c>
    </row>
    <row r="62" spans="1:10" x14ac:dyDescent="0.35">
      <c r="I62" s="32" t="e">
        <f>SUM(I60:I61)</f>
        <v>#DIV/0!</v>
      </c>
    </row>
    <row r="63" spans="1:10" x14ac:dyDescent="0.35">
      <c r="A63" s="1" t="s">
        <v>267</v>
      </c>
      <c r="B63" s="1" t="s">
        <v>49</v>
      </c>
    </row>
    <row r="64" spans="1:10" x14ac:dyDescent="0.35">
      <c r="A64" s="2" t="s">
        <v>13</v>
      </c>
      <c r="B64" s="15">
        <v>400.3</v>
      </c>
    </row>
    <row r="65" spans="1:10" x14ac:dyDescent="0.35">
      <c r="A65" s="2" t="s">
        <v>248</v>
      </c>
      <c r="B65" s="2">
        <v>0.03</v>
      </c>
      <c r="C65">
        <f>INDEX('[1]Component wise inventories'!B$2:B$170,MATCH($A65,'[1]Component wise inventories'!$A$2:$A$170,0))</f>
        <v>0</v>
      </c>
      <c r="D65">
        <f>INDEX('[1]Component wise inventories'!H$2:H$170,MATCH($A65,'[1]Component wise inventories'!$A$2:$A$170,0))</f>
        <v>0</v>
      </c>
      <c r="E65">
        <f>INDEX('[1]Component wise inventories'!I$2:I$170,MATCH($A65,'[1]Component wise inventories'!$A$2:$A$170,0))</f>
        <v>0</v>
      </c>
      <c r="F65">
        <f t="shared" ref="F65" si="49">E65</f>
        <v>0</v>
      </c>
      <c r="G65">
        <f>INDEX('[1]Component wise inventories'!J$2:J$170,MATCH($A65,'[1]Component wise inventories'!$A$2:$A$170,0))</f>
        <v>0</v>
      </c>
      <c r="H65">
        <f>INDEX('[1]Component wise inventories'!K$2:K$170,MATCH($A65,'[1]Component wise inventories'!$A$2:$A$170,0))</f>
        <v>0</v>
      </c>
      <c r="I65" s="34">
        <v>0</v>
      </c>
      <c r="J65" t="e">
        <f t="shared" ref="J65" si="50">F65*B65*B$5*B$1/C65/1000</f>
        <v>#DIV/0!</v>
      </c>
    </row>
    <row r="66" spans="1:10" x14ac:dyDescent="0.35">
      <c r="A66" s="2" t="s">
        <v>157</v>
      </c>
      <c r="B66" s="2">
        <v>0.03</v>
      </c>
      <c r="C66">
        <f>INDEX('[1]Component wise inventories'!B$2:B$170,MATCH($A66,'[1]Component wise inventories'!$A$2:$A$170,0))</f>
        <v>0</v>
      </c>
      <c r="D66">
        <f>INDEX('[1]Component wise inventories'!H$2:H$170,MATCH($A66,'[1]Component wise inventories'!$A$2:$A$170,0))</f>
        <v>0</v>
      </c>
      <c r="E66">
        <f>INDEX('[1]Component wise inventories'!I$2:I$170,MATCH($A66,'[1]Component wise inventories'!$A$2:$A$170,0))</f>
        <v>0</v>
      </c>
      <c r="F66">
        <f>E66</f>
        <v>0</v>
      </c>
      <c r="G66">
        <f>INDEX('[1]Component wise inventories'!J$2:J$170,MATCH($A66,'[1]Component wise inventories'!$A$2:$A$170,0))</f>
        <v>0</v>
      </c>
      <c r="H66">
        <f>INDEX('[1]Component wise inventories'!K$2:K$170,MATCH($A66,'[1]Component wise inventories'!$A$2:$A$170,0))</f>
        <v>0</v>
      </c>
      <c r="I66" t="e">
        <f t="shared" ref="I66" si="51">B66*F66*H66*B$1/C66/B$1</f>
        <v>#DIV/0!</v>
      </c>
      <c r="J66" t="e">
        <f>F66*B66*B$5*B$1/C66/1000</f>
        <v>#DIV/0!</v>
      </c>
    </row>
    <row r="67" spans="1:10" x14ac:dyDescent="0.35">
      <c r="A67" s="2" t="s">
        <v>276</v>
      </c>
      <c r="B67" s="2">
        <v>3.2000000000000001E-2</v>
      </c>
      <c r="C67">
        <f>INDEX('[1]Component wise inventories'!B$2:B$170,MATCH($A67,'[1]Component wise inventories'!$A$2:$A$170,0))</f>
        <v>0</v>
      </c>
      <c r="D67">
        <f>INDEX('[1]Component wise inventories'!H$2:H$170,MATCH($A67,'[1]Component wise inventories'!$A$2:$A$170,0))</f>
        <v>0</v>
      </c>
      <c r="E67">
        <f>INDEX('[1]Component wise inventories'!I$2:I$170,MATCH($A67,'[1]Component wise inventories'!$A$2:$A$170,0))</f>
        <v>0</v>
      </c>
      <c r="F67">
        <f t="shared" ref="F67" si="52">E67</f>
        <v>0</v>
      </c>
      <c r="G67">
        <f>INDEX('[1]Component wise inventories'!J$2:J$170,MATCH($A67,'[1]Component wise inventories'!$A$2:$A$170,0))</f>
        <v>0</v>
      </c>
      <c r="H67">
        <f>INDEX('[1]Component wise inventories'!K$2:K$170,MATCH($A67,'[1]Component wise inventories'!$A$2:$A$170,0))</f>
        <v>0</v>
      </c>
      <c r="I67" s="34">
        <v>0</v>
      </c>
      <c r="J67" t="e">
        <f t="shared" ref="J67" si="53">F67*B67*B$5*B$1/C67/1000</f>
        <v>#DIV/0!</v>
      </c>
    </row>
    <row r="68" spans="1:10" ht="29" x14ac:dyDescent="0.35">
      <c r="A68" s="36" t="s">
        <v>171</v>
      </c>
      <c r="B68" s="2">
        <v>0.24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Glued laminated timber, UF bonded, dry area</v>
      </c>
      <c r="E68">
        <f>INDEX('[1]Component wise inventories'!I$2:I$170,MATCH($A68,'[1]Component wise inventories'!$A$2:$A$170,0))</f>
        <v>470</v>
      </c>
      <c r="F68">
        <f>E68</f>
        <v>470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0.44600000000000001</v>
      </c>
      <c r="I68">
        <f t="shared" ref="I68" si="54">B68*F68*H68*B$1/C68/B$1</f>
        <v>1.67696</v>
      </c>
      <c r="J68">
        <f>F68*B68*B$5*B$1/C68/1000</f>
        <v>70.635360000000006</v>
      </c>
    </row>
    <row r="69" spans="1:10" x14ac:dyDescent="0.35">
      <c r="I69" s="32" t="e">
        <f>SUM(I64:I68)</f>
        <v>#DIV/0!</v>
      </c>
    </row>
    <row r="70" spans="1:10" x14ac:dyDescent="0.35">
      <c r="A70" s="1" t="s">
        <v>267</v>
      </c>
      <c r="B70" s="1" t="s">
        <v>50</v>
      </c>
    </row>
    <row r="71" spans="1:10" x14ac:dyDescent="0.35">
      <c r="A71" s="2" t="s">
        <v>13</v>
      </c>
      <c r="B71" s="15">
        <v>1873.6</v>
      </c>
    </row>
    <row r="72" spans="1:10" x14ac:dyDescent="0.35">
      <c r="A72" s="2" t="s">
        <v>169</v>
      </c>
      <c r="B72" s="2">
        <v>0.2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civil engineering concrete (without reinforcement)</v>
      </c>
      <c r="E72">
        <f>INDEX('[1]Component wise inventories'!I$2:I$170,MATCH($A72,'[1]Component wise inventories'!$A$2:$A$170,0))</f>
        <v>2350</v>
      </c>
      <c r="F72">
        <f t="shared" ref="F72" si="55">E72</f>
        <v>2350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1.4E-2</v>
      </c>
      <c r="I72">
        <f>B72*F72*H72*B$1/C72/B$1</f>
        <v>0.10966666666666666</v>
      </c>
      <c r="J72">
        <f t="shared" ref="J72" si="56">F72*B72*B$5*B$1/C72/1000</f>
        <v>147.15700000000001</v>
      </c>
    </row>
    <row r="73" spans="1:10" x14ac:dyDescent="0.35">
      <c r="C73"/>
      <c r="D73"/>
      <c r="E73"/>
      <c r="F73"/>
      <c r="G73"/>
      <c r="H73"/>
      <c r="I73" s="32">
        <f>SUM(I72:I72)</f>
        <v>0.10966666666666666</v>
      </c>
      <c r="J73"/>
    </row>
    <row r="74" spans="1:10" x14ac:dyDescent="0.35">
      <c r="A74" s="1" t="s">
        <v>267</v>
      </c>
      <c r="B74" s="1" t="s">
        <v>52</v>
      </c>
    </row>
    <row r="75" spans="1:10" x14ac:dyDescent="0.35">
      <c r="A75" s="2" t="s">
        <v>13</v>
      </c>
      <c r="B75" s="15">
        <v>62.7</v>
      </c>
    </row>
    <row r="76" spans="1:10" x14ac:dyDescent="0.35">
      <c r="A76" s="2" t="s">
        <v>269</v>
      </c>
      <c r="B76" s="2">
        <v>0.14000000000000001</v>
      </c>
      <c r="C76">
        <f>INDEX('[1]Component wise inventories'!B$2:B$170,MATCH($A76,'[1]Component wise inventories'!$A$2:$A$170,0))</f>
        <v>0</v>
      </c>
      <c r="D76">
        <f>INDEX('[1]Component wise inventories'!H$2:H$170,MATCH($A76,'[1]Component wise inventories'!$A$2:$A$170,0))</f>
        <v>0</v>
      </c>
      <c r="E76">
        <f>INDEX('[1]Component wise inventories'!I$2:I$170,MATCH($A76,'[1]Component wise inventories'!$A$2:$A$170,0))</f>
        <v>0</v>
      </c>
      <c r="F76">
        <f t="shared" ref="F76:F80" si="57">E76</f>
        <v>0</v>
      </c>
      <c r="G76">
        <f>INDEX('[1]Component wise inventories'!J$2:J$170,MATCH($A76,'[1]Component wise inventories'!$A$2:$A$170,0))</f>
        <v>0</v>
      </c>
      <c r="H76">
        <f>INDEX('[1]Component wise inventories'!K$2:K$170,MATCH($A76,'[1]Component wise inventories'!$A$2:$A$170,0))</f>
        <v>0</v>
      </c>
      <c r="I76" t="e">
        <f>B76*F76*H76*B$1/C76/B$1</f>
        <v>#DIV/0!</v>
      </c>
      <c r="J76" t="e">
        <f t="shared" ref="J76" si="58">F76*B76*B$5*B$1/C76/1000</f>
        <v>#DIV/0!</v>
      </c>
    </row>
    <row r="77" spans="1:10" x14ac:dyDescent="0.35">
      <c r="A77" s="2" t="s">
        <v>270</v>
      </c>
      <c r="B77" s="2">
        <v>0.14000000000000001</v>
      </c>
      <c r="C77">
        <f>INDEX('[1]Component wise inventories'!B$2:B$170,MATCH($A77,'[1]Component wise inventories'!$A$2:$A$170,0))</f>
        <v>0</v>
      </c>
      <c r="D77">
        <f>INDEX('[1]Component wise inventories'!H$2:H$170,MATCH($A77,'[1]Component wise inventories'!$A$2:$A$170,0))</f>
        <v>0</v>
      </c>
      <c r="E77">
        <f>INDEX('[1]Component wise inventories'!I$2:I$170,MATCH($A77,'[1]Component wise inventories'!$A$2:$A$170,0))</f>
        <v>0</v>
      </c>
      <c r="F77">
        <f>E77</f>
        <v>0</v>
      </c>
      <c r="G77">
        <f>INDEX('[1]Component wise inventories'!J$2:J$170,MATCH($A77,'[1]Component wise inventories'!$A$2:$A$170,0))</f>
        <v>0</v>
      </c>
      <c r="H77">
        <f>INDEX('[1]Component wise inventories'!K$2:K$170,MATCH($A77,'[1]Component wise inventories'!$A$2:$A$170,0))</f>
        <v>0</v>
      </c>
      <c r="I77" t="e">
        <f t="shared" ref="I77" si="59">B77*F77*H77*B$1/C77/B$1</f>
        <v>#DIV/0!</v>
      </c>
      <c r="J77" t="e">
        <f>F77*B77*B$5*B$1/C77/1000</f>
        <v>#DIV/0!</v>
      </c>
    </row>
    <row r="78" spans="1:10" x14ac:dyDescent="0.35">
      <c r="A78" s="2" t="s">
        <v>25</v>
      </c>
      <c r="B78" s="2">
        <v>0.1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Expanded polystyrene (EPS)</v>
      </c>
      <c r="E78">
        <f>INDEX('[1]Component wise inventories'!I$2:I$170,MATCH($A78,'[1]Component wise inventories'!$A$2:$A$170,0))</f>
        <v>30</v>
      </c>
      <c r="F78">
        <f t="shared" si="57"/>
        <v>30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7.64</v>
      </c>
      <c r="I78">
        <f>B78*F78*H78*B$1/C78/B$1</f>
        <v>0.7639999999999999</v>
      </c>
      <c r="J78">
        <f t="shared" ref="J78" si="60">F78*B78*B$5*B$1/C78/1000</f>
        <v>1.8786</v>
      </c>
    </row>
    <row r="79" spans="1:10" x14ac:dyDescent="0.35">
      <c r="A79" s="2" t="s">
        <v>277</v>
      </c>
      <c r="B79" s="2">
        <v>2.5000000000000001E-3</v>
      </c>
      <c r="C79">
        <f>INDEX('[1]Component wise inventories'!B$2:B$170,MATCH($A79,'[1]Component wise inventories'!$A$2:$A$170,0))</f>
        <v>0</v>
      </c>
      <c r="D79">
        <f>INDEX('[1]Component wise inventories'!H$2:H$170,MATCH($A79,'[1]Component wise inventories'!$A$2:$A$170,0))</f>
        <v>0</v>
      </c>
      <c r="E79">
        <f>INDEX('[1]Component wise inventories'!I$2:I$170,MATCH($A79,'[1]Component wise inventories'!$A$2:$A$170,0))</f>
        <v>0</v>
      </c>
      <c r="F79">
        <f>E79</f>
        <v>0</v>
      </c>
      <c r="G79">
        <f>INDEX('[1]Component wise inventories'!J$2:J$170,MATCH($A79,'[1]Component wise inventories'!$A$2:$A$170,0))</f>
        <v>0</v>
      </c>
      <c r="H79">
        <f>INDEX('[1]Component wise inventories'!K$2:K$170,MATCH($A79,'[1]Component wise inventories'!$A$2:$A$170,0))</f>
        <v>0</v>
      </c>
      <c r="I79" t="e">
        <f t="shared" ref="I79" si="61">B79*F79*H79*B$1/C79/B$1</f>
        <v>#DIV/0!</v>
      </c>
      <c r="J79" t="e">
        <f>F79*B79*B$5*B$1/C79/1000</f>
        <v>#DIV/0!</v>
      </c>
    </row>
    <row r="80" spans="1:10" x14ac:dyDescent="0.35">
      <c r="A80" s="2" t="s">
        <v>278</v>
      </c>
      <c r="B80" s="2">
        <v>0.15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 t="str">
        <f>INDEX('[1]Component wise inventories'!I$2:I$170,MATCH($A80,'[1]Component wise inventories'!$A$2:$A$170,0))</f>
        <v xml:space="preserve">32-160 </v>
      </c>
      <c r="F80" t="str">
        <f t="shared" si="57"/>
        <v xml:space="preserve">32-160 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 t="e">
        <f>B80*F80*H80*B$1/C80/B$1</f>
        <v>#VALUE!</v>
      </c>
      <c r="J80" t="e">
        <f t="shared" ref="J80" si="62">F80*B80*B$5*B$1/C80/1000</f>
        <v>#VALUE!</v>
      </c>
    </row>
    <row r="81" spans="1:10" x14ac:dyDescent="0.35">
      <c r="A81" s="2" t="s">
        <v>174</v>
      </c>
      <c r="B81" s="2">
        <v>2.7E-2</v>
      </c>
      <c r="C81">
        <f>INDEX('[1]Component wise inventories'!B$2:B$170,MATCH($A81,'[1]Component wise inventories'!$A$2:$A$170,0))</f>
        <v>30</v>
      </c>
      <c r="D81">
        <f>INDEX('[1]Component wise inventories'!H$2:H$170,MATCH($A81,'[1]Component wise inventories'!$A$2:$A$170,0))</f>
        <v>0</v>
      </c>
      <c r="E81">
        <f>INDEX('[1]Component wise inventories'!I$2:I$170,MATCH($A81,'[1]Component wise inventories'!$A$2:$A$170,0))</f>
        <v>0</v>
      </c>
      <c r="F81">
        <f>E81</f>
        <v>0</v>
      </c>
      <c r="G81">
        <f>INDEX('[1]Component wise inventories'!J$2:J$170,MATCH($A81,'[1]Component wise inventories'!$A$2:$A$170,0))</f>
        <v>0</v>
      </c>
      <c r="H81">
        <f>INDEX('[1]Component wise inventories'!K$2:K$170,MATCH($A81,'[1]Component wise inventories'!$A$2:$A$170,0))</f>
        <v>0</v>
      </c>
      <c r="I81">
        <f t="shared" ref="I81" si="63">B81*F81*H81*B$1/C81/B$1</f>
        <v>0</v>
      </c>
      <c r="J81">
        <f>F81*B81*B$5*B$1/C81/1000</f>
        <v>0</v>
      </c>
    </row>
    <row r="82" spans="1:10" x14ac:dyDescent="0.35">
      <c r="I82" s="32" t="e">
        <f>SUM(I74:I81)</f>
        <v>#DIV/0!</v>
      </c>
    </row>
    <row r="83" spans="1:10" x14ac:dyDescent="0.35">
      <c r="A83" s="1" t="s">
        <v>267</v>
      </c>
      <c r="B83" s="1" t="s">
        <v>54</v>
      </c>
    </row>
    <row r="84" spans="1:10" x14ac:dyDescent="0.35">
      <c r="A84" s="2" t="s">
        <v>13</v>
      </c>
      <c r="B84" s="15">
        <v>277.10000000000002</v>
      </c>
    </row>
    <row r="85" spans="1:10" x14ac:dyDescent="0.35">
      <c r="A85" s="2" t="s">
        <v>153</v>
      </c>
      <c r="B85" s="2">
        <v>3.0000000000000001E-3</v>
      </c>
      <c r="C85">
        <f>INDEX('[1]Component wise inventories'!B$2:B$170,MATCH($A85,'[1]Component wise inventories'!$A$2:$A$170,0))</f>
        <v>60</v>
      </c>
      <c r="D85" t="str">
        <f>INDEX('[1]Component wise inventories'!H$2:H$170,MATCH($A85,'[1]Component wise inventories'!$A$2:$A$170,0))</f>
        <v>Bitumen emulsion, 1 coat</v>
      </c>
      <c r="E85">
        <f>INDEX('[1]Component wise inventories'!I$2:I$170,MATCH($A85,'[1]Component wise inventories'!$A$2:$A$170,0))</f>
        <v>0.25</v>
      </c>
      <c r="F85">
        <f t="shared" ref="F85" si="64">E85</f>
        <v>0.25</v>
      </c>
      <c r="G85" t="str">
        <f>INDEX('[1]Component wise inventories'!J$2:J$170,MATCH($A85,'[1]Component wise inventories'!$A$2:$A$170,0))</f>
        <v xml:space="preserve">m2 </v>
      </c>
      <c r="H85">
        <f>INDEX('[1]Component wise inventories'!K$2:K$170,MATCH($A85,'[1]Component wise inventories'!$A$2:$A$170,0))</f>
        <v>0.70599999999999996</v>
      </c>
      <c r="I85">
        <f>B85*F85*H85*B$1/C85/B$1</f>
        <v>8.8250000000000011E-6</v>
      </c>
      <c r="J85">
        <f t="shared" ref="J85" si="65">F85*B85*B$5*B$1/C85/1000</f>
        <v>2.3482500000000003E-4</v>
      </c>
    </row>
    <row r="86" spans="1:10" x14ac:dyDescent="0.35">
      <c r="A86" s="2" t="s">
        <v>279</v>
      </c>
      <c r="B86" s="2">
        <v>8.2000000000000007E-3</v>
      </c>
      <c r="C86">
        <f>INDEX('[1]Component wise inventories'!B$2:B$170,MATCH($A86,'[1]Component wise inventories'!$A$2:$A$170,0))</f>
        <v>0</v>
      </c>
      <c r="D86">
        <f>INDEX('[1]Component wise inventories'!H$2:H$170,MATCH($A86,'[1]Component wise inventories'!$A$2:$A$170,0))</f>
        <v>0</v>
      </c>
      <c r="E86">
        <f>INDEX('[1]Component wise inventories'!I$2:I$170,MATCH($A86,'[1]Component wise inventories'!$A$2:$A$170,0))</f>
        <v>0</v>
      </c>
      <c r="F86">
        <f>E86</f>
        <v>0</v>
      </c>
      <c r="G86">
        <f>INDEX('[1]Component wise inventories'!J$2:J$170,MATCH($A86,'[1]Component wise inventories'!$A$2:$A$170,0))</f>
        <v>0</v>
      </c>
      <c r="H86">
        <f>INDEX('[1]Component wise inventories'!K$2:K$170,MATCH($A86,'[1]Component wise inventories'!$A$2:$A$170,0))</f>
        <v>0</v>
      </c>
      <c r="I86" t="e">
        <f t="shared" ref="I86" si="66">B86*F86*H86*B$1/C86/B$1</f>
        <v>#DIV/0!</v>
      </c>
      <c r="J86" t="e">
        <f>F86*B86*B$5*B$1/C86/1000</f>
        <v>#DIV/0!</v>
      </c>
    </row>
    <row r="87" spans="1:10" x14ac:dyDescent="0.35">
      <c r="A87" s="2" t="s">
        <v>270</v>
      </c>
      <c r="B87" s="2">
        <v>0.14000000000000001</v>
      </c>
      <c r="C87">
        <f>INDEX('[1]Component wise inventories'!B$2:B$170,MATCH($A87,'[1]Component wise inventories'!$A$2:$A$170,0))</f>
        <v>0</v>
      </c>
      <c r="D87">
        <f>INDEX('[1]Component wise inventories'!H$2:H$170,MATCH($A87,'[1]Component wise inventories'!$A$2:$A$170,0))</f>
        <v>0</v>
      </c>
      <c r="E87">
        <f>INDEX('[1]Component wise inventories'!I$2:I$170,MATCH($A87,'[1]Component wise inventories'!$A$2:$A$170,0))</f>
        <v>0</v>
      </c>
      <c r="F87">
        <f t="shared" ref="F87" si="67">E87</f>
        <v>0</v>
      </c>
      <c r="G87">
        <f>INDEX('[1]Component wise inventories'!J$2:J$170,MATCH($A87,'[1]Component wise inventories'!$A$2:$A$170,0))</f>
        <v>0</v>
      </c>
      <c r="H87">
        <f>INDEX('[1]Component wise inventories'!K$2:K$170,MATCH($A87,'[1]Component wise inventories'!$A$2:$A$170,0))</f>
        <v>0</v>
      </c>
      <c r="I87" t="e">
        <f>B87*F87*H87*B$1/C87/B$1</f>
        <v>#DIV/0!</v>
      </c>
      <c r="J87" t="e">
        <f t="shared" ref="J87" si="68">F87*B87*B$5*B$1/C87/1000</f>
        <v>#DIV/0!</v>
      </c>
    </row>
    <row r="88" spans="1:10" x14ac:dyDescent="0.35">
      <c r="A88" s="2" t="s">
        <v>277</v>
      </c>
      <c r="B88" s="2">
        <v>2.5000000000000001E-3</v>
      </c>
      <c r="C88">
        <f>INDEX('[1]Component wise inventories'!B$2:B$170,MATCH($A88,'[1]Component wise inventories'!$A$2:$A$170,0))</f>
        <v>0</v>
      </c>
      <c r="D88">
        <f>INDEX('[1]Component wise inventories'!H$2:H$170,MATCH($A88,'[1]Component wise inventories'!$A$2:$A$170,0))</f>
        <v>0</v>
      </c>
      <c r="E88">
        <f>INDEX('[1]Component wise inventories'!I$2:I$170,MATCH($A88,'[1]Component wise inventories'!$A$2:$A$170,0))</f>
        <v>0</v>
      </c>
      <c r="F88">
        <f>E88</f>
        <v>0</v>
      </c>
      <c r="G88">
        <f>INDEX('[1]Component wise inventories'!J$2:J$170,MATCH($A88,'[1]Component wise inventories'!$A$2:$A$170,0))</f>
        <v>0</v>
      </c>
      <c r="H88">
        <f>INDEX('[1]Component wise inventories'!K$2:K$170,MATCH($A88,'[1]Component wise inventories'!$A$2:$A$170,0))</f>
        <v>0</v>
      </c>
      <c r="I88" t="e">
        <f t="shared" ref="I88" si="69">B88*F88*H88*B$1/C88/B$1</f>
        <v>#DIV/0!</v>
      </c>
      <c r="J88" t="e">
        <f>F88*B88*B$5*B$1/C88/1000</f>
        <v>#DIV/0!</v>
      </c>
    </row>
    <row r="89" spans="1:10" x14ac:dyDescent="0.35">
      <c r="A89" s="2" t="s">
        <v>278</v>
      </c>
      <c r="B89" s="2">
        <v>0.32</v>
      </c>
      <c r="C89">
        <f>INDEX('[1]Component wise inventories'!B$2:B$170,MATCH($A89,'[1]Component wise inventories'!$A$2:$A$170,0))</f>
        <v>30</v>
      </c>
      <c r="D89" t="str">
        <f>INDEX('[1]Component wise inventories'!H$2:H$170,MATCH($A89,'[1]Component wise inventories'!$A$2:$A$170,0))</f>
        <v>rockwool</v>
      </c>
      <c r="E89" t="str">
        <f>INDEX('[1]Component wise inventories'!I$2:I$170,MATCH($A89,'[1]Component wise inventories'!$A$2:$A$170,0))</f>
        <v xml:space="preserve">32-160 </v>
      </c>
      <c r="F89" t="str">
        <f t="shared" ref="F89" si="70">E89</f>
        <v xml:space="preserve">32-160 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1.1299999999999999</v>
      </c>
      <c r="I89" t="e">
        <f>B89*F89*H89*B$1/C89/B$1</f>
        <v>#VALUE!</v>
      </c>
      <c r="J89" t="e">
        <f t="shared" ref="J89" si="71">F89*B89*B$5*B$1/C89/1000</f>
        <v>#VALUE!</v>
      </c>
    </row>
    <row r="90" spans="1:10" x14ac:dyDescent="0.35">
      <c r="A90" s="2" t="s">
        <v>57</v>
      </c>
      <c r="B90" s="2">
        <v>7.0000000000000007E-2</v>
      </c>
      <c r="C90">
        <f>INDEX('[1]Component wise inventories'!B$2:B$170,MATCH($A90,'[1]Component wise inventories'!$A$2:$A$170,0))</f>
        <v>0</v>
      </c>
      <c r="D90">
        <f>INDEX('[1]Component wise inventories'!H$2:H$170,MATCH($A90,'[1]Component wise inventories'!$A$2:$A$170,0))</f>
        <v>0</v>
      </c>
      <c r="E90">
        <f>INDEX('[1]Component wise inventories'!I$2:I$170,MATCH($A90,'[1]Component wise inventories'!$A$2:$A$170,0))</f>
        <v>0</v>
      </c>
      <c r="F90">
        <f>E90</f>
        <v>0</v>
      </c>
      <c r="G90">
        <f>INDEX('[1]Component wise inventories'!J$2:J$170,MATCH($A90,'[1]Component wise inventories'!$A$2:$A$170,0))</f>
        <v>0</v>
      </c>
      <c r="H90">
        <f>INDEX('[1]Component wise inventories'!K$2:K$170,MATCH($A90,'[1]Component wise inventories'!$A$2:$A$170,0))</f>
        <v>0</v>
      </c>
      <c r="I90" t="e">
        <f t="shared" ref="I90" si="72">B90*F90*H90*B$1/C90/B$1</f>
        <v>#DIV/0!</v>
      </c>
      <c r="J90" t="e">
        <f>F90*B90*B$5*B$1/C90/1000</f>
        <v>#DIV/0!</v>
      </c>
    </row>
    <row r="91" spans="1:10" x14ac:dyDescent="0.35">
      <c r="I91" s="32" t="e">
        <f>SUM(I83:I90)</f>
        <v>#DIV/0!</v>
      </c>
    </row>
    <row r="92" spans="1:10" x14ac:dyDescent="0.35">
      <c r="A92" s="1" t="s">
        <v>267</v>
      </c>
      <c r="B92" s="1" t="s">
        <v>220</v>
      </c>
    </row>
    <row r="93" spans="1:10" x14ac:dyDescent="0.35">
      <c r="A93" s="18" t="s">
        <v>221</v>
      </c>
      <c r="B93" s="1">
        <v>1</v>
      </c>
      <c r="C93">
        <f>INDEX('[1]Component wise inventories'!B$2:B$170,MATCH($A93,'[1]Component wise inventories'!$A$2:$A$170,0))</f>
        <v>0</v>
      </c>
      <c r="D93">
        <f>INDEX('[1]Component wise inventories'!H$2:H$170,MATCH($A93,'[1]Component wise inventories'!$A$2:$A$170,0))</f>
        <v>0</v>
      </c>
      <c r="E93">
        <f>INDEX('[1]Component wise inventories'!I$2:I$170,MATCH($A93,'[1]Component wise inventories'!$A$2:$A$170,0))</f>
        <v>0</v>
      </c>
      <c r="F93">
        <f t="shared" ref="F93" si="73">E93</f>
        <v>0</v>
      </c>
      <c r="G93">
        <f>INDEX('[1]Component wise inventories'!J$2:J$170,MATCH($A93,'[1]Component wise inventories'!$A$2:$A$170,0))</f>
        <v>0</v>
      </c>
      <c r="H93">
        <f>INDEX('[1]Component wise inventories'!K$2:K$170,MATCH($A93,'[1]Component wise inventories'!$A$2:$A$170,0))</f>
        <v>0</v>
      </c>
      <c r="I93" t="e">
        <f>B93*F93*H93*B$1/C93/B$1</f>
        <v>#DIV/0!</v>
      </c>
      <c r="J93" t="e">
        <f t="shared" ref="J93" si="74">F93*B93*B$5*B$1/C93/1000</f>
        <v>#DIV/0!</v>
      </c>
    </row>
    <row r="94" spans="1:10" x14ac:dyDescent="0.35">
      <c r="C94"/>
      <c r="D94"/>
      <c r="E94"/>
      <c r="F94"/>
      <c r="G94"/>
      <c r="H94"/>
      <c r="I94" s="32" t="e">
        <f>SUM(I93:I93)</f>
        <v>#DIV/0!</v>
      </c>
      <c r="J94"/>
    </row>
    <row r="95" spans="1:10" x14ac:dyDescent="0.35">
      <c r="A95" s="1" t="s">
        <v>11</v>
      </c>
      <c r="B95" s="1" t="s">
        <v>61</v>
      </c>
    </row>
    <row r="96" spans="1:10" x14ac:dyDescent="0.35">
      <c r="A96" s="1" t="s">
        <v>13</v>
      </c>
      <c r="B96" s="1">
        <v>1.8</v>
      </c>
    </row>
    <row r="97" spans="1:11" x14ac:dyDescent="0.35">
      <c r="A97" s="1" t="s">
        <v>62</v>
      </c>
      <c r="B97" s="12"/>
      <c r="C97">
        <f>INDEX('[1]Component wise inventories'!B$2:B$203,MATCH($A97,'[1]Component wise inventories'!$A$2:$A$203,0))</f>
        <v>30</v>
      </c>
      <c r="D97" t="str">
        <f>INDEX('[1]Component wise inventories'!H$2:H$203,MATCH($A97,'[1]Component wise inventories'!$A$2:$A$203,0))</f>
        <v>Exterior door, wood, aluminium-clad</v>
      </c>
      <c r="E97" t="str">
        <f>INDEX('[1]Component wise inventories'!I$2:I$203,MATCH($A97,'[1]Component wise inventories'!$A$2:$A$203,0))</f>
        <v xml:space="preserve">- </v>
      </c>
      <c r="F97" t="str">
        <f>E97</f>
        <v xml:space="preserve">- </v>
      </c>
      <c r="G97" t="str">
        <f>INDEX('[1]Component wise inventories'!J$2:J$203,MATCH($A97,'[1]Component wise inventories'!$A$2:$A$203,0))</f>
        <v xml:space="preserve">m2 </v>
      </c>
      <c r="H97">
        <f>INDEX('[1]Component wise inventories'!K$2:K$203,MATCH($A97,'[1]Component wise inventories'!$A$2:$A$203,0))</f>
        <v>77.599999999999994</v>
      </c>
      <c r="I97" s="21">
        <f>H97*B$1/C97/B$1*B96/B113</f>
        <v>3.9794871794871789E-3</v>
      </c>
    </row>
    <row r="98" spans="1:11" x14ac:dyDescent="0.35">
      <c r="A98" s="1"/>
      <c r="B98" s="12"/>
    </row>
    <row r="99" spans="1:11" x14ac:dyDescent="0.35">
      <c r="A99" s="1" t="s">
        <v>11</v>
      </c>
      <c r="B99" s="1" t="s">
        <v>209</v>
      </c>
    </row>
    <row r="100" spans="1:11" x14ac:dyDescent="0.35">
      <c r="A100" s="1" t="s">
        <v>64</v>
      </c>
      <c r="B100" s="1">
        <v>252.3</v>
      </c>
    </row>
    <row r="101" spans="1:11" x14ac:dyDescent="0.35">
      <c r="A101" s="1" t="s">
        <v>65</v>
      </c>
      <c r="B101" s="1"/>
      <c r="C101">
        <f>INDEX('[1]Component wise inventories'!B$2:B$193,MATCH($A101,'[1]Component wise inventories'!$A$2:$A$189,0))</f>
        <v>30</v>
      </c>
      <c r="D101" t="str">
        <f>INDEX('[1]Component wise inventories'!H$2:H$193,MATCH($A101,'[1]Component wise inventories'!$A$2:$A$189,0))</f>
        <v>'window frame production, wood-metal, U=1.6 W/m2K' (kilogram, RoW, None)</v>
      </c>
      <c r="E101">
        <f>INDEX('[1]Component wise inventories'!I$2:I$193,MATCH($A101,'[1]Component wise inventories'!$A$2:$A$189,0))</f>
        <v>83.4</v>
      </c>
      <c r="F101">
        <f>E101</f>
        <v>83.4</v>
      </c>
      <c r="G101" t="str">
        <f>INDEX('[1]Component wise inventories'!J$2:J$193,MATCH($A101,'[1]Component wise inventories'!$A$2:$A$189,0))</f>
        <v>kg</v>
      </c>
      <c r="H101">
        <f>INDEX('[1]Component wise inventories'!K$2:K$193,MATCH($A101,'[1]Component wise inventories'!$A$2:$A$189,0))</f>
        <v>0.13719999999999999</v>
      </c>
      <c r="I101">
        <f>F101*H101*B$1/C101/B$1*K101</f>
        <v>7.6283199999999995E-2</v>
      </c>
      <c r="J101"/>
      <c r="K101" s="26">
        <v>0.2</v>
      </c>
    </row>
    <row r="102" spans="1:11" x14ac:dyDescent="0.35">
      <c r="A102" s="1"/>
      <c r="B102" s="1"/>
      <c r="C102">
        <v>30</v>
      </c>
      <c r="D102" t="s">
        <v>133</v>
      </c>
      <c r="E102" t="s">
        <v>128</v>
      </c>
      <c r="F102" t="s">
        <v>128</v>
      </c>
      <c r="G102" t="s">
        <v>129</v>
      </c>
      <c r="H102" s="25">
        <v>58</v>
      </c>
      <c r="I102">
        <f>H102*B$1/C102/B$1*K102</f>
        <v>1.5466666666666669</v>
      </c>
      <c r="J102"/>
      <c r="K102" s="26">
        <v>0.8</v>
      </c>
    </row>
    <row r="103" spans="1:11" x14ac:dyDescent="0.35">
      <c r="A103" s="1" t="s">
        <v>11</v>
      </c>
      <c r="B103" s="1" t="s">
        <v>210</v>
      </c>
      <c r="C103" s="12"/>
      <c r="D103" s="12"/>
      <c r="E103" s="12"/>
      <c r="F103" s="12"/>
      <c r="G103" s="12"/>
      <c r="H103" s="12"/>
      <c r="I103" s="21">
        <f>SUM(I101:I102)</f>
        <v>1.6229498666666669</v>
      </c>
      <c r="J103" s="12"/>
      <c r="K103" s="12"/>
    </row>
    <row r="104" spans="1:11" x14ac:dyDescent="0.35">
      <c r="A104" s="1" t="s">
        <v>64</v>
      </c>
      <c r="B104" s="1">
        <v>116.5</v>
      </c>
    </row>
    <row r="105" spans="1:11" x14ac:dyDescent="0.35">
      <c r="A105" s="1" t="s">
        <v>65</v>
      </c>
      <c r="B105" s="1"/>
      <c r="C105">
        <f>INDEX('[1]Component wise inventories'!B$2:B$193,MATCH($A105,'[1]Component wise inventories'!$A$2:$A$189,0))</f>
        <v>30</v>
      </c>
      <c r="D105" t="str">
        <f>INDEX('[1]Component wise inventories'!H$2:H$193,MATCH($A105,'[1]Component wise inventories'!$A$2:$A$189,0))</f>
        <v>'window frame production, wood-metal, U=1.6 W/m2K' (kilogram, RoW, None)</v>
      </c>
      <c r="E105">
        <f>INDEX('[1]Component wise inventories'!I$2:I$193,MATCH($A105,'[1]Component wise inventories'!$A$2:$A$189,0))</f>
        <v>83.4</v>
      </c>
      <c r="F105">
        <f>E105</f>
        <v>83.4</v>
      </c>
      <c r="G105" t="str">
        <f>INDEX('[1]Component wise inventories'!J$2:J$193,MATCH($A105,'[1]Component wise inventories'!$A$2:$A$189,0))</f>
        <v>kg</v>
      </c>
      <c r="H105">
        <f>INDEX('[1]Component wise inventories'!K$2:K$193,MATCH($A105,'[1]Component wise inventories'!$A$2:$A$189,0))</f>
        <v>0.13719999999999999</v>
      </c>
      <c r="I105">
        <f>F105*H105*B$1/C105/B$1*K105</f>
        <v>7.6283199999999995E-2</v>
      </c>
      <c r="J105"/>
      <c r="K105" s="26">
        <v>0.2</v>
      </c>
    </row>
    <row r="106" spans="1:11" x14ac:dyDescent="0.35">
      <c r="C106">
        <v>30</v>
      </c>
      <c r="D106" t="s">
        <v>133</v>
      </c>
      <c r="E106" t="s">
        <v>128</v>
      </c>
      <c r="F106" t="s">
        <v>128</v>
      </c>
      <c r="G106" t="s">
        <v>129</v>
      </c>
      <c r="H106" s="25">
        <v>58</v>
      </c>
      <c r="I106">
        <f>H106*B$1/C106/B$1*K106</f>
        <v>1.5466666666666669</v>
      </c>
      <c r="J106"/>
      <c r="K106" s="26">
        <v>0.8</v>
      </c>
    </row>
    <row r="107" spans="1:11" x14ac:dyDescent="0.35">
      <c r="A107" s="1" t="s">
        <v>11</v>
      </c>
      <c r="B107" s="1" t="s">
        <v>264</v>
      </c>
      <c r="C107" s="12"/>
      <c r="D107" s="12"/>
      <c r="E107" s="12"/>
      <c r="F107" s="12"/>
      <c r="G107" s="12"/>
      <c r="H107" s="12"/>
      <c r="I107" s="21">
        <f>SUM(I105:I106)</f>
        <v>1.6229498666666669</v>
      </c>
      <c r="J107" s="12"/>
      <c r="K107" s="12"/>
    </row>
    <row r="108" spans="1:11" x14ac:dyDescent="0.35">
      <c r="A108" s="1" t="s">
        <v>64</v>
      </c>
      <c r="B108" s="1">
        <v>30</v>
      </c>
    </row>
    <row r="109" spans="1:11" x14ac:dyDescent="0.35">
      <c r="A109" s="1" t="s">
        <v>65</v>
      </c>
      <c r="B109" s="1"/>
      <c r="C109">
        <f>INDEX('[1]Component wise inventories'!B$2:B$193,MATCH($A109,'[1]Component wise inventories'!$A$2:$A$189,0))</f>
        <v>30</v>
      </c>
      <c r="D109" t="str">
        <f>INDEX('[1]Component wise inventories'!H$2:H$193,MATCH($A109,'[1]Component wise inventories'!$A$2:$A$189,0))</f>
        <v>'window frame production, wood-metal, U=1.6 W/m2K' (kilogram, RoW, None)</v>
      </c>
      <c r="E109">
        <f>INDEX('[1]Component wise inventories'!I$2:I$193,MATCH($A109,'[1]Component wise inventories'!$A$2:$A$189,0))</f>
        <v>83.4</v>
      </c>
      <c r="F109">
        <f>E109</f>
        <v>83.4</v>
      </c>
      <c r="G109" t="str">
        <f>INDEX('[1]Component wise inventories'!J$2:J$193,MATCH($A109,'[1]Component wise inventories'!$A$2:$A$189,0))</f>
        <v>kg</v>
      </c>
      <c r="H109">
        <f>INDEX('[1]Component wise inventories'!K$2:K$193,MATCH($A109,'[1]Component wise inventories'!$A$2:$A$189,0))</f>
        <v>0.13719999999999999</v>
      </c>
      <c r="I109">
        <f>F109*H109*B$1/C109/B$1*K109</f>
        <v>7.6283199999999995E-2</v>
      </c>
      <c r="J109"/>
      <c r="K109" s="26">
        <v>0.2</v>
      </c>
    </row>
    <row r="110" spans="1:11" x14ac:dyDescent="0.35">
      <c r="C110">
        <v>30</v>
      </c>
      <c r="D110" t="s">
        <v>133</v>
      </c>
      <c r="E110" t="s">
        <v>128</v>
      </c>
      <c r="F110" t="s">
        <v>128</v>
      </c>
      <c r="G110" t="s">
        <v>129</v>
      </c>
      <c r="H110" s="25">
        <v>58</v>
      </c>
      <c r="I110">
        <f>H110*B$1/C110/B$1*K110</f>
        <v>1.5466666666666669</v>
      </c>
      <c r="J110"/>
      <c r="K110" s="26">
        <v>0.8</v>
      </c>
    </row>
    <row r="111" spans="1:11" x14ac:dyDescent="0.35">
      <c r="A111" s="1" t="s">
        <v>11</v>
      </c>
      <c r="B111" s="1" t="s">
        <v>66</v>
      </c>
      <c r="C111" s="12"/>
      <c r="D111" s="12"/>
      <c r="E111" s="12"/>
      <c r="F111" s="12"/>
      <c r="G111" s="12"/>
      <c r="H111" s="12"/>
      <c r="I111" s="21">
        <f>SUM(I109:I110)</f>
        <v>1.6229498666666669</v>
      </c>
      <c r="J111" s="12"/>
      <c r="K111" s="12"/>
    </row>
    <row r="112" spans="1:11" x14ac:dyDescent="0.35">
      <c r="A112" s="1" t="s">
        <v>67</v>
      </c>
      <c r="B112" s="1">
        <v>10</v>
      </c>
    </row>
    <row r="113" spans="1:10" x14ac:dyDescent="0.35">
      <c r="A113" s="1" t="s">
        <v>68</v>
      </c>
      <c r="B113" s="1">
        <v>1170</v>
      </c>
    </row>
    <row r="114" spans="1:10" x14ac:dyDescent="0.35">
      <c r="A114" s="1" t="s">
        <v>69</v>
      </c>
      <c r="B114"/>
      <c r="C114"/>
      <c r="D114" t="str">
        <f>INDEX('[1]Component wise inventories'!H$2:H$193,MATCH($A114,'[1]Component wise inventories'!$A$2:$A$189,0))</f>
        <v>'market for electricity, low voltage'</v>
      </c>
      <c r="E114">
        <f>INDEX('[1]Component wise inventories'!I$2:I$193,MATCH($A114,'[1]Component wise inventories'!$A$2:$A$189,0))</f>
        <v>0</v>
      </c>
      <c r="F114">
        <f>E114</f>
        <v>0</v>
      </c>
      <c r="G114" t="str">
        <f>INDEX('[1]Component wise inventories'!J$2:J$193,MATCH($A114,'[1]Component wise inventories'!$A$2:$A$189,0))</f>
        <v>kWh</v>
      </c>
      <c r="H114">
        <f>INDEX('[1]Component wise inventories'!K$2:K$193,MATCH($A114,'[1]Component wise inventories'!$A$2:$A$189,0))</f>
        <v>4.4990000000000002E-2</v>
      </c>
      <c r="I114" s="21">
        <f>H114*B112*3500/B113</f>
        <v>1.3458547008547008</v>
      </c>
    </row>
    <row r="115" spans="1:10" x14ac:dyDescent="0.35">
      <c r="A115" s="1"/>
      <c r="B115" s="1"/>
    </row>
    <row r="116" spans="1:10" x14ac:dyDescent="0.35">
      <c r="A116" s="1"/>
      <c r="B116" s="1"/>
    </row>
    <row r="117" spans="1:10" x14ac:dyDescent="0.35">
      <c r="A117" s="1" t="s">
        <v>11</v>
      </c>
      <c r="B117" s="1" t="s">
        <v>70</v>
      </c>
    </row>
    <row r="118" spans="1:10" x14ac:dyDescent="0.35">
      <c r="A118" s="1" t="s">
        <v>71</v>
      </c>
      <c r="B118" s="1">
        <v>74.900000000000006</v>
      </c>
    </row>
    <row r="119" spans="1:10" ht="58" x14ac:dyDescent="0.35">
      <c r="A119" s="1" t="s">
        <v>72</v>
      </c>
      <c r="B119" s="4" t="s">
        <v>280</v>
      </c>
    </row>
    <row r="120" spans="1:10" x14ac:dyDescent="0.35">
      <c r="A120" s="1" t="s">
        <v>74</v>
      </c>
      <c r="B120" s="4" t="s">
        <v>75</v>
      </c>
      <c r="C120"/>
      <c r="D120" t="e">
        <f>INDEX('[1]Component wise inventories'!H$2:H$203,MATCH($B120,'[1]Component wise inventories'!$A$2:$A$203,0))</f>
        <v>#N/A</v>
      </c>
      <c r="E120" t="e">
        <f>INDEX('[1]Component wise inventories'!I$2:I$203,MATCH($B120,'[1]Component wise inventories'!$A$2:$A$203,0))</f>
        <v>#N/A</v>
      </c>
      <c r="F120" t="e">
        <f>E120</f>
        <v>#N/A</v>
      </c>
      <c r="G120" t="e">
        <f>INDEX('[1]Component wise inventories'!J$2:J$203,MATCH($B120,'[1]Component wise inventories'!$A$2:$A$203,0))</f>
        <v>#N/A</v>
      </c>
      <c r="H120" t="e">
        <f>INDEX('[1]Component wise inventories'!K$2:K$203,MATCH($B120,'[1]Component wise inventories'!$A$2:$A$203,0))</f>
        <v>#N/A</v>
      </c>
      <c r="I120" s="21" t="e">
        <f>H120*B118</f>
        <v>#N/A</v>
      </c>
    </row>
    <row r="121" spans="1:10" x14ac:dyDescent="0.35">
      <c r="A121" s="1"/>
      <c r="B121" s="1"/>
    </row>
    <row r="122" spans="1:10" x14ac:dyDescent="0.35">
      <c r="A122" s="1"/>
      <c r="B122" s="1"/>
    </row>
    <row r="123" spans="1:10" x14ac:dyDescent="0.35">
      <c r="A123" s="1" t="s">
        <v>11</v>
      </c>
      <c r="B123" s="1" t="s">
        <v>76</v>
      </c>
      <c r="C123"/>
      <c r="D123"/>
      <c r="E123"/>
      <c r="F123"/>
      <c r="G123"/>
      <c r="H123"/>
      <c r="J123" t="e">
        <f>SUM(J29:J122)*50*2</f>
        <v>#DIV/0!</v>
      </c>
    </row>
    <row r="124" spans="1:10" x14ac:dyDescent="0.35">
      <c r="A124" s="1"/>
      <c r="B124" s="1" t="s">
        <v>77</v>
      </c>
      <c r="D124">
        <f>INDEX('[1]Component wise inventories'!G$2:G$203,MATCH($B124,'[1]Component wise inventories'!$A$2:$A$203,0))</f>
        <v>0</v>
      </c>
      <c r="E124" t="str">
        <f>INDEX('[1]Component wise inventories'!H$2:H$203,MATCH($B124,'[1]Component wise inventories'!$A$2:$A$203,0))</f>
        <v>'market for transport, freight, lorry 28 metric ton, fatty acid methyl ester 100%' (ton kilometer, CH, None)</v>
      </c>
      <c r="F124" t="str">
        <f>E124</f>
        <v>'market for transport, freight, lorry 28 metric ton, fatty acid methyl ester 100%' (ton kilometer, CH, None)</v>
      </c>
      <c r="G124">
        <f>INDEX('[1]Component wise inventories'!I$2:I$203,MATCH($B124,'[1]Component wise inventories'!$A$2:$A$203,0))</f>
        <v>0</v>
      </c>
      <c r="H124">
        <f>INDEX('[1]Component wise inventories'!J$2:J$203,MATCH($B124,'[1]Component wise inventories'!$A$2:$A$203,0))</f>
        <v>0</v>
      </c>
      <c r="I124" s="27" t="e">
        <f>J123*H124/A$1/A113</f>
        <v>#DIV/0!</v>
      </c>
    </row>
    <row r="127" spans="1:10" customForma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35">
      <c r="A129" s="5"/>
      <c r="B129" s="6" t="s">
        <v>142</v>
      </c>
      <c r="C129" s="6" t="s">
        <v>143</v>
      </c>
      <c r="D129" s="5"/>
      <c r="E129" s="5"/>
      <c r="F129" s="5"/>
      <c r="G129" s="5"/>
      <c r="H129" s="5"/>
      <c r="I129" s="5"/>
      <c r="J129" s="5"/>
    </row>
    <row r="130" spans="1:10" customFormat="1" x14ac:dyDescent="0.35">
      <c r="A130" s="5" t="s">
        <v>80</v>
      </c>
      <c r="B130" s="7">
        <v>1.49</v>
      </c>
      <c r="C130" s="7">
        <f>I12</f>
        <v>3.7510083333333335</v>
      </c>
      <c r="D130" s="5"/>
      <c r="E130" s="5"/>
      <c r="F130" s="5"/>
      <c r="G130" s="5"/>
      <c r="H130" s="5"/>
      <c r="I130" s="5"/>
      <c r="J130" s="5"/>
    </row>
    <row r="131" spans="1:10" customFormat="1" x14ac:dyDescent="0.35">
      <c r="A131" s="5" t="s">
        <v>144</v>
      </c>
      <c r="B131" s="7">
        <v>2.27</v>
      </c>
      <c r="C131" s="7" t="e">
        <f>I19+I27+I35</f>
        <v>#DIV/0!</v>
      </c>
      <c r="D131" s="5"/>
      <c r="E131" s="5"/>
      <c r="F131" s="5"/>
      <c r="G131" s="5"/>
      <c r="H131" s="5"/>
      <c r="I131" s="5"/>
      <c r="J131" s="5"/>
    </row>
    <row r="132" spans="1:10" customFormat="1" x14ac:dyDescent="0.35">
      <c r="A132" s="5" t="s">
        <v>145</v>
      </c>
      <c r="B132" s="7">
        <v>1.08</v>
      </c>
      <c r="C132" s="7" t="e">
        <f>I42+I51+I57</f>
        <v>#DIV/0!</v>
      </c>
      <c r="D132" s="5"/>
      <c r="E132" s="5"/>
      <c r="F132" s="5"/>
      <c r="G132" s="5"/>
      <c r="H132" s="5"/>
      <c r="I132" s="5"/>
      <c r="J132" s="5"/>
    </row>
    <row r="133" spans="1:10" customFormat="1" x14ac:dyDescent="0.35">
      <c r="A133" s="5" t="s">
        <v>146</v>
      </c>
      <c r="B133" s="7">
        <v>3.84</v>
      </c>
      <c r="C133" s="7" t="e">
        <f>I62+I69+I73</f>
        <v>#DIV/0!</v>
      </c>
      <c r="D133" s="5"/>
      <c r="E133" s="5"/>
      <c r="F133" s="5"/>
      <c r="G133" s="5"/>
      <c r="H133" s="5"/>
      <c r="I133" s="5"/>
      <c r="J133" s="5"/>
    </row>
    <row r="134" spans="1:10" customFormat="1" x14ac:dyDescent="0.35">
      <c r="A134" s="5" t="s">
        <v>122</v>
      </c>
      <c r="B134" s="7">
        <v>0.96799999999999997</v>
      </c>
      <c r="C134" s="7" t="e">
        <f>I82+I91</f>
        <v>#DIV/0!</v>
      </c>
      <c r="D134" s="5"/>
      <c r="E134" s="5"/>
      <c r="F134" s="5"/>
      <c r="G134" s="5"/>
      <c r="H134" s="5"/>
      <c r="I134" s="5"/>
      <c r="J134" s="5"/>
    </row>
    <row r="135" spans="1:10" customFormat="1" x14ac:dyDescent="0.35">
      <c r="A135" s="5" t="s">
        <v>148</v>
      </c>
      <c r="B135" s="7">
        <v>4.6100000000000004E-3</v>
      </c>
      <c r="C135" s="7">
        <f>I97</f>
        <v>3.9794871794871789E-3</v>
      </c>
      <c r="D135" s="5"/>
      <c r="E135" s="5"/>
      <c r="F135" s="5"/>
      <c r="G135" s="5"/>
      <c r="H135" s="5"/>
      <c r="I135" s="5"/>
      <c r="J135" s="5"/>
    </row>
    <row r="136" spans="1:10" customFormat="1" x14ac:dyDescent="0.35">
      <c r="A136" s="5" t="s">
        <v>147</v>
      </c>
      <c r="B136" s="7">
        <v>1.1499999999999999</v>
      </c>
      <c r="C136" s="7">
        <f>I111+I107+I103</f>
        <v>4.8688496000000008</v>
      </c>
      <c r="D136" s="5"/>
      <c r="E136" s="5"/>
      <c r="F136" s="5"/>
      <c r="G136" s="5"/>
      <c r="H136" s="5"/>
      <c r="I136" s="5"/>
      <c r="J136" s="5"/>
    </row>
    <row r="137" spans="1:10" customFormat="1" x14ac:dyDescent="0.35">
      <c r="A137" s="5" t="s">
        <v>76</v>
      </c>
      <c r="B137" s="7">
        <v>0.56100000000000005</v>
      </c>
      <c r="C137" s="7" t="e">
        <f>I124</f>
        <v>#DIV/0!</v>
      </c>
      <c r="D137" s="5"/>
      <c r="E137" s="5"/>
      <c r="F137" s="5"/>
      <c r="G137" s="5"/>
      <c r="H137" s="5"/>
      <c r="I137" s="5"/>
      <c r="J137" s="5"/>
    </row>
    <row r="138" spans="1:10" customFormat="1" x14ac:dyDescent="0.35">
      <c r="A138" s="5" t="s">
        <v>149</v>
      </c>
      <c r="B138" s="7">
        <v>0.46</v>
      </c>
      <c r="C138" s="7"/>
      <c r="D138" s="5"/>
      <c r="E138" s="5"/>
      <c r="F138" s="5"/>
      <c r="G138" s="5"/>
      <c r="H138" s="5"/>
      <c r="I138" s="5"/>
      <c r="J138" s="5"/>
    </row>
    <row r="139" spans="1:10" customFormat="1" x14ac:dyDescent="0.35">
      <c r="A139" s="5" t="s">
        <v>70</v>
      </c>
      <c r="B139" s="7">
        <v>1.23</v>
      </c>
      <c r="C139" s="7" t="e">
        <f>I120</f>
        <v>#N/A</v>
      </c>
      <c r="D139" s="5"/>
      <c r="E139" s="5"/>
      <c r="F139" s="5"/>
      <c r="G139" s="5"/>
      <c r="H139" s="5"/>
      <c r="I139" s="5"/>
      <c r="J139" s="5"/>
    </row>
    <row r="140" spans="1:10" customFormat="1" x14ac:dyDescent="0.35">
      <c r="A140" s="5" t="s">
        <v>150</v>
      </c>
      <c r="B140" s="7">
        <v>0.24199999999999999</v>
      </c>
      <c r="C140" s="7"/>
      <c r="D140" s="5"/>
      <c r="E140" s="5"/>
      <c r="F140" s="5"/>
      <c r="G140" s="5"/>
      <c r="H140" s="5"/>
      <c r="I140" s="5"/>
      <c r="J140" s="5"/>
    </row>
    <row r="141" spans="1:10" customFormat="1" x14ac:dyDescent="0.35">
      <c r="A141" s="5" t="s">
        <v>281</v>
      </c>
      <c r="B141" s="7">
        <v>5.4999999999999997E-3</v>
      </c>
      <c r="C141" s="7"/>
      <c r="D141" s="5"/>
      <c r="E141" s="5"/>
      <c r="F141" s="5"/>
      <c r="G141" s="5"/>
      <c r="H141" s="5"/>
      <c r="I141" s="5"/>
      <c r="J141" s="5"/>
    </row>
    <row r="142" spans="1:10" customForma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70" zoomScale="90" zoomScaleNormal="90" workbookViewId="0">
      <selection activeCell="C139" sqref="C139"/>
    </sheetView>
  </sheetViews>
  <sheetFormatPr defaultColWidth="8.6328125" defaultRowHeight="14.5" x14ac:dyDescent="0.35"/>
  <cols>
    <col min="1" max="1" width="36.54296875" style="5" customWidth="1"/>
    <col min="2" max="2" width="14.7265625" style="5" customWidth="1"/>
    <col min="3" max="3" width="8.453125" style="5" customWidth="1"/>
    <col min="4" max="4" width="43.453125" style="5" customWidth="1"/>
    <col min="5" max="10" width="14.54296875" style="5" customWidth="1"/>
  </cols>
  <sheetData>
    <row r="1" spans="1:10" x14ac:dyDescent="0.35">
      <c r="A1" s="5" t="s">
        <v>78</v>
      </c>
      <c r="B1" s="5">
        <v>60</v>
      </c>
    </row>
    <row r="3" spans="1:10" x14ac:dyDescent="0.35">
      <c r="A3" s="5" t="s">
        <v>1</v>
      </c>
      <c r="B3" s="6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 x14ac:dyDescent="0.35">
      <c r="A4" s="5" t="s">
        <v>79</v>
      </c>
      <c r="B4" s="5" t="s">
        <v>80</v>
      </c>
    </row>
    <row r="5" spans="1:10" x14ac:dyDescent="0.35">
      <c r="A5" s="5" t="s">
        <v>13</v>
      </c>
      <c r="B5" s="5">
        <v>190.95</v>
      </c>
    </row>
    <row r="6" spans="1:10" x14ac:dyDescent="0.35">
      <c r="A6" s="5" t="s">
        <v>14</v>
      </c>
      <c r="B6" s="5">
        <v>0.04</v>
      </c>
      <c r="C6" s="5">
        <v>30</v>
      </c>
      <c r="D6" s="5" t="s">
        <v>81</v>
      </c>
      <c r="E6" s="5">
        <v>1850</v>
      </c>
      <c r="F6" s="5">
        <v>1850</v>
      </c>
      <c r="G6" s="5" t="s">
        <v>82</v>
      </c>
      <c r="H6" s="5">
        <v>0.125</v>
      </c>
      <c r="I6" s="7">
        <v>0.30833333333333302</v>
      </c>
      <c r="J6" s="5">
        <v>28.2606</v>
      </c>
    </row>
    <row r="7" spans="1:10" x14ac:dyDescent="0.35">
      <c r="A7" s="5" t="s">
        <v>83</v>
      </c>
      <c r="B7" s="5">
        <v>0.22</v>
      </c>
      <c r="C7" s="5">
        <v>60</v>
      </c>
      <c r="D7" s="5" t="s">
        <v>84</v>
      </c>
      <c r="E7" s="5">
        <v>2350</v>
      </c>
      <c r="F7" s="5">
        <v>2350</v>
      </c>
      <c r="G7" s="5" t="s">
        <v>82</v>
      </c>
      <c r="H7" s="5">
        <v>1.4E-2</v>
      </c>
      <c r="I7" s="7">
        <v>0.120633333333333</v>
      </c>
      <c r="J7" s="5">
        <v>98.721149999999994</v>
      </c>
    </row>
    <row r="8" spans="1:10" x14ac:dyDescent="0.35">
      <c r="B8" s="5">
        <v>0.22</v>
      </c>
      <c r="C8" s="5">
        <v>60</v>
      </c>
      <c r="D8" s="5" t="s">
        <v>85</v>
      </c>
      <c r="E8" s="5">
        <v>80</v>
      </c>
      <c r="F8" s="5">
        <v>80</v>
      </c>
      <c r="G8" s="5" t="s">
        <v>82</v>
      </c>
      <c r="H8" s="5">
        <v>0.68200000000000005</v>
      </c>
      <c r="I8" s="7">
        <v>0.120633333333333</v>
      </c>
      <c r="J8" s="5">
        <v>3.3607200000000002</v>
      </c>
    </row>
    <row r="9" spans="1:10" x14ac:dyDescent="0.35">
      <c r="A9" s="5" t="s">
        <v>60</v>
      </c>
      <c r="B9" s="5">
        <v>0.4</v>
      </c>
      <c r="C9" s="5">
        <v>60</v>
      </c>
      <c r="D9" s="5" t="s">
        <v>86</v>
      </c>
      <c r="E9" s="5" t="s">
        <v>87</v>
      </c>
      <c r="F9" s="5">
        <v>137.5</v>
      </c>
      <c r="G9" s="5" t="s">
        <v>82</v>
      </c>
      <c r="H9" s="5">
        <v>0.155</v>
      </c>
      <c r="I9" s="7">
        <v>0.14208333333333301</v>
      </c>
      <c r="J9" s="5">
        <v>10.50225</v>
      </c>
    </row>
    <row r="10" spans="1:10" x14ac:dyDescent="0.35">
      <c r="I10" s="8">
        <v>0.77110333333333403</v>
      </c>
    </row>
    <row r="12" spans="1:10" x14ac:dyDescent="0.35">
      <c r="A12" s="5" t="s">
        <v>79</v>
      </c>
      <c r="B12" s="6" t="s">
        <v>23</v>
      </c>
    </row>
    <row r="13" spans="1:10" x14ac:dyDescent="0.35">
      <c r="A13" s="5" t="s">
        <v>13</v>
      </c>
      <c r="B13" s="5">
        <v>149.1</v>
      </c>
    </row>
    <row r="14" spans="1:10" x14ac:dyDescent="0.35">
      <c r="A14" s="5" t="s">
        <v>14</v>
      </c>
      <c r="B14" s="5">
        <v>0.05</v>
      </c>
      <c r="C14" s="5">
        <v>30</v>
      </c>
      <c r="D14" s="5" t="s">
        <v>81</v>
      </c>
      <c r="E14" s="5">
        <v>1850</v>
      </c>
      <c r="F14" s="5">
        <v>1850</v>
      </c>
      <c r="G14" s="5" t="s">
        <v>82</v>
      </c>
      <c r="H14" s="5">
        <v>0.125</v>
      </c>
      <c r="I14" s="7">
        <v>0.38541666666666702</v>
      </c>
      <c r="J14" s="5">
        <v>27.583500000000001</v>
      </c>
    </row>
    <row r="15" spans="1:10" x14ac:dyDescent="0.35">
      <c r="A15" s="5" t="s">
        <v>24</v>
      </c>
      <c r="B15" s="5">
        <v>0.22</v>
      </c>
      <c r="C15" s="5">
        <v>60</v>
      </c>
      <c r="D15" s="5" t="s">
        <v>84</v>
      </c>
      <c r="E15" s="5">
        <v>2350</v>
      </c>
      <c r="F15" s="5">
        <v>2350</v>
      </c>
      <c r="G15" s="5" t="s">
        <v>82</v>
      </c>
      <c r="H15" s="5">
        <v>1.4E-2</v>
      </c>
      <c r="I15" s="7">
        <v>0.120633333333333</v>
      </c>
      <c r="J15" s="5">
        <v>98.721149999999994</v>
      </c>
    </row>
    <row r="16" spans="1:10" x14ac:dyDescent="0.35">
      <c r="B16" s="5">
        <v>0.22</v>
      </c>
      <c r="C16" s="5">
        <v>60</v>
      </c>
      <c r="D16" s="5" t="s">
        <v>85</v>
      </c>
      <c r="E16" s="5">
        <v>80</v>
      </c>
      <c r="F16" s="5">
        <v>80</v>
      </c>
      <c r="G16" s="5" t="s">
        <v>82</v>
      </c>
      <c r="H16" s="5">
        <v>0.68200000000000005</v>
      </c>
      <c r="I16" s="7">
        <v>0.200053333333333</v>
      </c>
      <c r="J16" s="5">
        <v>3.3607200000000002</v>
      </c>
    </row>
    <row r="17" spans="1:11" x14ac:dyDescent="0.35">
      <c r="A17" s="5" t="s">
        <v>88</v>
      </c>
      <c r="B17" s="5">
        <v>0.18</v>
      </c>
      <c r="C17" s="5">
        <v>30</v>
      </c>
      <c r="D17" s="5" t="s">
        <v>89</v>
      </c>
      <c r="E17" s="5">
        <v>30</v>
      </c>
      <c r="F17" s="5">
        <v>30</v>
      </c>
      <c r="G17" s="5" t="s">
        <v>82</v>
      </c>
      <c r="H17" s="5">
        <v>7.52</v>
      </c>
      <c r="I17" s="7">
        <v>1.3535999999999999</v>
      </c>
      <c r="J17" s="5">
        <v>2.0622600000000002</v>
      </c>
    </row>
    <row r="18" spans="1:11" x14ac:dyDescent="0.35">
      <c r="A18" s="5" t="s">
        <v>90</v>
      </c>
      <c r="B18" s="5">
        <v>1.4999999999999999E-2</v>
      </c>
      <c r="C18" s="5">
        <v>30</v>
      </c>
      <c r="D18" s="5" t="s">
        <v>91</v>
      </c>
      <c r="E18" s="5">
        <v>485</v>
      </c>
      <c r="F18" s="5">
        <v>485</v>
      </c>
      <c r="G18" s="5" t="s">
        <v>82</v>
      </c>
      <c r="H18" s="5">
        <v>0.125</v>
      </c>
      <c r="I18" s="7">
        <v>3.0312499999999999E-2</v>
      </c>
      <c r="J18" s="5">
        <v>2.7783224999999998</v>
      </c>
      <c r="K18" s="5" t="s">
        <v>92</v>
      </c>
    </row>
    <row r="19" spans="1:11" x14ac:dyDescent="0.35">
      <c r="A19" s="5" t="s">
        <v>93</v>
      </c>
      <c r="B19" s="5">
        <v>2.0000000000000001E-4</v>
      </c>
      <c r="C19" s="5">
        <v>30</v>
      </c>
      <c r="D19" s="5" t="s">
        <v>94</v>
      </c>
      <c r="E19" s="5">
        <v>80</v>
      </c>
      <c r="F19" s="5">
        <v>80</v>
      </c>
      <c r="G19" s="5" t="s">
        <v>82</v>
      </c>
      <c r="H19" s="5">
        <v>5.33</v>
      </c>
      <c r="I19" s="7">
        <v>2.84266666666667E-3</v>
      </c>
      <c r="J19" s="5">
        <v>6.1104000000000002E-3</v>
      </c>
    </row>
    <row r="20" spans="1:11" x14ac:dyDescent="0.35">
      <c r="I20" s="8">
        <v>2.0928585000000002</v>
      </c>
    </row>
    <row r="22" spans="1:11" x14ac:dyDescent="0.35">
      <c r="A22" s="5" t="s">
        <v>79</v>
      </c>
      <c r="B22" s="6" t="s">
        <v>27</v>
      </c>
    </row>
    <row r="23" spans="1:11" x14ac:dyDescent="0.35">
      <c r="A23" s="5" t="s">
        <v>13</v>
      </c>
      <c r="B23" s="5">
        <v>396.9</v>
      </c>
    </row>
    <row r="24" spans="1:11" x14ac:dyDescent="0.35">
      <c r="A24" s="5" t="s">
        <v>95</v>
      </c>
      <c r="B24" s="5">
        <v>0.16500000000000001</v>
      </c>
      <c r="C24" s="5">
        <v>60</v>
      </c>
      <c r="D24" s="5" t="s">
        <v>96</v>
      </c>
      <c r="E24" s="5">
        <v>470</v>
      </c>
      <c r="F24" s="5">
        <v>470</v>
      </c>
      <c r="G24" s="5" t="s">
        <v>82</v>
      </c>
      <c r="H24" s="5">
        <v>0.52300000000000002</v>
      </c>
      <c r="I24" s="7">
        <v>0.67597750000000001</v>
      </c>
      <c r="J24" s="5">
        <v>30.779595</v>
      </c>
    </row>
    <row r="25" spans="1:11" x14ac:dyDescent="0.35">
      <c r="A25" s="5" t="s">
        <v>14</v>
      </c>
      <c r="B25" s="5">
        <v>0.05</v>
      </c>
      <c r="C25" s="5">
        <v>30</v>
      </c>
      <c r="D25" s="5" t="s">
        <v>81</v>
      </c>
      <c r="E25" s="5">
        <v>1850</v>
      </c>
      <c r="F25" s="5">
        <v>1850</v>
      </c>
      <c r="G25" s="5" t="s">
        <v>82</v>
      </c>
      <c r="H25" s="5">
        <v>0.125</v>
      </c>
      <c r="I25" s="7">
        <v>0.38541666666666702</v>
      </c>
      <c r="J25" s="5">
        <v>73.426500000000004</v>
      </c>
    </row>
    <row r="26" spans="1:11" x14ac:dyDescent="0.35">
      <c r="A26" s="5" t="s">
        <v>25</v>
      </c>
      <c r="B26" s="5">
        <v>0.03</v>
      </c>
      <c r="C26" s="5">
        <v>30</v>
      </c>
      <c r="D26" s="5" t="s">
        <v>97</v>
      </c>
      <c r="E26" s="5">
        <v>30</v>
      </c>
      <c r="F26" s="5">
        <v>30</v>
      </c>
      <c r="G26" s="5" t="s">
        <v>82</v>
      </c>
      <c r="H26" s="5">
        <v>7.64</v>
      </c>
      <c r="I26" s="7">
        <v>0.22919999999999999</v>
      </c>
      <c r="J26" s="5">
        <v>0.71442000000000005</v>
      </c>
    </row>
    <row r="27" spans="1:11" x14ac:dyDescent="0.35">
      <c r="A27" s="5" t="s">
        <v>90</v>
      </c>
      <c r="B27" s="5">
        <v>1.4999999999999999E-2</v>
      </c>
      <c r="C27" s="5">
        <v>30</v>
      </c>
      <c r="D27" s="5" t="s">
        <v>91</v>
      </c>
      <c r="E27" s="5">
        <v>485</v>
      </c>
      <c r="F27" s="5">
        <v>485</v>
      </c>
      <c r="G27" s="5" t="s">
        <v>82</v>
      </c>
      <c r="H27" s="5">
        <v>0.125</v>
      </c>
      <c r="I27" s="7">
        <v>3.0312499999999999E-2</v>
      </c>
      <c r="J27" s="5">
        <v>5.7748949999999999</v>
      </c>
    </row>
    <row r="28" spans="1:11" x14ac:dyDescent="0.35">
      <c r="A28" s="5" t="s">
        <v>98</v>
      </c>
      <c r="B28" s="5">
        <v>0.06</v>
      </c>
      <c r="C28" s="5">
        <v>30</v>
      </c>
      <c r="D28" s="5" t="s">
        <v>99</v>
      </c>
      <c r="E28" s="5">
        <v>470</v>
      </c>
      <c r="F28" s="5">
        <v>470</v>
      </c>
      <c r="G28" s="5" t="s">
        <v>82</v>
      </c>
      <c r="H28" s="5">
        <v>0.44600000000000001</v>
      </c>
      <c r="I28" s="7">
        <v>3.3539199999999998E-2</v>
      </c>
      <c r="J28" s="5">
        <v>1.7908128000000001</v>
      </c>
      <c r="K28" s="5" t="s">
        <v>100</v>
      </c>
    </row>
    <row r="29" spans="1:11" x14ac:dyDescent="0.35">
      <c r="B29" s="5">
        <v>0.06</v>
      </c>
      <c r="C29" s="5">
        <v>30</v>
      </c>
      <c r="D29" s="5" t="s">
        <v>101</v>
      </c>
      <c r="E29" s="5">
        <v>2000</v>
      </c>
      <c r="F29" s="5">
        <v>2000</v>
      </c>
      <c r="G29" s="5" t="s">
        <v>82</v>
      </c>
      <c r="H29" s="5">
        <v>1.4E-2</v>
      </c>
      <c r="I29" s="7">
        <v>5.1520000000000003E-2</v>
      </c>
      <c r="J29" s="5">
        <v>87.63552</v>
      </c>
      <c r="K29" s="5" t="s">
        <v>102</v>
      </c>
    </row>
    <row r="30" spans="1:11" x14ac:dyDescent="0.35">
      <c r="A30" s="5" t="s">
        <v>93</v>
      </c>
      <c r="B30" s="5">
        <v>2.0000000000000001E-4</v>
      </c>
      <c r="C30" s="5">
        <v>30</v>
      </c>
      <c r="D30" s="5" t="s">
        <v>94</v>
      </c>
      <c r="E30" s="5">
        <v>920</v>
      </c>
      <c r="F30" s="5">
        <v>920</v>
      </c>
      <c r="G30" s="5" t="s">
        <v>82</v>
      </c>
      <c r="H30" s="5">
        <v>5.33</v>
      </c>
      <c r="I30" s="7">
        <v>3.2690666666666701E-2</v>
      </c>
      <c r="J30" s="5">
        <v>0.1460592</v>
      </c>
    </row>
    <row r="31" spans="1:11" x14ac:dyDescent="0.35">
      <c r="I31" s="8">
        <v>1.4386565333333301</v>
      </c>
    </row>
    <row r="33" spans="1:11" x14ac:dyDescent="0.35">
      <c r="A33" s="5" t="s">
        <v>79</v>
      </c>
      <c r="B33" s="6" t="s">
        <v>39</v>
      </c>
    </row>
    <row r="34" spans="1:11" x14ac:dyDescent="0.35">
      <c r="A34" s="5" t="s">
        <v>13</v>
      </c>
      <c r="B34" s="5">
        <v>372</v>
      </c>
    </row>
    <row r="35" spans="1:11" x14ac:dyDescent="0.35">
      <c r="A35" s="5" t="s">
        <v>103</v>
      </c>
      <c r="B35" s="5">
        <v>3.5000000000000003E-2</v>
      </c>
      <c r="C35" s="5">
        <v>60</v>
      </c>
      <c r="D35" s="5" t="s">
        <v>96</v>
      </c>
      <c r="E35" s="5">
        <v>470</v>
      </c>
      <c r="F35" s="5">
        <v>470</v>
      </c>
      <c r="G35" s="5" t="s">
        <v>82</v>
      </c>
      <c r="H35" s="5">
        <v>0.52300000000000002</v>
      </c>
      <c r="I35" s="7">
        <v>0.14338916666666701</v>
      </c>
      <c r="J35" s="5">
        <v>6.1193999999999997</v>
      </c>
    </row>
    <row r="36" spans="1:11" x14ac:dyDescent="0.35">
      <c r="A36" s="5" t="s">
        <v>104</v>
      </c>
      <c r="B36" s="5">
        <v>2.1999999999999999E-2</v>
      </c>
      <c r="C36" s="5">
        <v>30</v>
      </c>
      <c r="D36" s="5" t="s">
        <v>105</v>
      </c>
      <c r="E36" s="5">
        <v>685</v>
      </c>
      <c r="F36" s="5">
        <v>685</v>
      </c>
      <c r="G36" s="5" t="s">
        <v>82</v>
      </c>
      <c r="H36" s="5">
        <v>1.04</v>
      </c>
      <c r="I36" s="7">
        <v>0.52242666666666704</v>
      </c>
      <c r="J36" s="5">
        <v>11.21208</v>
      </c>
    </row>
    <row r="37" spans="1:11" x14ac:dyDescent="0.35">
      <c r="A37" s="5" t="s">
        <v>44</v>
      </c>
      <c r="B37" s="5">
        <v>0.01</v>
      </c>
      <c r="C37" s="5">
        <v>30</v>
      </c>
      <c r="D37" s="5" t="s">
        <v>106</v>
      </c>
      <c r="E37" s="5">
        <v>925</v>
      </c>
      <c r="F37" s="5">
        <v>925</v>
      </c>
      <c r="G37" s="5" t="s">
        <v>82</v>
      </c>
      <c r="H37" s="5">
        <v>0.155</v>
      </c>
      <c r="I37" s="7">
        <v>4.7791666666666698E-2</v>
      </c>
      <c r="J37" s="5">
        <v>6.8819999999999997</v>
      </c>
    </row>
    <row r="38" spans="1:11" x14ac:dyDescent="0.35">
      <c r="A38" s="5" t="s">
        <v>107</v>
      </c>
      <c r="B38" s="5">
        <v>0.26</v>
      </c>
      <c r="C38" s="5">
        <v>30</v>
      </c>
      <c r="D38" s="5" t="s">
        <v>99</v>
      </c>
      <c r="E38" s="5">
        <v>470</v>
      </c>
      <c r="F38" s="5">
        <v>470</v>
      </c>
      <c r="G38" s="5" t="s">
        <v>82</v>
      </c>
      <c r="H38" s="5">
        <v>0.44600000000000001</v>
      </c>
      <c r="I38" s="7">
        <v>0.36334133333333302</v>
      </c>
      <c r="J38" s="5">
        <v>18.18336</v>
      </c>
      <c r="K38" s="5">
        <v>0.2</v>
      </c>
    </row>
    <row r="39" spans="1:11" x14ac:dyDescent="0.35">
      <c r="B39" s="5">
        <v>0.26</v>
      </c>
      <c r="C39" s="5">
        <v>30</v>
      </c>
      <c r="D39" s="5" t="s">
        <v>108</v>
      </c>
      <c r="E39" s="5">
        <v>60</v>
      </c>
      <c r="F39" s="5">
        <v>60</v>
      </c>
      <c r="G39" s="5" t="s">
        <v>82</v>
      </c>
      <c r="H39" s="5">
        <v>1.1299999999999999</v>
      </c>
      <c r="I39" s="7">
        <v>0.47008</v>
      </c>
      <c r="J39" s="5">
        <v>9.2851199999999992</v>
      </c>
      <c r="K39" s="5">
        <v>0.8</v>
      </c>
    </row>
    <row r="40" spans="1:11" x14ac:dyDescent="0.35">
      <c r="A40" s="5" t="s">
        <v>109</v>
      </c>
      <c r="B40" s="5">
        <v>0.02</v>
      </c>
      <c r="C40" s="5">
        <v>30</v>
      </c>
      <c r="D40" s="5" t="s">
        <v>91</v>
      </c>
      <c r="E40" s="5">
        <v>485</v>
      </c>
      <c r="F40" s="5">
        <v>485</v>
      </c>
      <c r="G40" s="5" t="s">
        <v>82</v>
      </c>
      <c r="H40" s="5">
        <v>0.125</v>
      </c>
      <c r="I40" s="7">
        <v>4.0416666666666698E-2</v>
      </c>
      <c r="J40" s="5">
        <v>7.2168000000000001</v>
      </c>
      <c r="K40" s="5">
        <v>1</v>
      </c>
    </row>
    <row r="41" spans="1:11" x14ac:dyDescent="0.35">
      <c r="A41" s="5" t="s">
        <v>110</v>
      </c>
      <c r="B41" s="5">
        <v>0.08</v>
      </c>
      <c r="C41" s="5">
        <v>30</v>
      </c>
      <c r="D41" s="5" t="s">
        <v>99</v>
      </c>
      <c r="E41" s="5">
        <v>470</v>
      </c>
      <c r="F41" s="5">
        <v>470</v>
      </c>
      <c r="G41" s="5" t="s">
        <v>82</v>
      </c>
      <c r="H41" s="5">
        <v>0.44600000000000001</v>
      </c>
      <c r="I41" s="7">
        <v>5.5898666666666701E-2</v>
      </c>
      <c r="J41" s="5">
        <v>2.7974399999999999</v>
      </c>
      <c r="K41" s="5">
        <v>0.1</v>
      </c>
    </row>
    <row r="42" spans="1:11" x14ac:dyDescent="0.35">
      <c r="B42" s="5">
        <v>0.08</v>
      </c>
      <c r="C42" s="5">
        <v>30</v>
      </c>
      <c r="D42" s="5" t="s">
        <v>108</v>
      </c>
      <c r="E42" s="5">
        <v>60</v>
      </c>
      <c r="F42" s="5">
        <v>60</v>
      </c>
      <c r="G42" s="5" t="s">
        <v>82</v>
      </c>
      <c r="H42" s="5">
        <v>1.1299999999999999</v>
      </c>
      <c r="I42" s="7">
        <v>0.16272</v>
      </c>
      <c r="J42" s="5">
        <v>3.21408</v>
      </c>
      <c r="K42" s="5">
        <v>0.9</v>
      </c>
    </row>
    <row r="43" spans="1:11" x14ac:dyDescent="0.35">
      <c r="I43" s="8">
        <v>1.6433441666666699</v>
      </c>
    </row>
    <row r="45" spans="1:11" x14ac:dyDescent="0.35">
      <c r="A45" s="5" t="s">
        <v>79</v>
      </c>
      <c r="B45" s="6" t="s">
        <v>41</v>
      </c>
    </row>
    <row r="46" spans="1:11" x14ac:dyDescent="0.35">
      <c r="A46" s="5" t="s">
        <v>13</v>
      </c>
      <c r="B46" s="5">
        <v>260</v>
      </c>
    </row>
    <row r="47" spans="1:11" x14ac:dyDescent="0.35">
      <c r="A47" s="5" t="s">
        <v>111</v>
      </c>
      <c r="B47" s="5">
        <v>3.0000000000000001E-3</v>
      </c>
      <c r="C47" s="5">
        <v>30</v>
      </c>
      <c r="D47" s="5" t="s">
        <v>112</v>
      </c>
      <c r="E47" s="5">
        <v>1000</v>
      </c>
      <c r="F47" s="5">
        <v>1000</v>
      </c>
      <c r="G47" s="5" t="s">
        <v>82</v>
      </c>
      <c r="H47" s="5">
        <v>3.06</v>
      </c>
      <c r="I47" s="7">
        <v>0.30599999999999999</v>
      </c>
      <c r="J47" s="5">
        <v>1.56</v>
      </c>
    </row>
    <row r="48" spans="1:11" x14ac:dyDescent="0.35">
      <c r="A48" s="5" t="s">
        <v>40</v>
      </c>
      <c r="B48" s="5">
        <v>0.25</v>
      </c>
      <c r="C48" s="5">
        <v>60</v>
      </c>
      <c r="D48" s="5" t="s">
        <v>84</v>
      </c>
      <c r="E48" s="5">
        <v>2350</v>
      </c>
      <c r="F48" s="5">
        <v>2350</v>
      </c>
      <c r="G48" s="5" t="s">
        <v>82</v>
      </c>
      <c r="H48" s="5">
        <v>1.4E-2</v>
      </c>
      <c r="I48" s="7">
        <v>0.137083333333333</v>
      </c>
      <c r="J48" s="5">
        <v>152.75</v>
      </c>
    </row>
    <row r="49" spans="1:10" x14ac:dyDescent="0.35">
      <c r="B49" s="5">
        <v>0.25</v>
      </c>
      <c r="C49" s="5">
        <v>60</v>
      </c>
      <c r="D49" s="5" t="s">
        <v>85</v>
      </c>
      <c r="E49" s="5">
        <v>60</v>
      </c>
      <c r="F49" s="5">
        <v>60</v>
      </c>
      <c r="G49" s="5" t="s">
        <v>82</v>
      </c>
      <c r="H49" s="5">
        <v>0.68200000000000005</v>
      </c>
      <c r="I49" s="7">
        <v>0.17050000000000001</v>
      </c>
      <c r="J49" s="5">
        <v>3.9</v>
      </c>
    </row>
    <row r="50" spans="1:10" x14ac:dyDescent="0.35">
      <c r="A50" s="5" t="s">
        <v>113</v>
      </c>
      <c r="B50" s="5">
        <v>7.0000000000000007E-2</v>
      </c>
      <c r="C50" s="5">
        <v>30</v>
      </c>
      <c r="D50" s="5" t="s">
        <v>114</v>
      </c>
      <c r="E50" s="5">
        <v>2150</v>
      </c>
      <c r="F50" s="5">
        <v>2150</v>
      </c>
      <c r="G50" s="5" t="s">
        <v>82</v>
      </c>
      <c r="H50" s="5">
        <v>5.8999999999999997E-2</v>
      </c>
      <c r="I50" s="7">
        <v>0.29598333333333299</v>
      </c>
      <c r="J50" s="5">
        <v>78.260000000000005</v>
      </c>
    </row>
    <row r="51" spans="1:10" x14ac:dyDescent="0.35">
      <c r="A51" s="5" t="s">
        <v>47</v>
      </c>
      <c r="B51" s="5">
        <v>0.24</v>
      </c>
      <c r="C51" s="5">
        <v>30</v>
      </c>
      <c r="D51" s="5" t="s">
        <v>115</v>
      </c>
      <c r="E51" s="5">
        <v>30</v>
      </c>
      <c r="F51" s="5">
        <v>30</v>
      </c>
      <c r="G51" s="5" t="s">
        <v>82</v>
      </c>
      <c r="H51" s="5">
        <v>14.5</v>
      </c>
      <c r="I51" s="7">
        <v>3.48</v>
      </c>
      <c r="J51" s="5">
        <v>3.7440000000000002</v>
      </c>
    </row>
    <row r="52" spans="1:10" x14ac:dyDescent="0.35">
      <c r="A52" s="5" t="s">
        <v>116</v>
      </c>
      <c r="B52" s="5">
        <v>1E-3</v>
      </c>
      <c r="C52" s="5">
        <v>30</v>
      </c>
      <c r="D52" s="5" t="s">
        <v>117</v>
      </c>
      <c r="E52" s="5">
        <v>920</v>
      </c>
      <c r="F52" s="5">
        <v>920</v>
      </c>
      <c r="G52" s="5" t="s">
        <v>82</v>
      </c>
      <c r="H52" s="5">
        <v>5.53</v>
      </c>
      <c r="I52" s="7">
        <v>0.169586666666667</v>
      </c>
      <c r="J52" s="5">
        <v>0.47839999999999999</v>
      </c>
    </row>
    <row r="53" spans="1:10" x14ac:dyDescent="0.35">
      <c r="I53" s="8">
        <v>4.5591533333333301</v>
      </c>
    </row>
    <row r="55" spans="1:10" x14ac:dyDescent="0.35">
      <c r="A55" s="5" t="s">
        <v>79</v>
      </c>
      <c r="B55" s="6" t="s">
        <v>48</v>
      </c>
    </row>
    <row r="56" spans="1:10" x14ac:dyDescent="0.35">
      <c r="A56" s="5" t="s">
        <v>13</v>
      </c>
      <c r="B56" s="5">
        <v>128.69999999999999</v>
      </c>
    </row>
    <row r="57" spans="1:10" x14ac:dyDescent="0.35">
      <c r="A57" s="5" t="s">
        <v>40</v>
      </c>
      <c r="B57" s="5">
        <v>0.28000000000000003</v>
      </c>
      <c r="C57" s="5">
        <v>60</v>
      </c>
      <c r="D57" s="5" t="s">
        <v>84</v>
      </c>
      <c r="E57" s="5">
        <v>2350</v>
      </c>
      <c r="F57" s="5">
        <v>2350</v>
      </c>
      <c r="G57" s="5" t="s">
        <v>82</v>
      </c>
      <c r="H57" s="5">
        <v>1.4E-2</v>
      </c>
      <c r="I57" s="7">
        <v>0.15353333333333299</v>
      </c>
      <c r="J57" s="5">
        <v>84.684600000000003</v>
      </c>
    </row>
    <row r="58" spans="1:10" x14ac:dyDescent="0.35">
      <c r="I58" s="8">
        <v>0.15353333333333299</v>
      </c>
    </row>
    <row r="60" spans="1:10" x14ac:dyDescent="0.35">
      <c r="A60" s="5" t="s">
        <v>79</v>
      </c>
      <c r="B60" s="6" t="s">
        <v>49</v>
      </c>
    </row>
    <row r="61" spans="1:10" x14ac:dyDescent="0.35">
      <c r="A61" s="5" t="s">
        <v>13</v>
      </c>
      <c r="B61" s="5">
        <v>73</v>
      </c>
    </row>
    <row r="62" spans="1:10" x14ac:dyDescent="0.35">
      <c r="A62" s="5" t="s">
        <v>118</v>
      </c>
      <c r="B62" s="5">
        <v>0.15</v>
      </c>
      <c r="C62" s="5">
        <v>60</v>
      </c>
      <c r="D62" s="5" t="s">
        <v>119</v>
      </c>
      <c r="E62" s="5">
        <v>1400</v>
      </c>
      <c r="F62" s="5">
        <v>1400</v>
      </c>
      <c r="G62" s="5" t="s">
        <v>82</v>
      </c>
      <c r="H62" s="5">
        <v>0.13800000000000001</v>
      </c>
      <c r="I62" s="7">
        <v>0.48299999999999998</v>
      </c>
      <c r="J62" s="5">
        <v>15.33</v>
      </c>
    </row>
    <row r="63" spans="1:10" x14ac:dyDescent="0.35">
      <c r="I63" s="8">
        <v>0.48299999999999998</v>
      </c>
    </row>
    <row r="65" spans="1:11" x14ac:dyDescent="0.35">
      <c r="A65" s="5" t="s">
        <v>79</v>
      </c>
      <c r="B65" s="6" t="s">
        <v>50</v>
      </c>
    </row>
    <row r="66" spans="1:11" x14ac:dyDescent="0.35">
      <c r="A66" s="5" t="s">
        <v>13</v>
      </c>
      <c r="B66" s="5">
        <v>339</v>
      </c>
    </row>
    <row r="67" spans="1:11" x14ac:dyDescent="0.35">
      <c r="A67" s="9" t="s">
        <v>44</v>
      </c>
      <c r="B67" s="5">
        <v>1.4999999999999999E-2</v>
      </c>
      <c r="C67" s="5">
        <v>30</v>
      </c>
      <c r="D67" s="5" t="s">
        <v>106</v>
      </c>
      <c r="E67" s="5">
        <v>925</v>
      </c>
      <c r="F67" s="5">
        <v>925</v>
      </c>
      <c r="G67" s="5" t="s">
        <v>82</v>
      </c>
      <c r="H67" s="5">
        <v>0.155</v>
      </c>
      <c r="I67" s="7">
        <v>7.1687500000000001E-2</v>
      </c>
      <c r="J67" s="5">
        <v>9.4072499999999994</v>
      </c>
    </row>
    <row r="68" spans="1:11" x14ac:dyDescent="0.35">
      <c r="A68" s="9" t="s">
        <v>120</v>
      </c>
      <c r="B68" s="5">
        <v>1.4999999999999999E-2</v>
      </c>
      <c r="C68" s="5">
        <v>30</v>
      </c>
      <c r="D68" s="5" t="s">
        <v>106</v>
      </c>
      <c r="E68" s="5">
        <v>925</v>
      </c>
      <c r="F68" s="5">
        <v>925</v>
      </c>
      <c r="G68" s="5" t="s">
        <v>82</v>
      </c>
      <c r="H68" s="5">
        <v>0.155</v>
      </c>
      <c r="I68" s="7">
        <v>7.1687500000000001E-2</v>
      </c>
      <c r="J68" s="5">
        <v>9.4072499999999994</v>
      </c>
    </row>
    <row r="69" spans="1:11" x14ac:dyDescent="0.35">
      <c r="A69" s="9"/>
      <c r="B69" s="5">
        <v>0.08</v>
      </c>
      <c r="C69" s="5">
        <v>30</v>
      </c>
      <c r="D69" s="5" t="s">
        <v>108</v>
      </c>
      <c r="E69" s="5">
        <v>60</v>
      </c>
      <c r="F69" s="5">
        <v>60</v>
      </c>
      <c r="G69" s="5" t="s">
        <v>82</v>
      </c>
      <c r="H69" s="5">
        <v>1.1299999999999999</v>
      </c>
      <c r="I69" s="7">
        <v>3.6159999999999998E-2</v>
      </c>
      <c r="J69" s="5">
        <v>3.2544</v>
      </c>
    </row>
    <row r="70" spans="1:11" x14ac:dyDescent="0.35">
      <c r="A70" s="9" t="s">
        <v>121</v>
      </c>
      <c r="B70" s="5">
        <v>0.17499999999999999</v>
      </c>
      <c r="C70" s="5">
        <v>30</v>
      </c>
      <c r="D70" s="5" t="s">
        <v>99</v>
      </c>
      <c r="E70" s="5">
        <v>470</v>
      </c>
      <c r="F70" s="5">
        <v>470</v>
      </c>
      <c r="G70" s="5" t="s">
        <v>82</v>
      </c>
      <c r="H70" s="5">
        <v>0.44600000000000001</v>
      </c>
      <c r="I70" s="7">
        <v>0.24455666666666701</v>
      </c>
      <c r="J70" s="5">
        <v>11.1531</v>
      </c>
      <c r="K70" s="5">
        <v>0.2</v>
      </c>
    </row>
    <row r="71" spans="1:11" x14ac:dyDescent="0.35">
      <c r="B71" s="5">
        <v>0.08</v>
      </c>
      <c r="C71" s="5">
        <v>30</v>
      </c>
      <c r="D71" s="5" t="s">
        <v>108</v>
      </c>
      <c r="E71" s="5">
        <v>60</v>
      </c>
      <c r="F71" s="5">
        <v>60</v>
      </c>
      <c r="G71" s="5" t="s">
        <v>82</v>
      </c>
      <c r="H71" s="5">
        <v>1.1299999999999999</v>
      </c>
      <c r="I71" s="7">
        <v>3.6159999999999998E-2</v>
      </c>
      <c r="J71" s="5">
        <v>3.2544</v>
      </c>
    </row>
    <row r="72" spans="1:11" x14ac:dyDescent="0.35">
      <c r="I72" s="8">
        <v>0.460251666666667</v>
      </c>
    </row>
    <row r="74" spans="1:11" x14ac:dyDescent="0.35">
      <c r="A74" s="5" t="s">
        <v>79</v>
      </c>
      <c r="B74" s="6" t="s">
        <v>122</v>
      </c>
    </row>
    <row r="75" spans="1:11" x14ac:dyDescent="0.35">
      <c r="A75" s="5" t="s">
        <v>13</v>
      </c>
      <c r="B75" s="5">
        <v>287</v>
      </c>
    </row>
    <row r="76" spans="1:11" x14ac:dyDescent="0.35">
      <c r="A76" s="5" t="s">
        <v>103</v>
      </c>
      <c r="B76" s="5">
        <v>3.5000000000000003E-2</v>
      </c>
      <c r="C76" s="5">
        <v>60</v>
      </c>
      <c r="D76" s="5" t="s">
        <v>96</v>
      </c>
      <c r="E76" s="5">
        <v>470</v>
      </c>
      <c r="F76" s="5">
        <v>470</v>
      </c>
      <c r="G76" s="5" t="s">
        <v>82</v>
      </c>
      <c r="H76" s="5">
        <v>0.52300000000000002</v>
      </c>
      <c r="I76" s="7">
        <v>0.14338916666666701</v>
      </c>
      <c r="J76" s="5">
        <v>4.7211499999999997</v>
      </c>
    </row>
    <row r="77" spans="1:11" x14ac:dyDescent="0.35">
      <c r="A77" s="5" t="s">
        <v>123</v>
      </c>
      <c r="B77" s="5">
        <v>2.5000000000000001E-2</v>
      </c>
      <c r="C77" s="5">
        <v>30</v>
      </c>
      <c r="D77" s="5" t="s">
        <v>124</v>
      </c>
      <c r="E77" s="5">
        <v>910</v>
      </c>
      <c r="F77" s="5">
        <v>110</v>
      </c>
      <c r="G77" s="5" t="s">
        <v>82</v>
      </c>
      <c r="H77" s="5">
        <v>5.43</v>
      </c>
      <c r="I77" s="7">
        <v>0.49775000000000003</v>
      </c>
      <c r="J77" s="5">
        <v>1.5785</v>
      </c>
    </row>
    <row r="78" spans="1:11" x14ac:dyDescent="0.35">
      <c r="B78" s="5">
        <v>2.5000000000000001E-2</v>
      </c>
      <c r="C78" s="5">
        <v>30</v>
      </c>
      <c r="D78" s="5" t="s">
        <v>105</v>
      </c>
      <c r="E78" s="5">
        <v>685</v>
      </c>
      <c r="F78" s="5">
        <v>685</v>
      </c>
      <c r="G78" s="5" t="s">
        <v>82</v>
      </c>
      <c r="H78" s="5">
        <v>1.04</v>
      </c>
      <c r="I78" s="7">
        <v>0.59366666666666701</v>
      </c>
      <c r="J78" s="5">
        <v>9.8297500000000007</v>
      </c>
    </row>
    <row r="79" spans="1:11" x14ac:dyDescent="0.35">
      <c r="A79" s="5" t="s">
        <v>125</v>
      </c>
      <c r="B79" s="5">
        <v>0.26</v>
      </c>
      <c r="C79" s="5">
        <v>30</v>
      </c>
      <c r="D79" s="5" t="s">
        <v>99</v>
      </c>
      <c r="E79" s="5">
        <v>470</v>
      </c>
      <c r="F79" s="5">
        <v>470</v>
      </c>
      <c r="G79" s="5" t="s">
        <v>82</v>
      </c>
      <c r="H79" s="5">
        <v>0.44600000000000001</v>
      </c>
      <c r="I79" s="7">
        <v>0.36334133333333302</v>
      </c>
      <c r="J79" s="5">
        <v>70.142799999999994</v>
      </c>
      <c r="K79" s="5">
        <v>0.2</v>
      </c>
    </row>
    <row r="80" spans="1:11" x14ac:dyDescent="0.35">
      <c r="B80" s="5">
        <v>0.08</v>
      </c>
      <c r="C80" s="5">
        <v>30</v>
      </c>
      <c r="D80" s="5" t="s">
        <v>108</v>
      </c>
      <c r="E80" s="5">
        <v>60</v>
      </c>
      <c r="F80" s="5">
        <v>60</v>
      </c>
      <c r="G80" s="5" t="s">
        <v>82</v>
      </c>
      <c r="H80" s="5">
        <v>1.1299999999999999</v>
      </c>
      <c r="I80" s="7">
        <v>0.16272</v>
      </c>
      <c r="J80" s="5">
        <v>2.7551999999999999</v>
      </c>
      <c r="K80" s="5">
        <v>0.9</v>
      </c>
    </row>
    <row r="81" spans="1:11" x14ac:dyDescent="0.35">
      <c r="A81" s="5" t="s">
        <v>126</v>
      </c>
      <c r="B81" s="5">
        <v>7.0000000000000007E-2</v>
      </c>
      <c r="C81" s="5">
        <v>30</v>
      </c>
      <c r="D81" s="5" t="s">
        <v>99</v>
      </c>
      <c r="E81" s="5">
        <v>470</v>
      </c>
      <c r="F81" s="5">
        <v>470</v>
      </c>
      <c r="G81" s="5" t="s">
        <v>82</v>
      </c>
      <c r="H81" s="5">
        <v>0.44600000000000001</v>
      </c>
      <c r="I81" s="7">
        <v>0.48911333333333301</v>
      </c>
      <c r="J81" s="5">
        <v>18.884599999999999</v>
      </c>
      <c r="K81" s="5">
        <v>1</v>
      </c>
    </row>
    <row r="82" spans="1:11" x14ac:dyDescent="0.35">
      <c r="A82" s="5" t="s">
        <v>110</v>
      </c>
      <c r="B82" s="5">
        <v>0.08</v>
      </c>
      <c r="C82" s="5">
        <v>30</v>
      </c>
      <c r="D82" s="5" t="s">
        <v>99</v>
      </c>
      <c r="E82" s="5">
        <v>470</v>
      </c>
      <c r="F82" s="5">
        <v>470</v>
      </c>
      <c r="G82" s="5" t="s">
        <v>82</v>
      </c>
      <c r="H82" s="5">
        <v>0.44600000000000001</v>
      </c>
      <c r="I82" s="7">
        <v>0.55898666666666696</v>
      </c>
      <c r="J82" s="5">
        <v>21.5824</v>
      </c>
      <c r="K82" s="5">
        <v>1</v>
      </c>
    </row>
    <row r="83" spans="1:11" x14ac:dyDescent="0.35">
      <c r="B83" s="5">
        <v>0.08</v>
      </c>
      <c r="C83" s="5">
        <v>30</v>
      </c>
      <c r="D83" s="5" t="s">
        <v>108</v>
      </c>
      <c r="E83" s="5">
        <v>60</v>
      </c>
      <c r="F83" s="5">
        <v>60</v>
      </c>
      <c r="G83" s="5" t="s">
        <v>82</v>
      </c>
      <c r="H83" s="5">
        <v>1.1299999999999999</v>
      </c>
      <c r="I83" s="7">
        <v>0.16272</v>
      </c>
      <c r="J83" s="5">
        <v>2.7551999999999999</v>
      </c>
      <c r="K83" s="5">
        <v>0.9</v>
      </c>
    </row>
    <row r="85" spans="1:11" x14ac:dyDescent="0.35">
      <c r="I85" s="8">
        <v>2.97168716666667</v>
      </c>
    </row>
    <row r="86" spans="1:11" x14ac:dyDescent="0.35">
      <c r="A86" s="5" t="s">
        <v>79</v>
      </c>
      <c r="B86" s="6" t="s">
        <v>61</v>
      </c>
    </row>
    <row r="87" spans="1:11" x14ac:dyDescent="0.35">
      <c r="A87" s="5" t="s">
        <v>13</v>
      </c>
      <c r="B87" s="9">
        <v>6.72</v>
      </c>
    </row>
    <row r="88" spans="1:11" x14ac:dyDescent="0.35">
      <c r="A88" s="5" t="s">
        <v>62</v>
      </c>
      <c r="C88" s="5">
        <v>30</v>
      </c>
      <c r="D88" s="5" t="s">
        <v>127</v>
      </c>
      <c r="E88" s="5" t="s">
        <v>128</v>
      </c>
      <c r="F88" s="5" t="s">
        <v>128</v>
      </c>
      <c r="G88" s="5" t="s">
        <v>129</v>
      </c>
      <c r="H88" s="5">
        <v>77.599999999999994</v>
      </c>
      <c r="I88" s="8">
        <v>4.6949771689497703E-2</v>
      </c>
    </row>
    <row r="91" spans="1:11" x14ac:dyDescent="0.35">
      <c r="A91" s="5" t="s">
        <v>79</v>
      </c>
      <c r="B91" s="6" t="s">
        <v>130</v>
      </c>
    </row>
    <row r="92" spans="1:11" x14ac:dyDescent="0.35">
      <c r="A92" s="5" t="s">
        <v>64</v>
      </c>
      <c r="B92" s="5">
        <v>158.97999999999999</v>
      </c>
    </row>
    <row r="93" spans="1:11" x14ac:dyDescent="0.35">
      <c r="A93" s="5" t="s">
        <v>65</v>
      </c>
      <c r="C93" s="5">
        <v>30</v>
      </c>
      <c r="D93" s="5" t="s">
        <v>131</v>
      </c>
      <c r="E93" s="5">
        <v>83.4</v>
      </c>
      <c r="F93" s="5">
        <v>83.4</v>
      </c>
      <c r="G93" s="5" t="s">
        <v>132</v>
      </c>
      <c r="H93" s="5">
        <v>0.13719999999999999</v>
      </c>
      <c r="I93" s="7">
        <v>7.6283199999999995E-2</v>
      </c>
      <c r="K93" s="5">
        <v>0.2</v>
      </c>
    </row>
    <row r="94" spans="1:11" x14ac:dyDescent="0.35">
      <c r="C94" s="5">
        <v>30</v>
      </c>
      <c r="D94" s="5" t="s">
        <v>133</v>
      </c>
      <c r="E94" s="5" t="s">
        <v>128</v>
      </c>
      <c r="F94" s="5" t="s">
        <v>128</v>
      </c>
      <c r="G94" s="5" t="s">
        <v>129</v>
      </c>
      <c r="H94" s="5">
        <v>58</v>
      </c>
      <c r="I94" s="7">
        <v>1.54666666666667</v>
      </c>
      <c r="K94" s="5">
        <v>0.8</v>
      </c>
    </row>
    <row r="95" spans="1:11" x14ac:dyDescent="0.35">
      <c r="I95" s="8">
        <v>1.62294986666667</v>
      </c>
    </row>
    <row r="97" spans="1:11" x14ac:dyDescent="0.35">
      <c r="A97" s="5" t="s">
        <v>79</v>
      </c>
      <c r="B97" s="6" t="s">
        <v>66</v>
      </c>
    </row>
    <row r="98" spans="1:11" x14ac:dyDescent="0.35">
      <c r="A98" s="5" t="s">
        <v>67</v>
      </c>
      <c r="B98" s="5">
        <v>2</v>
      </c>
    </row>
    <row r="99" spans="1:11" x14ac:dyDescent="0.35">
      <c r="A99" s="5" t="s">
        <v>68</v>
      </c>
      <c r="B99" s="5">
        <v>350.4</v>
      </c>
    </row>
    <row r="100" spans="1:11" x14ac:dyDescent="0.35">
      <c r="A100" s="5" t="s">
        <v>69</v>
      </c>
      <c r="D100" s="5" t="s">
        <v>134</v>
      </c>
      <c r="E100" s="5">
        <v>0</v>
      </c>
      <c r="F100" s="5">
        <v>0</v>
      </c>
      <c r="G100" s="5" t="s">
        <v>135</v>
      </c>
      <c r="H100" s="5">
        <v>4.4990000000000002E-2</v>
      </c>
      <c r="I100" s="8">
        <v>0.89877283105022798</v>
      </c>
    </row>
    <row r="101" spans="1:11" x14ac:dyDescent="0.35">
      <c r="I101" s="7" t="s">
        <v>136</v>
      </c>
    </row>
    <row r="103" spans="1:11" x14ac:dyDescent="0.35">
      <c r="A103" s="5" t="s">
        <v>79</v>
      </c>
      <c r="B103" s="6" t="s">
        <v>70</v>
      </c>
    </row>
    <row r="104" spans="1:11" x14ac:dyDescent="0.35">
      <c r="A104" s="5" t="s">
        <v>71</v>
      </c>
      <c r="B104" s="9">
        <v>75</v>
      </c>
    </row>
    <row r="105" spans="1:11" x14ac:dyDescent="0.35">
      <c r="A105" s="5" t="s">
        <v>72</v>
      </c>
      <c r="B105" s="5" t="s">
        <v>137</v>
      </c>
    </row>
    <row r="106" spans="1:11" x14ac:dyDescent="0.35">
      <c r="A106" s="5" t="s">
        <v>74</v>
      </c>
      <c r="B106" s="5" t="s">
        <v>138</v>
      </c>
      <c r="D106" s="5" t="s">
        <v>139</v>
      </c>
      <c r="E106" s="5">
        <v>0</v>
      </c>
      <c r="F106" s="5">
        <v>0</v>
      </c>
      <c r="G106" s="5">
        <v>0</v>
      </c>
      <c r="H106" s="5">
        <v>7.1700000000000002E-3</v>
      </c>
      <c r="I106" s="8">
        <v>0.52412700000000001</v>
      </c>
    </row>
    <row r="109" spans="1:11" x14ac:dyDescent="0.35">
      <c r="A109" s="5" t="s">
        <v>79</v>
      </c>
      <c r="B109" s="6" t="s">
        <v>76</v>
      </c>
      <c r="I109" s="7"/>
      <c r="J109" s="5">
        <v>104996.78649</v>
      </c>
      <c r="K109" s="5" t="s">
        <v>140</v>
      </c>
    </row>
    <row r="110" spans="1:11" x14ac:dyDescent="0.35">
      <c r="B110" s="5" t="s">
        <v>77</v>
      </c>
      <c r="D110" s="5" t="s">
        <v>141</v>
      </c>
      <c r="E110" s="5">
        <v>0</v>
      </c>
      <c r="F110" s="5">
        <v>0</v>
      </c>
      <c r="G110" s="5">
        <v>0</v>
      </c>
      <c r="H110" s="5">
        <v>0.11509999999999999</v>
      </c>
      <c r="I110" s="8">
        <v>0.574825443540668</v>
      </c>
    </row>
    <row r="116" spans="1:3" x14ac:dyDescent="0.35">
      <c r="B116" s="6" t="s">
        <v>142</v>
      </c>
      <c r="C116" s="6" t="s">
        <v>143</v>
      </c>
    </row>
    <row r="117" spans="1:3" x14ac:dyDescent="0.35">
      <c r="A117" s="5" t="s">
        <v>80</v>
      </c>
      <c r="B117" s="7">
        <v>1.83</v>
      </c>
      <c r="C117" s="22">
        <f>I10</f>
        <v>0.77110333333333403</v>
      </c>
    </row>
    <row r="118" spans="1:3" x14ac:dyDescent="0.35">
      <c r="A118" s="5" t="s">
        <v>144</v>
      </c>
      <c r="B118" s="7">
        <v>2.87</v>
      </c>
      <c r="C118" s="7">
        <f>I20+I31</f>
        <v>3.5315150333333305</v>
      </c>
    </row>
    <row r="119" spans="1:3" x14ac:dyDescent="0.35">
      <c r="A119" s="5" t="s">
        <v>145</v>
      </c>
      <c r="B119" s="7">
        <v>6.02</v>
      </c>
      <c r="C119" s="7">
        <f>I43+I53</f>
        <v>6.2024974999999998</v>
      </c>
    </row>
    <row r="120" spans="1:3" x14ac:dyDescent="0.35">
      <c r="A120" s="5" t="s">
        <v>146</v>
      </c>
      <c r="B120" s="7">
        <v>1.37</v>
      </c>
      <c r="C120" s="7">
        <f>I58+I63+I72</f>
        <v>1.0967849999999999</v>
      </c>
    </row>
    <row r="121" spans="1:3" x14ac:dyDescent="0.35">
      <c r="A121" s="5" t="s">
        <v>122</v>
      </c>
      <c r="B121" s="7">
        <v>2.2999999999999998</v>
      </c>
      <c r="C121" s="7">
        <f>I85</f>
        <v>2.97168716666667</v>
      </c>
    </row>
    <row r="122" spans="1:3" x14ac:dyDescent="0.35">
      <c r="A122" s="5" t="s">
        <v>148</v>
      </c>
      <c r="B122" s="7">
        <v>5.7500000000000002E-2</v>
      </c>
      <c r="C122" s="7">
        <f>I88</f>
        <v>4.6949771689497703E-2</v>
      </c>
    </row>
    <row r="123" spans="1:3" x14ac:dyDescent="0.35">
      <c r="A123" s="5" t="s">
        <v>147</v>
      </c>
      <c r="B123" s="7">
        <v>1.54</v>
      </c>
      <c r="C123" s="7">
        <f>I95</f>
        <v>1.62294986666667</v>
      </c>
    </row>
    <row r="124" spans="1:3" x14ac:dyDescent="0.35">
      <c r="A124" s="5" t="s">
        <v>76</v>
      </c>
      <c r="B124" s="7">
        <v>0.70799999999999996</v>
      </c>
      <c r="C124" s="7">
        <f>I110</f>
        <v>0.574825443540668</v>
      </c>
    </row>
    <row r="125" spans="1:3" x14ac:dyDescent="0.35">
      <c r="A125" s="5" t="s">
        <v>149</v>
      </c>
      <c r="B125" s="7">
        <v>1.19</v>
      </c>
      <c r="C125" s="22">
        <v>1.98</v>
      </c>
    </row>
    <row r="126" spans="1:3" x14ac:dyDescent="0.35">
      <c r="A126" s="5" t="s">
        <v>70</v>
      </c>
      <c r="B126" s="7">
        <v>0.84299999999999997</v>
      </c>
      <c r="C126" s="7">
        <f>I106</f>
        <v>0.52412700000000001</v>
      </c>
    </row>
    <row r="127" spans="1:3" x14ac:dyDescent="0.35">
      <c r="A127" s="5" t="s">
        <v>150</v>
      </c>
      <c r="B127" s="7">
        <v>0.76700000000000002</v>
      </c>
      <c r="C127" s="22">
        <v>0.81</v>
      </c>
    </row>
    <row r="136" spans="3:3" x14ac:dyDescent="0.35">
      <c r="C136" s="5" t="s">
        <v>151</v>
      </c>
    </row>
  </sheetData>
  <pageMargins left="0.7" right="0.7" top="0.75" bottom="0.75" header="0.511811023622047" footer="0.511811023622047"/>
  <pageSetup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5"/>
  <sheetViews>
    <sheetView tabSelected="1" topLeftCell="A89" zoomScaleNormal="100" workbookViewId="0">
      <selection activeCell="J130" sqref="J130"/>
    </sheetView>
  </sheetViews>
  <sheetFormatPr defaultColWidth="8.6328125" defaultRowHeight="14.5" x14ac:dyDescent="0.35"/>
  <cols>
    <col min="1" max="1" width="50.6328125" style="10" customWidth="1"/>
    <col min="2" max="2" width="17.54296875" style="10" customWidth="1"/>
    <col min="3" max="16384" width="8.6328125" style="10"/>
  </cols>
  <sheetData>
    <row r="1" spans="1:10" x14ac:dyDescent="0.3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152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2">
        <v>103.8</v>
      </c>
    </row>
    <row r="6" spans="1:10" x14ac:dyDescent="0.35">
      <c r="A6" s="2" t="s">
        <v>153</v>
      </c>
      <c r="B6" s="2">
        <v>3.0000000000000001E-3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 t="shared" ref="I6" si="0">B6*F6*H6*B$1/C6/B$1</f>
        <v>8.8250000000000011E-6</v>
      </c>
      <c r="J6">
        <f>F6*B6*B$5*B$1/C6/1000</f>
        <v>7.7850000000000008E-5</v>
      </c>
    </row>
    <row r="7" spans="1:10" x14ac:dyDescent="0.35">
      <c r="A7" s="2" t="s">
        <v>154</v>
      </c>
      <c r="B7" s="2">
        <v>0.05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lean concrete (without reinforcement)</v>
      </c>
      <c r="E7">
        <f>INDEX('[1]Component wise inventories'!I$2:I$170,MATCH($A7,'[1]Component wise inventories'!$A$2:$A$170,0))</f>
        <v>2150</v>
      </c>
      <c r="F7">
        <f t="shared" ref="F7" si="1">E7</f>
        <v>2150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5.8999999999999997E-2</v>
      </c>
      <c r="I7">
        <f>B7*F7*H7*B$1/C7/B$1</f>
        <v>0.10570833333333332</v>
      </c>
      <c r="J7">
        <f t="shared" ref="J7" si="2">F7*B7*B$5*B$1/C7/1000</f>
        <v>11.1585</v>
      </c>
    </row>
    <row r="8" spans="1:10" x14ac:dyDescent="0.35">
      <c r="A8" s="2" t="s">
        <v>15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 t="shared" ref="I8" si="3">B8*F8*H8*B$1/C8/B$1</f>
        <v>0.13708333333333333</v>
      </c>
      <c r="J8">
        <f>F8*B8*B$5*B$1/C8/1000</f>
        <v>60.982500000000002</v>
      </c>
    </row>
    <row r="9" spans="1:10" x14ac:dyDescent="0.35">
      <c r="A9" s="2" t="s">
        <v>60</v>
      </c>
      <c r="B9" s="2">
        <v>0.3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 t="str">
        <f>INDEX('[1]Component wise inventories'!I$2:I$170,MATCH($A9,'[1]Component wise inventories'!$A$2:$A$170,0))</f>
        <v xml:space="preserve">125-150 </v>
      </c>
      <c r="F9" t="str">
        <f t="shared" ref="F9" si="4">E9</f>
        <v xml:space="preserve">125-150 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 t="e">
        <f>B9*F9*H9*B$1/C9/B$1</f>
        <v>#VALUE!</v>
      </c>
      <c r="J9" t="e">
        <f t="shared" ref="J9" si="5">F9*B9*B$5*B$1/C9/1000</f>
        <v>#VALUE!</v>
      </c>
    </row>
    <row r="10" spans="1:10" x14ac:dyDescent="0.35">
      <c r="A10" s="11" t="s">
        <v>155</v>
      </c>
      <c r="B10" s="2">
        <v>0.04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rockwool</v>
      </c>
      <c r="E10">
        <f>INDEX('[1]Component wise inventories'!I$2:I$170,MATCH($A10,'[1]Component wise inventories'!$A$2:$A$170,0))</f>
        <v>60</v>
      </c>
      <c r="F10">
        <f>E10</f>
        <v>60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1.1299999999999999</v>
      </c>
      <c r="I10">
        <f t="shared" ref="I10:I11" si="6">B10*F10*H10*B$1/C10/B$1</f>
        <v>9.039999999999998E-2</v>
      </c>
      <c r="J10">
        <f>F10*B10*B$5*B$1/C10/1000</f>
        <v>0.49823999999999996</v>
      </c>
    </row>
    <row r="11" spans="1:10" x14ac:dyDescent="0.35">
      <c r="A11" s="11" t="s">
        <v>109</v>
      </c>
      <c r="B11" s="2">
        <v>0.08</v>
      </c>
      <c r="C11">
        <f>INDEX('[1]Component wise inventories'!B$2:B$170,MATCH($A11,'[1]Component wise inventories'!$A$2:$A$170,0))</f>
        <v>30</v>
      </c>
      <c r="D11" t="str">
        <f>INDEX('[1]Component wise inventories'!H$2:H$170,MATCH($A11,'[1]Component wise inventories'!$A$2:$A$170,0))</f>
        <v>Solid wood spruce / fir / larch, air dried, planed</v>
      </c>
      <c r="E11">
        <f>INDEX('[1]Component wise inventories'!I$2:I$170,MATCH($A11,'[1]Component wise inventories'!$A$2:$A$170,0))</f>
        <v>485</v>
      </c>
      <c r="F11">
        <f>E11</f>
        <v>485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0.125</v>
      </c>
      <c r="I11">
        <f t="shared" si="6"/>
        <v>0.16166666666666668</v>
      </c>
      <c r="J11">
        <f>F11*B11*B$5*B$1/C11/1000</f>
        <v>8.0548800000000007</v>
      </c>
    </row>
    <row r="12" spans="1:10" x14ac:dyDescent="0.35">
      <c r="A12" s="2" t="s">
        <v>93</v>
      </c>
      <c r="B12" s="2">
        <v>4.0000000000000002E-4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Polyethylene (PE) vapor barrier</v>
      </c>
      <c r="E12">
        <f>INDEX('[1]Component wise inventories'!I$2:I$170,MATCH($A12,'[1]Component wise inventories'!$A$2:$A$170,0))</f>
        <v>920</v>
      </c>
      <c r="F12">
        <f t="shared" ref="F12" si="7">E12</f>
        <v>920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5.33</v>
      </c>
      <c r="I12">
        <f>B12*F12*H12*B$1/C12/B$1</f>
        <v>6.5381333333333333E-2</v>
      </c>
      <c r="J12">
        <f t="shared" ref="J12" si="8">F12*B12*B$5*B$1/C12/1000</f>
        <v>7.6396800000000001E-2</v>
      </c>
    </row>
    <row r="13" spans="1:10" x14ac:dyDescent="0.35">
      <c r="I13" s="21" t="e">
        <f>SUM(I6:I12)</f>
        <v>#VALUE!</v>
      </c>
    </row>
    <row r="14" spans="1:10" x14ac:dyDescent="0.35">
      <c r="A14" s="1" t="s">
        <v>152</v>
      </c>
      <c r="B14" s="1" t="s">
        <v>17</v>
      </c>
    </row>
    <row r="15" spans="1:10" x14ac:dyDescent="0.35">
      <c r="A15" s="2" t="s">
        <v>13</v>
      </c>
      <c r="B15" s="2">
        <v>59.6</v>
      </c>
      <c r="C15"/>
      <c r="D15"/>
      <c r="E15"/>
      <c r="F15"/>
      <c r="G15"/>
      <c r="H15"/>
      <c r="I15"/>
      <c r="J15"/>
    </row>
    <row r="16" spans="1:10" x14ac:dyDescent="0.35">
      <c r="A16" s="2" t="s">
        <v>15</v>
      </c>
      <c r="B16" s="2">
        <v>0.25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civil engineering concrete (without reinforcement)</v>
      </c>
      <c r="E16">
        <f>INDEX('[1]Component wise inventories'!I$2:I$170,MATCH($A16,'[1]Component wise inventories'!$A$2:$A$170,0))</f>
        <v>2350</v>
      </c>
      <c r="F16">
        <f t="shared" ref="F16" si="9">E16</f>
        <v>2350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1.4E-2</v>
      </c>
      <c r="I16">
        <f>B16*F16*H16*B$1/C16/B$1</f>
        <v>0.13708333333333333</v>
      </c>
      <c r="J16">
        <f t="shared" ref="J16" si="10">F16*B16*B$5*B$1/C16/1000</f>
        <v>60.982500000000002</v>
      </c>
    </row>
    <row r="17" spans="1:10" x14ac:dyDescent="0.35">
      <c r="A17" s="2" t="s">
        <v>60</v>
      </c>
      <c r="B17" s="2">
        <v>0.3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foam glass gravel</v>
      </c>
      <c r="E17" t="str">
        <f>INDEX('[1]Component wise inventories'!I$2:I$170,MATCH($A17,'[1]Component wise inventories'!$A$2:$A$170,0))</f>
        <v xml:space="preserve">125-150 </v>
      </c>
      <c r="F17" t="str">
        <f>E17</f>
        <v xml:space="preserve">125-150 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0.155</v>
      </c>
      <c r="I17" t="e">
        <f t="shared" ref="I17" si="11">B17*F17*H17*B$1/C17/B$1</f>
        <v>#VALUE!</v>
      </c>
      <c r="J17" t="e">
        <f>F17*B17*B$5*B$1/C17/1000</f>
        <v>#VALUE!</v>
      </c>
    </row>
    <row r="18" spans="1:10" x14ac:dyDescent="0.35">
      <c r="A18" s="2" t="s">
        <v>93</v>
      </c>
      <c r="B18" s="2">
        <v>2.0000000000000001E-4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Polyethylene (PE) vapor barrier</v>
      </c>
      <c r="E18">
        <f>INDEX('[1]Component wise inventories'!I$2:I$170,MATCH($A18,'[1]Component wise inventories'!$A$2:$A$170,0))</f>
        <v>920</v>
      </c>
      <c r="F18">
        <f t="shared" ref="F18" si="12">E18</f>
        <v>920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5.33</v>
      </c>
      <c r="I18">
        <f>B18*F18*H18*B$1/C18/B$1</f>
        <v>3.2690666666666666E-2</v>
      </c>
      <c r="J18">
        <f t="shared" ref="J18" si="13">F18*B18*B$5*B$1/C18/1000</f>
        <v>3.81984E-2</v>
      </c>
    </row>
    <row r="19" spans="1:10" x14ac:dyDescent="0.35">
      <c r="I19" s="21" t="e">
        <f>SUM(I16:I18)</f>
        <v>#VALUE!</v>
      </c>
    </row>
    <row r="20" spans="1:10" x14ac:dyDescent="0.35">
      <c r="A20" s="1" t="s">
        <v>152</v>
      </c>
      <c r="B20" s="1" t="s">
        <v>23</v>
      </c>
    </row>
    <row r="21" spans="1:10" x14ac:dyDescent="0.35">
      <c r="A21" s="2" t="s">
        <v>13</v>
      </c>
      <c r="B21" s="2">
        <v>161.19999999999999</v>
      </c>
      <c r="C21"/>
      <c r="D21"/>
      <c r="E21"/>
      <c r="F21"/>
      <c r="G21"/>
      <c r="H21"/>
      <c r="I21"/>
      <c r="J21"/>
    </row>
    <row r="22" spans="1:10" x14ac:dyDescent="0.35">
      <c r="A22" s="2" t="s">
        <v>14</v>
      </c>
      <c r="B22" s="2">
        <v>0.08</v>
      </c>
      <c r="C22"/>
      <c r="D22"/>
      <c r="E22"/>
      <c r="F22"/>
      <c r="G22"/>
      <c r="H22"/>
      <c r="I22"/>
      <c r="J22"/>
    </row>
    <row r="23" spans="1:10" x14ac:dyDescent="0.35">
      <c r="A23" s="2" t="s">
        <v>104</v>
      </c>
      <c r="B23" s="2">
        <v>1.4999999999999999E-2</v>
      </c>
      <c r="C23">
        <f>INDEX('[1]Component wise inventories'!B$2:B$170,MATCH($A23,'[1]Component wise inventories'!$A$2:$A$170,0))</f>
        <v>30</v>
      </c>
      <c r="D23" t="str">
        <f>INDEX('[1]Component wise inventories'!H$2:H$170,MATCH($A23,'[1]Component wise inventories'!$A$2:$A$170,0))</f>
        <v>Medium density fibreboard (MDF), UF bonded</v>
      </c>
      <c r="E23">
        <f>INDEX('[1]Component wise inventories'!I$2:I$170,MATCH($A23,'[1]Component wise inventories'!$A$2:$A$170,0))</f>
        <v>685</v>
      </c>
      <c r="F23">
        <f t="shared" ref="F23" si="14">E23</f>
        <v>685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1.04</v>
      </c>
      <c r="I23">
        <f>B23*F23*H23*B$1/C23/B$1</f>
        <v>0.35620000000000002</v>
      </c>
      <c r="J23">
        <f t="shared" ref="J23" si="15">F23*B23*B$5*B$1/C23/1000</f>
        <v>2.1330900000000002</v>
      </c>
    </row>
    <row r="24" spans="1:10" x14ac:dyDescent="0.35">
      <c r="A24" s="2" t="s">
        <v>156</v>
      </c>
      <c r="B24" s="2">
        <v>0.27500000000000002</v>
      </c>
      <c r="C24">
        <f>INDEX('[1]Component wise inventories'!B$2:B$170,MATCH($A24,'[1]Component wise inventories'!$A$2:$A$170,0))</f>
        <v>0</v>
      </c>
      <c r="D24">
        <f>INDEX('[1]Component wise inventories'!H$2:H$170,MATCH($A24,'[1]Component wise inventories'!$A$2:$A$170,0))</f>
        <v>0</v>
      </c>
      <c r="E24">
        <f>INDEX('[1]Component wise inventories'!I$2:I$170,MATCH($A24,'[1]Component wise inventories'!$A$2:$A$170,0))</f>
        <v>0</v>
      </c>
      <c r="F24">
        <f>E24</f>
        <v>0</v>
      </c>
      <c r="G24">
        <f>INDEX('[1]Component wise inventories'!J$2:J$170,MATCH($A24,'[1]Component wise inventories'!$A$2:$A$170,0))</f>
        <v>0</v>
      </c>
      <c r="H24">
        <f>INDEX('[1]Component wise inventories'!K$2:K$170,MATCH($A24,'[1]Component wise inventories'!$A$2:$A$170,0))</f>
        <v>0</v>
      </c>
      <c r="I24" t="e">
        <f t="shared" ref="I24" si="16">B24*F24*H24*B$1/C24/B$1</f>
        <v>#DIV/0!</v>
      </c>
      <c r="J24" t="e">
        <f>F24*B24*B$5*B$1/C24/1000</f>
        <v>#DIV/0!</v>
      </c>
    </row>
    <row r="25" spans="1:10" x14ac:dyDescent="0.35">
      <c r="A25" s="2" t="s">
        <v>26</v>
      </c>
      <c r="B25" s="2">
        <v>0.03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glass wool</v>
      </c>
      <c r="E25">
        <f>INDEX('[1]Component wise inventories'!I$2:I$170,MATCH($A25,'[1]Component wise inventories'!$A$2:$A$170,0))</f>
        <v>30</v>
      </c>
      <c r="F25">
        <f t="shared" ref="F25" si="17">E25</f>
        <v>30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1.1299999999999999</v>
      </c>
      <c r="I25">
        <f>B25*F25*H25*B$1/C25/B$1</f>
        <v>1.695E-2</v>
      </c>
      <c r="J25">
        <f t="shared" ref="J25" si="18">F25*B25*B$5*B$1/C25/1000</f>
        <v>9.3419999999999989E-2</v>
      </c>
    </row>
    <row r="26" spans="1:10" x14ac:dyDescent="0.35">
      <c r="I26" s="21" t="e">
        <f>SUM(I3:I25)</f>
        <v>#VALUE!</v>
      </c>
    </row>
    <row r="27" spans="1:10" x14ac:dyDescent="0.35">
      <c r="A27" s="1" t="s">
        <v>152</v>
      </c>
      <c r="B27" s="1" t="s">
        <v>27</v>
      </c>
    </row>
    <row r="28" spans="1:10" x14ac:dyDescent="0.35">
      <c r="A28" s="2" t="s">
        <v>13</v>
      </c>
      <c r="B28" s="2">
        <v>76.2</v>
      </c>
      <c r="C28"/>
      <c r="D28"/>
      <c r="E28"/>
      <c r="F28"/>
      <c r="G28"/>
      <c r="H28"/>
      <c r="I28"/>
      <c r="J28"/>
    </row>
    <row r="29" spans="1:10" x14ac:dyDescent="0.35">
      <c r="A29" s="2" t="s">
        <v>14</v>
      </c>
      <c r="B29" s="2">
        <v>0.08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Cement subfloor, 85 mm</v>
      </c>
      <c r="E29">
        <f>INDEX('[1]Component wise inventories'!I$2:I$170,MATCH($A29,'[1]Component wise inventories'!$A$2:$A$170,0))</f>
        <v>1850</v>
      </c>
      <c r="F29">
        <f t="shared" ref="F29" si="19">E29</f>
        <v>1850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0.125</v>
      </c>
      <c r="I29">
        <f>B29*F29*H29*B$1/C29/B$1</f>
        <v>0.6166666666666667</v>
      </c>
      <c r="J29">
        <f t="shared" ref="J29" si="20">F29*B29*B$5*B$1/C29/1000</f>
        <v>30.724799999999998</v>
      </c>
    </row>
    <row r="30" spans="1:10" x14ac:dyDescent="0.35">
      <c r="A30" s="2" t="s">
        <v>104</v>
      </c>
      <c r="B30" s="2">
        <v>1.4999999999999999E-2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Medium density fibreboard (MDF), UF bonded</v>
      </c>
      <c r="E30">
        <f>INDEX('[1]Component wise inventories'!I$2:I$170,MATCH($A30,'[1]Component wise inventories'!$A$2:$A$170,0))</f>
        <v>685</v>
      </c>
      <c r="F30">
        <f>E30</f>
        <v>685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1.04</v>
      </c>
      <c r="I30">
        <f t="shared" ref="I30" si="21">B30*F30*H30*B$1/C30/B$1</f>
        <v>0.35620000000000002</v>
      </c>
      <c r="J30">
        <f>F30*B30*B$5*B$1/C30/1000</f>
        <v>2.1330900000000002</v>
      </c>
    </row>
    <row r="31" spans="1:10" x14ac:dyDescent="0.35">
      <c r="A31" s="2" t="s">
        <v>156</v>
      </c>
      <c r="B31" s="2">
        <v>0.27500000000000002</v>
      </c>
      <c r="C31">
        <f>INDEX('[1]Component wise inventories'!B$2:B$170,MATCH($A31,'[1]Component wise inventories'!$A$2:$A$170,0))</f>
        <v>0</v>
      </c>
      <c r="D31">
        <f>INDEX('[1]Component wise inventories'!H$2:H$170,MATCH($A31,'[1]Component wise inventories'!$A$2:$A$170,0))</f>
        <v>0</v>
      </c>
      <c r="E31">
        <f>INDEX('[1]Component wise inventories'!I$2:I$170,MATCH($A31,'[1]Component wise inventories'!$A$2:$A$170,0))</f>
        <v>0</v>
      </c>
      <c r="F31">
        <f t="shared" ref="F31" si="22">E31</f>
        <v>0</v>
      </c>
      <c r="G31">
        <f>INDEX('[1]Component wise inventories'!J$2:J$170,MATCH($A31,'[1]Component wise inventories'!$A$2:$A$170,0))</f>
        <v>0</v>
      </c>
      <c r="H31">
        <f>INDEX('[1]Component wise inventories'!K$2:K$170,MATCH($A31,'[1]Component wise inventories'!$A$2:$A$170,0))</f>
        <v>0</v>
      </c>
      <c r="I31" t="e">
        <f>B31*F31*H31*B$1/C31/B$1</f>
        <v>#DIV/0!</v>
      </c>
      <c r="J31" t="e">
        <f t="shared" ref="J31" si="23">F31*B31*B$5*B$1/C31/1000</f>
        <v>#DIV/0!</v>
      </c>
    </row>
    <row r="32" spans="1:10" x14ac:dyDescent="0.35">
      <c r="A32" s="2" t="s">
        <v>26</v>
      </c>
      <c r="B32" s="2">
        <v>0.04</v>
      </c>
      <c r="C32">
        <f>INDEX('[1]Component wise inventories'!B$2:B$170,MATCH($A32,'[1]Component wise inventories'!$A$2:$A$170,0))</f>
        <v>60</v>
      </c>
      <c r="D32" t="str">
        <f>INDEX('[1]Component wise inventories'!H$2:H$170,MATCH($A32,'[1]Component wise inventories'!$A$2:$A$170,0))</f>
        <v>glass wool</v>
      </c>
      <c r="E32">
        <f>INDEX('[1]Component wise inventories'!I$2:I$170,MATCH($A32,'[1]Component wise inventories'!$A$2:$A$170,0))</f>
        <v>30</v>
      </c>
      <c r="F32">
        <f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1.1299999999999999</v>
      </c>
      <c r="I32">
        <f t="shared" ref="I32" si="24">B32*F32*H32*B$1/C32/B$1</f>
        <v>2.2599999999999995E-2</v>
      </c>
      <c r="J32">
        <f>F32*B32*B$5*B$1/C32/1000</f>
        <v>0.12455999999999999</v>
      </c>
    </row>
    <row r="33" spans="1:10" x14ac:dyDescent="0.35">
      <c r="A33" s="2" t="s">
        <v>157</v>
      </c>
      <c r="B33" s="2">
        <v>1.2500000000000001E-2</v>
      </c>
      <c r="C33">
        <f>INDEX('[1]Component wise inventories'!B$2:B$170,MATCH($A33,'[1]Component wise inventories'!$A$2:$A$170,0))</f>
        <v>0</v>
      </c>
      <c r="D33">
        <f>INDEX('[1]Component wise inventories'!H$2:H$170,MATCH($A33,'[1]Component wise inventories'!$A$2:$A$170,0))</f>
        <v>0</v>
      </c>
      <c r="E33">
        <f>INDEX('[1]Component wise inventories'!I$2:I$170,MATCH($A33,'[1]Component wise inventories'!$A$2:$A$170,0))</f>
        <v>0</v>
      </c>
      <c r="F33">
        <f t="shared" ref="F33" si="25">E33</f>
        <v>0</v>
      </c>
      <c r="G33">
        <f>INDEX('[1]Component wise inventories'!J$2:J$170,MATCH($A33,'[1]Component wise inventories'!$A$2:$A$170,0))</f>
        <v>0</v>
      </c>
      <c r="H33">
        <f>INDEX('[1]Component wise inventories'!K$2:K$170,MATCH($A33,'[1]Component wise inventories'!$A$2:$A$170,0))</f>
        <v>0</v>
      </c>
      <c r="I33" t="e">
        <f>B33*F33*H33*B$1/C33/B$1</f>
        <v>#DIV/0!</v>
      </c>
      <c r="J33" t="e">
        <f t="shared" ref="J33" si="26">F33*B33*B$5*B$1/C33/1000</f>
        <v>#DIV/0!</v>
      </c>
    </row>
    <row r="34" spans="1:10" x14ac:dyDescent="0.35">
      <c r="A34" s="2" t="s">
        <v>158</v>
      </c>
      <c r="B34" s="2">
        <v>0.01</v>
      </c>
      <c r="C34">
        <f>INDEX('[1]Component wise inventories'!B$2:B$170,MATCH($A34,'[1]Component wise inventories'!$A$2:$A$170,0))</f>
        <v>0</v>
      </c>
      <c r="D34">
        <f>INDEX('[1]Component wise inventories'!H$2:H$170,MATCH($A34,'[1]Component wise inventories'!$A$2:$A$170,0))</f>
        <v>0</v>
      </c>
      <c r="E34">
        <f>INDEX('[1]Component wise inventories'!I$2:I$170,MATCH($A34,'[1]Component wise inventories'!$A$2:$A$170,0))</f>
        <v>0</v>
      </c>
      <c r="F34">
        <f>E34</f>
        <v>0</v>
      </c>
      <c r="G34">
        <f>INDEX('[1]Component wise inventories'!J$2:J$170,MATCH($A34,'[1]Component wise inventories'!$A$2:$A$170,0))</f>
        <v>0</v>
      </c>
      <c r="H34">
        <f>INDEX('[1]Component wise inventories'!K$2:K$170,MATCH($A34,'[1]Component wise inventories'!$A$2:$A$170,0))</f>
        <v>0</v>
      </c>
      <c r="I34" t="e">
        <f t="shared" ref="I34" si="27">B34*F34*H34*B$1/C34/B$1</f>
        <v>#DIV/0!</v>
      </c>
      <c r="J34" t="e">
        <f>F34*B34*B$5*B$1/C34/1000</f>
        <v>#DIV/0!</v>
      </c>
    </row>
    <row r="35" spans="1:10" x14ac:dyDescent="0.35">
      <c r="A35" s="2" t="s">
        <v>159</v>
      </c>
      <c r="B35" s="2">
        <v>0.16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Glued laminated timber, UF bonded, dry area</v>
      </c>
      <c r="E35">
        <f>INDEX('[1]Component wise inventories'!I$2:I$170,MATCH($A35,'[1]Component wise inventories'!$A$2:$A$170,0))</f>
        <v>470</v>
      </c>
      <c r="F35">
        <f t="shared" ref="F35" si="28">E35</f>
        <v>470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0.44600000000000001</v>
      </c>
      <c r="I35">
        <f>B35*F35*H35*B$1/C35/B$1</f>
        <v>1.1179733333333333</v>
      </c>
      <c r="J35">
        <f t="shared" ref="J35" si="29">F35*B35*B$5*B$1/C35/1000</f>
        <v>15.611520000000001</v>
      </c>
    </row>
    <row r="36" spans="1:10" x14ac:dyDescent="0.35">
      <c r="I36" s="21" t="e">
        <f>SUM(I29:I35)</f>
        <v>#DIV/0!</v>
      </c>
    </row>
    <row r="37" spans="1:10" x14ac:dyDescent="0.35">
      <c r="A37" s="1" t="s">
        <v>152</v>
      </c>
      <c r="B37" s="1" t="s">
        <v>29</v>
      </c>
    </row>
    <row r="38" spans="1:10" x14ac:dyDescent="0.35">
      <c r="A38" s="2" t="s">
        <v>13</v>
      </c>
      <c r="B38" s="2">
        <v>28.4</v>
      </c>
    </row>
    <row r="39" spans="1:10" x14ac:dyDescent="0.35">
      <c r="A39" s="2" t="s">
        <v>160</v>
      </c>
      <c r="B39" s="2">
        <v>0.28999999999999998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0">B39*F39*H39*B$1/C39/B$1</f>
        <v>0.15901666666666667</v>
      </c>
      <c r="J39">
        <f>F39*B39*B$5*B$1/C39/1000</f>
        <v>70.739699999999999</v>
      </c>
    </row>
    <row r="40" spans="1:10" x14ac:dyDescent="0.35">
      <c r="C40"/>
      <c r="D40"/>
      <c r="E40"/>
      <c r="F40"/>
      <c r="G40"/>
      <c r="H40"/>
      <c r="I40" s="21">
        <f>SUM(I37:I39)</f>
        <v>0.15901666666666667</v>
      </c>
      <c r="J40"/>
    </row>
    <row r="41" spans="1:10" x14ac:dyDescent="0.35">
      <c r="A41" s="1" t="s">
        <v>152</v>
      </c>
      <c r="B41" s="1" t="s">
        <v>39</v>
      </c>
    </row>
    <row r="42" spans="1:10" x14ac:dyDescent="0.35">
      <c r="A42" s="2" t="s">
        <v>13</v>
      </c>
      <c r="B42" s="2">
        <v>58.45</v>
      </c>
    </row>
    <row r="43" spans="1:10" x14ac:dyDescent="0.35">
      <c r="A43" s="2" t="s">
        <v>161</v>
      </c>
      <c r="B43" s="2">
        <v>2.5000000000000001E-2</v>
      </c>
      <c r="C43">
        <f>INDEX('[1]Component wise inventories'!B$2:B$170,MATCH($A43,'[1]Component wise inventories'!$A$2:$A$170,0))</f>
        <v>0</v>
      </c>
      <c r="D43">
        <f>INDEX('[1]Component wise inventories'!H$2:H$170,MATCH($A43,'[1]Component wise inventories'!$A$2:$A$170,0))</f>
        <v>0</v>
      </c>
      <c r="E43">
        <f>INDEX('[1]Component wise inventories'!I$2:I$170,MATCH($A43,'[1]Component wise inventories'!$A$2:$A$170,0))</f>
        <v>0</v>
      </c>
      <c r="F43">
        <f>E43</f>
        <v>0</v>
      </c>
      <c r="G43">
        <f>INDEX('[1]Component wise inventories'!J$2:J$170,MATCH($A43,'[1]Component wise inventories'!$A$2:$A$170,0))</f>
        <v>0</v>
      </c>
      <c r="H43">
        <f>INDEX('[1]Component wise inventories'!K$2:K$170,MATCH($A43,'[1]Component wise inventories'!$A$2:$A$170,0))</f>
        <v>0</v>
      </c>
      <c r="I43" t="e">
        <f t="shared" ref="I43" si="31">B43*F43*H43*B$1/C43/B$1</f>
        <v>#DIV/0!</v>
      </c>
      <c r="J43" t="e">
        <f>F43*B43*B$5*B$1/C43/1000</f>
        <v>#DIV/0!</v>
      </c>
    </row>
    <row r="44" spans="1:10" x14ac:dyDescent="0.35">
      <c r="A44" s="2" t="s">
        <v>162</v>
      </c>
      <c r="B44" s="2">
        <v>3.5000000000000003E-2</v>
      </c>
      <c r="C44">
        <f>INDEX('[1]Component wise inventories'!B$2:B$170,MATCH($A44,'[1]Component wise inventories'!$A$2:$A$170,0))</f>
        <v>0</v>
      </c>
      <c r="D44">
        <f>INDEX('[1]Component wise inventories'!H$2:H$170,MATCH($A44,'[1]Component wise inventories'!$A$2:$A$170,0))</f>
        <v>0</v>
      </c>
      <c r="E44">
        <f>INDEX('[1]Component wise inventories'!I$2:I$170,MATCH($A44,'[1]Component wise inventories'!$A$2:$A$170,0))</f>
        <v>0</v>
      </c>
      <c r="F44">
        <f t="shared" ref="F44" si="32">E44</f>
        <v>0</v>
      </c>
      <c r="G44">
        <f>INDEX('[1]Component wise inventories'!J$2:J$170,MATCH($A44,'[1]Component wise inventories'!$A$2:$A$170,0))</f>
        <v>0</v>
      </c>
      <c r="H44">
        <f>INDEX('[1]Component wise inventories'!K$2:K$170,MATCH($A44,'[1]Component wise inventories'!$A$2:$A$170,0))</f>
        <v>0</v>
      </c>
      <c r="I44" t="e">
        <f>B44*F44*H44*B$1/C44/B$1</f>
        <v>#DIV/0!</v>
      </c>
      <c r="J44" t="e">
        <f t="shared" ref="J44" si="33">F44*B44*B$5*B$1/C44/1000</f>
        <v>#DIV/0!</v>
      </c>
    </row>
    <row r="45" spans="1:10" x14ac:dyDescent="0.35">
      <c r="A45" s="2" t="s">
        <v>157</v>
      </c>
      <c r="B45" s="2">
        <v>1.4999999999999999E-2</v>
      </c>
      <c r="C45">
        <f>INDEX('[1]Component wise inventories'!B$2:B$170,MATCH($A45,'[1]Component wise inventories'!$A$2:$A$170,0))</f>
        <v>0</v>
      </c>
      <c r="D45">
        <f>INDEX('[1]Component wise inventories'!H$2:H$170,MATCH($A45,'[1]Component wise inventories'!$A$2:$A$170,0))</f>
        <v>0</v>
      </c>
      <c r="E45">
        <f>INDEX('[1]Component wise inventories'!I$2:I$170,MATCH($A45,'[1]Component wise inventories'!$A$2:$A$170,0))</f>
        <v>0</v>
      </c>
      <c r="F45">
        <f>E45</f>
        <v>0</v>
      </c>
      <c r="G45">
        <f>INDEX('[1]Component wise inventories'!J$2:J$170,MATCH($A45,'[1]Component wise inventories'!$A$2:$A$170,0))</f>
        <v>0</v>
      </c>
      <c r="H45">
        <f>INDEX('[1]Component wise inventories'!K$2:K$170,MATCH($A45,'[1]Component wise inventories'!$A$2:$A$170,0))</f>
        <v>0</v>
      </c>
      <c r="I45" t="e">
        <f t="shared" ref="I45" si="34">B45*F45*H45*B$1/C45/B$1</f>
        <v>#DIV/0!</v>
      </c>
      <c r="J45" t="e">
        <f>F45*B45*B$5*B$1/C45/1000</f>
        <v>#DIV/0!</v>
      </c>
    </row>
    <row r="46" spans="1:10" x14ac:dyDescent="0.35">
      <c r="A46" s="2" t="s">
        <v>163</v>
      </c>
      <c r="B46" s="2">
        <v>0.01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Lime-cement/cement-lime plaster</v>
      </c>
      <c r="E46">
        <f>INDEX('[1]Component wise inventories'!I$2:I$170,MATCH($A46,'[1]Component wise inventories'!$A$2:$A$170,0))</f>
        <v>1550</v>
      </c>
      <c r="F46">
        <f t="shared" ref="F46" si="35">E46</f>
        <v>1550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0.247</v>
      </c>
      <c r="I46">
        <f>B46*F46*H46*B$1/C46/B$1</f>
        <v>6.3808333333333328E-2</v>
      </c>
      <c r="J46">
        <f t="shared" ref="J46" si="36">F46*B46*B$5*B$1/C46/1000</f>
        <v>1.6088999999999998</v>
      </c>
    </row>
    <row r="47" spans="1:10" x14ac:dyDescent="0.35">
      <c r="A47" s="2" t="s">
        <v>164</v>
      </c>
      <c r="B47" s="2">
        <v>1.7999999999999999E-2</v>
      </c>
      <c r="C47">
        <f>INDEX('[1]Component wise inventories'!B$2:B$170,MATCH($A47,'[1]Component wise inventories'!$A$2:$A$170,0))</f>
        <v>0</v>
      </c>
      <c r="D47">
        <f>INDEX('[1]Component wise inventories'!H$2:H$170,MATCH($A47,'[1]Component wise inventories'!$A$2:$A$170,0))</f>
        <v>0</v>
      </c>
      <c r="E47">
        <f>INDEX('[1]Component wise inventories'!I$2:I$170,MATCH($A47,'[1]Component wise inventories'!$A$2:$A$170,0))</f>
        <v>0</v>
      </c>
      <c r="F47">
        <f>E47</f>
        <v>0</v>
      </c>
      <c r="G47">
        <f>INDEX('[1]Component wise inventories'!J$2:J$170,MATCH($A47,'[1]Component wise inventories'!$A$2:$A$170,0))</f>
        <v>0</v>
      </c>
      <c r="H47">
        <f>INDEX('[1]Component wise inventories'!K$2:K$170,MATCH($A47,'[1]Component wise inventories'!$A$2:$A$170,0))</f>
        <v>0</v>
      </c>
      <c r="I47" t="e">
        <f t="shared" ref="I47" si="37">B47*F47*H47*B$1/C47/B$1</f>
        <v>#DIV/0!</v>
      </c>
      <c r="J47" t="e">
        <f>F47*B47*B$5*B$1/C47/1000</f>
        <v>#DIV/0!</v>
      </c>
    </row>
    <row r="48" spans="1:10" x14ac:dyDescent="0.35">
      <c r="A48" s="2" t="s">
        <v>165</v>
      </c>
      <c r="B48" s="2">
        <v>0.03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Glued laminated timber, UF bonded, dry area</v>
      </c>
      <c r="E48">
        <f>INDEX('[1]Component wise inventories'!I$2:I$170,MATCH($A48,'[1]Component wise inventories'!$A$2:$A$170,0))</f>
        <v>470</v>
      </c>
      <c r="F48">
        <f t="shared" ref="F48" si="38">E48</f>
        <v>470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0.44600000000000001</v>
      </c>
      <c r="I48">
        <f>B48*F48*H48*B$1/C48/B$1</f>
        <v>0.20962</v>
      </c>
      <c r="J48">
        <f t="shared" ref="J48" si="39">F48*B48*B$5*B$1/C48/1000</f>
        <v>2.9271599999999993</v>
      </c>
    </row>
    <row r="49" spans="1:10" x14ac:dyDescent="0.35">
      <c r="A49" s="2" t="s">
        <v>166</v>
      </c>
      <c r="B49" s="2">
        <v>0.08</v>
      </c>
      <c r="C49">
        <f>INDEX('[1]Component wise inventories'!B$2:B$170,MATCH($A49,'[1]Component wise inventories'!$A$2:$A$170,0))</f>
        <v>30</v>
      </c>
      <c r="D49" t="str">
        <f>INDEX('[1]Component wise inventories'!H$2:H$170,MATCH($A49,'[1]Component wise inventories'!$A$2:$A$170,0))</f>
        <v>Glued laminated timber, UF bonded, dry area</v>
      </c>
      <c r="E49">
        <f>INDEX('[1]Component wise inventories'!I$2:I$170,MATCH($A49,'[1]Component wise inventories'!$A$2:$A$170,0))</f>
        <v>470</v>
      </c>
      <c r="F49">
        <f>E49</f>
        <v>470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0.44600000000000001</v>
      </c>
      <c r="I49">
        <f t="shared" ref="I49" si="40">B49*F49*H49*B$1/C49/B$1</f>
        <v>0.55898666666666663</v>
      </c>
      <c r="J49">
        <f>F49*B49*B$5*B$1/C49/1000</f>
        <v>7.8057600000000003</v>
      </c>
    </row>
    <row r="50" spans="1:10" x14ac:dyDescent="0.35">
      <c r="A50" s="2" t="s">
        <v>167</v>
      </c>
      <c r="B50" s="2">
        <v>0.3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Glued laminated timber, UF bonded, dry area</v>
      </c>
      <c r="E50">
        <f>INDEX('[1]Component wise inventories'!I$2:I$170,MATCH($A50,'[1]Component wise inventories'!$A$2:$A$170,0))</f>
        <v>470</v>
      </c>
      <c r="F50">
        <f t="shared" ref="F50" si="41">E50</f>
        <v>470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0.44600000000000001</v>
      </c>
      <c r="I50">
        <f>B50*F50*H50*B$1/C50/B$1</f>
        <v>2.0962000000000001</v>
      </c>
      <c r="J50">
        <f t="shared" ref="J50" si="42">F50*B50*B$5*B$1/C50/1000</f>
        <v>29.271599999999999</v>
      </c>
    </row>
    <row r="51" spans="1:10" x14ac:dyDescent="0.35">
      <c r="I51" s="21" t="e">
        <f>SUM(I43:I50)</f>
        <v>#DIV/0!</v>
      </c>
    </row>
    <row r="52" spans="1:10" x14ac:dyDescent="0.35">
      <c r="A52" s="1" t="s">
        <v>152</v>
      </c>
      <c r="B52" s="1" t="s">
        <v>41</v>
      </c>
    </row>
    <row r="53" spans="1:10" x14ac:dyDescent="0.35">
      <c r="A53" s="2" t="s">
        <v>13</v>
      </c>
      <c r="B53" s="2">
        <v>85.12</v>
      </c>
    </row>
    <row r="54" spans="1:10" x14ac:dyDescent="0.35">
      <c r="A54" s="2" t="s">
        <v>162</v>
      </c>
      <c r="B54" s="2">
        <v>3.5000000000000003E-2</v>
      </c>
      <c r="C54">
        <f>INDEX('[1]Component wise inventories'!B$2:B$170,MATCH($A54,'[1]Component wise inventories'!$A$2:$A$170,0))</f>
        <v>0</v>
      </c>
      <c r="D54">
        <f>INDEX('[1]Component wise inventories'!H$2:H$170,MATCH($A54,'[1]Component wise inventories'!$A$2:$A$170,0))</f>
        <v>0</v>
      </c>
      <c r="E54">
        <f>INDEX('[1]Component wise inventories'!I$2:I$170,MATCH($A54,'[1]Component wise inventories'!$A$2:$A$170,0))</f>
        <v>0</v>
      </c>
      <c r="F54">
        <f>E54</f>
        <v>0</v>
      </c>
      <c r="G54">
        <f>INDEX('[1]Component wise inventories'!J$2:J$170,MATCH($A54,'[1]Component wise inventories'!$A$2:$A$170,0))</f>
        <v>0</v>
      </c>
      <c r="H54">
        <f>INDEX('[1]Component wise inventories'!K$2:K$170,MATCH($A54,'[1]Component wise inventories'!$A$2:$A$170,0))</f>
        <v>0</v>
      </c>
      <c r="I54" t="e">
        <f t="shared" ref="I54" si="43">B54*F54*H54*B$1/C54/B$1</f>
        <v>#DIV/0!</v>
      </c>
      <c r="J54" t="e">
        <f>F54*B54*B$5*B$1/C54/1000</f>
        <v>#DIV/0!</v>
      </c>
    </row>
    <row r="55" spans="1:10" x14ac:dyDescent="0.35">
      <c r="A55" s="2" t="s">
        <v>168</v>
      </c>
      <c r="B55" s="2">
        <v>1.7999999999999999E-2</v>
      </c>
      <c r="C55">
        <f>INDEX('[1]Component wise inventories'!B$2:B$170,MATCH($A55,'[1]Component wise inventories'!$A$2:$A$170,0))</f>
        <v>0</v>
      </c>
      <c r="D55">
        <f>INDEX('[1]Component wise inventories'!H$2:H$170,MATCH($A55,'[1]Component wise inventories'!$A$2:$A$170,0))</f>
        <v>0</v>
      </c>
      <c r="E55">
        <f>INDEX('[1]Component wise inventories'!I$2:I$170,MATCH($A55,'[1]Component wise inventories'!$A$2:$A$170,0))</f>
        <v>0</v>
      </c>
      <c r="F55">
        <f t="shared" ref="F55" si="44">E55</f>
        <v>0</v>
      </c>
      <c r="G55">
        <f>INDEX('[1]Component wise inventories'!J$2:J$170,MATCH($A55,'[1]Component wise inventories'!$A$2:$A$170,0))</f>
        <v>0</v>
      </c>
      <c r="H55">
        <f>INDEX('[1]Component wise inventories'!K$2:K$170,MATCH($A55,'[1]Component wise inventories'!$A$2:$A$170,0))</f>
        <v>0</v>
      </c>
      <c r="I55" t="e">
        <f>B55*F55*H55*B$1/C55/B$1</f>
        <v>#DIV/0!</v>
      </c>
      <c r="J55" t="e">
        <f t="shared" ref="J55" si="45">F55*B55*B$5*B$1/C55/1000</f>
        <v>#DIV/0!</v>
      </c>
    </row>
    <row r="56" spans="1:10" x14ac:dyDescent="0.35">
      <c r="A56" s="2" t="s">
        <v>157</v>
      </c>
      <c r="B56" s="2">
        <v>1.4999999999999999E-2</v>
      </c>
      <c r="C56">
        <f>INDEX('[1]Component wise inventories'!B$2:B$170,MATCH($A56,'[1]Component wise inventories'!$A$2:$A$170,0))</f>
        <v>0</v>
      </c>
      <c r="D56">
        <f>INDEX('[1]Component wise inventories'!H$2:H$170,MATCH($A56,'[1]Component wise inventories'!$A$2:$A$170,0))</f>
        <v>0</v>
      </c>
      <c r="E56">
        <f>INDEX('[1]Component wise inventories'!I$2:I$170,MATCH($A56,'[1]Component wise inventories'!$A$2:$A$170,0))</f>
        <v>0</v>
      </c>
      <c r="F56">
        <f>E56</f>
        <v>0</v>
      </c>
      <c r="G56">
        <f>INDEX('[1]Component wise inventories'!J$2:J$170,MATCH($A56,'[1]Component wise inventories'!$A$2:$A$170,0))</f>
        <v>0</v>
      </c>
      <c r="H56">
        <f>INDEX('[1]Component wise inventories'!K$2:K$170,MATCH($A56,'[1]Component wise inventories'!$A$2:$A$170,0))</f>
        <v>0</v>
      </c>
      <c r="I56" t="e">
        <f t="shared" ref="I56" si="46">B56*F56*H56*B$1/C56/B$1</f>
        <v>#DIV/0!</v>
      </c>
      <c r="J56" t="e">
        <f>F56*B56*B$5*B$1/C56/1000</f>
        <v>#DIV/0!</v>
      </c>
    </row>
    <row r="57" spans="1:10" x14ac:dyDescent="0.35">
      <c r="A57" s="2" t="s">
        <v>163</v>
      </c>
      <c r="B57" s="2">
        <v>0.01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Lime-cement/cement-lime plaster</v>
      </c>
      <c r="E57">
        <f>INDEX('[1]Component wise inventories'!I$2:I$170,MATCH($A57,'[1]Component wise inventories'!$A$2:$A$170,0))</f>
        <v>1550</v>
      </c>
      <c r="F57">
        <f t="shared" ref="F57" si="47">E57</f>
        <v>1550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0.247</v>
      </c>
      <c r="I57">
        <f>B57*F57*H57*B$1/C57/B$1</f>
        <v>6.3808333333333328E-2</v>
      </c>
      <c r="J57">
        <f t="shared" ref="J57" si="48">F57*B57*B$5*B$1/C57/1000</f>
        <v>1.6088999999999998</v>
      </c>
    </row>
    <row r="58" spans="1:10" x14ac:dyDescent="0.35">
      <c r="A58" s="2" t="s">
        <v>164</v>
      </c>
      <c r="B58" s="2">
        <v>1.7999999999999999E-2</v>
      </c>
      <c r="C58">
        <f>INDEX('[1]Component wise inventories'!B$2:B$170,MATCH($A58,'[1]Component wise inventories'!$A$2:$A$170,0))</f>
        <v>0</v>
      </c>
      <c r="D58">
        <f>INDEX('[1]Component wise inventories'!H$2:H$170,MATCH($A58,'[1]Component wise inventories'!$A$2:$A$170,0))</f>
        <v>0</v>
      </c>
      <c r="E58">
        <f>INDEX('[1]Component wise inventories'!I$2:I$170,MATCH($A58,'[1]Component wise inventories'!$A$2:$A$170,0))</f>
        <v>0</v>
      </c>
      <c r="F58">
        <f>E58</f>
        <v>0</v>
      </c>
      <c r="G58">
        <f>INDEX('[1]Component wise inventories'!J$2:J$170,MATCH($A58,'[1]Component wise inventories'!$A$2:$A$170,0))</f>
        <v>0</v>
      </c>
      <c r="H58">
        <f>INDEX('[1]Component wise inventories'!K$2:K$170,MATCH($A58,'[1]Component wise inventories'!$A$2:$A$170,0))</f>
        <v>0</v>
      </c>
      <c r="I58" t="e">
        <f t="shared" ref="I58" si="49">B58*F58*H58*B$1/C58/B$1</f>
        <v>#DIV/0!</v>
      </c>
      <c r="J58" t="e">
        <f>F58*B58*B$5*B$1/C58/1000</f>
        <v>#DIV/0!</v>
      </c>
    </row>
    <row r="59" spans="1:10" x14ac:dyDescent="0.35">
      <c r="A59" s="2" t="s">
        <v>165</v>
      </c>
      <c r="B59" s="2">
        <v>0.03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Glued laminated timber, UF bonded, dry area</v>
      </c>
      <c r="E59">
        <f>INDEX('[1]Component wise inventories'!I$2:I$170,MATCH($A59,'[1]Component wise inventories'!$A$2:$A$170,0))</f>
        <v>470</v>
      </c>
      <c r="F59">
        <f t="shared" ref="F59" si="50">E59</f>
        <v>470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0.44600000000000001</v>
      </c>
      <c r="I59">
        <f>B59*F59*H59*B$1/C59/B$1</f>
        <v>0.20962</v>
      </c>
      <c r="J59">
        <f t="shared" ref="J59" si="51">F59*B59*B$5*B$1/C59/1000</f>
        <v>2.9271599999999993</v>
      </c>
    </row>
    <row r="60" spans="1:10" x14ac:dyDescent="0.35">
      <c r="A60" s="2" t="s">
        <v>166</v>
      </c>
      <c r="B60" s="2">
        <v>0.08</v>
      </c>
      <c r="C60">
        <f>INDEX('[1]Component wise inventories'!B$2:B$170,MATCH($A60,'[1]Component wise inventories'!$A$2:$A$170,0))</f>
        <v>30</v>
      </c>
      <c r="D60" t="str">
        <f>INDEX('[1]Component wise inventories'!H$2:H$170,MATCH($A60,'[1]Component wise inventories'!$A$2:$A$170,0))</f>
        <v>Glued laminated timber, UF bonded, dry area</v>
      </c>
      <c r="E60">
        <f>INDEX('[1]Component wise inventories'!I$2:I$170,MATCH($A60,'[1]Component wise inventories'!$A$2:$A$170,0))</f>
        <v>470</v>
      </c>
      <c r="F60">
        <f>E60</f>
        <v>470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0.44600000000000001</v>
      </c>
      <c r="I60">
        <f t="shared" ref="I60" si="52">B60*F60*H60*B$1/C60/B$1</f>
        <v>0.55898666666666663</v>
      </c>
      <c r="J60">
        <f>F60*B60*B$5*B$1/C60/1000</f>
        <v>7.8057600000000003</v>
      </c>
    </row>
    <row r="61" spans="1:10" x14ac:dyDescent="0.35">
      <c r="A61" s="2" t="s">
        <v>167</v>
      </c>
      <c r="B61" s="2">
        <v>0.3</v>
      </c>
      <c r="C61">
        <f>INDEX('[1]Component wise inventories'!B$2:B$170,MATCH($A61,'[1]Component wise inventories'!$A$2:$A$170,0))</f>
        <v>30</v>
      </c>
      <c r="D61" t="str">
        <f>INDEX('[1]Component wise inventories'!H$2:H$170,MATCH($A61,'[1]Component wise inventories'!$A$2:$A$170,0))</f>
        <v>Glued laminated timber, UF bonded, dry area</v>
      </c>
      <c r="E61">
        <f>INDEX('[1]Component wise inventories'!I$2:I$170,MATCH($A61,'[1]Component wise inventories'!$A$2:$A$170,0))</f>
        <v>470</v>
      </c>
      <c r="F61">
        <f t="shared" ref="F61" si="53">E61</f>
        <v>470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0.44600000000000001</v>
      </c>
      <c r="I61">
        <f>B61*F61*H61*B$1/C61/B$1</f>
        <v>2.0962000000000001</v>
      </c>
      <c r="J61">
        <f t="shared" ref="J61" si="54">F61*B61*B$5*B$1/C61/1000</f>
        <v>29.271599999999999</v>
      </c>
    </row>
    <row r="62" spans="1:10" x14ac:dyDescent="0.35">
      <c r="I62" s="21" t="e">
        <f>SUM(I54:I61)</f>
        <v>#DIV/0!</v>
      </c>
    </row>
    <row r="63" spans="1:10" x14ac:dyDescent="0.35">
      <c r="A63" s="1" t="s">
        <v>152</v>
      </c>
      <c r="B63" s="1" t="s">
        <v>46</v>
      </c>
    </row>
    <row r="64" spans="1:10" x14ac:dyDescent="0.35">
      <c r="A64" s="2" t="s">
        <v>13</v>
      </c>
      <c r="B64" s="2">
        <v>43.65</v>
      </c>
    </row>
    <row r="65" spans="1:10" x14ac:dyDescent="0.35">
      <c r="A65" s="2" t="s">
        <v>169</v>
      </c>
      <c r="B65" s="2">
        <v>0.2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civil engineering concrete (without reinforcement)</v>
      </c>
      <c r="E65">
        <f>INDEX('[1]Component wise inventories'!I$2:I$170,MATCH($A65,'[1]Component wise inventories'!$A$2:$A$170,0))</f>
        <v>2350</v>
      </c>
      <c r="F65">
        <f>E65</f>
        <v>2350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1.4E-2</v>
      </c>
      <c r="I65">
        <f t="shared" ref="I65:I66" si="55">B65*F65*H65*B$1/C65/B$1</f>
        <v>0.10966666666666666</v>
      </c>
      <c r="J65">
        <f>F65*B65*B$5*B$1/C65/1000</f>
        <v>48.786000000000001</v>
      </c>
    </row>
    <row r="66" spans="1:10" x14ac:dyDescent="0.35">
      <c r="A66" s="2" t="s">
        <v>170</v>
      </c>
      <c r="B66" s="2">
        <v>0.38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foam glass</v>
      </c>
      <c r="E66" s="34">
        <v>130</v>
      </c>
      <c r="F66">
        <f>E66</f>
        <v>130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1.17</v>
      </c>
      <c r="I66">
        <f t="shared" si="55"/>
        <v>0.96329999999999993</v>
      </c>
      <c r="J66">
        <f>F66*B66*B$5*B$1/C66/1000</f>
        <v>5.1277199999999992</v>
      </c>
    </row>
    <row r="67" spans="1:10" x14ac:dyDescent="0.35">
      <c r="A67" s="2" t="s">
        <v>163</v>
      </c>
      <c r="B67" s="2">
        <v>2.5000000000000001E-2</v>
      </c>
      <c r="C67">
        <f>INDEX('[1]Component wise inventories'!B$2:B$170,MATCH($A67,'[1]Component wise inventories'!$A$2:$A$170,0))</f>
        <v>60</v>
      </c>
      <c r="D67" t="str">
        <f>INDEX('[1]Component wise inventories'!H$2:H$170,MATCH($A67,'[1]Component wise inventories'!$A$2:$A$170,0))</f>
        <v>Lime-cement/cement-lime plaster</v>
      </c>
      <c r="E67">
        <f>INDEX('[1]Component wise inventories'!I$2:I$170,MATCH($A67,'[1]Component wise inventories'!$A$2:$A$170,0))</f>
        <v>1550</v>
      </c>
      <c r="F67">
        <f t="shared" ref="F67" si="56">E67</f>
        <v>1550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0.247</v>
      </c>
      <c r="I67">
        <f>B67*F67*H67*B$1/C67/B$1</f>
        <v>0.15952083333333331</v>
      </c>
      <c r="J67">
        <f t="shared" ref="J67" si="57">F67*B67*B$5*B$1/C67/1000</f>
        <v>4.0222499999999997</v>
      </c>
    </row>
    <row r="68" spans="1:10" x14ac:dyDescent="0.35">
      <c r="I68" s="21">
        <f>SUM(I65:I67)</f>
        <v>1.2324875</v>
      </c>
    </row>
    <row r="69" spans="1:10" x14ac:dyDescent="0.35">
      <c r="A69" s="1" t="s">
        <v>152</v>
      </c>
      <c r="B69" s="1" t="s">
        <v>48</v>
      </c>
    </row>
    <row r="70" spans="1:10" x14ac:dyDescent="0.35">
      <c r="A70" s="2" t="s">
        <v>13</v>
      </c>
      <c r="B70" s="2">
        <v>130.16</v>
      </c>
    </row>
    <row r="71" spans="1:10" x14ac:dyDescent="0.35">
      <c r="A71" s="2" t="s">
        <v>157</v>
      </c>
      <c r="B71" s="2">
        <v>2.5000000000000001E-2</v>
      </c>
      <c r="C71">
        <f>INDEX('[1]Component wise inventories'!B$2:B$170,MATCH($A71,'[1]Component wise inventories'!$A$2:$A$170,0))</f>
        <v>0</v>
      </c>
      <c r="D71">
        <f>INDEX('[1]Component wise inventories'!H$2:H$170,MATCH($A71,'[1]Component wise inventories'!$A$2:$A$170,0))</f>
        <v>0</v>
      </c>
      <c r="E71">
        <f>INDEX('[1]Component wise inventories'!I$2:I$170,MATCH($A71,'[1]Component wise inventories'!$A$2:$A$170,0))</f>
        <v>0</v>
      </c>
      <c r="F71">
        <f>E71</f>
        <v>0</v>
      </c>
      <c r="G71">
        <f>INDEX('[1]Component wise inventories'!J$2:J$170,MATCH($A71,'[1]Component wise inventories'!$A$2:$A$170,0))</f>
        <v>0</v>
      </c>
      <c r="H71">
        <f>INDEX('[1]Component wise inventories'!K$2:K$170,MATCH($A71,'[1]Component wise inventories'!$A$2:$A$170,0))</f>
        <v>0</v>
      </c>
      <c r="I71" t="e">
        <f t="shared" ref="I71" si="58">B71*F71*H71*B$1/C71/B$1</f>
        <v>#DIV/0!</v>
      </c>
      <c r="J71" t="e">
        <f>F71*B71*B$5*B$1/C71/1000</f>
        <v>#DIV/0!</v>
      </c>
    </row>
    <row r="72" spans="1:10" x14ac:dyDescent="0.35">
      <c r="A72" s="2" t="s">
        <v>171</v>
      </c>
      <c r="B72" s="2">
        <v>0.12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 t="shared" ref="F72" si="59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>B72*F72*H72*B$1/C72/B$1</f>
        <v>0.83848</v>
      </c>
      <c r="J72">
        <f t="shared" ref="J72" si="60">F72*B72*B$5*B$1/C72/1000</f>
        <v>11.708639999999997</v>
      </c>
    </row>
    <row r="73" spans="1:10" x14ac:dyDescent="0.35">
      <c r="I73" s="21" t="e">
        <f>SUM(I70:I72)</f>
        <v>#DIV/0!</v>
      </c>
    </row>
    <row r="74" spans="1:10" x14ac:dyDescent="0.35">
      <c r="A74" s="1" t="s">
        <v>152</v>
      </c>
      <c r="B74" s="1" t="s">
        <v>49</v>
      </c>
    </row>
    <row r="75" spans="1:10" x14ac:dyDescent="0.35">
      <c r="A75" s="2" t="s">
        <v>13</v>
      </c>
      <c r="B75" s="2">
        <v>95.34</v>
      </c>
    </row>
    <row r="76" spans="1:10" x14ac:dyDescent="0.35">
      <c r="A76" s="2" t="s">
        <v>169</v>
      </c>
      <c r="B76" s="2">
        <v>0.18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civil engineering concrete (without reinforcement)</v>
      </c>
      <c r="E76">
        <f>INDEX('[1]Component wise inventories'!I$2:I$170,MATCH($A76,'[1]Component wise inventories'!$A$2:$A$170,0))</f>
        <v>2350</v>
      </c>
      <c r="F76">
        <f>E76</f>
        <v>2350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1.4E-2</v>
      </c>
      <c r="I76">
        <f t="shared" ref="I76" si="61">B76*F76*H76*B$1/C76/B$1</f>
        <v>9.8699999999999996E-2</v>
      </c>
      <c r="J76">
        <f>F76*B76*B$5*B$1/C76/1000</f>
        <v>43.907400000000003</v>
      </c>
    </row>
    <row r="77" spans="1:10" x14ac:dyDescent="0.35">
      <c r="C77"/>
      <c r="D77"/>
      <c r="E77"/>
      <c r="F77"/>
      <c r="G77"/>
      <c r="H77"/>
      <c r="I77" s="21">
        <f>SUM(I74:I76)</f>
        <v>9.8699999999999996E-2</v>
      </c>
      <c r="J77"/>
    </row>
    <row r="78" spans="1:10" x14ac:dyDescent="0.35">
      <c r="A78" s="1" t="s">
        <v>152</v>
      </c>
      <c r="B78" s="1" t="s">
        <v>52</v>
      </c>
    </row>
    <row r="79" spans="1:10" x14ac:dyDescent="0.35">
      <c r="A79" s="2" t="s">
        <v>13</v>
      </c>
      <c r="B79" s="2">
        <v>132</v>
      </c>
    </row>
    <row r="80" spans="1:10" x14ac:dyDescent="0.35">
      <c r="A80" s="2" t="s">
        <v>153</v>
      </c>
      <c r="B80" s="2">
        <v>3.0000000000000001E-3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Bitumen emulsion, 1 coat</v>
      </c>
      <c r="E80">
        <f>INDEX('[1]Component wise inventories'!I$2:I$170,MATCH($A80,'[1]Component wise inventories'!$A$2:$A$170,0))</f>
        <v>0.25</v>
      </c>
      <c r="F80">
        <f>E80</f>
        <v>0.25</v>
      </c>
      <c r="G80" t="str">
        <f>INDEX('[1]Component wise inventories'!J$2:J$170,MATCH($A80,'[1]Component wise inventories'!$A$2:$A$170,0))</f>
        <v xml:space="preserve">m2 </v>
      </c>
      <c r="H80">
        <f>INDEX('[1]Component wise inventories'!K$2:K$170,MATCH($A80,'[1]Component wise inventories'!$A$2:$A$170,0))</f>
        <v>0.70599999999999996</v>
      </c>
      <c r="I80">
        <f t="shared" ref="I80" si="62">B80*F80*H80*B$1/C80/B$1</f>
        <v>8.8250000000000011E-6</v>
      </c>
      <c r="J80">
        <f>F80*B80*B$5*B$1/C80/1000</f>
        <v>7.7850000000000008E-5</v>
      </c>
    </row>
    <row r="81" spans="1:10" x14ac:dyDescent="0.35">
      <c r="A81" s="2" t="s">
        <v>172</v>
      </c>
      <c r="B81" s="2">
        <v>0.22</v>
      </c>
      <c r="C81">
        <f>INDEX('[1]Component wise inventories'!B$2:B$170,MATCH($A81,'[1]Component wise inventories'!$A$2:$A$170,0))</f>
        <v>0</v>
      </c>
      <c r="D81">
        <f>INDEX('[1]Component wise inventories'!H$2:H$170,MATCH($A81,'[1]Component wise inventories'!$A$2:$A$170,0))</f>
        <v>0</v>
      </c>
      <c r="E81">
        <f>INDEX('[1]Component wise inventories'!I$2:I$170,MATCH($A81,'[1]Component wise inventories'!$A$2:$A$170,0))</f>
        <v>0</v>
      </c>
      <c r="F81">
        <f t="shared" ref="F81" si="63">E81</f>
        <v>0</v>
      </c>
      <c r="G81">
        <f>INDEX('[1]Component wise inventories'!J$2:J$170,MATCH($A81,'[1]Component wise inventories'!$A$2:$A$170,0))</f>
        <v>0</v>
      </c>
      <c r="H81">
        <f>INDEX('[1]Component wise inventories'!K$2:K$170,MATCH($A81,'[1]Component wise inventories'!$A$2:$A$170,0))</f>
        <v>0</v>
      </c>
      <c r="I81" t="e">
        <f>B81*F81*H81*B$1/C81/B$1</f>
        <v>#DIV/0!</v>
      </c>
      <c r="J81" t="e">
        <f t="shared" ref="J81" si="64">F81*B81*B$5*B$1/C81/1000</f>
        <v>#DIV/0!</v>
      </c>
    </row>
    <row r="82" spans="1:10" x14ac:dyDescent="0.35">
      <c r="A82" s="2" t="s">
        <v>173</v>
      </c>
      <c r="B82" s="2">
        <v>0.06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broken gravel</v>
      </c>
      <c r="E82">
        <f>INDEX('[1]Component wise inventories'!I$2:I$170,MATCH($A82,'[1]Component wise inventories'!$A$2:$A$170,0))</f>
        <v>2000</v>
      </c>
      <c r="F82">
        <f>E82</f>
        <v>2000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1.2999999999999999E-2</v>
      </c>
      <c r="I82">
        <f t="shared" ref="I82" si="65">B82*F82*H82*B$1/C82/B$1</f>
        <v>2.5999999999999999E-2</v>
      </c>
      <c r="J82">
        <f>F82*B82*B$5*B$1/C82/1000</f>
        <v>12.456</v>
      </c>
    </row>
    <row r="83" spans="1:10" x14ac:dyDescent="0.35">
      <c r="A83" s="2" t="s">
        <v>157</v>
      </c>
      <c r="B83" s="2">
        <v>1.2500000000000001E-2</v>
      </c>
      <c r="C83">
        <f>INDEX('[1]Component wise inventories'!B$2:B$170,MATCH($A83,'[1]Component wise inventories'!$A$2:$A$170,0))</f>
        <v>0</v>
      </c>
      <c r="D83">
        <f>INDEX('[1]Component wise inventories'!H$2:H$170,MATCH($A83,'[1]Component wise inventories'!$A$2:$A$170,0))</f>
        <v>0</v>
      </c>
      <c r="E83">
        <f>INDEX('[1]Component wise inventories'!I$2:I$170,MATCH($A83,'[1]Component wise inventories'!$A$2:$A$170,0))</f>
        <v>0</v>
      </c>
      <c r="F83">
        <f t="shared" ref="F83" si="66">E83</f>
        <v>0</v>
      </c>
      <c r="G83">
        <f>INDEX('[1]Component wise inventories'!J$2:J$170,MATCH($A83,'[1]Component wise inventories'!$A$2:$A$170,0))</f>
        <v>0</v>
      </c>
      <c r="H83">
        <f>INDEX('[1]Component wise inventories'!K$2:K$170,MATCH($A83,'[1]Component wise inventories'!$A$2:$A$170,0))</f>
        <v>0</v>
      </c>
      <c r="I83" t="e">
        <f>B83*F83*H83*B$1/C83/B$1</f>
        <v>#DIV/0!</v>
      </c>
      <c r="J83" t="e">
        <f t="shared" ref="J83" si="67">F83*B83*B$5*B$1/C83/1000</f>
        <v>#DIV/0!</v>
      </c>
    </row>
    <row r="84" spans="1:10" x14ac:dyDescent="0.35">
      <c r="A84" s="2" t="s">
        <v>116</v>
      </c>
      <c r="B84" s="2">
        <v>2.5000000000000001E-3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Polyethylene fleece (PE)</v>
      </c>
      <c r="E84">
        <f>INDEX('[1]Component wise inventories'!I$2:I$170,MATCH($A84,'[1]Component wise inventories'!$A$2:$A$170,0))</f>
        <v>920</v>
      </c>
      <c r="F84">
        <f>E84</f>
        <v>920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5.53</v>
      </c>
      <c r="I84">
        <f t="shared" ref="I84" si="68">B84*F84*H84*B$1/C84/B$1</f>
        <v>0.42396666666666671</v>
      </c>
      <c r="J84">
        <f>F84*B84*B$5*B$1/C84/1000</f>
        <v>0.47748000000000007</v>
      </c>
    </row>
    <row r="85" spans="1:10" x14ac:dyDescent="0.35">
      <c r="A85" s="2" t="s">
        <v>158</v>
      </c>
      <c r="B85" s="2">
        <v>0.01</v>
      </c>
      <c r="C85">
        <f>INDEX('[1]Component wise inventories'!B$2:B$170,MATCH($A85,'[1]Component wise inventories'!$A$2:$A$170,0))</f>
        <v>0</v>
      </c>
      <c r="D85">
        <f>INDEX('[1]Component wise inventories'!H$2:H$170,MATCH($A85,'[1]Component wise inventories'!$A$2:$A$170,0))</f>
        <v>0</v>
      </c>
      <c r="E85">
        <f>INDEX('[1]Component wise inventories'!I$2:I$170,MATCH($A85,'[1]Component wise inventories'!$A$2:$A$170,0))</f>
        <v>0</v>
      </c>
      <c r="F85">
        <f t="shared" ref="F85" si="69">E85</f>
        <v>0</v>
      </c>
      <c r="G85">
        <f>INDEX('[1]Component wise inventories'!J$2:J$170,MATCH($A85,'[1]Component wise inventories'!$A$2:$A$170,0))</f>
        <v>0</v>
      </c>
      <c r="H85">
        <f>INDEX('[1]Component wise inventories'!K$2:K$170,MATCH($A85,'[1]Component wise inventories'!$A$2:$A$170,0))</f>
        <v>0</v>
      </c>
      <c r="I85" t="e">
        <f>B85*F85*H85*B$1/C85/B$1</f>
        <v>#DIV/0!</v>
      </c>
      <c r="J85" t="e">
        <f t="shared" ref="J85" si="70">F85*B85*B$5*B$1/C85/1000</f>
        <v>#DIV/0!</v>
      </c>
    </row>
    <row r="86" spans="1:10" x14ac:dyDescent="0.35">
      <c r="A86" s="2" t="s">
        <v>174</v>
      </c>
      <c r="B86" s="2">
        <v>0.1</v>
      </c>
      <c r="C86">
        <f>INDEX('[1]Component wise inventories'!B$2:B$170,MATCH($A86,'[1]Component wise inventories'!$A$2:$A$170,0))</f>
        <v>30</v>
      </c>
      <c r="D86">
        <f>INDEX('[1]Component wise inventories'!H$2:H$170,MATCH($A86,'[1]Component wise inventories'!$A$2:$A$170,0))</f>
        <v>0</v>
      </c>
      <c r="E86">
        <f>INDEX('[1]Component wise inventories'!I$2:I$170,MATCH($A86,'[1]Component wise inventories'!$A$2:$A$170,0))</f>
        <v>0</v>
      </c>
      <c r="F86">
        <f>E86</f>
        <v>0</v>
      </c>
      <c r="G86">
        <f>INDEX('[1]Component wise inventories'!J$2:J$170,MATCH($A86,'[1]Component wise inventories'!$A$2:$A$170,0))</f>
        <v>0</v>
      </c>
      <c r="H86">
        <f>INDEX('[1]Component wise inventories'!K$2:K$170,MATCH($A86,'[1]Component wise inventories'!$A$2:$A$170,0))</f>
        <v>0</v>
      </c>
      <c r="I86">
        <f t="shared" ref="I86" si="71">B86*F86*H86*B$1/C86/B$1</f>
        <v>0</v>
      </c>
      <c r="J86">
        <f>F86*B86*B$5*B$1/C86/1000</f>
        <v>0</v>
      </c>
    </row>
    <row r="87" spans="1:10" x14ac:dyDescent="0.35">
      <c r="A87" s="2" t="s">
        <v>175</v>
      </c>
      <c r="B87" s="2">
        <v>0.24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Glued laminated timber, UF bonded, dry area</v>
      </c>
      <c r="E87">
        <f>INDEX('[1]Component wise inventories'!I$2:I$170,MATCH($A87,'[1]Component wise inventories'!$A$2:$A$170,0))</f>
        <v>470</v>
      </c>
      <c r="F87">
        <f t="shared" ref="F87" si="72">E87</f>
        <v>470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0.44600000000000001</v>
      </c>
      <c r="I87">
        <f>B87*F87*H87*B$1/C87/B$1</f>
        <v>1.67696</v>
      </c>
      <c r="J87">
        <f t="shared" ref="J87" si="73">F87*B87*B$5*B$1/C87/1000</f>
        <v>23.417279999999995</v>
      </c>
    </row>
    <row r="88" spans="1:10" x14ac:dyDescent="0.35">
      <c r="A88" s="2" t="s">
        <v>176</v>
      </c>
      <c r="B88" s="2">
        <v>0.35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Glued laminated timber, UF bonded, dry area</v>
      </c>
      <c r="E88">
        <f>INDEX('[1]Component wise inventories'!I$2:I$170,MATCH($A88,'[1]Component wise inventories'!$A$2:$A$170,0))</f>
        <v>470</v>
      </c>
      <c r="F88">
        <f>E88</f>
        <v>470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0.44600000000000001</v>
      </c>
      <c r="I88">
        <f t="shared" ref="I88" si="74">B88*F88*H88*B$1/C88/B$1</f>
        <v>2.4455666666666667</v>
      </c>
      <c r="J88">
        <f>F88*B88*B$5*B$1/C88/1000</f>
        <v>34.150199999999998</v>
      </c>
    </row>
    <row r="89" spans="1:10" x14ac:dyDescent="0.35">
      <c r="A89" s="2" t="s">
        <v>93</v>
      </c>
      <c r="B89" s="2">
        <v>2.0000000000000001E-4</v>
      </c>
      <c r="C89">
        <f>INDEX('[1]Component wise inventories'!B$2:B$170,MATCH($A89,'[1]Component wise inventories'!$A$2:$A$170,0))</f>
        <v>30</v>
      </c>
      <c r="D89" t="str">
        <f>INDEX('[1]Component wise inventories'!H$2:H$170,MATCH($A89,'[1]Component wise inventories'!$A$2:$A$170,0))</f>
        <v>Polyethylene (PE) vapor barrier</v>
      </c>
      <c r="E89">
        <f>INDEX('[1]Component wise inventories'!I$2:I$170,MATCH($A89,'[1]Component wise inventories'!$A$2:$A$170,0))</f>
        <v>920</v>
      </c>
      <c r="F89">
        <f t="shared" ref="F89" si="75">E89</f>
        <v>920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5.33</v>
      </c>
      <c r="I89">
        <f>B89*F89*H89*B$1/C89/B$1</f>
        <v>3.2690666666666666E-2</v>
      </c>
      <c r="J89">
        <f t="shared" ref="J89" si="76">F89*B89*B$5*B$1/C89/1000</f>
        <v>3.81984E-2</v>
      </c>
    </row>
    <row r="90" spans="1:10" x14ac:dyDescent="0.35">
      <c r="I90" s="21" t="e">
        <f>SUM(I80:I89)</f>
        <v>#DIV/0!</v>
      </c>
    </row>
    <row r="91" spans="1:10" x14ac:dyDescent="0.35">
      <c r="A91" s="1" t="s">
        <v>152</v>
      </c>
      <c r="B91" s="1" t="s">
        <v>54</v>
      </c>
    </row>
    <row r="92" spans="1:10" x14ac:dyDescent="0.35">
      <c r="A92" s="2" t="s">
        <v>13</v>
      </c>
      <c r="B92" s="2">
        <v>62</v>
      </c>
    </row>
    <row r="93" spans="1:10" x14ac:dyDescent="0.35">
      <c r="A93" s="2" t="s">
        <v>168</v>
      </c>
      <c r="B93" s="2">
        <v>1.7999999999999999E-2</v>
      </c>
      <c r="C93">
        <f>INDEX('[1]Component wise inventories'!B$2:B$170,MATCH($A93,'[1]Component wise inventories'!$A$2:$A$170,0))</f>
        <v>0</v>
      </c>
      <c r="D93">
        <f>INDEX('[1]Component wise inventories'!H$2:H$170,MATCH($A93,'[1]Component wise inventories'!$A$2:$A$170,0))</f>
        <v>0</v>
      </c>
      <c r="E93">
        <f>INDEX('[1]Component wise inventories'!I$2:I$170,MATCH($A93,'[1]Component wise inventories'!$A$2:$A$170,0))</f>
        <v>0</v>
      </c>
      <c r="F93">
        <f>E93</f>
        <v>0</v>
      </c>
      <c r="G93">
        <f>INDEX('[1]Component wise inventories'!J$2:J$170,MATCH($A93,'[1]Component wise inventories'!$A$2:$A$170,0))</f>
        <v>0</v>
      </c>
      <c r="H93">
        <f>INDEX('[1]Component wise inventories'!K$2:K$170,MATCH($A93,'[1]Component wise inventories'!$A$2:$A$170,0))</f>
        <v>0</v>
      </c>
      <c r="I93" t="e">
        <f t="shared" ref="I93:I94" si="77">B93*F93*H93*B$1/C93/B$1</f>
        <v>#DIV/0!</v>
      </c>
      <c r="J93" t="e">
        <f>F93*B93*B$5*B$1/C93/1000</f>
        <v>#DIV/0!</v>
      </c>
    </row>
    <row r="94" spans="1:10" x14ac:dyDescent="0.35">
      <c r="A94" s="2" t="s">
        <v>173</v>
      </c>
      <c r="B94" s="2">
        <v>0.03</v>
      </c>
      <c r="C94">
        <f>INDEX('[1]Component wise inventories'!B$2:B$170,MATCH($A94,'[1]Component wise inventories'!$A$2:$A$170,0))</f>
        <v>60</v>
      </c>
      <c r="D94" t="str">
        <f>INDEX('[1]Component wise inventories'!H$2:H$170,MATCH($A94,'[1]Component wise inventories'!$A$2:$A$170,0))</f>
        <v>broken gravel</v>
      </c>
      <c r="E94">
        <f>INDEX('[1]Component wise inventories'!I$2:I$170,MATCH($A94,'[1]Component wise inventories'!$A$2:$A$170,0))</f>
        <v>2000</v>
      </c>
      <c r="F94">
        <f>E94</f>
        <v>2000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1.2999999999999999E-2</v>
      </c>
      <c r="I94">
        <f t="shared" si="77"/>
        <v>1.2999999999999999E-2</v>
      </c>
      <c r="J94">
        <f>F94*B94*B$5*B$1/C94/1000</f>
        <v>6.2279999999999998</v>
      </c>
    </row>
    <row r="95" spans="1:10" x14ac:dyDescent="0.35">
      <c r="A95" s="2" t="s">
        <v>177</v>
      </c>
      <c r="B95" s="2">
        <v>0.03</v>
      </c>
      <c r="C95">
        <f>INDEX('[1]Component wise inventories'!B$2:B$170,MATCH($A95,'[1]Component wise inventories'!$A$2:$A$170,0))</f>
        <v>30</v>
      </c>
      <c r="D95" t="str">
        <f>INDEX('[1]Component wise inventories'!H$2:H$170,MATCH($A95,'[1]Component wise inventories'!$A$2:$A$170,0))</f>
        <v>Glued laminated timber, UF bonded, dry area</v>
      </c>
      <c r="E95">
        <f>INDEX('[1]Component wise inventories'!I$2:I$170,MATCH($A95,'[1]Component wise inventories'!$A$2:$A$170,0))</f>
        <v>470</v>
      </c>
      <c r="F95">
        <f t="shared" ref="F95" si="78">E95</f>
        <v>470</v>
      </c>
      <c r="G95" t="str">
        <f>INDEX('[1]Component wise inventories'!J$2:J$170,MATCH($A95,'[1]Component wise inventories'!$A$2:$A$170,0))</f>
        <v xml:space="preserve">kg </v>
      </c>
      <c r="H95">
        <f>INDEX('[1]Component wise inventories'!K$2:K$170,MATCH($A95,'[1]Component wise inventories'!$A$2:$A$170,0))</f>
        <v>0.44600000000000001</v>
      </c>
      <c r="I95">
        <f>B95*F95*H95*B$1/C95/B$1</f>
        <v>0.20962</v>
      </c>
      <c r="J95">
        <f t="shared" ref="J95" si="79">F95*B95*B$5*B$1/C95/1000</f>
        <v>2.9271599999999993</v>
      </c>
    </row>
    <row r="96" spans="1:10" x14ac:dyDescent="0.35">
      <c r="I96" s="21" t="e">
        <f>SUM(I93:I95)</f>
        <v>#DIV/0!</v>
      </c>
    </row>
    <row r="97" spans="1:11" x14ac:dyDescent="0.35">
      <c r="A97" s="1" t="s">
        <v>152</v>
      </c>
      <c r="B97" s="1" t="s">
        <v>178</v>
      </c>
    </row>
    <row r="98" spans="1:11" x14ac:dyDescent="0.35">
      <c r="A98" s="2" t="s">
        <v>179</v>
      </c>
      <c r="B98" s="10">
        <v>0.05</v>
      </c>
      <c r="C98">
        <f>INDEX('[1]Component wise inventories'!B$2:B$170,MATCH($A98,'[1]Component wise inventories'!$A$2:$A$170,0))</f>
        <v>0</v>
      </c>
      <c r="D98">
        <f>INDEX('[1]Component wise inventories'!H$2:H$170,MATCH($A98,'[1]Component wise inventories'!$A$2:$A$170,0))</f>
        <v>0</v>
      </c>
      <c r="E98" s="34">
        <f>INDEX('[1]Component wise inventories'!I$2:I$170,MATCH($A98,'[1]Component wise inventories'!$A$2:$A$170,0))</f>
        <v>0</v>
      </c>
      <c r="F98">
        <f>E98</f>
        <v>0</v>
      </c>
      <c r="G98">
        <f>INDEX('[1]Component wise inventories'!J$2:J$170,MATCH($A98,'[1]Component wise inventories'!$A$2:$A$170,0))</f>
        <v>0</v>
      </c>
      <c r="H98">
        <f>INDEX('[1]Component wise inventories'!K$2:K$170,MATCH($A98,'[1]Component wise inventories'!$A$2:$A$170,0))</f>
        <v>0</v>
      </c>
      <c r="I98" t="e">
        <f t="shared" ref="I98" si="80">B98*F98*H98*B$1/C98/B$1</f>
        <v>#DIV/0!</v>
      </c>
      <c r="J98" t="e">
        <f>F98*B98*B$5*B$1/C98/1000</f>
        <v>#DIV/0!</v>
      </c>
    </row>
    <row r="99" spans="1:11" x14ac:dyDescent="0.35">
      <c r="C99"/>
      <c r="D99"/>
      <c r="E99"/>
      <c r="F99"/>
      <c r="G99"/>
      <c r="H99"/>
      <c r="I99" s="21" t="e">
        <f>SUM(I97:I98)</f>
        <v>#DIV/0!</v>
      </c>
      <c r="J99"/>
    </row>
    <row r="100" spans="1:11" x14ac:dyDescent="0.35">
      <c r="A100" s="1" t="s">
        <v>152</v>
      </c>
      <c r="B100" s="1" t="s">
        <v>180</v>
      </c>
    </row>
    <row r="101" spans="1:11" x14ac:dyDescent="0.35">
      <c r="A101" s="2" t="s">
        <v>179</v>
      </c>
      <c r="B101" s="10">
        <v>0.1</v>
      </c>
      <c r="C101">
        <f>INDEX('[1]Component wise inventories'!B$2:B$170,MATCH($A101,'[1]Component wise inventories'!$A$2:$A$170,0))</f>
        <v>0</v>
      </c>
      <c r="D101">
        <f>INDEX('[1]Component wise inventories'!H$2:H$170,MATCH($A101,'[1]Component wise inventories'!$A$2:$A$170,0))</f>
        <v>0</v>
      </c>
      <c r="E101" s="34">
        <f>INDEX('[1]Component wise inventories'!I$2:I$170,MATCH($A101,'[1]Component wise inventories'!$A$2:$A$170,0))</f>
        <v>0</v>
      </c>
      <c r="F101">
        <f>E101</f>
        <v>0</v>
      </c>
      <c r="G101">
        <f>INDEX('[1]Component wise inventories'!J$2:J$170,MATCH($A101,'[1]Component wise inventories'!$A$2:$A$170,0))</f>
        <v>0</v>
      </c>
      <c r="H101">
        <f>INDEX('[1]Component wise inventories'!K$2:K$170,MATCH($A101,'[1]Component wise inventories'!$A$2:$A$170,0))</f>
        <v>0</v>
      </c>
      <c r="I101" t="e">
        <f t="shared" ref="I101" si="81">B101*F101*H101*B$1/C101/B$1</f>
        <v>#DIV/0!</v>
      </c>
      <c r="J101" t="e">
        <f>F101*B101*B$5*B$1/C101/1000</f>
        <v>#DIV/0!</v>
      </c>
    </row>
    <row r="102" spans="1:11" x14ac:dyDescent="0.35">
      <c r="C102"/>
      <c r="D102"/>
      <c r="E102"/>
      <c r="F102"/>
      <c r="G102"/>
      <c r="H102"/>
      <c r="I102" s="21" t="e">
        <f>SUM(I100:I101)</f>
        <v>#DIV/0!</v>
      </c>
      <c r="J102"/>
    </row>
    <row r="103" spans="1:11" x14ac:dyDescent="0.35">
      <c r="A103" s="1" t="s">
        <v>152</v>
      </c>
      <c r="B103" s="1" t="s">
        <v>61</v>
      </c>
    </row>
    <row r="104" spans="1:11" x14ac:dyDescent="0.35">
      <c r="A104" s="1" t="s">
        <v>13</v>
      </c>
      <c r="B104" s="1">
        <v>6.36</v>
      </c>
    </row>
    <row r="105" spans="1:11" x14ac:dyDescent="0.35">
      <c r="A105" s="1" t="s">
        <v>62</v>
      </c>
      <c r="B105" s="1"/>
      <c r="C105">
        <f>INDEX('[1]Component wise inventories'!B$2:B$203,MATCH($A105,'[1]Component wise inventories'!$A$2:$A$203,0))</f>
        <v>30</v>
      </c>
      <c r="D105" t="str">
        <f>INDEX('[1]Component wise inventories'!H$2:H$203,MATCH($A105,'[1]Component wise inventories'!$A$2:$A$203,0))</f>
        <v>Exterior door, wood, aluminium-clad</v>
      </c>
      <c r="E105" t="str">
        <f>INDEX('[1]Component wise inventories'!I$2:I$203,MATCH($A105,'[1]Component wise inventories'!$A$2:$A$203,0))</f>
        <v xml:space="preserve">- </v>
      </c>
      <c r="F105" t="str">
        <f>E105</f>
        <v xml:space="preserve">- </v>
      </c>
      <c r="G105" t="str">
        <f>INDEX('[1]Component wise inventories'!J$2:J$203,MATCH($A105,'[1]Component wise inventories'!$A$2:$A$203,0))</f>
        <v xml:space="preserve">m2 </v>
      </c>
      <c r="H105">
        <f>INDEX('[1]Component wise inventories'!K$2:K$203,MATCH($A105,'[1]Component wise inventories'!$A$2:$A$203,0))</f>
        <v>77.599999999999994</v>
      </c>
      <c r="I105" s="21">
        <f>H105*B$1/C105/B$1*B104/B113</f>
        <v>4.3987165775401071E-2</v>
      </c>
    </row>
    <row r="106" spans="1:11" x14ac:dyDescent="0.35">
      <c r="A106" s="1"/>
      <c r="B106" s="1"/>
    </row>
    <row r="107" spans="1:11" x14ac:dyDescent="0.35">
      <c r="A107" s="1" t="s">
        <v>152</v>
      </c>
      <c r="B107" s="1" t="s">
        <v>63</v>
      </c>
    </row>
    <row r="108" spans="1:11" x14ac:dyDescent="0.35">
      <c r="A108" s="1" t="s">
        <v>64</v>
      </c>
      <c r="B108" s="1">
        <v>164.39</v>
      </c>
    </row>
    <row r="109" spans="1:11" x14ac:dyDescent="0.35">
      <c r="A109" s="1" t="s">
        <v>65</v>
      </c>
      <c r="B109" s="1"/>
      <c r="C109">
        <f>INDEX('[1]Component wise inventories'!B$2:B$193,MATCH($A109,'[1]Component wise inventories'!$A$2:$A$189,0))</f>
        <v>30</v>
      </c>
      <c r="D109" t="str">
        <f>INDEX('[1]Component wise inventories'!H$2:H$193,MATCH($A109,'[1]Component wise inventories'!$A$2:$A$189,0))</f>
        <v>'window frame production, wood-metal, U=1.6 W/m2K' (kilogram, RoW, None)</v>
      </c>
      <c r="E109">
        <f>INDEX('[1]Component wise inventories'!I$2:I$193,MATCH($A109,'[1]Component wise inventories'!$A$2:$A$189,0))</f>
        <v>83.4</v>
      </c>
      <c r="F109">
        <f>E109</f>
        <v>83.4</v>
      </c>
      <c r="G109" t="str">
        <f>INDEX('[1]Component wise inventories'!J$2:J$193,MATCH($A109,'[1]Component wise inventories'!$A$2:$A$189,0))</f>
        <v>kg</v>
      </c>
      <c r="H109">
        <f>INDEX('[1]Component wise inventories'!K$2:K$193,MATCH($A109,'[1]Component wise inventories'!$A$2:$A$189,0))</f>
        <v>0.13719999999999999</v>
      </c>
      <c r="I109">
        <f>F109*H109*B$1/C109/B$1*K109</f>
        <v>7.6283199999999995E-2</v>
      </c>
      <c r="J109"/>
      <c r="K109" s="26">
        <v>0.2</v>
      </c>
    </row>
    <row r="110" spans="1:11" x14ac:dyDescent="0.35">
      <c r="C110">
        <v>30</v>
      </c>
      <c r="D110" t="s">
        <v>133</v>
      </c>
      <c r="E110" t="s">
        <v>128</v>
      </c>
      <c r="F110" t="s">
        <v>128</v>
      </c>
      <c r="G110" t="s">
        <v>129</v>
      </c>
      <c r="H110" s="25">
        <v>58</v>
      </c>
      <c r="I110">
        <f>H110*B$1/C110/B$1*K110</f>
        <v>1.5466666666666669</v>
      </c>
      <c r="J110"/>
      <c r="K110" s="26">
        <v>0.8</v>
      </c>
    </row>
    <row r="111" spans="1:11" x14ac:dyDescent="0.35">
      <c r="A111" s="1" t="s">
        <v>152</v>
      </c>
      <c r="B111" s="1" t="s">
        <v>66</v>
      </c>
      <c r="C111" s="12"/>
      <c r="D111" s="12"/>
      <c r="E111" s="12"/>
      <c r="F111" s="12"/>
      <c r="G111" s="12"/>
      <c r="H111" s="12"/>
      <c r="I111" s="21">
        <f>SUM(I109:I110)</f>
        <v>1.6229498666666669</v>
      </c>
      <c r="J111" s="12"/>
      <c r="K111" s="12"/>
    </row>
    <row r="112" spans="1:11" x14ac:dyDescent="0.35">
      <c r="A112" s="1" t="s">
        <v>67</v>
      </c>
      <c r="B112" s="1">
        <v>3</v>
      </c>
    </row>
    <row r="113" spans="1:10" x14ac:dyDescent="0.35">
      <c r="A113" s="1" t="s">
        <v>68</v>
      </c>
      <c r="B113" s="1">
        <v>374</v>
      </c>
    </row>
    <row r="114" spans="1:10" x14ac:dyDescent="0.35">
      <c r="A114" s="1" t="s">
        <v>69</v>
      </c>
      <c r="B114"/>
      <c r="C114"/>
      <c r="D114" t="str">
        <f>INDEX('[1]Component wise inventories'!H$2:H$193,MATCH($A114,'[1]Component wise inventories'!$A$2:$A$189,0))</f>
        <v>'market for electricity, low voltage'</v>
      </c>
      <c r="E114">
        <f>INDEX('[1]Component wise inventories'!I$2:I$193,MATCH($A114,'[1]Component wise inventories'!$A$2:$A$189,0))</f>
        <v>0</v>
      </c>
      <c r="F114">
        <f>E114</f>
        <v>0</v>
      </c>
      <c r="G114" t="str">
        <f>INDEX('[1]Component wise inventories'!J$2:J$193,MATCH($A114,'[1]Component wise inventories'!$A$2:$A$189,0))</f>
        <v>kWh</v>
      </c>
      <c r="H114">
        <f>INDEX('[1]Component wise inventories'!K$2:K$193,MATCH($A114,'[1]Component wise inventories'!$A$2:$A$189,0))</f>
        <v>4.4990000000000002E-2</v>
      </c>
      <c r="I114" s="21">
        <f>H114*B112*3500/B113</f>
        <v>1.2630882352941177</v>
      </c>
    </row>
    <row r="116" spans="1:10" x14ac:dyDescent="0.35">
      <c r="A116" s="1" t="s">
        <v>152</v>
      </c>
      <c r="B116" s="9" t="s">
        <v>70</v>
      </c>
    </row>
    <row r="117" spans="1:10" x14ac:dyDescent="0.35">
      <c r="A117" s="1" t="s">
        <v>71</v>
      </c>
      <c r="B117" s="12">
        <v>20.8</v>
      </c>
    </row>
    <row r="118" spans="1:10" x14ac:dyDescent="0.35">
      <c r="A118" s="1" t="s">
        <v>72</v>
      </c>
      <c r="B118" s="1" t="s">
        <v>181</v>
      </c>
    </row>
    <row r="119" spans="1:10" x14ac:dyDescent="0.35">
      <c r="A119" s="1" t="s">
        <v>74</v>
      </c>
      <c r="B119" s="12" t="s">
        <v>181</v>
      </c>
      <c r="C119"/>
      <c r="D119" t="str">
        <f>INDEX('[1]Component wise inventories'!H$2:H$203,MATCH($B119,'[1]Component wise inventories'!$A$2:$A$203,0))</f>
        <v>heat production, borehole heat exchanger, brine-water heat pump 10kW</v>
      </c>
      <c r="E119">
        <f>INDEX('[1]Component wise inventories'!I$2:I$203,MATCH($B119,'[1]Component wise inventories'!$A$2:$A$203,0))</f>
        <v>0</v>
      </c>
      <c r="F119">
        <f>E119</f>
        <v>0</v>
      </c>
      <c r="G119" t="str">
        <f>INDEX('[1]Component wise inventories'!J$2:J$203,MATCH($B119,'[1]Component wise inventories'!$A$2:$A$203,0))</f>
        <v>megajoule</v>
      </c>
      <c r="H119">
        <f>INDEX('[1]Component wise inventories'!K$2:K$203,MATCH($B119,'[1]Component wise inventories'!$A$2:$A$203,0))</f>
        <v>8.2799999999999992E-3</v>
      </c>
      <c r="I119" s="21">
        <f>H119*B117</f>
        <v>0.17222399999999999</v>
      </c>
    </row>
    <row r="120" spans="1:10" x14ac:dyDescent="0.35">
      <c r="A120" s="1"/>
      <c r="B120" s="12" t="s">
        <v>182</v>
      </c>
    </row>
    <row r="121" spans="1:10" x14ac:dyDescent="0.35">
      <c r="A121" s="1"/>
      <c r="B121" s="1"/>
    </row>
    <row r="122" spans="1:10" x14ac:dyDescent="0.35">
      <c r="A122" s="1" t="s">
        <v>152</v>
      </c>
      <c r="B122" s="1" t="s">
        <v>76</v>
      </c>
      <c r="C122"/>
      <c r="D122"/>
      <c r="E122"/>
      <c r="F122"/>
      <c r="G122"/>
      <c r="H122"/>
      <c r="I122"/>
      <c r="J122" t="e">
        <f>SUM(J20:J120)*50*2</f>
        <v>#DIV/0!</v>
      </c>
    </row>
    <row r="123" spans="1:10" x14ac:dyDescent="0.35">
      <c r="A123" s="1"/>
      <c r="B123" s="1" t="s">
        <v>77</v>
      </c>
      <c r="C123"/>
      <c r="D123" t="str">
        <f>INDEX('[1]Component wise inventories'!H$2:H$203,MATCH($B123,'[1]Component wise inventories'!$A$2:$A$203,0))</f>
        <v>'market for transport, freight, lorry 28 metric ton, fatty acid methyl ester 100%' (ton kilometer, CH, None)</v>
      </c>
      <c r="E123">
        <f>INDEX('[1]Component wise inventories'!I$2:I$203,MATCH($B123,'[1]Component wise inventories'!$A$2:$A$203,0))</f>
        <v>0</v>
      </c>
      <c r="F123">
        <f>E123</f>
        <v>0</v>
      </c>
      <c r="G123">
        <f>INDEX('[1]Component wise inventories'!J$2:J$203,MATCH($B123,'[1]Component wise inventories'!$A$2:$A$203,0))</f>
        <v>0</v>
      </c>
      <c r="H123">
        <f>INDEX('[1]Component wise inventories'!K$2:K$203,MATCH($B123,'[1]Component wise inventories'!$A$2:$A$203,0))</f>
        <v>0.11509999999999999</v>
      </c>
      <c r="I123" s="27" t="e">
        <f>J122*H123/B$1/B113</f>
        <v>#DIV/0!</v>
      </c>
    </row>
    <row r="125" spans="1:10" customForma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customForma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35">
      <c r="A127" s="5"/>
      <c r="B127" s="6" t="s">
        <v>142</v>
      </c>
      <c r="C127" s="6" t="s">
        <v>143</v>
      </c>
      <c r="D127" s="5"/>
      <c r="E127" s="5"/>
      <c r="F127" s="5"/>
      <c r="G127" s="5"/>
      <c r="H127" s="5"/>
      <c r="I127" s="5"/>
      <c r="J127" s="5"/>
    </row>
    <row r="128" spans="1:10" customFormat="1" x14ac:dyDescent="0.35">
      <c r="A128" s="5" t="s">
        <v>80</v>
      </c>
      <c r="B128" s="7">
        <v>1.4</v>
      </c>
      <c r="C128" s="7" t="e">
        <f>I13+I19</f>
        <v>#VALUE!</v>
      </c>
      <c r="D128" s="5"/>
      <c r="E128" s="5"/>
      <c r="F128" s="5"/>
      <c r="G128" s="5"/>
      <c r="H128" s="5"/>
      <c r="I128" s="5"/>
      <c r="J128" s="5"/>
    </row>
    <row r="129" spans="1:10" customFormat="1" x14ac:dyDescent="0.35">
      <c r="A129" s="5" t="s">
        <v>144</v>
      </c>
      <c r="B129" s="7">
        <v>1.21</v>
      </c>
      <c r="C129" s="7" t="e">
        <f>I26+I36+I40</f>
        <v>#VALUE!</v>
      </c>
      <c r="D129" s="5"/>
      <c r="E129" s="5"/>
      <c r="F129" s="5"/>
      <c r="G129" s="5"/>
      <c r="H129" s="5"/>
      <c r="I129" s="5"/>
      <c r="J129" s="5"/>
    </row>
    <row r="130" spans="1:10" customFormat="1" x14ac:dyDescent="0.35">
      <c r="A130" s="5" t="s">
        <v>145</v>
      </c>
      <c r="B130" s="7">
        <v>0.71799999999999997</v>
      </c>
      <c r="C130" s="7" t="e">
        <f>I51+I62+I68</f>
        <v>#DIV/0!</v>
      </c>
      <c r="D130" s="5"/>
      <c r="E130" s="5"/>
      <c r="F130" s="5"/>
      <c r="G130" s="5"/>
      <c r="H130" s="5"/>
      <c r="I130" s="5"/>
      <c r="J130" s="5"/>
    </row>
    <row r="131" spans="1:10" customFormat="1" x14ac:dyDescent="0.35">
      <c r="A131" s="5" t="s">
        <v>146</v>
      </c>
      <c r="B131" s="7">
        <v>0.49399999999999999</v>
      </c>
      <c r="C131" s="7" t="e">
        <f>I73+I77</f>
        <v>#DIV/0!</v>
      </c>
      <c r="D131" s="5"/>
      <c r="E131" s="5"/>
      <c r="F131" s="5"/>
      <c r="G131" s="5"/>
      <c r="H131" s="5"/>
      <c r="I131" s="5"/>
      <c r="J131" s="5"/>
    </row>
    <row r="132" spans="1:10" customFormat="1" x14ac:dyDescent="0.35">
      <c r="A132" s="5" t="s">
        <v>122</v>
      </c>
      <c r="B132" s="7">
        <v>1.42</v>
      </c>
      <c r="C132" s="7" t="e">
        <f>I90+I96</f>
        <v>#DIV/0!</v>
      </c>
      <c r="D132" s="5"/>
      <c r="E132" s="5"/>
      <c r="F132" s="5"/>
      <c r="G132" s="5"/>
      <c r="H132" s="5"/>
      <c r="I132" s="5"/>
      <c r="J132" s="5"/>
    </row>
    <row r="133" spans="1:10" customFormat="1" x14ac:dyDescent="0.35">
      <c r="A133" s="5" t="s">
        <v>148</v>
      </c>
      <c r="B133" s="7">
        <v>5.0999999999999997E-2</v>
      </c>
      <c r="C133" s="7">
        <f>I105</f>
        <v>4.3987165775401071E-2</v>
      </c>
      <c r="D133" s="5"/>
      <c r="E133" s="5"/>
      <c r="F133" s="5"/>
      <c r="G133" s="5"/>
      <c r="H133" s="5"/>
      <c r="I133" s="5"/>
      <c r="J133" s="5"/>
    </row>
    <row r="134" spans="1:10" customFormat="1" x14ac:dyDescent="0.35">
      <c r="A134" s="5" t="s">
        <v>147</v>
      </c>
      <c r="B134" s="7">
        <v>1.52</v>
      </c>
      <c r="C134" s="7">
        <f>I111</f>
        <v>1.6229498666666669</v>
      </c>
      <c r="D134" s="5"/>
      <c r="E134" s="5"/>
      <c r="F134" s="5"/>
      <c r="G134" s="5"/>
      <c r="H134" s="5"/>
      <c r="I134" s="5"/>
      <c r="J134" s="5"/>
    </row>
    <row r="135" spans="1:10" customFormat="1" x14ac:dyDescent="0.35">
      <c r="A135" s="5" t="s">
        <v>76</v>
      </c>
      <c r="B135" s="7">
        <v>0.34100000000000003</v>
      </c>
      <c r="C135" s="7" t="e">
        <f>I123</f>
        <v>#DIV/0!</v>
      </c>
      <c r="D135" s="5"/>
      <c r="E135" s="5"/>
      <c r="F135" s="5"/>
      <c r="G135" s="5"/>
      <c r="H135" s="5"/>
      <c r="I135" s="5"/>
      <c r="J135" s="5"/>
    </row>
    <row r="136" spans="1:10" customFormat="1" x14ac:dyDescent="0.35">
      <c r="A136" s="5" t="s">
        <v>149</v>
      </c>
      <c r="B136" s="7">
        <v>1.1499999999999999</v>
      </c>
      <c r="C136" s="7"/>
      <c r="D136" s="5"/>
      <c r="E136" s="5"/>
      <c r="F136" s="5"/>
      <c r="G136" s="5"/>
      <c r="H136" s="5"/>
      <c r="I136" s="5"/>
      <c r="J136" s="5"/>
    </row>
    <row r="137" spans="1:10" customFormat="1" x14ac:dyDescent="0.35">
      <c r="A137" s="5" t="s">
        <v>70</v>
      </c>
      <c r="B137" s="7">
        <v>0.23100000000000001</v>
      </c>
      <c r="C137" s="7">
        <f>I119</f>
        <v>0.17222399999999999</v>
      </c>
      <c r="D137" s="5"/>
      <c r="E137" s="5"/>
      <c r="F137" s="5"/>
      <c r="G137" s="5"/>
      <c r="H137" s="5"/>
      <c r="I137" s="5"/>
      <c r="J137" s="5"/>
    </row>
    <row r="138" spans="1:10" customFormat="1" x14ac:dyDescent="0.35">
      <c r="A138" s="5" t="s">
        <v>150</v>
      </c>
      <c r="B138" s="7">
        <v>0.105</v>
      </c>
      <c r="C138" s="7"/>
      <c r="D138" s="5"/>
      <c r="E138" s="5"/>
      <c r="F138" s="5"/>
      <c r="G138" s="5"/>
      <c r="H138" s="5"/>
      <c r="I138" s="5"/>
      <c r="J138" s="5"/>
    </row>
    <row r="139" spans="1:10" customFormat="1" x14ac:dyDescent="0.35">
      <c r="A139" s="5" t="s">
        <v>281</v>
      </c>
      <c r="B139" s="7">
        <v>1.7000000000000001E-2</v>
      </c>
      <c r="C139" s="7" t="e">
        <f>I99+I102</f>
        <v>#DIV/0!</v>
      </c>
      <c r="D139" s="5"/>
      <c r="E139" s="5"/>
      <c r="F139" s="5"/>
      <c r="G139" s="5"/>
      <c r="H139" s="5"/>
      <c r="I139" s="5"/>
      <c r="J139" s="5"/>
    </row>
    <row r="140" spans="1:10" customForma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customForma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customForma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topLeftCell="B110" zoomScaleNormal="100" workbookViewId="0">
      <selection activeCell="I102" sqref="I102"/>
    </sheetView>
  </sheetViews>
  <sheetFormatPr defaultColWidth="11.54296875" defaultRowHeight="14.5" x14ac:dyDescent="0.35"/>
  <cols>
    <col min="1" max="1" width="33" style="10" customWidth="1"/>
    <col min="2" max="2" width="13.26953125" style="10" customWidth="1"/>
    <col min="3" max="16384" width="11.54296875" style="10"/>
  </cols>
  <sheetData>
    <row r="1" spans="1:10" x14ac:dyDescent="0.3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183</v>
      </c>
      <c r="B4" s="1" t="s">
        <v>80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2">
        <v>225.8</v>
      </c>
      <c r="C5"/>
      <c r="D5"/>
      <c r="E5"/>
      <c r="F5"/>
      <c r="G5"/>
      <c r="H5"/>
      <c r="I5"/>
      <c r="J5"/>
    </row>
    <row r="6" spans="1:10" x14ac:dyDescent="0.3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25.063800000000004</v>
      </c>
    </row>
    <row r="7" spans="1:10" x14ac:dyDescent="0.35">
      <c r="A7" s="2" t="s">
        <v>154</v>
      </c>
      <c r="B7" s="2">
        <v>0.1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lean concrete (without reinforcement)</v>
      </c>
      <c r="E7">
        <f>INDEX('[1]Component wise inventories'!I$2:I$170,MATCH($A7,'[1]Component wise inventories'!$A$2:$A$170,0))</f>
        <v>2150</v>
      </c>
      <c r="F7">
        <f>E7</f>
        <v>2150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5.8999999999999997E-2</v>
      </c>
      <c r="I7">
        <f t="shared" ref="I7" si="2">B7*F7*H7*B$1/C7/B$1</f>
        <v>0.21141666666666664</v>
      </c>
      <c r="J7">
        <f>F7*B7*B$5*B$1/C7/1000</f>
        <v>48.546999999999997</v>
      </c>
    </row>
    <row r="8" spans="1:10" x14ac:dyDescent="0.35">
      <c r="A8" s="2" t="s">
        <v>83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132.6575</v>
      </c>
    </row>
    <row r="9" spans="1:10" x14ac:dyDescent="0.35">
      <c r="I9" s="21">
        <f>SUM(I6:I8)</f>
        <v>0.57974999999999999</v>
      </c>
    </row>
    <row r="10" spans="1:10" x14ac:dyDescent="0.35">
      <c r="A10" s="1" t="s">
        <v>183</v>
      </c>
      <c r="B10" s="1" t="s">
        <v>23</v>
      </c>
    </row>
    <row r="11" spans="1:10" x14ac:dyDescent="0.35">
      <c r="A11" s="2" t="s">
        <v>13</v>
      </c>
      <c r="B11" s="2">
        <v>146.9</v>
      </c>
    </row>
    <row r="12" spans="1:10" x14ac:dyDescent="0.35">
      <c r="A12" s="2" t="s">
        <v>14</v>
      </c>
      <c r="B12" s="2">
        <v>0.08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Cement subfloor, 85 mm</v>
      </c>
      <c r="E12">
        <f>INDEX('[1]Component wise inventories'!I$2:I$170,MATCH($A12,'[1]Component wise inventories'!$A$2:$A$170,0))</f>
        <v>1850</v>
      </c>
      <c r="F12">
        <f t="shared" ref="F12:F13" si="5">E12</f>
        <v>1850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0.125</v>
      </c>
      <c r="I12">
        <f>B12*F12*H12*B$1/C12/B$1</f>
        <v>0.6166666666666667</v>
      </c>
      <c r="J12">
        <f t="shared" ref="J12:J13" si="6">F12*B12*B$5*B$1/C12/1000</f>
        <v>66.836799999999997</v>
      </c>
    </row>
    <row r="13" spans="1:10" x14ac:dyDescent="0.35">
      <c r="A13" s="2" t="s">
        <v>24</v>
      </c>
      <c r="B13" s="2">
        <v>0.21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civil engineering concrete (without reinforcement)</v>
      </c>
      <c r="E13">
        <f>INDEX('[1]Component wise inventories'!I$2:I$170,MATCH($A13,'[1]Component wise inventories'!$A$2:$A$170,0))</f>
        <v>2350</v>
      </c>
      <c r="F13">
        <f t="shared" si="5"/>
        <v>2350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1.4E-2</v>
      </c>
      <c r="I13">
        <f>B13*F13*H13*B$1/C13/B$1</f>
        <v>0.11515</v>
      </c>
      <c r="J13">
        <f t="shared" si="6"/>
        <v>111.4323</v>
      </c>
    </row>
    <row r="14" spans="1:10" x14ac:dyDescent="0.35">
      <c r="A14" s="2" t="s">
        <v>184</v>
      </c>
      <c r="B14" s="2">
        <v>0.14000000000000001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Expanded polystyrene (EPS)</v>
      </c>
      <c r="E14">
        <f>INDEX('[1]Component wise inventories'!I$2:I$170,MATCH($A14,'[1]Component wise inventories'!$A$2:$A$170,0))</f>
        <v>15</v>
      </c>
      <c r="F14">
        <f>E14</f>
        <v>15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7.64</v>
      </c>
      <c r="I14">
        <f t="shared" ref="I14" si="7">B14*F14*H14*B$1/C14/B$1</f>
        <v>0.53480000000000005</v>
      </c>
      <c r="J14">
        <f>F14*B14*B$5*B$1/C14/1000</f>
        <v>0.94836000000000009</v>
      </c>
    </row>
    <row r="15" spans="1:10" x14ac:dyDescent="0.35">
      <c r="A15" s="2" t="s">
        <v>185</v>
      </c>
      <c r="B15" s="2">
        <v>0.02</v>
      </c>
      <c r="C15">
        <f>INDEX('[1]Component wise inventories'!B$2:B$170,MATCH($A15,'[1]Component wise inventories'!$A$2:$A$170,0))</f>
        <v>0</v>
      </c>
      <c r="D15">
        <f>INDEX('[1]Component wise inventories'!H$2:H$170,MATCH($A15,'[1]Component wise inventories'!$A$2:$A$170,0))</f>
        <v>0</v>
      </c>
      <c r="E15">
        <f>INDEX('[1]Component wise inventories'!I$2:I$170,MATCH($A15,'[1]Component wise inventories'!$A$2:$A$170,0))</f>
        <v>0</v>
      </c>
      <c r="F15">
        <f t="shared" ref="F15" si="8">E15</f>
        <v>0</v>
      </c>
      <c r="G15">
        <f>INDEX('[1]Component wise inventories'!J$2:J$170,MATCH($A15,'[1]Component wise inventories'!$A$2:$A$170,0))</f>
        <v>0</v>
      </c>
      <c r="H15">
        <f>INDEX('[1]Component wise inventories'!K$2:K$170,MATCH($A15,'[1]Component wise inventories'!$A$2:$A$170,0))</f>
        <v>0</v>
      </c>
      <c r="I15" t="e">
        <f>B15*F15*H15*B$1/C15/B$1</f>
        <v>#DIV/0!</v>
      </c>
      <c r="J15" t="e">
        <f t="shared" ref="J15" si="9">F15*B15*B$5*B$1/C15/1000</f>
        <v>#DIV/0!</v>
      </c>
    </row>
    <row r="16" spans="1:10" x14ac:dyDescent="0.35">
      <c r="A16" s="2"/>
      <c r="B16" s="2"/>
      <c r="I16" s="21" t="e">
        <f>SUM(I12:I15)</f>
        <v>#DIV/0!</v>
      </c>
    </row>
    <row r="17" spans="1:10" x14ac:dyDescent="0.35">
      <c r="A17" s="1" t="s">
        <v>183</v>
      </c>
      <c r="B17" s="1" t="s">
        <v>27</v>
      </c>
    </row>
    <row r="18" spans="1:10" x14ac:dyDescent="0.35">
      <c r="A18" s="2" t="s">
        <v>13</v>
      </c>
      <c r="B18" s="2">
        <v>127.7</v>
      </c>
    </row>
    <row r="19" spans="1:10" x14ac:dyDescent="0.35">
      <c r="A19" s="2" t="s">
        <v>186</v>
      </c>
      <c r="B19" s="2">
        <v>0.01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gypsum/white plaster</v>
      </c>
      <c r="E19">
        <f>INDEX('[1]Component wise inventories'!I$2:I$170,MATCH($A19,'[1]Component wise inventories'!$A$2:$A$170,0))</f>
        <v>1100</v>
      </c>
      <c r="F19">
        <f t="shared" ref="F19" si="10">E19</f>
        <v>1100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0.14699999999999999</v>
      </c>
      <c r="I19">
        <f>B19*F19*H19*B$1/C19/B$1</f>
        <v>5.3899999999999997E-2</v>
      </c>
      <c r="J19">
        <f t="shared" ref="J19" si="11">F19*B19*B$5*B$1/C19/1000</f>
        <v>4.9676</v>
      </c>
    </row>
    <row r="20" spans="1:10" x14ac:dyDescent="0.35">
      <c r="A20" s="2" t="s">
        <v>14</v>
      </c>
      <c r="B20" s="2">
        <v>7.1999999999999995E-2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2">B20*F20*H20*B$1/C20/B$1</f>
        <v>0.55499999999999994</v>
      </c>
      <c r="J20">
        <f>F20*B20*B$5*B$1/C20/1000</f>
        <v>60.153119999999994</v>
      </c>
    </row>
    <row r="21" spans="1:10" x14ac:dyDescent="0.35">
      <c r="A21" s="2" t="s">
        <v>24</v>
      </c>
      <c r="B21" s="2">
        <v>0.21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" si="13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0.11515</v>
      </c>
      <c r="J21">
        <f t="shared" ref="J21" si="14">F21*B21*B$5*B$1/C21/1000</f>
        <v>111.4323</v>
      </c>
    </row>
    <row r="22" spans="1:10" x14ac:dyDescent="0.35">
      <c r="A22" s="2" t="s">
        <v>184</v>
      </c>
      <c r="B22" s="2">
        <v>0.03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15</v>
      </c>
      <c r="F22">
        <f>E22</f>
        <v>15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5">B22*F22*H22*B$1/C22/B$1</f>
        <v>0.11459999999999999</v>
      </c>
      <c r="J22">
        <f>F22*B22*B$5*B$1/C22/1000</f>
        <v>0.20322000000000001</v>
      </c>
    </row>
    <row r="23" spans="1:10" x14ac:dyDescent="0.35">
      <c r="A23" s="2" t="s">
        <v>187</v>
      </c>
      <c r="B23" s="2">
        <v>1.2999999999999999E-2</v>
      </c>
      <c r="C23">
        <f>INDEX('[1]Component wise inventories'!B$2:B$170,MATCH($A23,'[1]Component wise inventories'!$A$2:$A$170,0))</f>
        <v>0</v>
      </c>
      <c r="D23" t="str">
        <f>INDEX('[1]Component wise inventories'!H$2:H$170,MATCH($A23,'[1]Component wise inventories'!$A$2:$A$170,0))</f>
        <v>Solid beech / oak, kiln dried, planed</v>
      </c>
      <c r="E23">
        <f>INDEX('[1]Component wise inventories'!I$2:I$170,MATCH($A23,'[1]Component wise inventories'!$A$2:$A$170,0))</f>
        <v>675</v>
      </c>
      <c r="F23">
        <f t="shared" ref="F23" si="16">E23</f>
        <v>675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0.126</v>
      </c>
      <c r="I23" t="e">
        <f>B23*F23*H23*B$1/C23/B$1</f>
        <v>#DIV/0!</v>
      </c>
      <c r="J23" t="e">
        <f t="shared" ref="J23" si="17">F23*B23*B$5*B$1/C23/1000</f>
        <v>#DIV/0!</v>
      </c>
    </row>
    <row r="24" spans="1:10" x14ac:dyDescent="0.35">
      <c r="I24" s="21" t="e">
        <f>SUM(I19:I23)</f>
        <v>#DIV/0!</v>
      </c>
    </row>
    <row r="25" spans="1:10" x14ac:dyDescent="0.35">
      <c r="A25" s="1" t="s">
        <v>183</v>
      </c>
      <c r="B25" s="1" t="s">
        <v>29</v>
      </c>
    </row>
    <row r="26" spans="1:10" x14ac:dyDescent="0.35">
      <c r="A26" s="2" t="s">
        <v>13</v>
      </c>
      <c r="B26" s="2">
        <v>275.8</v>
      </c>
    </row>
    <row r="27" spans="1:10" x14ac:dyDescent="0.35">
      <c r="A27" s="2" t="s">
        <v>186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gypsum/white plaster</v>
      </c>
      <c r="E27">
        <f>INDEX('[1]Component wise inventories'!I$2:I$170,MATCH($A27,'[1]Component wise inventories'!$A$2:$A$170,0))</f>
        <v>1100</v>
      </c>
      <c r="F27">
        <f t="shared" ref="F27" si="18">E27</f>
        <v>1100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0.14699999999999999</v>
      </c>
      <c r="I27">
        <f>B27*F27*H27*B$1/C27/B$1</f>
        <v>5.3899999999999997E-2</v>
      </c>
      <c r="J27">
        <f t="shared" ref="J27" si="19">F27*B27*B$5*B$1/C27/1000</f>
        <v>4.9676</v>
      </c>
    </row>
    <row r="28" spans="1:10" x14ac:dyDescent="0.35">
      <c r="A28" s="2" t="s">
        <v>14</v>
      </c>
      <c r="B28" s="2">
        <v>6.5000000000000002E-2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 t="shared" ref="I28" si="20">B28*F28*H28*B$1/C28/B$1</f>
        <v>0.50104166666666672</v>
      </c>
      <c r="J28">
        <f>F28*B28*B$5*B$1/C28/1000</f>
        <v>54.304900000000004</v>
      </c>
    </row>
    <row r="29" spans="1:10" x14ac:dyDescent="0.35">
      <c r="A29" s="2" t="s">
        <v>24</v>
      </c>
      <c r="B29" s="2">
        <v>0.21</v>
      </c>
      <c r="C29">
        <f>INDEX('[1]Component wise inventories'!B$2:B$170,MATCH($A29,'[1]Component wise inventories'!$A$2:$A$170,0))</f>
        <v>60</v>
      </c>
      <c r="D29" t="str">
        <f>INDEX('[1]Component wise inventories'!H$2:H$170,MATCH($A29,'[1]Component wise inventories'!$A$2:$A$170,0))</f>
        <v>civil engineering concrete (without reinforcement)</v>
      </c>
      <c r="E29">
        <f>INDEX('[1]Component wise inventories'!I$2:I$170,MATCH($A29,'[1]Component wise inventories'!$A$2:$A$170,0))</f>
        <v>2350</v>
      </c>
      <c r="F29">
        <f t="shared" ref="F29" si="21">E29</f>
        <v>2350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1.4E-2</v>
      </c>
      <c r="I29">
        <f>B29*F29*H29*B$1/C29/B$1</f>
        <v>0.11515</v>
      </c>
      <c r="J29">
        <f t="shared" ref="J29" si="22">F29*B29*B$5*B$1/C29/1000</f>
        <v>111.4323</v>
      </c>
    </row>
    <row r="30" spans="1:10" x14ac:dyDescent="0.35">
      <c r="A30" s="2" t="s">
        <v>184</v>
      </c>
      <c r="B30" s="2">
        <v>0.03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Expanded polystyrene (EPS)</v>
      </c>
      <c r="E30">
        <f>INDEX('[1]Component wise inventories'!I$2:I$170,MATCH($A30,'[1]Component wise inventories'!$A$2:$A$170,0))</f>
        <v>15</v>
      </c>
      <c r="F30">
        <f>E30</f>
        <v>15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7.64</v>
      </c>
      <c r="I30">
        <f t="shared" ref="I30" si="23">B30*F30*H30*B$1/C30/B$1</f>
        <v>0.11459999999999999</v>
      </c>
      <c r="J30">
        <f>F30*B30*B$5*B$1/C30/1000</f>
        <v>0.20322000000000001</v>
      </c>
    </row>
    <row r="31" spans="1:10" x14ac:dyDescent="0.35">
      <c r="A31" s="2" t="s">
        <v>185</v>
      </c>
      <c r="B31" s="2">
        <v>0.02</v>
      </c>
      <c r="C31">
        <f>INDEX('[1]Component wise inventories'!B$2:B$170,MATCH($A31,'[1]Component wise inventories'!$A$2:$A$170,0))</f>
        <v>0</v>
      </c>
      <c r="D31">
        <f>INDEX('[1]Component wise inventories'!H$2:H$170,MATCH($A31,'[1]Component wise inventories'!$A$2:$A$170,0))</f>
        <v>0</v>
      </c>
      <c r="E31">
        <f>INDEX('[1]Component wise inventories'!I$2:I$170,MATCH($A31,'[1]Component wise inventories'!$A$2:$A$170,0))</f>
        <v>0</v>
      </c>
      <c r="F31">
        <f t="shared" ref="F31" si="24">E31</f>
        <v>0</v>
      </c>
      <c r="G31">
        <f>INDEX('[1]Component wise inventories'!J$2:J$170,MATCH($A31,'[1]Component wise inventories'!$A$2:$A$170,0))</f>
        <v>0</v>
      </c>
      <c r="H31">
        <f>INDEX('[1]Component wise inventories'!K$2:K$170,MATCH($A31,'[1]Component wise inventories'!$A$2:$A$170,0))</f>
        <v>0</v>
      </c>
      <c r="I31" t="e">
        <f>B31*F31*H31*B$1/C31/B$1</f>
        <v>#DIV/0!</v>
      </c>
      <c r="J31" t="e">
        <f t="shared" ref="J31" si="25">F31*B31*B$5*B$1/C31/1000</f>
        <v>#DIV/0!</v>
      </c>
    </row>
    <row r="32" spans="1:10" x14ac:dyDescent="0.35">
      <c r="I32" s="21" t="e">
        <f>SUM(I27:I31)</f>
        <v>#DIV/0!</v>
      </c>
    </row>
    <row r="33" spans="1:10" x14ac:dyDescent="0.35">
      <c r="A33" s="1" t="s">
        <v>183</v>
      </c>
      <c r="B33" s="1" t="s">
        <v>145</v>
      </c>
    </row>
    <row r="34" spans="1:10" x14ac:dyDescent="0.35">
      <c r="A34" s="2" t="s">
        <v>13</v>
      </c>
      <c r="B34" s="2">
        <v>321.73</v>
      </c>
    </row>
    <row r="35" spans="1:10" x14ac:dyDescent="0.35">
      <c r="A35" s="13" t="s">
        <v>25</v>
      </c>
      <c r="B35" s="2">
        <v>0.14000000000000001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Expanded polystyrene (EPS)</v>
      </c>
      <c r="E35">
        <f>INDEX('[1]Component wise inventories'!I$2:I$170,MATCH($A35,'[1]Component wise inventories'!$A$2:$A$170,0))</f>
        <v>30</v>
      </c>
      <c r="F35">
        <f t="shared" ref="F35:F36" si="26">E35</f>
        <v>30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7.64</v>
      </c>
      <c r="I35">
        <f>B35*F35*H35*B$1/C35/B$1</f>
        <v>1.0696000000000001</v>
      </c>
      <c r="J35">
        <f t="shared" ref="J35:J36" si="27">F35*B35*B$5*B$1/C35/1000</f>
        <v>1.8967200000000002</v>
      </c>
    </row>
    <row r="36" spans="1:10" x14ac:dyDescent="0.35">
      <c r="A36" s="2" t="s">
        <v>44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gypsum-lime plaster</v>
      </c>
      <c r="E36">
        <f>INDEX('[1]Component wise inventories'!I$2:I$170,MATCH($A36,'[1]Component wise inventories'!$A$2:$A$170,0))</f>
        <v>925</v>
      </c>
      <c r="F36">
        <f t="shared" si="26"/>
        <v>925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0.155</v>
      </c>
      <c r="I36">
        <f>B36*F36*H36*B$1/C36/B$1</f>
        <v>4.779166666666667E-2</v>
      </c>
      <c r="J36">
        <f t="shared" si="27"/>
        <v>4.1772999999999998</v>
      </c>
    </row>
    <row r="37" spans="1:10" x14ac:dyDescent="0.35">
      <c r="A37" s="2" t="s">
        <v>163</v>
      </c>
      <c r="B37" s="2">
        <v>0.02</v>
      </c>
      <c r="C37">
        <f>INDEX('[1]Component wise inventories'!B$2:B$170,MATCH($A37,'[1]Component wise inventories'!$A$2:$A$170,0))</f>
        <v>60</v>
      </c>
      <c r="D37" t="str">
        <f>INDEX('[1]Component wise inventories'!H$2:H$170,MATCH($A37,'[1]Component wise inventories'!$A$2:$A$170,0))</f>
        <v>Lime-cement/cement-lime plaster</v>
      </c>
      <c r="E37">
        <f>INDEX('[1]Component wise inventories'!I$2:I$170,MATCH($A37,'[1]Component wise inventories'!$A$2:$A$170,0))</f>
        <v>1550</v>
      </c>
      <c r="F37">
        <f>E37</f>
        <v>1550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0.247</v>
      </c>
      <c r="I37">
        <f t="shared" ref="I37" si="28">B37*F37*H37*B$1/C37/B$1</f>
        <v>0.12761666666666666</v>
      </c>
      <c r="J37">
        <f>F37*B37*B$5*B$1/C37/1000</f>
        <v>6.9998000000000005</v>
      </c>
    </row>
    <row r="38" spans="1:10" x14ac:dyDescent="0.35">
      <c r="A38" s="2" t="s">
        <v>188</v>
      </c>
      <c r="B38" s="2">
        <v>0.27500000000000002</v>
      </c>
      <c r="C38">
        <f>INDEX('[1]Component wise inventories'!B$2:B$170,MATCH($A38,'[1]Component wise inventories'!$A$2:$A$170,0))</f>
        <v>0</v>
      </c>
      <c r="D38">
        <f>INDEX('[1]Component wise inventories'!H$2:H$170,MATCH($A38,'[1]Component wise inventories'!$A$2:$A$170,0))</f>
        <v>0</v>
      </c>
      <c r="E38">
        <f>INDEX('[1]Component wise inventories'!I$2:I$170,MATCH($A38,'[1]Component wise inventories'!$A$2:$A$170,0))</f>
        <v>0</v>
      </c>
      <c r="F38">
        <f t="shared" ref="F38" si="29">E38</f>
        <v>0</v>
      </c>
      <c r="G38">
        <f>INDEX('[1]Component wise inventories'!J$2:J$170,MATCH($A38,'[1]Component wise inventories'!$A$2:$A$170,0))</f>
        <v>0</v>
      </c>
      <c r="H38">
        <f>INDEX('[1]Component wise inventories'!K$2:K$170,MATCH($A38,'[1]Component wise inventories'!$A$2:$A$170,0))</f>
        <v>0</v>
      </c>
      <c r="I38" t="e">
        <f>B38*F38*H38*B$1/C38/B$1</f>
        <v>#DIV/0!</v>
      </c>
      <c r="J38" t="e">
        <f t="shared" ref="J38" si="30">F38*B38*B$5*B$1/C38/1000</f>
        <v>#DIV/0!</v>
      </c>
    </row>
    <row r="39" spans="1:10" x14ac:dyDescent="0.35">
      <c r="I39" s="21" t="e">
        <f>SUM(I35:I38)</f>
        <v>#DIV/0!</v>
      </c>
    </row>
    <row r="40" spans="1:10" x14ac:dyDescent="0.35">
      <c r="A40" s="1" t="s">
        <v>183</v>
      </c>
      <c r="B40" s="1" t="s">
        <v>48</v>
      </c>
    </row>
    <row r="41" spans="1:10" x14ac:dyDescent="0.35">
      <c r="A41" s="2" t="s">
        <v>13</v>
      </c>
      <c r="B41" s="2">
        <v>194.71</v>
      </c>
      <c r="C41"/>
      <c r="D41"/>
      <c r="E41"/>
      <c r="F41"/>
      <c r="G41"/>
      <c r="H41"/>
      <c r="I41"/>
      <c r="J41" t="e">
        <f t="shared" ref="J41" si="31">F41*B41*B$5*B$1/C41/1000</f>
        <v>#DIV/0!</v>
      </c>
    </row>
    <row r="42" spans="1:10" x14ac:dyDescent="0.35">
      <c r="A42" s="2" t="s">
        <v>44</v>
      </c>
      <c r="B42" s="2">
        <v>0.02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gypsum-lime plaster</v>
      </c>
      <c r="E42">
        <f>INDEX('[1]Component wise inventories'!I$2:I$170,MATCH($A42,'[1]Component wise inventories'!$A$2:$A$170,0))</f>
        <v>925</v>
      </c>
      <c r="F42">
        <f>E42</f>
        <v>925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0.155</v>
      </c>
      <c r="I42">
        <f t="shared" ref="I42" si="32">B42*F42*H42*B$1/C42/B$1</f>
        <v>9.558333333333334E-2</v>
      </c>
      <c r="J42">
        <f>F42*B42*B$5*B$1/C42/1000</f>
        <v>8.3545999999999996</v>
      </c>
    </row>
    <row r="43" spans="1:10" x14ac:dyDescent="0.35">
      <c r="A43" s="2" t="s">
        <v>188</v>
      </c>
      <c r="B43" s="2">
        <v>0.125</v>
      </c>
      <c r="C43">
        <f>INDEX('[1]Component wise inventories'!B$2:B$170,MATCH($A43,'[1]Component wise inventories'!$A$2:$A$170,0))</f>
        <v>0</v>
      </c>
      <c r="D43">
        <f>INDEX('[1]Component wise inventories'!H$2:H$170,MATCH($A43,'[1]Component wise inventories'!$A$2:$A$170,0))</f>
        <v>0</v>
      </c>
      <c r="E43">
        <f>INDEX('[1]Component wise inventories'!I$2:I$170,MATCH($A43,'[1]Component wise inventories'!$A$2:$A$170,0))</f>
        <v>0</v>
      </c>
      <c r="F43">
        <f t="shared" ref="F43" si="33">E43</f>
        <v>0</v>
      </c>
      <c r="G43">
        <f>INDEX('[1]Component wise inventories'!J$2:J$170,MATCH($A43,'[1]Component wise inventories'!$A$2:$A$170,0))</f>
        <v>0</v>
      </c>
      <c r="H43">
        <f>INDEX('[1]Component wise inventories'!K$2:K$170,MATCH($A43,'[1]Component wise inventories'!$A$2:$A$170,0))</f>
        <v>0</v>
      </c>
      <c r="I43" t="e">
        <f>B43*F43*H43*B$1/C43/B$1</f>
        <v>#DIV/0!</v>
      </c>
      <c r="J43" t="e">
        <f t="shared" ref="J43" si="34">F43*B43*B$5*B$1/C43/1000</f>
        <v>#DIV/0!</v>
      </c>
    </row>
    <row r="44" spans="1:10" x14ac:dyDescent="0.35">
      <c r="I44" s="21" t="e">
        <f>SUM(I41:I43)</f>
        <v>#DIV/0!</v>
      </c>
    </row>
    <row r="45" spans="1:10" x14ac:dyDescent="0.35">
      <c r="A45" s="1" t="s">
        <v>183</v>
      </c>
      <c r="B45" s="1" t="s">
        <v>49</v>
      </c>
    </row>
    <row r="46" spans="1:10" x14ac:dyDescent="0.35">
      <c r="A46" s="2" t="s">
        <v>13</v>
      </c>
      <c r="B46" s="2">
        <v>119.06</v>
      </c>
      <c r="C46"/>
      <c r="D46"/>
      <c r="E46"/>
      <c r="F46"/>
      <c r="G46"/>
      <c r="H46"/>
      <c r="I46"/>
      <c r="J46" t="e">
        <f t="shared" ref="J46" si="35">F46*B46*B$5*B$1/C46/1000</f>
        <v>#DIV/0!</v>
      </c>
    </row>
    <row r="47" spans="1:10" x14ac:dyDescent="0.35">
      <c r="A47" s="2" t="s">
        <v>44</v>
      </c>
      <c r="B47" s="2">
        <v>0.02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gypsum-lime plaster</v>
      </c>
      <c r="E47">
        <f>INDEX('[1]Component wise inventories'!I$2:I$170,MATCH($A47,'[1]Component wise inventories'!$A$2:$A$170,0))</f>
        <v>925</v>
      </c>
      <c r="F47">
        <f>E47</f>
        <v>925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0.155</v>
      </c>
      <c r="I47">
        <f t="shared" ref="I47" si="36">B47*F47*H47*B$1/C47/B$1</f>
        <v>9.558333333333334E-2</v>
      </c>
      <c r="J47">
        <f>F47*B47*B$5*B$1/C47/1000</f>
        <v>8.3545999999999996</v>
      </c>
    </row>
    <row r="48" spans="1:10" x14ac:dyDescent="0.35">
      <c r="A48" s="2" t="s">
        <v>188</v>
      </c>
      <c r="B48" s="2">
        <v>0.15</v>
      </c>
      <c r="C48">
        <f>INDEX('[1]Component wise inventories'!B$2:B$170,MATCH($A48,'[1]Component wise inventories'!$A$2:$A$170,0))</f>
        <v>0</v>
      </c>
      <c r="D48">
        <f>INDEX('[1]Component wise inventories'!H$2:H$170,MATCH($A48,'[1]Component wise inventories'!$A$2:$A$170,0))</f>
        <v>0</v>
      </c>
      <c r="E48">
        <f>INDEX('[1]Component wise inventories'!I$2:I$170,MATCH($A48,'[1]Component wise inventories'!$A$2:$A$170,0))</f>
        <v>0</v>
      </c>
      <c r="F48">
        <f t="shared" ref="F48" si="37">E48</f>
        <v>0</v>
      </c>
      <c r="G48">
        <f>INDEX('[1]Component wise inventories'!J$2:J$170,MATCH($A48,'[1]Component wise inventories'!$A$2:$A$170,0))</f>
        <v>0</v>
      </c>
      <c r="H48">
        <f>INDEX('[1]Component wise inventories'!K$2:K$170,MATCH($A48,'[1]Component wise inventories'!$A$2:$A$170,0))</f>
        <v>0</v>
      </c>
      <c r="I48" t="e">
        <f>B48*F48*H48*B$1/C48/B$1</f>
        <v>#DIV/0!</v>
      </c>
      <c r="J48" t="e">
        <f t="shared" ref="J48" si="38">F48*B48*B$5*B$1/C48/1000</f>
        <v>#DIV/0!</v>
      </c>
    </row>
    <row r="49" spans="1:10" x14ac:dyDescent="0.35">
      <c r="I49" s="21" t="e">
        <f>SUM(I46:I48)</f>
        <v>#DIV/0!</v>
      </c>
    </row>
    <row r="50" spans="1:10" x14ac:dyDescent="0.35">
      <c r="A50" s="1" t="s">
        <v>183</v>
      </c>
      <c r="B50" s="1" t="s">
        <v>50</v>
      </c>
    </row>
    <row r="51" spans="1:10" x14ac:dyDescent="0.35">
      <c r="A51" s="2" t="s">
        <v>13</v>
      </c>
      <c r="B51" s="2">
        <v>27.37</v>
      </c>
    </row>
    <row r="52" spans="1:10" x14ac:dyDescent="0.35">
      <c r="A52" s="13" t="s">
        <v>25</v>
      </c>
      <c r="B52" s="2">
        <v>0.03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" si="39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0.22919999999999999</v>
      </c>
      <c r="J52">
        <f t="shared" ref="J52" si="40">F52*B52*B$5*B$1/C52/1000</f>
        <v>0.40644000000000002</v>
      </c>
    </row>
    <row r="53" spans="1:10" x14ac:dyDescent="0.35">
      <c r="A53" s="2" t="s">
        <v>44</v>
      </c>
      <c r="B53" s="2">
        <v>0.02</v>
      </c>
      <c r="C53">
        <f>INDEX('[1]Component wise inventories'!B$2:B$170,MATCH($A53,'[1]Component wise inventories'!$A$2:$A$170,0))</f>
        <v>30</v>
      </c>
      <c r="D53" t="str">
        <f>INDEX('[1]Component wise inventories'!H$2:H$170,MATCH($A53,'[1]Component wise inventories'!$A$2:$A$170,0))</f>
        <v>gypsum-lime plaster</v>
      </c>
      <c r="E53">
        <f>INDEX('[1]Component wise inventories'!I$2:I$170,MATCH($A53,'[1]Component wise inventories'!$A$2:$A$170,0))</f>
        <v>925</v>
      </c>
      <c r="F53">
        <f>E53</f>
        <v>925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0.155</v>
      </c>
      <c r="I53">
        <f t="shared" ref="I53" si="41">B53*F53*H53*B$1/C53/B$1</f>
        <v>9.558333333333334E-2</v>
      </c>
      <c r="J53">
        <f>F53*B53*B$5*B$1/C53/1000</f>
        <v>8.3545999999999996</v>
      </c>
    </row>
    <row r="54" spans="1:10" x14ac:dyDescent="0.35">
      <c r="A54" s="2" t="s">
        <v>188</v>
      </c>
      <c r="B54" s="2">
        <v>0.27500000000000002</v>
      </c>
      <c r="C54">
        <f>INDEX('[1]Component wise inventories'!B$2:B$170,MATCH($A54,'[1]Component wise inventories'!$A$2:$A$170,0))</f>
        <v>0</v>
      </c>
      <c r="D54">
        <f>INDEX('[1]Component wise inventories'!H$2:H$170,MATCH($A54,'[1]Component wise inventories'!$A$2:$A$170,0))</f>
        <v>0</v>
      </c>
      <c r="E54">
        <f>INDEX('[1]Component wise inventories'!I$2:I$170,MATCH($A54,'[1]Component wise inventories'!$A$2:$A$170,0))</f>
        <v>0</v>
      </c>
      <c r="F54">
        <f t="shared" ref="F54" si="42">E54</f>
        <v>0</v>
      </c>
      <c r="G54">
        <f>INDEX('[1]Component wise inventories'!J$2:J$170,MATCH($A54,'[1]Component wise inventories'!$A$2:$A$170,0))</f>
        <v>0</v>
      </c>
      <c r="H54">
        <f>INDEX('[1]Component wise inventories'!K$2:K$170,MATCH($A54,'[1]Component wise inventories'!$A$2:$A$170,0))</f>
        <v>0</v>
      </c>
      <c r="I54" t="e">
        <f>B54*F54*H54*B$1/C54/B$1</f>
        <v>#DIV/0!</v>
      </c>
      <c r="J54" t="e">
        <f t="shared" ref="J54" si="43">F54*B54*B$5*B$1/C54/1000</f>
        <v>#DIV/0!</v>
      </c>
    </row>
    <row r="55" spans="1:10" x14ac:dyDescent="0.35">
      <c r="I55" s="21" t="e">
        <f>SUM(I52:I54)</f>
        <v>#DIV/0!</v>
      </c>
    </row>
    <row r="56" spans="1:10" x14ac:dyDescent="0.35">
      <c r="A56" s="1" t="s">
        <v>183</v>
      </c>
      <c r="B56" s="1" t="s">
        <v>52</v>
      </c>
    </row>
    <row r="57" spans="1:10" x14ac:dyDescent="0.35">
      <c r="A57" s="2" t="s">
        <v>13</v>
      </c>
      <c r="B57" s="2">
        <v>126.71</v>
      </c>
    </row>
    <row r="58" spans="1:10" x14ac:dyDescent="0.35">
      <c r="A58" s="2" t="s">
        <v>24</v>
      </c>
      <c r="B58" s="2">
        <v>0.21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4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0.11515</v>
      </c>
      <c r="J58">
        <f t="shared" ref="J58" si="45">F58*B58*B$5*B$1/C58/1000</f>
        <v>111.4323</v>
      </c>
    </row>
    <row r="59" spans="1:10" x14ac:dyDescent="0.35">
      <c r="A59" s="2" t="s">
        <v>189</v>
      </c>
      <c r="B59" s="2">
        <v>0.04</v>
      </c>
      <c r="C59">
        <f>INDEX('[1]Component wise inventories'!B$2:B$170,MATCH($A59,'[1]Component wise inventories'!$A$2:$A$170,0))</f>
        <v>0</v>
      </c>
      <c r="D59">
        <f>INDEX('[1]Component wise inventories'!H$2:H$170,MATCH($A59,'[1]Component wise inventories'!$A$2:$A$170,0))</f>
        <v>0</v>
      </c>
      <c r="E59">
        <f>INDEX('[1]Component wise inventories'!I$2:I$170,MATCH($A59,'[1]Component wise inventories'!$A$2:$A$170,0))</f>
        <v>0</v>
      </c>
      <c r="F59">
        <f>E59</f>
        <v>0</v>
      </c>
      <c r="G59">
        <f>INDEX('[1]Component wise inventories'!J$2:J$170,MATCH($A59,'[1]Component wise inventories'!$A$2:$A$170,0))</f>
        <v>0</v>
      </c>
      <c r="H59">
        <f>INDEX('[1]Component wise inventories'!K$2:K$170,MATCH($A59,'[1]Component wise inventories'!$A$2:$A$170,0))</f>
        <v>0</v>
      </c>
      <c r="I59" t="e">
        <f t="shared" ref="I59" si="46">B59*F59*H59*B$1/C59/B$1</f>
        <v>#DIV/0!</v>
      </c>
      <c r="J59" t="e">
        <f>F59*B59*B$5*B$1/C59/1000</f>
        <v>#DIV/0!</v>
      </c>
    </row>
    <row r="60" spans="1:10" x14ac:dyDescent="0.35">
      <c r="A60" s="2" t="s">
        <v>44</v>
      </c>
      <c r="B60" s="2">
        <v>0.01</v>
      </c>
      <c r="C60">
        <f>INDEX('[1]Component wise inventories'!B$2:B$170,MATCH($A60,'[1]Component wise inventories'!$A$2:$A$170,0))</f>
        <v>30</v>
      </c>
      <c r="D60" t="str">
        <f>INDEX('[1]Component wise inventories'!H$2:H$170,MATCH($A60,'[1]Component wise inventories'!$A$2:$A$170,0))</f>
        <v>gypsum-lime plaster</v>
      </c>
      <c r="E60">
        <f>INDEX('[1]Component wise inventories'!I$2:I$170,MATCH($A60,'[1]Component wise inventories'!$A$2:$A$170,0))</f>
        <v>925</v>
      </c>
      <c r="F60">
        <f t="shared" ref="F60" si="47">E60</f>
        <v>925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0.155</v>
      </c>
      <c r="I60">
        <f>B60*F60*H60*B$1/C60/B$1</f>
        <v>4.779166666666667E-2</v>
      </c>
      <c r="J60">
        <f t="shared" ref="J60" si="48">F60*B60*B$5*B$1/C60/1000</f>
        <v>4.1772999999999998</v>
      </c>
    </row>
    <row r="61" spans="1:10" x14ac:dyDescent="0.35">
      <c r="A61" s="33" t="s">
        <v>88</v>
      </c>
      <c r="B61" s="2">
        <v>0.16</v>
      </c>
      <c r="C61">
        <f>INDEX('[1]Component wise inventories'!B$2:B$170,MATCH($A61,'[1]Component wise inventories'!$A$2:$A$170,0))</f>
        <v>30</v>
      </c>
      <c r="D61" t="str">
        <f>INDEX('[1]Component wise inventories'!H$2:H$170,MATCH($A61,'[1]Component wise inventories'!$A$2:$A$170,0))</f>
        <v>Polyurethane (PUR/PIR)</v>
      </c>
      <c r="E61">
        <f>INDEX('[1]Component wise inventories'!I$2:I$170,MATCH($A61,'[1]Component wise inventories'!$A$2:$A$170,0))</f>
        <v>30</v>
      </c>
      <c r="F61">
        <f>E61</f>
        <v>30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7.52</v>
      </c>
      <c r="I61">
        <f t="shared" ref="I61" si="49">B61*F61*H61*B$1/C61/B$1</f>
        <v>1.2031999999999998</v>
      </c>
      <c r="J61">
        <f>F61*B61*B$5*B$1/C61/1000</f>
        <v>2.1676799999999998</v>
      </c>
    </row>
    <row r="62" spans="1:10" x14ac:dyDescent="0.35">
      <c r="A62" s="2" t="s">
        <v>190</v>
      </c>
      <c r="B62" s="2">
        <v>8.0000000000000002E-3</v>
      </c>
      <c r="C62">
        <f>INDEX('[1]Component wise inventories'!B$2:B$170,MATCH($A62,'[1]Component wise inventories'!$A$2:$A$170,0))</f>
        <v>0</v>
      </c>
      <c r="D62">
        <f>INDEX('[1]Component wise inventories'!H$2:H$170,MATCH($A62,'[1]Component wise inventories'!$A$2:$A$170,0))</f>
        <v>0</v>
      </c>
      <c r="E62">
        <f>INDEX('[1]Component wise inventories'!I$2:I$170,MATCH($A62,'[1]Component wise inventories'!$A$2:$A$170,0))</f>
        <v>0</v>
      </c>
      <c r="F62">
        <f t="shared" ref="F62" si="50">E62</f>
        <v>0</v>
      </c>
      <c r="G62">
        <f>INDEX('[1]Component wise inventories'!J$2:J$170,MATCH($A62,'[1]Component wise inventories'!$A$2:$A$170,0))</f>
        <v>0</v>
      </c>
      <c r="H62">
        <f>INDEX('[1]Component wise inventories'!K$2:K$170,MATCH($A62,'[1]Component wise inventories'!$A$2:$A$170,0))</f>
        <v>0</v>
      </c>
      <c r="I62" t="e">
        <f>B62*F62*H62*B$1/C62/B$1</f>
        <v>#DIV/0!</v>
      </c>
      <c r="J62" t="e">
        <f t="shared" ref="J62" si="51">F62*B62*B$5*B$1/C62/1000</f>
        <v>#DIV/0!</v>
      </c>
    </row>
    <row r="63" spans="1:10" x14ac:dyDescent="0.35">
      <c r="I63" s="21" t="e">
        <f>SUM(I58:I62)</f>
        <v>#DIV/0!</v>
      </c>
    </row>
    <row r="64" spans="1:10" x14ac:dyDescent="0.35">
      <c r="A64" s="1" t="s">
        <v>183</v>
      </c>
      <c r="B64" s="1" t="s">
        <v>54</v>
      </c>
    </row>
    <row r="65" spans="1:10" x14ac:dyDescent="0.35">
      <c r="A65" s="2" t="s">
        <v>13</v>
      </c>
      <c r="B65" s="2" t="s">
        <v>191</v>
      </c>
    </row>
    <row r="66" spans="1:10" x14ac:dyDescent="0.35">
      <c r="A66" s="2" t="s">
        <v>103</v>
      </c>
      <c r="B66" s="2">
        <v>2.4E-2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3-layer solid wood panel, PVAc bonded</v>
      </c>
      <c r="E66">
        <f>INDEX('[1]Component wise inventories'!I$2:I$170,MATCH($A66,'[1]Component wise inventories'!$A$2:$A$170,0))</f>
        <v>470</v>
      </c>
      <c r="F66">
        <f t="shared" ref="F66" si="52">E66</f>
        <v>470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0.52300000000000002</v>
      </c>
      <c r="I66">
        <f>B66*F66*H66*B$1/C66/B$1</f>
        <v>9.8324000000000009E-2</v>
      </c>
      <c r="J66">
        <f t="shared" ref="J66" si="53">F66*B66*B$5*B$1/C66/1000</f>
        <v>2.547024</v>
      </c>
    </row>
    <row r="67" spans="1:10" x14ac:dyDescent="0.35">
      <c r="A67" s="2" t="s">
        <v>24</v>
      </c>
      <c r="B67" s="2">
        <v>0.21</v>
      </c>
      <c r="C67">
        <f>INDEX('[1]Component wise inventories'!B$2:B$170,MATCH($A67,'[1]Component wise inventories'!$A$2:$A$170,0))</f>
        <v>60</v>
      </c>
      <c r="D67" t="str">
        <f>INDEX('[1]Component wise inventories'!H$2:H$170,MATCH($A67,'[1]Component wise inventories'!$A$2:$A$170,0))</f>
        <v>civil engineering concrete (without reinforcement)</v>
      </c>
      <c r="E67">
        <f>INDEX('[1]Component wise inventories'!I$2:I$170,MATCH($A67,'[1]Component wise inventories'!$A$2:$A$170,0))</f>
        <v>2350</v>
      </c>
      <c r="F67">
        <f>E67</f>
        <v>2350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1.4E-2</v>
      </c>
      <c r="I67">
        <f t="shared" ref="I67" si="54">B67*F67*H67*B$1/C67/B$1</f>
        <v>0.11515</v>
      </c>
      <c r="J67">
        <f>F67*B67*B$5*B$1/C67/1000</f>
        <v>111.4323</v>
      </c>
    </row>
    <row r="68" spans="1:10" x14ac:dyDescent="0.35">
      <c r="A68" s="2" t="s">
        <v>44</v>
      </c>
      <c r="B68" s="2">
        <v>0.01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 t="shared" ref="F68" si="55"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4.779166666666667E-2</v>
      </c>
      <c r="J68">
        <f t="shared" ref="J68" si="56">F68*B68*B$5*B$1/C68/1000</f>
        <v>4.1772999999999998</v>
      </c>
    </row>
    <row r="69" spans="1:10" x14ac:dyDescent="0.35">
      <c r="A69" s="33" t="s">
        <v>88</v>
      </c>
      <c r="B69" s="2">
        <v>0.14000000000000001</v>
      </c>
      <c r="C69">
        <f>INDEX('[1]Component wise inventories'!B$2:B$170,MATCH($A69,'[1]Component wise inventories'!$A$2:$A$170,0))</f>
        <v>30</v>
      </c>
      <c r="D69" t="str">
        <f>INDEX('[1]Component wise inventories'!H$2:H$170,MATCH($A69,'[1]Component wise inventories'!$A$2:$A$170,0))</f>
        <v>Polyurethane (PUR/PIR)</v>
      </c>
      <c r="E69">
        <f>INDEX('[1]Component wise inventories'!I$2:I$170,MATCH($A69,'[1]Component wise inventories'!$A$2:$A$170,0))</f>
        <v>30</v>
      </c>
      <c r="F69">
        <f>E69</f>
        <v>30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7.52</v>
      </c>
      <c r="I69">
        <f t="shared" ref="I69" si="57">B69*F69*H69*B$1/C69/B$1</f>
        <v>1.0528</v>
      </c>
      <c r="J69">
        <f>F69*B69*B$5*B$1/C69/1000</f>
        <v>1.8967200000000002</v>
      </c>
    </row>
    <row r="70" spans="1:10" x14ac:dyDescent="0.35">
      <c r="A70" s="2" t="s">
        <v>192</v>
      </c>
      <c r="B70" s="2">
        <v>0.1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 t="shared" ref="F70" si="58"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</f>
        <v>0.69873333333333332</v>
      </c>
      <c r="J70">
        <f t="shared" ref="J70" si="59">F70*B70*B$5*B$1/C70/1000</f>
        <v>21.225200000000001</v>
      </c>
    </row>
    <row r="71" spans="1:10" x14ac:dyDescent="0.35">
      <c r="I71" s="21">
        <f>SUM(I66:I70)</f>
        <v>2.0127989999999998</v>
      </c>
    </row>
    <row r="72" spans="1:10" x14ac:dyDescent="0.35">
      <c r="A72" s="1" t="s">
        <v>183</v>
      </c>
      <c r="B72" s="1" t="s">
        <v>58</v>
      </c>
    </row>
    <row r="73" spans="1:10" x14ac:dyDescent="0.35">
      <c r="A73" s="2" t="s">
        <v>13</v>
      </c>
      <c r="B73" s="2" t="s">
        <v>193</v>
      </c>
    </row>
    <row r="74" spans="1:10" x14ac:dyDescent="0.35">
      <c r="A74" s="2" t="s">
        <v>103</v>
      </c>
      <c r="B74" s="2">
        <v>2.4E-2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3-layer solid wood panel, PVAc bonded</v>
      </c>
      <c r="E74">
        <f>INDEX('[1]Component wise inventories'!I$2:I$170,MATCH($A74,'[1]Component wise inventories'!$A$2:$A$170,0))</f>
        <v>470</v>
      </c>
      <c r="F74">
        <f t="shared" ref="F74" si="60">E74</f>
        <v>470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0.52300000000000002</v>
      </c>
      <c r="I74">
        <f>B74*F74*H74*B$1/C74/B$1</f>
        <v>9.8324000000000009E-2</v>
      </c>
      <c r="J74">
        <f t="shared" ref="J74" si="61">F74*B74*B$5*B$1/C74/1000</f>
        <v>2.547024</v>
      </c>
    </row>
    <row r="75" spans="1:10" x14ac:dyDescent="0.35">
      <c r="A75" s="2" t="s">
        <v>24</v>
      </c>
      <c r="B75" s="2">
        <v>0.21</v>
      </c>
      <c r="C75">
        <f>INDEX('[1]Component wise inventories'!B$2:B$170,MATCH($A75,'[1]Component wise inventories'!$A$2:$A$170,0))</f>
        <v>60</v>
      </c>
      <c r="D75" t="str">
        <f>INDEX('[1]Component wise inventories'!H$2:H$170,MATCH($A75,'[1]Component wise inventories'!$A$2:$A$170,0))</f>
        <v>civil engineering concrete (without reinforcement)</v>
      </c>
      <c r="E75">
        <f>INDEX('[1]Component wise inventories'!I$2:I$170,MATCH($A75,'[1]Component wise inventories'!$A$2:$A$170,0))</f>
        <v>2350</v>
      </c>
      <c r="F75">
        <f>E75</f>
        <v>2350</v>
      </c>
      <c r="G75" t="str">
        <f>INDEX('[1]Component wise inventories'!J$2:J$170,MATCH($A75,'[1]Component wise inventories'!$A$2:$A$170,0))</f>
        <v xml:space="preserve">kg </v>
      </c>
      <c r="H75">
        <f>INDEX('[1]Component wise inventories'!K$2:K$170,MATCH($A75,'[1]Component wise inventories'!$A$2:$A$170,0))</f>
        <v>1.4E-2</v>
      </c>
      <c r="I75">
        <f t="shared" ref="I75" si="62">B75*F75*H75*B$1/C75/B$1</f>
        <v>0.11515</v>
      </c>
      <c r="J75">
        <f>F75*B75*B$5*B$1/C75/1000</f>
        <v>111.4323</v>
      </c>
    </row>
    <row r="76" spans="1:10" x14ac:dyDescent="0.35">
      <c r="A76" s="2" t="s">
        <v>44</v>
      </c>
      <c r="B76" s="2">
        <v>0.01</v>
      </c>
      <c r="C76">
        <f>INDEX('[1]Component wise inventories'!B$2:B$170,MATCH($A76,'[1]Component wise inventories'!$A$2:$A$170,0))</f>
        <v>30</v>
      </c>
      <c r="D76" t="str">
        <f>INDEX('[1]Component wise inventories'!H$2:H$170,MATCH($A76,'[1]Component wise inventories'!$A$2:$A$170,0))</f>
        <v>gypsum-lime plaster</v>
      </c>
      <c r="E76">
        <f>INDEX('[1]Component wise inventories'!I$2:I$170,MATCH($A76,'[1]Component wise inventories'!$A$2:$A$170,0))</f>
        <v>925</v>
      </c>
      <c r="F76">
        <f t="shared" ref="F76" si="63">E76</f>
        <v>925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0.155</v>
      </c>
      <c r="I76">
        <f>B76*F76*H76*B$1/C76/B$1</f>
        <v>4.779166666666667E-2</v>
      </c>
      <c r="J76">
        <f t="shared" ref="J76" si="64">F76*B76*B$5*B$1/C76/1000</f>
        <v>4.1772999999999998</v>
      </c>
    </row>
    <row r="77" spans="1:10" x14ac:dyDescent="0.35">
      <c r="A77" s="33" t="s">
        <v>88</v>
      </c>
      <c r="B77" s="2">
        <v>0.14000000000000001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Polyurethane (PUR/PIR)</v>
      </c>
      <c r="E77">
        <f>INDEX('[1]Component wise inventories'!I$2:I$170,MATCH($A77,'[1]Component wise inventories'!$A$2:$A$170,0))</f>
        <v>30</v>
      </c>
      <c r="F77">
        <f>E77</f>
        <v>30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7.52</v>
      </c>
      <c r="I77">
        <f t="shared" ref="I77" si="65">B77*F77*H77*B$1/C77/B$1</f>
        <v>1.0528</v>
      </c>
      <c r="J77">
        <f>F77*B77*B$5*B$1/C77/1000</f>
        <v>1.8967200000000002</v>
      </c>
    </row>
    <row r="78" spans="1:10" x14ac:dyDescent="0.35">
      <c r="A78" s="2" t="s">
        <v>194</v>
      </c>
      <c r="B78" s="2">
        <v>4.8000000000000001E-2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Glued laminated timber, UF bonded, dry area</v>
      </c>
      <c r="E78">
        <f>INDEX('[1]Component wise inventories'!I$2:I$170,MATCH($A78,'[1]Component wise inventories'!$A$2:$A$170,0))</f>
        <v>470</v>
      </c>
      <c r="F78">
        <f t="shared" ref="F78" si="66">E78</f>
        <v>470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0.44600000000000001</v>
      </c>
      <c r="I78">
        <f>B78*F78*H78*B$1/C78/B$1</f>
        <v>0.33539199999999997</v>
      </c>
      <c r="J78">
        <f t="shared" ref="J78" si="67">F78*B78*B$5*B$1/C78/1000</f>
        <v>10.188096</v>
      </c>
    </row>
    <row r="79" spans="1:10" x14ac:dyDescent="0.35">
      <c r="I79" s="21">
        <f>SUM(I74:I78)</f>
        <v>1.6494576666666665</v>
      </c>
    </row>
    <row r="80" spans="1:10" x14ac:dyDescent="0.35">
      <c r="A80" s="1" t="s">
        <v>183</v>
      </c>
      <c r="B80" s="1" t="s">
        <v>61</v>
      </c>
    </row>
    <row r="81" spans="1:11" x14ac:dyDescent="0.35">
      <c r="A81" s="1" t="s">
        <v>13</v>
      </c>
      <c r="B81" s="1">
        <v>4.24</v>
      </c>
    </row>
    <row r="82" spans="1:11" x14ac:dyDescent="0.35">
      <c r="A82" s="1" t="s">
        <v>195</v>
      </c>
      <c r="B82" s="1"/>
      <c r="C82">
        <f>INDEX('[1]Component wise inventories'!B$2:B$203,MATCH($A82,'[1]Component wise inventories'!$A$2:$A$203,0))</f>
        <v>0</v>
      </c>
      <c r="D82">
        <f>INDEX('[1]Component wise inventories'!H$2:H$203,MATCH($A82,'[1]Component wise inventories'!$A$2:$A$203,0))</f>
        <v>0</v>
      </c>
      <c r="E82">
        <f>INDEX('[1]Component wise inventories'!I$2:I$203,MATCH($A82,'[1]Component wise inventories'!$A$2:$A$203,0))</f>
        <v>0</v>
      </c>
      <c r="F82">
        <f>E82</f>
        <v>0</v>
      </c>
      <c r="G82">
        <f>INDEX('[1]Component wise inventories'!J$2:J$203,MATCH($A82,'[1]Component wise inventories'!$A$2:$A$203,0))</f>
        <v>0</v>
      </c>
      <c r="H82">
        <f>INDEX('[1]Component wise inventories'!K$2:K$203,MATCH($A82,'[1]Component wise inventories'!$A$2:$A$203,0))</f>
        <v>0</v>
      </c>
      <c r="I82" s="21" t="e">
        <f>H82*B$1/C82/B$1*B81/B90</f>
        <v>#DIV/0!</v>
      </c>
    </row>
    <row r="83" spans="1:11" x14ac:dyDescent="0.35">
      <c r="A83" s="1"/>
      <c r="B83" s="1"/>
    </row>
    <row r="84" spans="1:11" x14ac:dyDescent="0.35">
      <c r="A84" s="1" t="s">
        <v>183</v>
      </c>
      <c r="B84" s="1" t="s">
        <v>63</v>
      </c>
    </row>
    <row r="85" spans="1:11" x14ac:dyDescent="0.35">
      <c r="A85" s="1" t="s">
        <v>64</v>
      </c>
      <c r="B85" s="1">
        <v>135.80000000000001</v>
      </c>
    </row>
    <row r="86" spans="1:11" x14ac:dyDescent="0.35">
      <c r="A86" s="1" t="s">
        <v>196</v>
      </c>
      <c r="B86" s="1"/>
      <c r="C86">
        <f>INDEX('[1]Component wise inventories'!B$2:B$193,MATCH($A86,'[1]Component wise inventories'!$A$2:$A$189,0))</f>
        <v>30</v>
      </c>
      <c r="D86" t="str">
        <f>INDEX('[1]Component wise inventories'!H$2:H$193,MATCH($A86,'[1]Component wise inventories'!$A$2:$A$189,0))</f>
        <v>'window frame production, wood-metal, U=1.6 W/m2K' (kilogram, RoW, None)</v>
      </c>
      <c r="E86">
        <f>INDEX('[1]Component wise inventories'!I$2:I$193,MATCH($A86,'[1]Component wise inventories'!$A$2:$A$189,0))</f>
        <v>83.4</v>
      </c>
      <c r="F86">
        <f>E86</f>
        <v>83.4</v>
      </c>
      <c r="G86" t="str">
        <f>INDEX('[1]Component wise inventories'!J$2:J$193,MATCH($A86,'[1]Component wise inventories'!$A$2:$A$189,0))</f>
        <v>kg</v>
      </c>
      <c r="H86">
        <f>INDEX('[1]Component wise inventories'!K$2:K$193,MATCH($A86,'[1]Component wise inventories'!$A$2:$A$189,0))</f>
        <v>0.13719999999999999</v>
      </c>
      <c r="I86">
        <f>F86*H86*B$1/C86/B$1*K86</f>
        <v>7.6283199999999995E-2</v>
      </c>
      <c r="J86"/>
      <c r="K86" s="26">
        <v>0.2</v>
      </c>
    </row>
    <row r="87" spans="1:11" x14ac:dyDescent="0.35">
      <c r="A87" s="1"/>
      <c r="B87" s="1"/>
      <c r="C87">
        <v>30</v>
      </c>
      <c r="D87" t="s">
        <v>282</v>
      </c>
      <c r="E87" s="35" t="s">
        <v>128</v>
      </c>
      <c r="F87" s="35" t="s">
        <v>128</v>
      </c>
      <c r="G87" t="s">
        <v>129</v>
      </c>
      <c r="H87" s="25">
        <v>43.7</v>
      </c>
      <c r="I87">
        <f>H87*B$1/C87/B$1*K87</f>
        <v>1.1653333333333336</v>
      </c>
      <c r="J87"/>
      <c r="K87" s="26">
        <v>0.8</v>
      </c>
    </row>
    <row r="88" spans="1:11" x14ac:dyDescent="0.35">
      <c r="A88" s="1" t="s">
        <v>183</v>
      </c>
      <c r="B88" s="1" t="s">
        <v>66</v>
      </c>
      <c r="C88" s="12"/>
      <c r="D88" s="12"/>
      <c r="E88" s="12"/>
      <c r="F88" s="12"/>
      <c r="G88" s="12"/>
      <c r="H88" s="12"/>
      <c r="I88" s="21">
        <f>SUM(I86:I87)</f>
        <v>1.2416165333333335</v>
      </c>
      <c r="J88" s="12"/>
      <c r="K88" s="12"/>
    </row>
    <row r="89" spans="1:11" x14ac:dyDescent="0.35">
      <c r="A89" s="1" t="s">
        <v>67</v>
      </c>
      <c r="B89" s="1">
        <v>4</v>
      </c>
    </row>
    <row r="90" spans="1:11" x14ac:dyDescent="0.35">
      <c r="A90" s="1" t="s">
        <v>68</v>
      </c>
      <c r="B90" s="1">
        <v>622.20000000000005</v>
      </c>
    </row>
    <row r="91" spans="1:11" x14ac:dyDescent="0.35">
      <c r="A91" s="1" t="s">
        <v>69</v>
      </c>
      <c r="B91"/>
      <c r="C91"/>
      <c r="D91" t="str">
        <f>INDEX('[1]Component wise inventories'!H$2:H$193,MATCH($A91,'[1]Component wise inventories'!$A$2:$A$189,0))</f>
        <v>'market for electricity, low voltage'</v>
      </c>
      <c r="E91">
        <f>INDEX('[1]Component wise inventories'!I$2:I$193,MATCH($A91,'[1]Component wise inventories'!$A$2:$A$189,0))</f>
        <v>0</v>
      </c>
      <c r="F91">
        <f>E91</f>
        <v>0</v>
      </c>
      <c r="G91" t="str">
        <f>INDEX('[1]Component wise inventories'!J$2:J$193,MATCH($A91,'[1]Component wise inventories'!$A$2:$A$189,0))</f>
        <v>kWh</v>
      </c>
      <c r="H91">
        <f>INDEX('[1]Component wise inventories'!K$2:K$193,MATCH($A91,'[1]Component wise inventories'!$A$2:$A$189,0))</f>
        <v>4.4990000000000002E-2</v>
      </c>
      <c r="I91" s="21">
        <f>H91*B89*3500/B90</f>
        <v>1.0123111539697847</v>
      </c>
    </row>
    <row r="92" spans="1:11" x14ac:dyDescent="0.35">
      <c r="A92" s="1"/>
      <c r="B92" s="1"/>
    </row>
    <row r="93" spans="1:11" x14ac:dyDescent="0.35">
      <c r="A93" s="1"/>
      <c r="B93" s="1"/>
    </row>
    <row r="94" spans="1:11" x14ac:dyDescent="0.35">
      <c r="A94" s="1" t="s">
        <v>183</v>
      </c>
      <c r="B94" s="1" t="s">
        <v>70</v>
      </c>
    </row>
    <row r="95" spans="1:11" x14ac:dyDescent="0.35">
      <c r="A95" s="1" t="s">
        <v>71</v>
      </c>
      <c r="B95" s="1">
        <v>121.4</v>
      </c>
    </row>
    <row r="96" spans="1:11" x14ac:dyDescent="0.35">
      <c r="A96" s="1" t="s">
        <v>72</v>
      </c>
      <c r="B96" s="1" t="s">
        <v>197</v>
      </c>
    </row>
    <row r="97" spans="1:10" x14ac:dyDescent="0.35">
      <c r="A97" s="1" t="s">
        <v>74</v>
      </c>
      <c r="B97" s="12" t="s">
        <v>197</v>
      </c>
      <c r="C97"/>
      <c r="D97" t="str">
        <f>INDEX('[1]Component wise inventories'!H$2:H$203,MATCH($B97,'[1]Component wise inventories'!$A$2:$A$203,0))</f>
        <v>heat production, borehole heat exchanger, brine-water heat pump 10kW</v>
      </c>
      <c r="E97">
        <f>INDEX('[1]Component wise inventories'!I$2:I$203,MATCH($B97,'[1]Component wise inventories'!$A$2:$A$203,0))</f>
        <v>0</v>
      </c>
      <c r="F97">
        <f>E97</f>
        <v>0</v>
      </c>
      <c r="G97" t="str">
        <f>INDEX('[1]Component wise inventories'!J$2:J$203,MATCH($B97,'[1]Component wise inventories'!$A$2:$A$203,0))</f>
        <v>megajoule</v>
      </c>
      <c r="H97">
        <f>INDEX('[1]Component wise inventories'!K$2:K$203,MATCH($B97,'[1]Component wise inventories'!$A$2:$A$203,0))</f>
        <v>8.2799999999999992E-3</v>
      </c>
      <c r="I97" s="21">
        <f>H97*B95</f>
        <v>1.0051919999999999</v>
      </c>
    </row>
    <row r="98" spans="1:10" x14ac:dyDescent="0.35">
      <c r="A98" s="1"/>
      <c r="B98" s="4" t="s">
        <v>75</v>
      </c>
    </row>
    <row r="99" spans="1:10" x14ac:dyDescent="0.35">
      <c r="A99" s="1"/>
      <c r="B99" s="1"/>
    </row>
    <row r="100" spans="1:10" x14ac:dyDescent="0.35">
      <c r="A100" s="1" t="s">
        <v>183</v>
      </c>
      <c r="B100" s="1" t="s">
        <v>76</v>
      </c>
      <c r="C100"/>
      <c r="D100"/>
      <c r="E100"/>
      <c r="F100"/>
      <c r="G100"/>
      <c r="H100"/>
      <c r="J100" t="e">
        <f>SUM(J6:J99)*50*2</f>
        <v>#DIV/0!</v>
      </c>
    </row>
    <row r="101" spans="1:10" x14ac:dyDescent="0.35">
      <c r="A101" s="1"/>
      <c r="B101" s="1" t="s">
        <v>77</v>
      </c>
      <c r="D101">
        <f>INDEX('[1]Component wise inventories'!G$2:G$203,MATCH($B101,'[1]Component wise inventories'!$A$2:$A$203,0))</f>
        <v>0</v>
      </c>
      <c r="E101" t="str">
        <f>INDEX('[1]Component wise inventories'!H$2:H$203,MATCH($B101,'[1]Component wise inventories'!$A$2:$A$203,0))</f>
        <v>'market for transport, freight, lorry 28 metric ton, fatty acid methyl ester 100%' (ton kilometer, CH, None)</v>
      </c>
      <c r="F101" t="str">
        <f>E101</f>
        <v>'market for transport, freight, lorry 28 metric ton, fatty acid methyl ester 100%' (ton kilometer, CH, None)</v>
      </c>
      <c r="G101">
        <f>INDEX('[1]Component wise inventories'!I$2:I$203,MATCH($B101,'[1]Component wise inventories'!$A$2:$A$203,0))</f>
        <v>0</v>
      </c>
      <c r="H101">
        <f>INDEX('[1]Component wise inventories'!J$2:J$203,MATCH($B101,'[1]Component wise inventories'!$A$2:$A$203,0))</f>
        <v>0</v>
      </c>
      <c r="I101" s="27" t="e">
        <f>J100*H101/A$1/A90</f>
        <v>#DIV/0!</v>
      </c>
    </row>
    <row r="104" spans="1:10" customForma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customForma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customFormat="1" x14ac:dyDescent="0.35">
      <c r="A106" s="5"/>
      <c r="B106" s="6" t="s">
        <v>142</v>
      </c>
      <c r="C106" s="6" t="s">
        <v>143</v>
      </c>
      <c r="D106" s="5"/>
      <c r="E106" s="5"/>
      <c r="F106" s="5"/>
      <c r="G106" s="5"/>
      <c r="H106" s="5"/>
      <c r="I106" s="5"/>
      <c r="J106" s="5"/>
    </row>
    <row r="107" spans="1:10" customFormat="1" x14ac:dyDescent="0.35">
      <c r="A107" s="5" t="s">
        <v>80</v>
      </c>
      <c r="B107" s="7">
        <v>0.69699999999999995</v>
      </c>
      <c r="C107" s="7">
        <f>I9</f>
        <v>0.57974999999999999</v>
      </c>
      <c r="D107" s="5"/>
      <c r="E107" s="5"/>
      <c r="F107" s="5"/>
      <c r="G107" s="5"/>
      <c r="H107" s="5"/>
      <c r="I107" s="5"/>
      <c r="J107" s="5"/>
    </row>
    <row r="108" spans="1:10" customFormat="1" x14ac:dyDescent="0.35">
      <c r="A108" s="5" t="s">
        <v>144</v>
      </c>
      <c r="B108" s="7">
        <v>2.66</v>
      </c>
      <c r="C108" s="7" t="e">
        <f>I16+I24+I32</f>
        <v>#DIV/0!</v>
      </c>
      <c r="D108" s="5"/>
      <c r="E108" s="5"/>
      <c r="F108" s="5"/>
      <c r="G108" s="5"/>
      <c r="H108" s="5"/>
      <c r="I108" s="5"/>
      <c r="J108" s="5"/>
    </row>
    <row r="109" spans="1:10" customFormat="1" x14ac:dyDescent="0.35">
      <c r="A109" s="5" t="s">
        <v>145</v>
      </c>
      <c r="B109" s="7">
        <v>0.94399999999999995</v>
      </c>
      <c r="C109" s="7" t="e">
        <f>I39</f>
        <v>#DIV/0!</v>
      </c>
      <c r="D109" s="5"/>
      <c r="E109" s="5"/>
      <c r="F109" s="5"/>
      <c r="G109" s="5"/>
      <c r="H109" s="5"/>
      <c r="I109" s="5"/>
      <c r="J109" s="5"/>
    </row>
    <row r="110" spans="1:10" customFormat="1" x14ac:dyDescent="0.35">
      <c r="A110" s="5" t="s">
        <v>146</v>
      </c>
      <c r="B110" s="7">
        <v>0.379</v>
      </c>
      <c r="C110" s="7" t="e">
        <f>I44+I49+I55</f>
        <v>#DIV/0!</v>
      </c>
      <c r="D110" s="5"/>
      <c r="E110" s="5"/>
      <c r="F110" s="5"/>
      <c r="G110" s="5"/>
      <c r="H110" s="5"/>
      <c r="I110" s="5"/>
      <c r="J110" s="5"/>
    </row>
    <row r="111" spans="1:10" customFormat="1" x14ac:dyDescent="0.35">
      <c r="A111" s="5" t="s">
        <v>122</v>
      </c>
      <c r="B111" s="7">
        <v>2.15</v>
      </c>
      <c r="C111" s="7" t="e">
        <f>I63+I71+I79</f>
        <v>#DIV/0!</v>
      </c>
      <c r="D111" s="5"/>
      <c r="E111" s="5"/>
      <c r="F111" s="5"/>
      <c r="G111" s="5"/>
      <c r="H111" s="5"/>
      <c r="I111" s="5"/>
      <c r="J111" s="5"/>
    </row>
    <row r="112" spans="1:10" customFormat="1" x14ac:dyDescent="0.35">
      <c r="A112" s="5" t="s">
        <v>148</v>
      </c>
      <c r="B112" s="7">
        <v>2.1399999999999999E-2</v>
      </c>
      <c r="C112" s="7" t="e">
        <f>I82</f>
        <v>#DIV/0!</v>
      </c>
      <c r="D112" s="5"/>
      <c r="E112" s="5"/>
      <c r="F112" s="5"/>
      <c r="G112" s="5"/>
      <c r="H112" s="5"/>
      <c r="I112" s="5"/>
      <c r="J112" s="5"/>
    </row>
    <row r="113" spans="1:10" customFormat="1" x14ac:dyDescent="0.35">
      <c r="A113" s="5" t="s">
        <v>147</v>
      </c>
      <c r="B113" s="7">
        <v>0.58399999999999996</v>
      </c>
      <c r="C113" s="7">
        <f>I88</f>
        <v>1.2416165333333335</v>
      </c>
      <c r="D113" s="5"/>
      <c r="E113" s="5"/>
      <c r="F113" s="5"/>
      <c r="G113" s="5"/>
      <c r="H113" s="5"/>
      <c r="I113" s="5"/>
      <c r="J113" s="5"/>
    </row>
    <row r="114" spans="1:10" customFormat="1" x14ac:dyDescent="0.35">
      <c r="A114" s="5" t="s">
        <v>76</v>
      </c>
      <c r="B114" s="7">
        <v>0.58199999999999996</v>
      </c>
      <c r="C114" s="7" t="e">
        <f>I101</f>
        <v>#DIV/0!</v>
      </c>
      <c r="D114" s="5"/>
      <c r="E114" s="5"/>
      <c r="F114" s="5"/>
      <c r="G114" s="5"/>
      <c r="H114" s="5"/>
      <c r="I114" s="5"/>
      <c r="J114" s="5"/>
    </row>
    <row r="115" spans="1:10" customFormat="1" x14ac:dyDescent="0.35">
      <c r="A115" s="5" t="s">
        <v>149</v>
      </c>
      <c r="B115" s="7">
        <v>2.77</v>
      </c>
      <c r="C115" s="7"/>
      <c r="D115" s="5"/>
      <c r="E115" s="5"/>
      <c r="F115" s="5"/>
      <c r="G115" s="5"/>
      <c r="H115" s="5"/>
      <c r="I115" s="5"/>
      <c r="J115" s="5"/>
    </row>
    <row r="116" spans="1:10" customFormat="1" x14ac:dyDescent="0.35">
      <c r="A116" s="5" t="s">
        <v>70</v>
      </c>
      <c r="B116" s="7">
        <v>1.99</v>
      </c>
      <c r="C116" s="7">
        <f>I97</f>
        <v>1.0051919999999999</v>
      </c>
      <c r="D116" s="5"/>
      <c r="E116" s="5"/>
      <c r="F116" s="5"/>
      <c r="G116" s="5"/>
      <c r="H116" s="5"/>
      <c r="I116" s="5"/>
      <c r="J116" s="5"/>
    </row>
    <row r="117" spans="1:10" customFormat="1" x14ac:dyDescent="0.35">
      <c r="A117" s="5" t="s">
        <v>150</v>
      </c>
      <c r="B117" s="7"/>
      <c r="C117" s="7"/>
      <c r="D117" s="5"/>
      <c r="E117" s="5"/>
      <c r="F117" s="5"/>
      <c r="G117" s="5"/>
      <c r="H117" s="5"/>
      <c r="I117" s="5"/>
      <c r="J117" s="5"/>
    </row>
    <row r="118" spans="1:10" customFormat="1" x14ac:dyDescent="0.35">
      <c r="A118" s="5"/>
      <c r="B118" s="5"/>
      <c r="C118" s="7"/>
      <c r="D118" s="5"/>
      <c r="E118" s="5"/>
      <c r="F118" s="5"/>
      <c r="G118" s="5"/>
      <c r="H118" s="5"/>
      <c r="I118" s="5"/>
      <c r="J118" s="5"/>
    </row>
    <row r="119" spans="1:10" customForma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customForma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customForma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customForma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7"/>
  <sheetViews>
    <sheetView topLeftCell="A139" zoomScaleNormal="100" workbookViewId="0">
      <selection activeCell="B130" sqref="B130:B131"/>
    </sheetView>
  </sheetViews>
  <sheetFormatPr defaultColWidth="11.54296875" defaultRowHeight="14.5" x14ac:dyDescent="0.35"/>
  <cols>
    <col min="1" max="1" width="37.6328125" style="10" customWidth="1"/>
    <col min="2" max="2" width="14.6328125" style="10" customWidth="1"/>
    <col min="3" max="16384" width="11.54296875" style="10"/>
  </cols>
  <sheetData>
    <row r="1" spans="1:10" x14ac:dyDescent="0.3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198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2">
        <v>1785</v>
      </c>
    </row>
    <row r="6" spans="1:10" x14ac:dyDescent="0.35">
      <c r="A6" s="2" t="s">
        <v>14</v>
      </c>
      <c r="B6" s="2">
        <v>2.75E-2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0.21197916666666666</v>
      </c>
      <c r="J6">
        <f t="shared" ref="J6" si="1">F6*B6*B$5*B$1/C6/1000</f>
        <v>181.62375</v>
      </c>
    </row>
    <row r="7" spans="1:10" x14ac:dyDescent="0.35">
      <c r="A7" s="2" t="s">
        <v>83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1048.6875</v>
      </c>
    </row>
    <row r="8" spans="1:10" x14ac:dyDescent="0.35">
      <c r="A8" s="2" t="s">
        <v>16</v>
      </c>
      <c r="B8" s="2">
        <v>0.05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lean concrete (without reinforcement)</v>
      </c>
      <c r="E8">
        <f>INDEX('[1]Component wise inventories'!I$2:I$170,MATCH($A8,'[1]Component wise inventories'!$A$2:$A$170,0))</f>
        <v>2150</v>
      </c>
      <c r="F8">
        <f t="shared" ref="F8" si="3">E8</f>
        <v>2150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5.8999999999999997E-2</v>
      </c>
      <c r="I8">
        <f>B8*F8*H8*B$1/C8/B$1</f>
        <v>0.10570833333333332</v>
      </c>
      <c r="J8">
        <f t="shared" ref="J8" si="4">F8*B8*B$5*B$1/C8/1000</f>
        <v>191.88749999999999</v>
      </c>
    </row>
    <row r="9" spans="1:10" x14ac:dyDescent="0.35">
      <c r="I9" s="21">
        <f>SUM(I6:I8)</f>
        <v>0.45477083333333335</v>
      </c>
    </row>
    <row r="10" spans="1:10" x14ac:dyDescent="0.35">
      <c r="A10" s="1" t="s">
        <v>198</v>
      </c>
      <c r="B10" s="1" t="s">
        <v>17</v>
      </c>
    </row>
    <row r="11" spans="1:10" x14ac:dyDescent="0.35">
      <c r="A11" s="2" t="s">
        <v>13</v>
      </c>
      <c r="B11" s="2">
        <v>3129</v>
      </c>
    </row>
    <row r="12" spans="1:10" x14ac:dyDescent="0.35">
      <c r="A12" s="2" t="s">
        <v>83</v>
      </c>
      <c r="B12" s="2">
        <v>0.3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civil engineering concrete (without reinforcement)</v>
      </c>
      <c r="E12">
        <f>INDEX('[1]Component wise inventories'!I$2:I$170,MATCH($A12,'[1]Component wise inventories'!$A$2:$A$170,0))</f>
        <v>2350</v>
      </c>
      <c r="F12">
        <f t="shared" ref="F12" si="5">E12</f>
        <v>2350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1.4E-2</v>
      </c>
      <c r="I12">
        <f>B12*F12*H12*B$1/C12/B$1</f>
        <v>0.16450000000000001</v>
      </c>
      <c r="J12">
        <f t="shared" ref="J12" si="6">F12*B12*B$5*B$1/C12/1000</f>
        <v>1258.425</v>
      </c>
    </row>
    <row r="13" spans="1:10" x14ac:dyDescent="0.35">
      <c r="A13" s="2" t="s">
        <v>199</v>
      </c>
      <c r="B13" s="2">
        <v>0.08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Mastic asphalt, 27.5 mm</v>
      </c>
      <c r="E13">
        <f>INDEX('[1]Component wise inventories'!I$2:I$170,MATCH($A13,'[1]Component wise inventories'!$A$2:$A$170,0))</f>
        <v>63.3</v>
      </c>
      <c r="F13">
        <f>E13</f>
        <v>63.3</v>
      </c>
      <c r="G13" t="str">
        <f>INDEX('[1]Component wise inventories'!J$2:J$170,MATCH($A13,'[1]Component wise inventories'!$A$2:$A$170,0))</f>
        <v xml:space="preserve">m2 </v>
      </c>
      <c r="H13">
        <f>INDEX('[1]Component wise inventories'!K$2:K$170,MATCH($A13,'[1]Component wise inventories'!$A$2:$A$170,0))</f>
        <v>14.1</v>
      </c>
      <c r="I13">
        <f t="shared" ref="I13" si="7">B13*F13*H13*B$1/C13/B$1</f>
        <v>1.19004</v>
      </c>
      <c r="J13">
        <f>F13*B13*B$5*B$1/C13/1000</f>
        <v>9.0392399999999995</v>
      </c>
    </row>
    <row r="14" spans="1:10" x14ac:dyDescent="0.35">
      <c r="A14" s="2" t="s">
        <v>16</v>
      </c>
      <c r="B14" s="2">
        <v>0.15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lean concrete (without reinforcement)</v>
      </c>
      <c r="E14">
        <f>INDEX('[1]Component wise inventories'!I$2:I$170,MATCH($A14,'[1]Component wise inventories'!$A$2:$A$170,0))</f>
        <v>2150</v>
      </c>
      <c r="F14">
        <f t="shared" ref="F14" si="8">E14</f>
        <v>2150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5.8999999999999997E-2</v>
      </c>
      <c r="I14">
        <f>B14*F14*H14*B$1/C14/B$1</f>
        <v>0.31712499999999999</v>
      </c>
      <c r="J14">
        <f t="shared" ref="J14" si="9">F14*B14*B$5*B$1/C14/1000</f>
        <v>575.66250000000002</v>
      </c>
    </row>
    <row r="15" spans="1:10" x14ac:dyDescent="0.35">
      <c r="I15" s="21">
        <f>SUM(I12:I14)</f>
        <v>1.671665</v>
      </c>
    </row>
    <row r="16" spans="1:10" x14ac:dyDescent="0.35">
      <c r="A16" s="1" t="s">
        <v>198</v>
      </c>
      <c r="B16" s="1" t="s">
        <v>18</v>
      </c>
    </row>
    <row r="17" spans="1:10" x14ac:dyDescent="0.35">
      <c r="A17" s="2" t="s">
        <v>13</v>
      </c>
      <c r="B17" s="2">
        <v>5015</v>
      </c>
    </row>
    <row r="18" spans="1:10" x14ac:dyDescent="0.35">
      <c r="A18" s="2" t="s">
        <v>14</v>
      </c>
      <c r="B18" s="2">
        <v>2.75E-2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Cement subfloor, 85 mm</v>
      </c>
      <c r="E18">
        <f>INDEX('[1]Component wise inventories'!I$2:I$170,MATCH($A18,'[1]Component wise inventories'!$A$2:$A$170,0))</f>
        <v>1850</v>
      </c>
      <c r="F18">
        <f t="shared" ref="F18" si="10">E18</f>
        <v>1850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>B18*F18*H18*B$1/C18/B$1</f>
        <v>0.21197916666666666</v>
      </c>
      <c r="J18">
        <f t="shared" ref="J18" si="11">F18*B18*B$5*B$1/C18/1000</f>
        <v>181.62375</v>
      </c>
    </row>
    <row r="19" spans="1:10" x14ac:dyDescent="0.35">
      <c r="A19" s="2" t="s">
        <v>83</v>
      </c>
      <c r="B19" s="2">
        <v>0.25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civil engineering concrete (without reinforcement)</v>
      </c>
      <c r="E19">
        <f>INDEX('[1]Component wise inventories'!I$2:I$170,MATCH($A19,'[1]Component wise inventories'!$A$2:$A$170,0))</f>
        <v>2350</v>
      </c>
      <c r="F19">
        <f>E19</f>
        <v>2350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1.4E-2</v>
      </c>
      <c r="I19">
        <f t="shared" ref="I19" si="12">B19*F19*H19*B$1/C19/B$1</f>
        <v>0.13708333333333333</v>
      </c>
      <c r="J19">
        <f>F19*B19*B$5*B$1/C19/1000</f>
        <v>1048.6875</v>
      </c>
    </row>
    <row r="20" spans="1:10" x14ac:dyDescent="0.35">
      <c r="A20" s="2" t="s">
        <v>16</v>
      </c>
      <c r="B20" s="2">
        <v>0.05</v>
      </c>
      <c r="C20">
        <f>INDEX('[1]Component wise inventories'!B$2:B$170,MATCH($A20,'[1]Component wise inventories'!$A$2:$A$170,0))</f>
        <v>60</v>
      </c>
      <c r="D20" t="str">
        <f>INDEX('[1]Component wise inventories'!H$2:H$170,MATCH($A20,'[1]Component wise inventories'!$A$2:$A$170,0))</f>
        <v>lean concrete (without reinforcement)</v>
      </c>
      <c r="E20">
        <f>INDEX('[1]Component wise inventories'!I$2:I$170,MATCH($A20,'[1]Component wise inventories'!$A$2:$A$170,0))</f>
        <v>2150</v>
      </c>
      <c r="F20">
        <f t="shared" ref="F20" si="13">E20</f>
        <v>2150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5.8999999999999997E-2</v>
      </c>
      <c r="I20">
        <f>B20*F20*H20*B$1/C20/B$1</f>
        <v>0.10570833333333332</v>
      </c>
      <c r="J20">
        <f t="shared" ref="J20" si="14">F20*B20*B$5*B$1/C20/1000</f>
        <v>191.88749999999999</v>
      </c>
    </row>
    <row r="21" spans="1:10" x14ac:dyDescent="0.35">
      <c r="A21" s="2"/>
      <c r="B21" s="2"/>
      <c r="I21" s="21">
        <f>SUM(I18:I20)</f>
        <v>0.45477083333333335</v>
      </c>
    </row>
    <row r="22" spans="1:10" x14ac:dyDescent="0.35">
      <c r="A22" s="1" t="s">
        <v>198</v>
      </c>
      <c r="B22" s="1" t="s">
        <v>23</v>
      </c>
    </row>
    <row r="23" spans="1:10" x14ac:dyDescent="0.35">
      <c r="A23" s="2" t="s">
        <v>13</v>
      </c>
      <c r="B23" s="2">
        <v>5816</v>
      </c>
    </row>
    <row r="24" spans="1:10" x14ac:dyDescent="0.35">
      <c r="A24" s="2" t="s">
        <v>14</v>
      </c>
      <c r="B24" s="2">
        <v>0.12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Cement subfloor, 85 mm</v>
      </c>
      <c r="E24">
        <f>INDEX('[1]Component wise inventories'!I$2:I$170,MATCH($A24,'[1]Component wise inventories'!$A$2:$A$170,0))</f>
        <v>1850</v>
      </c>
      <c r="F24">
        <f t="shared" ref="F24" si="15">E24</f>
        <v>1850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0.125</v>
      </c>
      <c r="I24">
        <f>B24*F24*H24*B$1/C24/B$1</f>
        <v>0.92500000000000004</v>
      </c>
      <c r="J24">
        <f t="shared" ref="J24" si="16">F24*B24*B$5*B$1/C24/1000</f>
        <v>792.54</v>
      </c>
    </row>
    <row r="25" spans="1:10" x14ac:dyDescent="0.35">
      <c r="A25" s="2" t="s">
        <v>24</v>
      </c>
      <c r="B25" s="2">
        <v>0.24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civil engineering concrete (without reinforcement)</v>
      </c>
      <c r="E25">
        <f>INDEX('[1]Component wise inventories'!I$2:I$170,MATCH($A25,'[1]Component wise inventories'!$A$2:$A$170,0))</f>
        <v>2350</v>
      </c>
      <c r="F25">
        <f>E25</f>
        <v>2350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1.4E-2</v>
      </c>
      <c r="I25">
        <f t="shared" ref="I25" si="17">B25*F25*H25*B$1/C25/B$1</f>
        <v>0.13159999999999999</v>
      </c>
      <c r="J25">
        <f>F25*B25*B$5*B$1/C25/1000</f>
        <v>1006.74</v>
      </c>
    </row>
    <row r="26" spans="1:10" x14ac:dyDescent="0.35">
      <c r="A26" s="2" t="s">
        <v>26</v>
      </c>
      <c r="B26" s="2">
        <v>0.02</v>
      </c>
      <c r="C26">
        <f>INDEX('[1]Component wise inventories'!B$2:B$170,MATCH($A26,'[1]Component wise inventories'!$A$2:$A$170,0))</f>
        <v>60</v>
      </c>
      <c r="D26" t="str">
        <f>INDEX('[1]Component wise inventories'!H$2:H$170,MATCH($A26,'[1]Component wise inventories'!$A$2:$A$170,0))</f>
        <v>glass wool</v>
      </c>
      <c r="E26">
        <f>INDEX('[1]Component wise inventories'!I$2:I$170,MATCH($A26,'[1]Component wise inventories'!$A$2:$A$170,0))</f>
        <v>30</v>
      </c>
      <c r="F26">
        <f t="shared" ref="F26" si="18">E26</f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>B26*F26*H26*B$1/C26/B$1</f>
        <v>1.1299999999999998E-2</v>
      </c>
      <c r="J26">
        <f t="shared" ref="J26" si="19">F26*B26*B$5*B$1/C26/1000</f>
        <v>1.071</v>
      </c>
    </row>
    <row r="27" spans="1:10" x14ac:dyDescent="0.35">
      <c r="A27" s="2" t="s">
        <v>200</v>
      </c>
      <c r="B27" s="2">
        <v>0.18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rockwool</v>
      </c>
      <c r="E27">
        <f>INDEX('[1]Component wise inventories'!I$2:I$170,MATCH($A27,'[1]Component wise inventories'!$A$2:$A$170,0))</f>
        <v>60</v>
      </c>
      <c r="F27">
        <f>E27</f>
        <v>60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1.1299999999999999</v>
      </c>
      <c r="I27">
        <f t="shared" ref="I27" si="20">B27*F27*H27*B$1/C27/B$1</f>
        <v>0.40679999999999988</v>
      </c>
      <c r="J27">
        <f>F27*B27*B$5*B$1/C27/1000</f>
        <v>38.55599999999999</v>
      </c>
    </row>
    <row r="28" spans="1:10" x14ac:dyDescent="0.35">
      <c r="A28" s="2" t="s">
        <v>90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Solid wood spruce / fir / larch, air dried, planed</v>
      </c>
      <c r="E28">
        <f>INDEX('[1]Component wise inventories'!I$2:I$170,MATCH($A28,'[1]Component wise inventories'!$A$2:$A$170,0))</f>
        <v>485</v>
      </c>
      <c r="F28">
        <f t="shared" ref="F28" si="21">E28</f>
        <v>485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4.041666666666667E-2</v>
      </c>
      <c r="J28">
        <f t="shared" ref="J28" si="22">F28*B28*B$5*B$1/C28/1000</f>
        <v>34.629000000000005</v>
      </c>
    </row>
    <row r="29" spans="1:10" x14ac:dyDescent="0.35">
      <c r="A29" s="2"/>
      <c r="B29" s="2"/>
      <c r="I29" s="21">
        <f>SUM(I24:I28)</f>
        <v>1.5151166666666667</v>
      </c>
    </row>
    <row r="30" spans="1:10" x14ac:dyDescent="0.35">
      <c r="A30" s="1" t="s">
        <v>198</v>
      </c>
      <c r="B30" s="1" t="s">
        <v>27</v>
      </c>
    </row>
    <row r="31" spans="1:10" x14ac:dyDescent="0.35">
      <c r="A31" s="2" t="s">
        <v>13</v>
      </c>
      <c r="B31" s="2">
        <v>275.8</v>
      </c>
    </row>
    <row r="32" spans="1:10" x14ac:dyDescent="0.3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3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4">F32*B32*B$5*B$1/C32/1000</f>
        <v>561.38250000000005</v>
      </c>
    </row>
    <row r="33" spans="1:10" x14ac:dyDescent="0.35">
      <c r="A33" s="2" t="s">
        <v>24</v>
      </c>
      <c r="B33" s="2">
        <v>0.3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civil engineering concrete (without reinforcement)</v>
      </c>
      <c r="E33">
        <f>INDEX('[1]Component wise inventories'!I$2:I$170,MATCH($A33,'[1]Component wise inventories'!$A$2:$A$170,0))</f>
        <v>2350</v>
      </c>
      <c r="F33">
        <f>E33</f>
        <v>2350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1.4E-2</v>
      </c>
      <c r="I33">
        <f t="shared" ref="I33" si="25">B33*F33*H33*B$1/C33/B$1</f>
        <v>0.16450000000000001</v>
      </c>
      <c r="J33">
        <f>F33*B33*B$5*B$1/C33/1000</f>
        <v>1258.425</v>
      </c>
    </row>
    <row r="34" spans="1:10" x14ac:dyDescent="0.35">
      <c r="A34" s="2" t="s">
        <v>26</v>
      </c>
      <c r="B34" s="2">
        <v>0.02</v>
      </c>
      <c r="C34">
        <f>INDEX('[1]Component wise inventories'!B$2:B$170,MATCH($A34,'[1]Component wise inventories'!$A$2:$A$170,0))</f>
        <v>60</v>
      </c>
      <c r="D34" t="str">
        <f>INDEX('[1]Component wise inventories'!H$2:H$170,MATCH($A34,'[1]Component wise inventories'!$A$2:$A$170,0))</f>
        <v>glass wool</v>
      </c>
      <c r="E34">
        <f>INDEX('[1]Component wise inventories'!I$2:I$170,MATCH($A34,'[1]Component wise inventories'!$A$2:$A$170,0))</f>
        <v>30</v>
      </c>
      <c r="F34">
        <f t="shared" ref="F34" si="26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1.1299999999999998E-2</v>
      </c>
      <c r="J34">
        <f t="shared" ref="J34" si="27">F34*B34*B$5*B$1/C34/1000</f>
        <v>1.071</v>
      </c>
    </row>
    <row r="35" spans="1:10" x14ac:dyDescent="0.35">
      <c r="A35" s="2" t="s">
        <v>200</v>
      </c>
      <c r="B35" s="2">
        <v>0.18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rockwool</v>
      </c>
      <c r="E35">
        <f>INDEX('[1]Component wise inventories'!I$2:I$170,MATCH($A35,'[1]Component wise inventories'!$A$2:$A$170,0))</f>
        <v>60</v>
      </c>
      <c r="F35">
        <f>E35</f>
        <v>60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1.1299999999999999</v>
      </c>
      <c r="I35">
        <f t="shared" ref="I35" si="28">B35*F35*H35*B$1/C35/B$1</f>
        <v>0.40679999999999988</v>
      </c>
      <c r="J35">
        <f>F35*B35*B$5*B$1/C35/1000</f>
        <v>38.55599999999999</v>
      </c>
    </row>
    <row r="36" spans="1:10" x14ac:dyDescent="0.35">
      <c r="A36" s="2" t="s">
        <v>90</v>
      </c>
      <c r="B36" s="2">
        <v>0.02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 t="shared" ref="F36" si="29"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4.041666666666667E-2</v>
      </c>
      <c r="J36">
        <f t="shared" ref="J36" si="30">F36*B36*B$5*B$1/C36/1000</f>
        <v>34.629000000000005</v>
      </c>
    </row>
    <row r="37" spans="1:10" x14ac:dyDescent="0.35">
      <c r="I37" s="21">
        <f>SUM(I32:I36)</f>
        <v>1.2782249999999999</v>
      </c>
    </row>
    <row r="38" spans="1:10" x14ac:dyDescent="0.35">
      <c r="A38" s="1" t="s">
        <v>198</v>
      </c>
      <c r="B38" s="1" t="s">
        <v>29</v>
      </c>
    </row>
    <row r="39" spans="1:10" x14ac:dyDescent="0.35">
      <c r="A39" s="2" t="s">
        <v>13</v>
      </c>
      <c r="B39" s="2">
        <v>114</v>
      </c>
    </row>
    <row r="40" spans="1:10" x14ac:dyDescent="0.35">
      <c r="A40" s="2" t="s">
        <v>14</v>
      </c>
      <c r="B40" s="2">
        <v>3.5000000000000003E-2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Cement subfloor, 85 mm</v>
      </c>
      <c r="E40">
        <f>INDEX('[1]Component wise inventories'!I$2:I$170,MATCH($A40,'[1]Component wise inventories'!$A$2:$A$170,0))</f>
        <v>1850</v>
      </c>
      <c r="F40">
        <f t="shared" ref="F40" si="31">E40</f>
        <v>1850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0.26979166666666665</v>
      </c>
      <c r="J40">
        <f t="shared" ref="J40" si="32">F40*B40*B$5*B$1/C40/1000</f>
        <v>231.1575</v>
      </c>
    </row>
    <row r="41" spans="1:10" x14ac:dyDescent="0.35">
      <c r="A41" s="2" t="s">
        <v>24</v>
      </c>
      <c r="B41" s="2">
        <v>0.35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civil engineering concrete (without reinforcement)</v>
      </c>
      <c r="E41">
        <f>INDEX('[1]Component wise inventories'!I$2:I$170,MATCH($A41,'[1]Component wise inventories'!$A$2:$A$170,0))</f>
        <v>2350</v>
      </c>
      <c r="F41">
        <f>E41</f>
        <v>2350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1.4E-2</v>
      </c>
      <c r="I41">
        <f t="shared" ref="I41" si="33">B41*F41*H41*B$1/C41/B$1</f>
        <v>0.19191666666666671</v>
      </c>
      <c r="J41">
        <f>F41*B41*B$5*B$1/C41/1000</f>
        <v>1468.1624999999999</v>
      </c>
    </row>
    <row r="42" spans="1:10" x14ac:dyDescent="0.35">
      <c r="A42" s="2" t="s">
        <v>26</v>
      </c>
      <c r="B42" s="2">
        <v>0.02</v>
      </c>
      <c r="C42">
        <f>INDEX('[1]Component wise inventories'!B$2:B$170,MATCH($A42,'[1]Component wise inventories'!$A$2:$A$170,0))</f>
        <v>60</v>
      </c>
      <c r="D42" t="str">
        <f>INDEX('[1]Component wise inventories'!H$2:H$170,MATCH($A42,'[1]Component wise inventories'!$A$2:$A$170,0))</f>
        <v>glass wool</v>
      </c>
      <c r="E42">
        <f>INDEX('[1]Component wise inventories'!I$2:I$170,MATCH($A42,'[1]Component wise inventories'!$A$2:$A$170,0))</f>
        <v>30</v>
      </c>
      <c r="F42">
        <f t="shared" ref="F42" si="34">E42</f>
        <v>30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1.1299999999999999</v>
      </c>
      <c r="I42">
        <f>B42*F42*H42*B$1/C42/B$1</f>
        <v>1.1299999999999998E-2</v>
      </c>
      <c r="J42">
        <f t="shared" ref="J42" si="35">F42*B42*B$5*B$1/C42/1000</f>
        <v>1.071</v>
      </c>
    </row>
    <row r="43" spans="1:10" x14ac:dyDescent="0.35">
      <c r="A43" s="2" t="s">
        <v>200</v>
      </c>
      <c r="B43" s="2">
        <v>0.18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rockwool</v>
      </c>
      <c r="E43">
        <f>INDEX('[1]Component wise inventories'!I$2:I$170,MATCH($A43,'[1]Component wise inventories'!$A$2:$A$170,0))</f>
        <v>60</v>
      </c>
      <c r="F43">
        <f>E43</f>
        <v>60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1.1299999999999999</v>
      </c>
      <c r="I43">
        <f t="shared" ref="I43" si="36">B43*F43*H43*B$1/C43/B$1</f>
        <v>0.40679999999999988</v>
      </c>
      <c r="J43">
        <f>F43*B43*B$5*B$1/C43/1000</f>
        <v>38.55599999999999</v>
      </c>
    </row>
    <row r="44" spans="1:10" x14ac:dyDescent="0.35">
      <c r="A44" s="2" t="s">
        <v>90</v>
      </c>
      <c r="B44" s="2">
        <v>0.02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Solid wood spruce / fir / larch, air dried, planed</v>
      </c>
      <c r="E44">
        <f>INDEX('[1]Component wise inventories'!I$2:I$170,MATCH($A44,'[1]Component wise inventories'!$A$2:$A$170,0))</f>
        <v>485</v>
      </c>
      <c r="F44">
        <f t="shared" ref="F44" si="37">E44</f>
        <v>485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0.125</v>
      </c>
      <c r="I44">
        <f>B44*F44*H44*B$1/C44/B$1</f>
        <v>4.041666666666667E-2</v>
      </c>
      <c r="J44">
        <f t="shared" ref="J44" si="38">F44*B44*B$5*B$1/C44/1000</f>
        <v>34.629000000000005</v>
      </c>
    </row>
    <row r="45" spans="1:10" x14ac:dyDescent="0.35">
      <c r="I45" s="21">
        <f>SUM(I40:I44)</f>
        <v>0.92022499999999996</v>
      </c>
    </row>
    <row r="46" spans="1:10" x14ac:dyDescent="0.35">
      <c r="A46" s="1" t="s">
        <v>198</v>
      </c>
      <c r="B46" s="1" t="s">
        <v>39</v>
      </c>
    </row>
    <row r="47" spans="1:10" x14ac:dyDescent="0.35">
      <c r="A47" s="2" t="s">
        <v>13</v>
      </c>
      <c r="B47" s="2">
        <v>1970.5</v>
      </c>
    </row>
    <row r="48" spans="1:10" x14ac:dyDescent="0.35">
      <c r="A48" s="2" t="s">
        <v>157</v>
      </c>
      <c r="B48" s="2">
        <v>2.5000000000000001E-2</v>
      </c>
      <c r="C48">
        <f>INDEX('[1]Component wise inventories'!B$2:B$170,MATCH($A48,'[1]Component wise inventories'!$A$2:$A$170,0))</f>
        <v>0</v>
      </c>
      <c r="D48">
        <f>INDEX('[1]Component wise inventories'!H$2:H$170,MATCH($A48,'[1]Component wise inventories'!$A$2:$A$170,0))</f>
        <v>0</v>
      </c>
      <c r="E48">
        <f>INDEX('[1]Component wise inventories'!I$2:I$170,MATCH($A48,'[1]Component wise inventories'!$A$2:$A$170,0))</f>
        <v>0</v>
      </c>
      <c r="F48">
        <f t="shared" ref="F48" si="39">E48</f>
        <v>0</v>
      </c>
      <c r="G48">
        <f>INDEX('[1]Component wise inventories'!J$2:J$170,MATCH($A48,'[1]Component wise inventories'!$A$2:$A$170,0))</f>
        <v>0</v>
      </c>
      <c r="H48">
        <f>INDEX('[1]Component wise inventories'!K$2:K$170,MATCH($A48,'[1]Component wise inventories'!$A$2:$A$170,0))</f>
        <v>0</v>
      </c>
      <c r="I48" t="e">
        <f>B48*F48*H48*B$1/C48/B$1</f>
        <v>#DIV/0!</v>
      </c>
      <c r="J48" t="e">
        <f t="shared" ref="J48" si="40">F48*B48*B$5*B$1/C48/1000</f>
        <v>#DIV/0!</v>
      </c>
    </row>
    <row r="49" spans="1:10" x14ac:dyDescent="0.35">
      <c r="A49" s="2" t="s">
        <v>201</v>
      </c>
      <c r="B49" s="2">
        <v>5.0000000000000001E-3</v>
      </c>
      <c r="C49">
        <f>INDEX('[1]Component wise inventories'!B$2:B$170,MATCH($A49,'[1]Component wise inventories'!$A$2:$A$170,0))</f>
        <v>30</v>
      </c>
      <c r="D49" t="str">
        <f>INDEX('[1]Component wise inventories'!H$2:H$170,MATCH($A49,'[1]Component wise inventories'!$A$2:$A$170,0))</f>
        <v>gypsum-lime plaster</v>
      </c>
      <c r="E49">
        <f>INDEX('[1]Component wise inventories'!I$2:I$170,MATCH($A49,'[1]Component wise inventories'!$A$2:$A$170,0))</f>
        <v>925</v>
      </c>
      <c r="F49">
        <f>E49</f>
        <v>925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0.155</v>
      </c>
      <c r="I49">
        <f t="shared" ref="I49" si="41">B49*F49*H49*B$1/C49/B$1</f>
        <v>2.3895833333333335E-2</v>
      </c>
      <c r="J49">
        <f>F49*B49*B$5*B$1/C49/1000</f>
        <v>16.51125</v>
      </c>
    </row>
    <row r="50" spans="1:10" x14ac:dyDescent="0.35">
      <c r="A50" s="2" t="s">
        <v>202</v>
      </c>
      <c r="B50" s="2">
        <v>1.7999999999999999E-2</v>
      </c>
      <c r="C50">
        <f>INDEX('[1]Component wise inventories'!B$2:B$170,MATCH($A50,'[1]Component wise inventories'!$A$2:$A$170,0))</f>
        <v>0</v>
      </c>
      <c r="D50">
        <f>INDEX('[1]Component wise inventories'!H$2:H$170,MATCH($A50,'[1]Component wise inventories'!$A$2:$A$170,0))</f>
        <v>0</v>
      </c>
      <c r="E50">
        <f>INDEX('[1]Component wise inventories'!I$2:I$170,MATCH($A50,'[1]Component wise inventories'!$A$2:$A$170,0))</f>
        <v>0</v>
      </c>
      <c r="F50">
        <f t="shared" ref="F50:F51" si="42">E50</f>
        <v>0</v>
      </c>
      <c r="G50">
        <f>INDEX('[1]Component wise inventories'!J$2:J$170,MATCH($A50,'[1]Component wise inventories'!$A$2:$A$170,0))</f>
        <v>0</v>
      </c>
      <c r="H50">
        <f>INDEX('[1]Component wise inventories'!K$2:K$170,MATCH($A50,'[1]Component wise inventories'!$A$2:$A$170,0))</f>
        <v>0</v>
      </c>
      <c r="I50" t="e">
        <f>B50*F50*H50*B$1/C50/B$1</f>
        <v>#DIV/0!</v>
      </c>
      <c r="J50" t="e">
        <f t="shared" ref="J50:J51" si="43">F50*B50*B$5*B$1/C50/1000</f>
        <v>#DIV/0!</v>
      </c>
    </row>
    <row r="51" spans="1:10" x14ac:dyDescent="0.35">
      <c r="A51" s="2" t="s">
        <v>109</v>
      </c>
      <c r="B51" s="2">
        <v>1.4999999999999999E-2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Solid wood spruce / fir / larch, air dried, planed</v>
      </c>
      <c r="E51">
        <f>INDEX('[1]Component wise inventories'!I$2:I$170,MATCH($A51,'[1]Component wise inventories'!$A$2:$A$170,0))</f>
        <v>485</v>
      </c>
      <c r="F51">
        <f t="shared" si="42"/>
        <v>485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0.125</v>
      </c>
      <c r="I51">
        <f>B51*F51*H51*B$1/C51/B$1</f>
        <v>3.0312499999999999E-2</v>
      </c>
      <c r="J51">
        <f t="shared" si="43"/>
        <v>25.971749999999997</v>
      </c>
    </row>
    <row r="52" spans="1:10" x14ac:dyDescent="0.35">
      <c r="A52" s="2" t="s">
        <v>174</v>
      </c>
      <c r="B52" s="2">
        <v>4.4999999999999998E-2</v>
      </c>
      <c r="C52">
        <f>INDEX('[1]Component wise inventories'!B$2:B$170,MATCH($A52,'[1]Component wise inventories'!$A$2:$A$170,0))</f>
        <v>30</v>
      </c>
      <c r="D52">
        <f>INDEX('[1]Component wise inventories'!H$2:H$170,MATCH($A52,'[1]Component wise inventories'!$A$2:$A$170,0))</f>
        <v>0</v>
      </c>
      <c r="E52">
        <f>INDEX('[1]Component wise inventories'!I$2:I$170,MATCH($A52,'[1]Component wise inventories'!$A$2:$A$170,0))</f>
        <v>0</v>
      </c>
      <c r="F52">
        <f>E52</f>
        <v>0</v>
      </c>
      <c r="G52">
        <f>INDEX('[1]Component wise inventories'!J$2:J$170,MATCH($A52,'[1]Component wise inventories'!$A$2:$A$170,0))</f>
        <v>0</v>
      </c>
      <c r="H52">
        <f>INDEX('[1]Component wise inventories'!K$2:K$170,MATCH($A52,'[1]Component wise inventories'!$A$2:$A$170,0))</f>
        <v>0</v>
      </c>
      <c r="I52">
        <f t="shared" ref="I52" si="44">B52*F52*H52*B$1/C52/B$1</f>
        <v>0</v>
      </c>
      <c r="J52">
        <f>F52*B52*B$5*B$1/C52/1000</f>
        <v>0</v>
      </c>
    </row>
    <row r="53" spans="1:10" x14ac:dyDescent="0.35">
      <c r="A53" s="2" t="s">
        <v>203</v>
      </c>
      <c r="B53" s="2">
        <v>0.38</v>
      </c>
      <c r="C53">
        <f>INDEX('[1]Component wise inventories'!B$2:B$170,MATCH($A53,'[1]Component wise inventories'!$A$2:$A$170,0))</f>
        <v>30</v>
      </c>
      <c r="D53" t="str">
        <f>INDEX('[1]Component wise inventories'!H$2:H$170,MATCH($A53,'[1]Component wise inventories'!$A$2:$A$170,0))</f>
        <v>Glued laminated timber, UF bonded, dry area</v>
      </c>
      <c r="E53">
        <f>INDEX('[1]Component wise inventories'!I$2:I$170,MATCH($A53,'[1]Component wise inventories'!$A$2:$A$170,0))</f>
        <v>470</v>
      </c>
      <c r="F53">
        <f t="shared" ref="F53" si="45">E53</f>
        <v>470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0.44600000000000001</v>
      </c>
      <c r="I53">
        <f>B53*F53*H53*B$1/C53/B$1</f>
        <v>2.6551866666666664</v>
      </c>
      <c r="J53">
        <f t="shared" ref="J53" si="46">F53*B53*B$5*B$1/C53/1000</f>
        <v>637.60199999999998</v>
      </c>
    </row>
    <row r="54" spans="1:10" x14ac:dyDescent="0.35">
      <c r="I54" s="21" t="e">
        <f>SUM(I48:I53)</f>
        <v>#DIV/0!</v>
      </c>
    </row>
    <row r="55" spans="1:10" x14ac:dyDescent="0.35">
      <c r="A55" s="1" t="s">
        <v>198</v>
      </c>
      <c r="B55" s="1" t="s">
        <v>41</v>
      </c>
    </row>
    <row r="56" spans="1:10" x14ac:dyDescent="0.35">
      <c r="A56" s="2" t="s">
        <v>13</v>
      </c>
      <c r="B56" s="2">
        <v>1970.5</v>
      </c>
    </row>
    <row r="57" spans="1:10" x14ac:dyDescent="0.35">
      <c r="A57" s="2" t="s">
        <v>204</v>
      </c>
      <c r="B57" s="2">
        <v>0.12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brick</v>
      </c>
      <c r="E57">
        <f>INDEX('[1]Component wise inventories'!I$2:I$170,MATCH($A57,'[1]Component wise inventories'!$A$2:$A$170,0))</f>
        <v>900</v>
      </c>
      <c r="F57">
        <f t="shared" ref="F57" si="47">E57</f>
        <v>900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0.25800000000000001</v>
      </c>
      <c r="I57">
        <f>B57*F57*H57*B$1/C57/B$1</f>
        <v>0.46440000000000003</v>
      </c>
      <c r="J57">
        <f t="shared" ref="J57" si="48">F57*B57*B$5*B$1/C57/1000</f>
        <v>192.78</v>
      </c>
    </row>
    <row r="58" spans="1:10" x14ac:dyDescent="0.35">
      <c r="A58" s="2" t="s">
        <v>157</v>
      </c>
      <c r="B58" s="2">
        <v>1.4999999999999999E-2</v>
      </c>
      <c r="C58">
        <f>INDEX('[1]Component wise inventories'!B$2:B$170,MATCH($A58,'[1]Component wise inventories'!$A$2:$A$170,0))</f>
        <v>0</v>
      </c>
      <c r="D58">
        <f>INDEX('[1]Component wise inventories'!H$2:H$170,MATCH($A58,'[1]Component wise inventories'!$A$2:$A$170,0))</f>
        <v>0</v>
      </c>
      <c r="E58">
        <f>INDEX('[1]Component wise inventories'!I$2:I$170,MATCH($A58,'[1]Component wise inventories'!$A$2:$A$170,0))</f>
        <v>0</v>
      </c>
      <c r="F58">
        <f>E58</f>
        <v>0</v>
      </c>
      <c r="G58">
        <f>INDEX('[1]Component wise inventories'!J$2:J$170,MATCH($A58,'[1]Component wise inventories'!$A$2:$A$170,0))</f>
        <v>0</v>
      </c>
      <c r="H58">
        <f>INDEX('[1]Component wise inventories'!K$2:K$170,MATCH($A58,'[1]Component wise inventories'!$A$2:$A$170,0))</f>
        <v>0</v>
      </c>
      <c r="I58" t="e">
        <f t="shared" ref="I58" si="49">B58*F58*H58*B$1/C58/B$1</f>
        <v>#DIV/0!</v>
      </c>
      <c r="J58" t="e">
        <f>F58*B58*B$5*B$1/C58/1000</f>
        <v>#DIV/0!</v>
      </c>
    </row>
    <row r="59" spans="1:10" x14ac:dyDescent="0.35">
      <c r="A59" s="2" t="s">
        <v>163</v>
      </c>
      <c r="B59" s="2">
        <v>5.0000000000000001E-3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 t="shared" ref="F59:F60" si="50"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>B59*F59*H59*B$1/C59/B$1</f>
        <v>3.1904166666666664E-2</v>
      </c>
      <c r="J59">
        <f t="shared" ref="J59:J60" si="51">F59*B59*B$5*B$1/C59/1000</f>
        <v>13.83375</v>
      </c>
    </row>
    <row r="60" spans="1:10" x14ac:dyDescent="0.35">
      <c r="A60" s="2" t="s">
        <v>202</v>
      </c>
      <c r="B60" s="2">
        <v>1.7999999999999999E-2</v>
      </c>
      <c r="C60">
        <f>INDEX('[1]Component wise inventories'!B$2:B$170,MATCH($A60,'[1]Component wise inventories'!$A$2:$A$170,0))</f>
        <v>0</v>
      </c>
      <c r="D60">
        <f>INDEX('[1]Component wise inventories'!H$2:H$170,MATCH($A60,'[1]Component wise inventories'!$A$2:$A$170,0))</f>
        <v>0</v>
      </c>
      <c r="E60">
        <f>INDEX('[1]Component wise inventories'!I$2:I$170,MATCH($A60,'[1]Component wise inventories'!$A$2:$A$170,0))</f>
        <v>0</v>
      </c>
      <c r="F60">
        <f t="shared" si="50"/>
        <v>0</v>
      </c>
      <c r="G60">
        <f>INDEX('[1]Component wise inventories'!J$2:J$170,MATCH($A60,'[1]Component wise inventories'!$A$2:$A$170,0))</f>
        <v>0</v>
      </c>
      <c r="H60">
        <f>INDEX('[1]Component wise inventories'!K$2:K$170,MATCH($A60,'[1]Component wise inventories'!$A$2:$A$170,0))</f>
        <v>0</v>
      </c>
      <c r="I60" t="e">
        <f>B60*F60*H60*B$1/C60/B$1</f>
        <v>#DIV/0!</v>
      </c>
      <c r="J60" t="e">
        <f t="shared" si="51"/>
        <v>#DIV/0!</v>
      </c>
    </row>
    <row r="61" spans="1:10" x14ac:dyDescent="0.35">
      <c r="A61" s="2" t="s">
        <v>200</v>
      </c>
      <c r="B61" s="2">
        <v>0.06</v>
      </c>
      <c r="C61">
        <f>INDEX('[1]Component wise inventories'!B$2:B$170,MATCH($A61,'[1]Component wise inventories'!$A$2:$A$170,0))</f>
        <v>30</v>
      </c>
      <c r="D61" t="str">
        <f>INDEX('[1]Component wise inventories'!H$2:H$170,MATCH($A61,'[1]Component wise inventories'!$A$2:$A$170,0))</f>
        <v>rockwool</v>
      </c>
      <c r="E61">
        <f>INDEX('[1]Component wise inventories'!I$2:I$170,MATCH($A61,'[1]Component wise inventories'!$A$2:$A$170,0))</f>
        <v>60</v>
      </c>
      <c r="F61">
        <f>E61</f>
        <v>60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1.1299999999999999</v>
      </c>
      <c r="I61">
        <f t="shared" ref="I61" si="52">B61*F61*H61*B$1/C61/B$1</f>
        <v>0.1356</v>
      </c>
      <c r="J61">
        <f>F61*B61*B$5*B$1/C61/1000</f>
        <v>12.851999999999999</v>
      </c>
    </row>
    <row r="62" spans="1:10" x14ac:dyDescent="0.35">
      <c r="A62" s="2" t="s">
        <v>109</v>
      </c>
      <c r="B62" s="2">
        <v>2.5000000000000001E-2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Solid wood spruce / fir / larch, air dried, planed</v>
      </c>
      <c r="E62">
        <f>INDEX('[1]Component wise inventories'!I$2:I$170,MATCH($A62,'[1]Component wise inventories'!$A$2:$A$170,0))</f>
        <v>485</v>
      </c>
      <c r="F62">
        <f t="shared" ref="F62:F63" si="53">E62</f>
        <v>485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>B62*F62*H62*B$1/C62/B$1</f>
        <v>5.0520833333333334E-2</v>
      </c>
      <c r="J62">
        <f t="shared" ref="J62:J63" si="54">F62*B62*B$5*B$1/C62/1000</f>
        <v>43.286250000000003</v>
      </c>
    </row>
    <row r="63" spans="1:10" x14ac:dyDescent="0.35">
      <c r="A63" s="2" t="s">
        <v>174</v>
      </c>
      <c r="B63" s="2">
        <v>7.0000000000000007E-2</v>
      </c>
      <c r="C63">
        <f>INDEX('[1]Component wise inventories'!B$2:B$170,MATCH($A63,'[1]Component wise inventories'!$A$2:$A$170,0))</f>
        <v>30</v>
      </c>
      <c r="D63">
        <f>INDEX('[1]Component wise inventories'!H$2:H$170,MATCH($A63,'[1]Component wise inventories'!$A$2:$A$170,0))</f>
        <v>0</v>
      </c>
      <c r="E63">
        <f>INDEX('[1]Component wise inventories'!I$2:I$170,MATCH($A63,'[1]Component wise inventories'!$A$2:$A$170,0))</f>
        <v>0</v>
      </c>
      <c r="F63">
        <f t="shared" si="53"/>
        <v>0</v>
      </c>
      <c r="G63">
        <f>INDEX('[1]Component wise inventories'!J$2:J$170,MATCH($A63,'[1]Component wise inventories'!$A$2:$A$170,0))</f>
        <v>0</v>
      </c>
      <c r="H63">
        <f>INDEX('[1]Component wise inventories'!K$2:K$170,MATCH($A63,'[1]Component wise inventories'!$A$2:$A$170,0))</f>
        <v>0</v>
      </c>
      <c r="I63">
        <f>B63*F63*H63*B$1/C63/B$1</f>
        <v>0</v>
      </c>
      <c r="J63">
        <f t="shared" si="54"/>
        <v>0</v>
      </c>
    </row>
    <row r="64" spans="1:10" x14ac:dyDescent="0.35">
      <c r="A64" s="2" t="s">
        <v>203</v>
      </c>
      <c r="B64" s="2">
        <v>0.32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Glued laminated timber, UF bonded, dry area</v>
      </c>
      <c r="E64">
        <f>INDEX('[1]Component wise inventories'!I$2:I$170,MATCH($A64,'[1]Component wise inventories'!$A$2:$A$170,0))</f>
        <v>470</v>
      </c>
      <c r="F64">
        <f>E64</f>
        <v>470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0.44600000000000001</v>
      </c>
      <c r="I64">
        <f t="shared" ref="I64" si="55">B64*F64*H64*B$1/C64/B$1</f>
        <v>2.2359466666666665</v>
      </c>
      <c r="J64">
        <f>F64*B64*B$5*B$1/C64/1000</f>
        <v>536.928</v>
      </c>
    </row>
    <row r="65" spans="1:10" x14ac:dyDescent="0.35">
      <c r="C65"/>
      <c r="D65"/>
      <c r="E65"/>
      <c r="F65"/>
      <c r="G65"/>
      <c r="H65"/>
      <c r="I65" s="21" t="e">
        <f>SUM(I57:I64)</f>
        <v>#DIV/0!</v>
      </c>
      <c r="J65"/>
    </row>
    <row r="66" spans="1:10" x14ac:dyDescent="0.35">
      <c r="A66" s="1" t="s">
        <v>198</v>
      </c>
      <c r="B66" s="1" t="s">
        <v>48</v>
      </c>
    </row>
    <row r="67" spans="1:10" x14ac:dyDescent="0.35">
      <c r="A67" s="2" t="s">
        <v>13</v>
      </c>
      <c r="B67" s="2">
        <v>2105</v>
      </c>
    </row>
    <row r="68" spans="1:10" x14ac:dyDescent="0.35">
      <c r="A68" s="2" t="s">
        <v>40</v>
      </c>
      <c r="B68" s="2">
        <v>0.2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civil engineering concrete (without reinforcement)</v>
      </c>
      <c r="E68">
        <f>INDEX('[1]Component wise inventories'!I$2:I$170,MATCH($A68,'[1]Component wise inventories'!$A$2:$A$170,0))</f>
        <v>2350</v>
      </c>
      <c r="F68">
        <f t="shared" ref="F68" si="56">E68</f>
        <v>2350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1.4E-2</v>
      </c>
      <c r="I68">
        <f>B68*F68*H68*B$1/C68/B$1</f>
        <v>0.10966666666666666</v>
      </c>
      <c r="J68">
        <f t="shared" ref="J68" si="57">F68*B68*B$5*B$1/C68/1000</f>
        <v>838.95</v>
      </c>
    </row>
    <row r="69" spans="1:10" x14ac:dyDescent="0.35">
      <c r="A69" s="2" t="s">
        <v>44</v>
      </c>
      <c r="B69" s="14">
        <v>0.02</v>
      </c>
      <c r="C69">
        <f>INDEX('[1]Component wise inventories'!B$2:B$170,MATCH($A69,'[1]Component wise inventories'!$A$2:$A$170,0))</f>
        <v>30</v>
      </c>
      <c r="D69" t="str">
        <f>INDEX('[1]Component wise inventories'!H$2:H$170,MATCH($A69,'[1]Component wise inventories'!$A$2:$A$170,0))</f>
        <v>gypsum-lime plaster</v>
      </c>
      <c r="E69">
        <f>INDEX('[1]Component wise inventories'!I$2:I$170,MATCH($A69,'[1]Component wise inventories'!$A$2:$A$170,0))</f>
        <v>925</v>
      </c>
      <c r="F69">
        <f>E69</f>
        <v>925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0.155</v>
      </c>
      <c r="I69">
        <f t="shared" ref="I69" si="58">B69*F69*H69*B$1/C69/B$1</f>
        <v>9.558333333333334E-2</v>
      </c>
      <c r="J69">
        <f>F69*B69*B$5*B$1/C69/1000</f>
        <v>66.045000000000002</v>
      </c>
    </row>
    <row r="70" spans="1:10" x14ac:dyDescent="0.35">
      <c r="I70" s="21">
        <f>SUM(I68:I69)</f>
        <v>0.20524999999999999</v>
      </c>
    </row>
    <row r="71" spans="1:10" x14ac:dyDescent="0.35">
      <c r="A71" s="1" t="s">
        <v>198</v>
      </c>
      <c r="B71" s="1" t="s">
        <v>49</v>
      </c>
    </row>
    <row r="72" spans="1:10" x14ac:dyDescent="0.35">
      <c r="A72" s="2" t="s">
        <v>13</v>
      </c>
      <c r="B72" s="2">
        <v>500</v>
      </c>
    </row>
    <row r="73" spans="1:10" x14ac:dyDescent="0.35">
      <c r="A73" s="2" t="s">
        <v>40</v>
      </c>
      <c r="B73" s="2">
        <v>0.25</v>
      </c>
      <c r="C73">
        <f>INDEX('[1]Component wise inventories'!B$2:B$170,MATCH($A73,'[1]Component wise inventories'!$A$2:$A$170,0))</f>
        <v>60</v>
      </c>
      <c r="D73" t="str">
        <f>INDEX('[1]Component wise inventories'!H$2:H$170,MATCH($A73,'[1]Component wise inventories'!$A$2:$A$170,0))</f>
        <v>civil engineering concrete (without reinforcement)</v>
      </c>
      <c r="E73">
        <f>INDEX('[1]Component wise inventories'!I$2:I$170,MATCH($A73,'[1]Component wise inventories'!$A$2:$A$170,0))</f>
        <v>2350</v>
      </c>
      <c r="F73">
        <f t="shared" ref="F73" si="59">E73</f>
        <v>2350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1.4E-2</v>
      </c>
      <c r="I73">
        <f>B73*F73*H73*B$1/C73/B$1</f>
        <v>0.13708333333333333</v>
      </c>
      <c r="J73">
        <f t="shared" ref="J73" si="60">F73*B73*B$5*B$1/C73/1000</f>
        <v>1048.6875</v>
      </c>
    </row>
    <row r="74" spans="1:10" x14ac:dyDescent="0.35">
      <c r="A74" s="13" t="s">
        <v>44</v>
      </c>
      <c r="B74" s="14">
        <v>0.02</v>
      </c>
      <c r="C74">
        <f>INDEX('[1]Component wise inventories'!B$2:B$170,MATCH($A74,'[1]Component wise inventories'!$A$2:$A$170,0))</f>
        <v>30</v>
      </c>
      <c r="D74" t="str">
        <f>INDEX('[1]Component wise inventories'!H$2:H$170,MATCH($A74,'[1]Component wise inventories'!$A$2:$A$170,0))</f>
        <v>gypsum-lime plaster</v>
      </c>
      <c r="E74">
        <f>INDEX('[1]Component wise inventories'!I$2:I$170,MATCH($A74,'[1]Component wise inventories'!$A$2:$A$170,0))</f>
        <v>925</v>
      </c>
      <c r="F74">
        <f>E74</f>
        <v>925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0.155</v>
      </c>
      <c r="I74">
        <f t="shared" ref="I74" si="61">B74*F74*H74*B$1/C74/B$1</f>
        <v>9.558333333333334E-2</v>
      </c>
      <c r="J74">
        <f>F74*B74*B$5*B$1/C74/1000</f>
        <v>66.045000000000002</v>
      </c>
    </row>
    <row r="75" spans="1:10" x14ac:dyDescent="0.35">
      <c r="I75" s="21">
        <f>SUM(I73:I74)</f>
        <v>0.23266666666666669</v>
      </c>
    </row>
    <row r="76" spans="1:10" x14ac:dyDescent="0.35">
      <c r="A76" s="1" t="s">
        <v>198</v>
      </c>
      <c r="B76" s="1" t="s">
        <v>50</v>
      </c>
    </row>
    <row r="77" spans="1:10" x14ac:dyDescent="0.35">
      <c r="A77" s="2" t="s">
        <v>13</v>
      </c>
      <c r="B77" s="2">
        <v>500</v>
      </c>
    </row>
    <row r="78" spans="1:10" x14ac:dyDescent="0.35">
      <c r="A78" s="2" t="s">
        <v>40</v>
      </c>
      <c r="B78" s="2">
        <v>0.3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" si="62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0.16450000000000001</v>
      </c>
      <c r="J78">
        <f t="shared" ref="J78" si="63">F78*B78*B$5*B$1/C78/1000</f>
        <v>1258.425</v>
      </c>
    </row>
    <row r="79" spans="1:10" x14ac:dyDescent="0.35">
      <c r="A79" s="13" t="s">
        <v>44</v>
      </c>
      <c r="B79" s="14">
        <v>0.02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gypsum-lime plaster</v>
      </c>
      <c r="E79">
        <f>INDEX('[1]Component wise inventories'!I$2:I$170,MATCH($A79,'[1]Component wise inventories'!$A$2:$A$170,0))</f>
        <v>925</v>
      </c>
      <c r="F79">
        <f>E79</f>
        <v>925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0.155</v>
      </c>
      <c r="I79">
        <f t="shared" ref="I79" si="64">B79*F79*H79*B$1/C79/B$1</f>
        <v>9.558333333333334E-2</v>
      </c>
      <c r="J79">
        <f>F79*B79*B$5*B$1/C79/1000</f>
        <v>66.045000000000002</v>
      </c>
    </row>
    <row r="80" spans="1:10" x14ac:dyDescent="0.35">
      <c r="I80" s="21">
        <f>SUM(I78:I79)</f>
        <v>0.26008333333333333</v>
      </c>
    </row>
    <row r="81" spans="1:10" x14ac:dyDescent="0.35">
      <c r="A81" s="1" t="s">
        <v>198</v>
      </c>
      <c r="B81" s="1" t="s">
        <v>51</v>
      </c>
    </row>
    <row r="82" spans="1:10" x14ac:dyDescent="0.35">
      <c r="A82" s="2" t="s">
        <v>13</v>
      </c>
      <c r="B82" s="2">
        <v>3566</v>
      </c>
    </row>
    <row r="83" spans="1:10" x14ac:dyDescent="0.35">
      <c r="A83" s="2" t="s">
        <v>204</v>
      </c>
      <c r="B83" s="2">
        <v>0.15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brick</v>
      </c>
      <c r="E83">
        <f>INDEX('[1]Component wise inventories'!I$2:I$170,MATCH($A83,'[1]Component wise inventories'!$A$2:$A$170,0))</f>
        <v>900</v>
      </c>
      <c r="F83">
        <f t="shared" ref="F83" si="65">E83</f>
        <v>900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0.25800000000000001</v>
      </c>
      <c r="I83">
        <f>B83*F83*H83*B$1/C83/B$1</f>
        <v>0.58050000000000002</v>
      </c>
      <c r="J83">
        <f t="shared" ref="J83" si="66">F83*B83*B$5*B$1/C83/1000</f>
        <v>240.97499999999999</v>
      </c>
    </row>
    <row r="84" spans="1:10" x14ac:dyDescent="0.35">
      <c r="A84" s="13" t="s">
        <v>44</v>
      </c>
      <c r="B84" s="14">
        <v>0.02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gypsum-lime plaster</v>
      </c>
      <c r="E84">
        <f>INDEX('[1]Component wise inventories'!I$2:I$170,MATCH($A84,'[1]Component wise inventories'!$A$2:$A$170,0))</f>
        <v>925</v>
      </c>
      <c r="F84">
        <f>E84</f>
        <v>925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0.155</v>
      </c>
      <c r="I84">
        <f t="shared" ref="I84" si="67">B84*F84*H84*B$1/C84/B$1</f>
        <v>9.558333333333334E-2</v>
      </c>
      <c r="J84">
        <f>F84*B84*B$5*B$1/C84/1000</f>
        <v>66.045000000000002</v>
      </c>
    </row>
    <row r="85" spans="1:10" x14ac:dyDescent="0.35">
      <c r="I85" s="21">
        <f>SUM(I83:I84)</f>
        <v>0.67608333333333337</v>
      </c>
    </row>
    <row r="86" spans="1:10" x14ac:dyDescent="0.35">
      <c r="A86" s="1" t="s">
        <v>198</v>
      </c>
      <c r="B86" s="1" t="s">
        <v>205</v>
      </c>
    </row>
    <row r="87" spans="1:10" x14ac:dyDescent="0.35">
      <c r="A87" s="2" t="s">
        <v>13</v>
      </c>
      <c r="B87" s="2">
        <v>343</v>
      </c>
    </row>
    <row r="88" spans="1:10" x14ac:dyDescent="0.35">
      <c r="A88" s="13" t="s">
        <v>44</v>
      </c>
      <c r="B88" s="14">
        <v>0.02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gypsum-lime plaster</v>
      </c>
      <c r="E88">
        <f>INDEX('[1]Component wise inventories'!I$2:I$170,MATCH($A88,'[1]Component wise inventories'!$A$2:$A$170,0))</f>
        <v>925</v>
      </c>
      <c r="F88">
        <f t="shared" ref="F88" si="68">E88</f>
        <v>925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0.155</v>
      </c>
      <c r="I88">
        <f>B88*F88*H88*B$1/C88/B$1</f>
        <v>9.558333333333334E-2</v>
      </c>
      <c r="J88">
        <f t="shared" ref="J88" si="69">F88*B88*B$5*B$1/C88/1000</f>
        <v>66.045000000000002</v>
      </c>
    </row>
    <row r="89" spans="1:10" x14ac:dyDescent="0.35">
      <c r="A89" s="2" t="s">
        <v>206</v>
      </c>
      <c r="B89" s="2">
        <v>0.15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sand-lime brick</v>
      </c>
      <c r="E89">
        <f>INDEX('[1]Component wise inventories'!I$2:I$170,MATCH($A89,'[1]Component wise inventories'!$A$2:$A$170,0))</f>
        <v>1400</v>
      </c>
      <c r="F89">
        <f>E89</f>
        <v>1400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0.13800000000000001</v>
      </c>
      <c r="I89">
        <f t="shared" ref="I89" si="70">B89*F89*H89*B$1/C89/B$1</f>
        <v>0.48300000000000004</v>
      </c>
      <c r="J89">
        <f>F89*B89*B$5*B$1/C89/1000</f>
        <v>374.85</v>
      </c>
    </row>
    <row r="90" spans="1:10" x14ac:dyDescent="0.35">
      <c r="I90" s="21">
        <f>SUM(I88:I89)</f>
        <v>0.57858333333333334</v>
      </c>
    </row>
    <row r="91" spans="1:10" x14ac:dyDescent="0.35">
      <c r="A91" s="1" t="s">
        <v>198</v>
      </c>
      <c r="B91" s="1" t="s">
        <v>207</v>
      </c>
    </row>
    <row r="92" spans="1:10" x14ac:dyDescent="0.35">
      <c r="A92" s="2" t="s">
        <v>13</v>
      </c>
      <c r="B92" s="2">
        <v>18007</v>
      </c>
    </row>
    <row r="93" spans="1:10" x14ac:dyDescent="0.35">
      <c r="A93" s="13" t="s">
        <v>44</v>
      </c>
      <c r="B93" s="14">
        <v>0.02</v>
      </c>
      <c r="C93">
        <f>INDEX('[1]Component wise inventories'!B$2:B$170,MATCH($A93,'[1]Component wise inventories'!$A$2:$A$170,0))</f>
        <v>30</v>
      </c>
      <c r="D93" t="str">
        <f>INDEX('[1]Component wise inventories'!H$2:H$170,MATCH($A93,'[1]Component wise inventories'!$A$2:$A$170,0))</f>
        <v>gypsum-lime plaster</v>
      </c>
      <c r="E93">
        <f>INDEX('[1]Component wise inventories'!I$2:I$170,MATCH($A93,'[1]Component wise inventories'!$A$2:$A$170,0))</f>
        <v>925</v>
      </c>
      <c r="F93">
        <f t="shared" ref="F93" si="71">E93</f>
        <v>925</v>
      </c>
      <c r="G93" t="str">
        <f>INDEX('[1]Component wise inventories'!J$2:J$170,MATCH($A93,'[1]Component wise inventories'!$A$2:$A$170,0))</f>
        <v xml:space="preserve">kg </v>
      </c>
      <c r="H93">
        <f>INDEX('[1]Component wise inventories'!K$2:K$170,MATCH($A93,'[1]Component wise inventories'!$A$2:$A$170,0))</f>
        <v>0.155</v>
      </c>
      <c r="I93">
        <f>B93*F93*H93*B$1/C93/B$1</f>
        <v>9.558333333333334E-2</v>
      </c>
      <c r="J93">
        <f t="shared" ref="J93" si="72">F93*B93*B$5*B$1/C93/1000</f>
        <v>66.045000000000002</v>
      </c>
    </row>
    <row r="94" spans="1:10" x14ac:dyDescent="0.35">
      <c r="A94" s="2" t="s">
        <v>203</v>
      </c>
      <c r="B94" s="2">
        <v>0.15</v>
      </c>
      <c r="C94">
        <f>INDEX('[1]Component wise inventories'!B$2:B$170,MATCH($A94,'[1]Component wise inventories'!$A$2:$A$170,0))</f>
        <v>30</v>
      </c>
      <c r="D94" t="str">
        <f>INDEX('[1]Component wise inventories'!H$2:H$170,MATCH($A94,'[1]Component wise inventories'!$A$2:$A$170,0))</f>
        <v>Glued laminated timber, UF bonded, dry area</v>
      </c>
      <c r="E94">
        <f>INDEX('[1]Component wise inventories'!I$2:I$170,MATCH($A94,'[1]Component wise inventories'!$A$2:$A$170,0))</f>
        <v>470</v>
      </c>
      <c r="F94">
        <f>E94</f>
        <v>470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0.44600000000000001</v>
      </c>
      <c r="I94">
        <f t="shared" ref="I94" si="73">B94*F94*H94*B$1/C94/B$1</f>
        <v>1.0481</v>
      </c>
      <c r="J94">
        <f>F94*B94*B$5*B$1/C94/1000</f>
        <v>251.685</v>
      </c>
    </row>
    <row r="95" spans="1:10" x14ac:dyDescent="0.35">
      <c r="I95" s="21">
        <f>SUM(I93:I94)</f>
        <v>1.1436833333333334</v>
      </c>
    </row>
    <row r="96" spans="1:10" x14ac:dyDescent="0.35">
      <c r="A96" s="1" t="s">
        <v>198</v>
      </c>
      <c r="B96" s="1" t="s">
        <v>52</v>
      </c>
    </row>
    <row r="97" spans="1:10" x14ac:dyDescent="0.35">
      <c r="A97" s="2" t="s">
        <v>13</v>
      </c>
      <c r="B97" s="2">
        <v>1410</v>
      </c>
    </row>
    <row r="98" spans="1:10" x14ac:dyDescent="0.35">
      <c r="A98" s="2" t="s">
        <v>24</v>
      </c>
      <c r="B98" s="2">
        <v>0.24</v>
      </c>
      <c r="C98">
        <f>INDEX('[1]Component wise inventories'!B$2:B$170,MATCH($A98,'[1]Component wise inventories'!$A$2:$A$170,0))</f>
        <v>60</v>
      </c>
      <c r="D98" t="str">
        <f>INDEX('[1]Component wise inventories'!H$2:H$170,MATCH($A98,'[1]Component wise inventories'!$A$2:$A$170,0))</f>
        <v>civil engineering concrete (without reinforcement)</v>
      </c>
      <c r="E98">
        <f>INDEX('[1]Component wise inventories'!I$2:I$170,MATCH($A98,'[1]Component wise inventories'!$A$2:$A$170,0))</f>
        <v>2350</v>
      </c>
      <c r="F98">
        <f t="shared" ref="F98:F99" si="74">E98</f>
        <v>2350</v>
      </c>
      <c r="G98" t="str">
        <f>INDEX('[1]Component wise inventories'!J$2:J$170,MATCH($A98,'[1]Component wise inventories'!$A$2:$A$170,0))</f>
        <v xml:space="preserve">kg </v>
      </c>
      <c r="H98">
        <f>INDEX('[1]Component wise inventories'!K$2:K$170,MATCH($A98,'[1]Component wise inventories'!$A$2:$A$170,0))</f>
        <v>1.4E-2</v>
      </c>
      <c r="I98">
        <f>B98*F98*H98*B$1/C98/B$1</f>
        <v>0.13159999999999999</v>
      </c>
      <c r="J98">
        <f t="shared" ref="J98:J99" si="75">F98*B98*B$5*B$1/C98/1000</f>
        <v>1006.74</v>
      </c>
    </row>
    <row r="99" spans="1:10" x14ac:dyDescent="0.35">
      <c r="A99" s="2" t="s">
        <v>173</v>
      </c>
      <c r="B99" s="2">
        <v>0.03</v>
      </c>
      <c r="C99">
        <f>INDEX('[1]Component wise inventories'!B$2:B$170,MATCH($A99,'[1]Component wise inventories'!$A$2:$A$170,0))</f>
        <v>60</v>
      </c>
      <c r="D99" t="str">
        <f>INDEX('[1]Component wise inventories'!H$2:H$170,MATCH($A99,'[1]Component wise inventories'!$A$2:$A$170,0))</f>
        <v>broken gravel</v>
      </c>
      <c r="E99">
        <f>INDEX('[1]Component wise inventories'!I$2:I$170,MATCH($A99,'[1]Component wise inventories'!$A$2:$A$170,0))</f>
        <v>2000</v>
      </c>
      <c r="F99">
        <f t="shared" si="74"/>
        <v>2000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1.2999999999999999E-2</v>
      </c>
      <c r="I99">
        <f>B99*F99*H99*B$1/C99/B$1</f>
        <v>1.2999999999999999E-2</v>
      </c>
      <c r="J99">
        <f t="shared" si="75"/>
        <v>107.1</v>
      </c>
    </row>
    <row r="100" spans="1:10" x14ac:dyDescent="0.35">
      <c r="A100" s="2" t="s">
        <v>200</v>
      </c>
      <c r="B100" s="2">
        <v>0.36</v>
      </c>
      <c r="C100">
        <f>INDEX('[1]Component wise inventories'!B$2:B$170,MATCH($A100,'[1]Component wise inventories'!$A$2:$A$170,0))</f>
        <v>30</v>
      </c>
      <c r="D100" t="str">
        <f>INDEX('[1]Component wise inventories'!H$2:H$170,MATCH($A100,'[1]Component wise inventories'!$A$2:$A$170,0))</f>
        <v>rockwool</v>
      </c>
      <c r="E100">
        <f>INDEX('[1]Component wise inventories'!I$2:I$170,MATCH($A100,'[1]Component wise inventories'!$A$2:$A$170,0))</f>
        <v>60</v>
      </c>
      <c r="F100">
        <f>E100</f>
        <v>60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1.1299999999999999</v>
      </c>
      <c r="I100">
        <f t="shared" ref="I100" si="76">B100*F100*H100*B$1/C100/B$1</f>
        <v>0.81359999999999977</v>
      </c>
      <c r="J100">
        <f>F100*B100*B$5*B$1/C100/1000</f>
        <v>77.111999999999981</v>
      </c>
    </row>
    <row r="101" spans="1:10" x14ac:dyDescent="0.35">
      <c r="I101" s="21">
        <f>SUM(I98:I100)</f>
        <v>0.95819999999999972</v>
      </c>
    </row>
    <row r="102" spans="1:10" x14ac:dyDescent="0.35">
      <c r="A102" s="1" t="s">
        <v>198</v>
      </c>
      <c r="B102" s="1" t="s">
        <v>54</v>
      </c>
    </row>
    <row r="103" spans="1:10" x14ac:dyDescent="0.35">
      <c r="A103" s="2" t="s">
        <v>13</v>
      </c>
      <c r="B103" s="2">
        <v>375</v>
      </c>
    </row>
    <row r="104" spans="1:10" x14ac:dyDescent="0.35">
      <c r="A104" s="2" t="s">
        <v>208</v>
      </c>
      <c r="B104" s="2">
        <v>0.05</v>
      </c>
      <c r="C104">
        <f>INDEX('[1]Component wise inventories'!B$2:B$170,MATCH($A104,'[1]Component wise inventories'!$A$2:$A$170,0))</f>
        <v>30</v>
      </c>
      <c r="D104" t="str">
        <f>INDEX('[1]Component wise inventories'!H$2:H$170,MATCH($A104,'[1]Component wise inventories'!$A$2:$A$170,0))</f>
        <v>cement plaster</v>
      </c>
      <c r="E104">
        <f>INDEX('[1]Component wise inventories'!I$2:I$170,MATCH($A104,'[1]Component wise inventories'!$A$2:$A$170,0))</f>
        <v>1550</v>
      </c>
      <c r="F104">
        <f t="shared" ref="F104" si="77">E104</f>
        <v>1550</v>
      </c>
      <c r="G104" t="str">
        <f>INDEX('[1]Component wise inventories'!J$2:J$170,MATCH($A104,'[1]Component wise inventories'!$A$2:$A$170,0))</f>
        <v xml:space="preserve">kg </v>
      </c>
      <c r="H104">
        <f>INDEX('[1]Component wise inventories'!K$2:K$170,MATCH($A104,'[1]Component wise inventories'!$A$2:$A$170,0))</f>
        <v>0.26900000000000002</v>
      </c>
      <c r="I104">
        <f>B104*F104*H104*B$1/C104/B$1</f>
        <v>0.69491666666666663</v>
      </c>
      <c r="J104">
        <f t="shared" ref="J104" si="78">F104*B104*B$5*B$1/C104/1000</f>
        <v>276.67500000000001</v>
      </c>
    </row>
    <row r="105" spans="1:10" x14ac:dyDescent="0.35">
      <c r="A105" s="2" t="s">
        <v>24</v>
      </c>
      <c r="B105" s="2">
        <v>0.24</v>
      </c>
      <c r="C105">
        <f>INDEX('[1]Component wise inventories'!B$2:B$170,MATCH($A105,'[1]Component wise inventories'!$A$2:$A$170,0))</f>
        <v>60</v>
      </c>
      <c r="D105" t="str">
        <f>INDEX('[1]Component wise inventories'!H$2:H$170,MATCH($A105,'[1]Component wise inventories'!$A$2:$A$170,0))</f>
        <v>civil engineering concrete (without reinforcement)</v>
      </c>
      <c r="E105">
        <f>INDEX('[1]Component wise inventories'!I$2:I$170,MATCH($A105,'[1]Component wise inventories'!$A$2:$A$170,0))</f>
        <v>2350</v>
      </c>
      <c r="F105">
        <f>E105</f>
        <v>2350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1.4E-2</v>
      </c>
      <c r="I105">
        <f t="shared" ref="I105" si="79">B105*F105*H105*B$1/C105/B$1</f>
        <v>0.13159999999999999</v>
      </c>
      <c r="J105">
        <f>F105*B105*B$5*B$1/C105/1000</f>
        <v>1006.74</v>
      </c>
    </row>
    <row r="106" spans="1:10" x14ac:dyDescent="0.35">
      <c r="A106" s="2" t="s">
        <v>173</v>
      </c>
      <c r="B106" s="2">
        <v>0.03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broken gravel</v>
      </c>
      <c r="E106">
        <f>INDEX('[1]Component wise inventories'!I$2:I$170,MATCH($A106,'[1]Component wise inventories'!$A$2:$A$170,0))</f>
        <v>2000</v>
      </c>
      <c r="F106">
        <f t="shared" ref="F106" si="80">E106</f>
        <v>2000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1.2999999999999999E-2</v>
      </c>
      <c r="I106">
        <f>B106*F106*H106*B$1/C106/B$1</f>
        <v>1.2999999999999999E-2</v>
      </c>
      <c r="J106">
        <f t="shared" ref="J106" si="81">F106*B106*B$5*B$1/C106/1000</f>
        <v>107.1</v>
      </c>
    </row>
    <row r="107" spans="1:10" x14ac:dyDescent="0.35">
      <c r="A107" s="2" t="s">
        <v>200</v>
      </c>
      <c r="B107" s="2">
        <v>0.36</v>
      </c>
      <c r="C107">
        <f>INDEX('[1]Component wise inventories'!B$2:B$170,MATCH($A107,'[1]Component wise inventories'!$A$2:$A$170,0))</f>
        <v>30</v>
      </c>
      <c r="D107" t="str">
        <f>INDEX('[1]Component wise inventories'!H$2:H$170,MATCH($A107,'[1]Component wise inventories'!$A$2:$A$170,0))</f>
        <v>rockwool</v>
      </c>
      <c r="E107">
        <f>INDEX('[1]Component wise inventories'!I$2:I$170,MATCH($A107,'[1]Component wise inventories'!$A$2:$A$170,0))</f>
        <v>60</v>
      </c>
      <c r="F107">
        <f>E107</f>
        <v>60</v>
      </c>
      <c r="G107" t="str">
        <f>INDEX('[1]Component wise inventories'!J$2:J$170,MATCH($A107,'[1]Component wise inventories'!$A$2:$A$170,0))</f>
        <v xml:space="preserve">kg </v>
      </c>
      <c r="H107">
        <f>INDEX('[1]Component wise inventories'!K$2:K$170,MATCH($A107,'[1]Component wise inventories'!$A$2:$A$170,0))</f>
        <v>1.1299999999999999</v>
      </c>
      <c r="I107">
        <f t="shared" ref="I107" si="82">B107*F107*H107*B$1/C107/B$1</f>
        <v>0.81359999999999977</v>
      </c>
      <c r="J107">
        <f>F107*B107*B$5*B$1/C107/1000</f>
        <v>77.111999999999981</v>
      </c>
    </row>
    <row r="108" spans="1:10" x14ac:dyDescent="0.35">
      <c r="I108" s="21">
        <f>SUM(I104:I107)</f>
        <v>1.6531166666666663</v>
      </c>
    </row>
    <row r="109" spans="1:10" x14ac:dyDescent="0.35">
      <c r="A109" s="1" t="s">
        <v>198</v>
      </c>
      <c r="B109" s="1" t="s">
        <v>61</v>
      </c>
    </row>
    <row r="110" spans="1:10" x14ac:dyDescent="0.35">
      <c r="A110" s="1" t="s">
        <v>13</v>
      </c>
      <c r="B110" s="1">
        <v>105</v>
      </c>
    </row>
    <row r="111" spans="1:10" x14ac:dyDescent="0.35">
      <c r="A111" s="1" t="s">
        <v>62</v>
      </c>
      <c r="B111" s="1"/>
      <c r="C111">
        <f>INDEX('[1]Component wise inventories'!B$2:B$203,MATCH($A111,'[1]Component wise inventories'!$A$2:$A$203,0))</f>
        <v>30</v>
      </c>
      <c r="D111" t="str">
        <f>INDEX('[1]Component wise inventories'!H$2:H$203,MATCH($A111,'[1]Component wise inventories'!$A$2:$A$203,0))</f>
        <v>Exterior door, wood, aluminium-clad</v>
      </c>
      <c r="E111" t="str">
        <f>INDEX('[1]Component wise inventories'!I$2:I$203,MATCH($A111,'[1]Component wise inventories'!$A$2:$A$203,0))</f>
        <v xml:space="preserve">- </v>
      </c>
      <c r="F111" t="str">
        <f>E111</f>
        <v xml:space="preserve">- </v>
      </c>
      <c r="G111" t="str">
        <f>INDEX('[1]Component wise inventories'!J$2:J$203,MATCH($A111,'[1]Component wise inventories'!$A$2:$A$203,0))</f>
        <v xml:space="preserve">m2 </v>
      </c>
      <c r="H111">
        <f>INDEX('[1]Component wise inventories'!K$2:K$203,MATCH($A111,'[1]Component wise inventories'!$A$2:$A$203,0))</f>
        <v>77.599999999999994</v>
      </c>
      <c r="I111" s="21">
        <f>H111*B$1/C111/B$1*B110/B123</f>
        <v>1.3313725490196077E-2</v>
      </c>
    </row>
    <row r="112" spans="1:10" x14ac:dyDescent="0.35">
      <c r="A112" s="1"/>
      <c r="B112" s="1"/>
    </row>
    <row r="113" spans="1:11" x14ac:dyDescent="0.35">
      <c r="A113" s="1" t="s">
        <v>198</v>
      </c>
      <c r="B113" s="1" t="s">
        <v>209</v>
      </c>
    </row>
    <row r="114" spans="1:11" x14ac:dyDescent="0.35">
      <c r="A114" s="1" t="s">
        <v>64</v>
      </c>
      <c r="B114" s="1">
        <v>1892</v>
      </c>
    </row>
    <row r="115" spans="1:11" x14ac:dyDescent="0.35">
      <c r="A115" s="1" t="s">
        <v>65</v>
      </c>
      <c r="B115" s="1"/>
      <c r="C115">
        <f>INDEX('[1]Component wise inventories'!B$2:B$193,MATCH($A115,'[1]Component wise inventories'!$A$2:$A$189,0))</f>
        <v>30</v>
      </c>
      <c r="D115" t="str">
        <f>INDEX('[1]Component wise inventories'!H$2:H$193,MATCH($A115,'[1]Component wise inventories'!$A$2:$A$189,0))</f>
        <v>'window frame production, wood-metal, U=1.6 W/m2K' (kilogram, RoW, None)</v>
      </c>
      <c r="E115">
        <f>INDEX('[1]Component wise inventories'!I$2:I$193,MATCH($A115,'[1]Component wise inventories'!$A$2:$A$189,0))</f>
        <v>83.4</v>
      </c>
      <c r="F115">
        <f>E115</f>
        <v>83.4</v>
      </c>
      <c r="G115" t="str">
        <f>INDEX('[1]Component wise inventories'!J$2:J$193,MATCH($A115,'[1]Component wise inventories'!$A$2:$A$189,0))</f>
        <v>kg</v>
      </c>
      <c r="H115">
        <f>INDEX('[1]Component wise inventories'!K$2:K$193,MATCH($A115,'[1]Component wise inventories'!$A$2:$A$189,0))</f>
        <v>0.13719999999999999</v>
      </c>
      <c r="I115">
        <f>F115*H115*B$1/C115/B$1*K115</f>
        <v>7.6283199999999995E-2</v>
      </c>
      <c r="J115"/>
      <c r="K115" s="26">
        <v>0.2</v>
      </c>
    </row>
    <row r="116" spans="1:11" x14ac:dyDescent="0.35">
      <c r="A116" s="1"/>
      <c r="B116" s="1"/>
      <c r="C116">
        <v>30</v>
      </c>
      <c r="D116" t="s">
        <v>133</v>
      </c>
      <c r="E116" t="s">
        <v>128</v>
      </c>
      <c r="F116" t="s">
        <v>128</v>
      </c>
      <c r="G116" t="s">
        <v>129</v>
      </c>
      <c r="H116" s="25">
        <v>58</v>
      </c>
      <c r="I116">
        <f>H116*B$1/C116/B$1*K116</f>
        <v>1.5466666666666669</v>
      </c>
      <c r="J116"/>
      <c r="K116" s="26">
        <v>0.8</v>
      </c>
    </row>
    <row r="117" spans="1:11" x14ac:dyDescent="0.35">
      <c r="A117" s="1" t="s">
        <v>198</v>
      </c>
      <c r="B117" s="1" t="s">
        <v>210</v>
      </c>
      <c r="C117" s="12"/>
      <c r="D117" s="12"/>
      <c r="E117" s="12"/>
      <c r="F117" s="12"/>
      <c r="G117" s="12"/>
      <c r="H117" s="12"/>
      <c r="I117" s="21">
        <f>SUM(I115:I116)</f>
        <v>1.6229498666666669</v>
      </c>
      <c r="J117" s="12"/>
      <c r="K117" s="12"/>
    </row>
    <row r="118" spans="1:11" x14ac:dyDescent="0.35">
      <c r="A118" s="1" t="s">
        <v>64</v>
      </c>
      <c r="B118" s="1">
        <v>1230</v>
      </c>
    </row>
    <row r="119" spans="1:11" x14ac:dyDescent="0.35">
      <c r="A119" s="1" t="s">
        <v>211</v>
      </c>
      <c r="B119" s="1"/>
      <c r="C119">
        <f>INDEX('[1]Component wise inventories'!B$2:B$193,MATCH($A119,'[1]Component wise inventories'!$A$2:$A$189,0))</f>
        <v>30</v>
      </c>
      <c r="D119">
        <f>INDEX('[1]Component wise inventories'!H$2:H$193,MATCH($A119,'[1]Component wise inventories'!$A$2:$A$189,0))</f>
        <v>0</v>
      </c>
      <c r="E119">
        <f>INDEX('[1]Component wise inventories'!I$2:I$193,MATCH($A119,'[1]Component wise inventories'!$A$2:$A$189,0))</f>
        <v>0</v>
      </c>
      <c r="F119">
        <f>E119</f>
        <v>0</v>
      </c>
      <c r="G119">
        <f>INDEX('[1]Component wise inventories'!J$2:J$193,MATCH($A119,'[1]Component wise inventories'!$A$2:$A$189,0))</f>
        <v>0</v>
      </c>
      <c r="H119">
        <f>INDEX('[1]Component wise inventories'!K$2:K$193,MATCH($A119,'[1]Component wise inventories'!$A$2:$A$189,0))</f>
        <v>0</v>
      </c>
      <c r="I119">
        <f>F119*H119*B$1/C119/B$1*K119</f>
        <v>0</v>
      </c>
      <c r="J119"/>
      <c r="K119" s="26">
        <v>0.2</v>
      </c>
    </row>
    <row r="120" spans="1:11" x14ac:dyDescent="0.35">
      <c r="C120">
        <v>30</v>
      </c>
      <c r="D120" t="s">
        <v>133</v>
      </c>
      <c r="E120" t="s">
        <v>128</v>
      </c>
      <c r="F120" t="s">
        <v>128</v>
      </c>
      <c r="G120" t="s">
        <v>129</v>
      </c>
      <c r="H120" s="25">
        <v>58</v>
      </c>
      <c r="I120">
        <f>H120*B$1/C120/B$1*K120</f>
        <v>1.5466666666666669</v>
      </c>
      <c r="J120"/>
      <c r="K120" s="26">
        <v>0.8</v>
      </c>
    </row>
    <row r="121" spans="1:11" x14ac:dyDescent="0.35">
      <c r="A121" s="1" t="s">
        <v>198</v>
      </c>
      <c r="B121" s="1" t="s">
        <v>66</v>
      </c>
      <c r="C121" s="12"/>
      <c r="D121" s="12"/>
      <c r="E121" s="12"/>
      <c r="F121" s="12"/>
      <c r="G121" s="12"/>
      <c r="H121" s="12"/>
      <c r="I121" s="21">
        <f>SUM(I119:I120)</f>
        <v>1.5466666666666669</v>
      </c>
      <c r="J121" s="12"/>
      <c r="K121" s="12"/>
    </row>
    <row r="122" spans="1:11" x14ac:dyDescent="0.35">
      <c r="A122" s="1" t="s">
        <v>67</v>
      </c>
      <c r="B122" s="1">
        <v>132</v>
      </c>
    </row>
    <row r="123" spans="1:11" x14ac:dyDescent="0.35">
      <c r="A123" s="1" t="s">
        <v>68</v>
      </c>
      <c r="B123" s="1">
        <v>20400</v>
      </c>
    </row>
    <row r="124" spans="1:11" x14ac:dyDescent="0.35">
      <c r="A124" s="1" t="s">
        <v>69</v>
      </c>
      <c r="B124"/>
      <c r="C124"/>
      <c r="D124" t="str">
        <f>INDEX('[1]Component wise inventories'!H$2:H$193,MATCH($A124,'[1]Component wise inventories'!$A$2:$A$189,0))</f>
        <v>'market for electricity, low voltage'</v>
      </c>
      <c r="E124">
        <f>INDEX('[1]Component wise inventories'!I$2:I$193,MATCH($A124,'[1]Component wise inventories'!$A$2:$A$189,0))</f>
        <v>0</v>
      </c>
      <c r="F124">
        <f>E124</f>
        <v>0</v>
      </c>
      <c r="G124" t="str">
        <f>INDEX('[1]Component wise inventories'!J$2:J$193,MATCH($A124,'[1]Component wise inventories'!$A$2:$A$189,0))</f>
        <v>kWh</v>
      </c>
      <c r="H124">
        <f>INDEX('[1]Component wise inventories'!K$2:K$193,MATCH($A124,'[1]Component wise inventories'!$A$2:$A$189,0))</f>
        <v>4.4990000000000002E-2</v>
      </c>
      <c r="I124" s="21">
        <f>H124*B122*3500/B123</f>
        <v>1.0188911764705884</v>
      </c>
    </row>
    <row r="125" spans="1:11" x14ac:dyDescent="0.35">
      <c r="A125" s="1"/>
      <c r="B125" s="1"/>
    </row>
    <row r="126" spans="1:11" x14ac:dyDescent="0.35">
      <c r="A126" s="1"/>
      <c r="B126" s="1"/>
    </row>
    <row r="127" spans="1:11" x14ac:dyDescent="0.35">
      <c r="A127" s="1" t="s">
        <v>198</v>
      </c>
      <c r="B127" s="1" t="s">
        <v>70</v>
      </c>
    </row>
    <row r="128" spans="1:11" x14ac:dyDescent="0.35">
      <c r="A128" s="1" t="s">
        <v>71</v>
      </c>
      <c r="B128" s="1">
        <v>74</v>
      </c>
    </row>
    <row r="129" spans="1:10" x14ac:dyDescent="0.35">
      <c r="A129" s="1" t="s">
        <v>72</v>
      </c>
      <c r="B129" s="12" t="s">
        <v>212</v>
      </c>
    </row>
    <row r="130" spans="1:10" x14ac:dyDescent="0.35">
      <c r="A130" s="1" t="s">
        <v>74</v>
      </c>
      <c r="B130" s="12" t="s">
        <v>212</v>
      </c>
      <c r="C130"/>
      <c r="D130" t="e">
        <f>INDEX('[1]Component wise inventories'!H$2:H$203,MATCH($B130,'[1]Component wise inventories'!$A$2:$A$203,0))</f>
        <v>#N/A</v>
      </c>
      <c r="E130" t="e">
        <f>INDEX('[1]Component wise inventories'!I$2:I$203,MATCH($B130,'[1]Component wise inventories'!$A$2:$A$203,0))</f>
        <v>#N/A</v>
      </c>
      <c r="F130" t="e">
        <f>E130</f>
        <v>#N/A</v>
      </c>
      <c r="G130" t="e">
        <f>INDEX('[1]Component wise inventories'!J$2:J$203,MATCH($B130,'[1]Component wise inventories'!$A$2:$A$203,0))</f>
        <v>#N/A</v>
      </c>
      <c r="H130" t="e">
        <f>INDEX('[1]Component wise inventories'!K$2:K$203,MATCH($B130,'[1]Component wise inventories'!$A$2:$A$203,0))</f>
        <v>#N/A</v>
      </c>
      <c r="I130" s="21" t="e">
        <f>H130*B128</f>
        <v>#N/A</v>
      </c>
    </row>
    <row r="131" spans="1:10" x14ac:dyDescent="0.35">
      <c r="A131" s="1"/>
      <c r="B131" s="4" t="s">
        <v>213</v>
      </c>
    </row>
    <row r="132" spans="1:10" x14ac:dyDescent="0.35">
      <c r="A132" s="1"/>
      <c r="B132" s="1"/>
    </row>
    <row r="133" spans="1:10" x14ac:dyDescent="0.35">
      <c r="A133" s="1" t="s">
        <v>198</v>
      </c>
      <c r="B133" s="1" t="s">
        <v>76</v>
      </c>
      <c r="C133"/>
      <c r="D133"/>
      <c r="E133"/>
      <c r="F133"/>
      <c r="G133"/>
      <c r="H133"/>
      <c r="J133" t="e">
        <f>SUM(J39:J132)*50*2</f>
        <v>#DIV/0!</v>
      </c>
    </row>
    <row r="134" spans="1:10" x14ac:dyDescent="0.35">
      <c r="A134" s="1"/>
      <c r="B134" s="1" t="s">
        <v>77</v>
      </c>
      <c r="D134">
        <f>INDEX('[1]Component wise inventories'!G$2:G$203,MATCH($B134,'[1]Component wise inventories'!$A$2:$A$203,0))</f>
        <v>0</v>
      </c>
      <c r="E134" t="str">
        <f>INDEX('[1]Component wise inventories'!H$2:H$203,MATCH($B134,'[1]Component wise inventories'!$A$2:$A$203,0))</f>
        <v>'market for transport, freight, lorry 28 metric ton, fatty acid methyl ester 100%' (ton kilometer, CH, None)</v>
      </c>
      <c r="F134" t="str">
        <f>E134</f>
        <v>'market for transport, freight, lorry 28 metric ton, fatty acid methyl ester 100%' (ton kilometer, CH, None)</v>
      </c>
      <c r="G134">
        <f>INDEX('[1]Component wise inventories'!I$2:I$203,MATCH($B134,'[1]Component wise inventories'!$A$2:$A$203,0))</f>
        <v>0</v>
      </c>
      <c r="H134">
        <f>INDEX('[1]Component wise inventories'!J$2:J$203,MATCH($B134,'[1]Component wise inventories'!$A$2:$A$203,0))</f>
        <v>0</v>
      </c>
      <c r="I134" s="27" t="e">
        <f>J133*H134/A$1/A123</f>
        <v>#DIV/0!</v>
      </c>
    </row>
    <row r="137" spans="1:10" customForma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35">
      <c r="A139" s="5"/>
      <c r="B139" s="6" t="s">
        <v>142</v>
      </c>
      <c r="C139" s="6" t="s">
        <v>143</v>
      </c>
      <c r="D139" s="5"/>
      <c r="E139" s="5"/>
      <c r="F139" s="5"/>
      <c r="G139" s="5"/>
      <c r="H139" s="5"/>
      <c r="I139" s="5"/>
      <c r="J139" s="5"/>
    </row>
    <row r="140" spans="1:10" customFormat="1" x14ac:dyDescent="0.35">
      <c r="A140" s="5" t="s">
        <v>80</v>
      </c>
      <c r="B140" s="7">
        <v>1.1000000000000001</v>
      </c>
      <c r="C140" s="7">
        <f>I9+I15+I21</f>
        <v>2.5812066666666666</v>
      </c>
      <c r="D140" s="5"/>
      <c r="E140" s="5"/>
      <c r="F140" s="5"/>
      <c r="G140" s="5"/>
      <c r="H140" s="5"/>
      <c r="I140" s="5"/>
      <c r="J140" s="5"/>
    </row>
    <row r="141" spans="1:10" customFormat="1" x14ac:dyDescent="0.35">
      <c r="A141" s="5" t="s">
        <v>144</v>
      </c>
      <c r="B141" s="7">
        <v>1.08</v>
      </c>
      <c r="C141" s="7">
        <f>I29+I37+I45</f>
        <v>3.7135666666666665</v>
      </c>
      <c r="D141" s="5"/>
      <c r="E141" s="5"/>
      <c r="F141" s="5"/>
      <c r="G141" s="5"/>
      <c r="H141" s="5"/>
      <c r="I141" s="5"/>
      <c r="J141" s="5"/>
    </row>
    <row r="142" spans="1:10" customFormat="1" x14ac:dyDescent="0.35">
      <c r="A142" s="5" t="s">
        <v>145</v>
      </c>
      <c r="B142" s="7">
        <v>0.23499999999999999</v>
      </c>
      <c r="C142" s="7" t="e">
        <f>I54+I65</f>
        <v>#DIV/0!</v>
      </c>
      <c r="D142" s="5"/>
      <c r="E142" s="5"/>
      <c r="F142" s="5"/>
      <c r="G142" s="5"/>
      <c r="H142" s="5"/>
      <c r="I142" s="5"/>
      <c r="J142" s="5"/>
    </row>
    <row r="143" spans="1:10" customFormat="1" x14ac:dyDescent="0.35">
      <c r="A143" s="5" t="s">
        <v>146</v>
      </c>
      <c r="B143" s="7">
        <v>0.745</v>
      </c>
      <c r="C143" s="7">
        <f>I70+I75+I80+I85+I90+I95</f>
        <v>3.0963500000000002</v>
      </c>
      <c r="D143" s="5"/>
      <c r="E143" s="5"/>
      <c r="F143" s="5"/>
      <c r="G143" s="5"/>
      <c r="H143" s="5"/>
      <c r="I143" s="5"/>
      <c r="J143" s="5"/>
    </row>
    <row r="144" spans="1:10" customFormat="1" x14ac:dyDescent="0.35">
      <c r="A144" s="5" t="s">
        <v>122</v>
      </c>
      <c r="B144" s="7">
        <v>0.29699999999999999</v>
      </c>
      <c r="C144" s="7">
        <f>I101+I108</f>
        <v>2.6113166666666663</v>
      </c>
      <c r="D144" s="5"/>
      <c r="E144" s="5"/>
      <c r="F144" s="5"/>
      <c r="G144" s="5"/>
      <c r="H144" s="5"/>
      <c r="I144" s="5"/>
      <c r="J144" s="5"/>
    </row>
    <row r="145" spans="1:10" customFormat="1" x14ac:dyDescent="0.35">
      <c r="A145" s="5" t="s">
        <v>148</v>
      </c>
      <c r="B145" s="7">
        <v>1.54E-2</v>
      </c>
      <c r="C145" s="7">
        <f>I111</f>
        <v>1.3313725490196077E-2</v>
      </c>
      <c r="D145" s="5"/>
      <c r="E145" s="5"/>
      <c r="F145" s="5"/>
      <c r="G145" s="5"/>
      <c r="H145" s="5"/>
      <c r="I145" s="5"/>
      <c r="J145" s="5"/>
    </row>
    <row r="146" spans="1:10" customFormat="1" x14ac:dyDescent="0.35">
      <c r="A146" s="5" t="s">
        <v>147</v>
      </c>
      <c r="B146" s="7">
        <v>0.65400000000000003</v>
      </c>
      <c r="C146" s="7">
        <f>I117+I121</f>
        <v>3.1696165333333335</v>
      </c>
      <c r="D146" s="5"/>
      <c r="E146" s="5"/>
      <c r="F146" s="5"/>
      <c r="G146" s="5"/>
      <c r="H146" s="5"/>
      <c r="I146" s="5"/>
      <c r="J146" s="5"/>
    </row>
    <row r="147" spans="1:10" customFormat="1" x14ac:dyDescent="0.35">
      <c r="A147" s="5" t="s">
        <v>76</v>
      </c>
      <c r="B147" s="7">
        <v>0.36599999999999999</v>
      </c>
      <c r="C147" s="7" t="e">
        <f>I134</f>
        <v>#DIV/0!</v>
      </c>
      <c r="D147" s="5"/>
      <c r="E147" s="5"/>
      <c r="F147" s="5"/>
      <c r="G147" s="5"/>
      <c r="H147" s="5"/>
      <c r="I147" s="5"/>
      <c r="J147" s="5"/>
    </row>
    <row r="148" spans="1:10" customFormat="1" x14ac:dyDescent="0.35">
      <c r="A148" s="5" t="s">
        <v>149</v>
      </c>
      <c r="B148" s="7">
        <v>6.82</v>
      </c>
      <c r="C148" s="7"/>
      <c r="D148" s="5"/>
      <c r="E148" s="5"/>
      <c r="F148" s="5"/>
      <c r="G148" s="5"/>
      <c r="H148" s="5"/>
      <c r="I148" s="5"/>
      <c r="J148" s="5"/>
    </row>
    <row r="149" spans="1:10" customFormat="1" x14ac:dyDescent="0.35">
      <c r="A149" s="5" t="s">
        <v>70</v>
      </c>
      <c r="B149" s="7">
        <v>5.35</v>
      </c>
      <c r="C149" s="7" t="e">
        <f>I130</f>
        <v>#N/A</v>
      </c>
      <c r="D149" s="5"/>
      <c r="E149" s="5"/>
      <c r="F149" s="5"/>
      <c r="G149" s="5"/>
      <c r="H149" s="5"/>
      <c r="I149" s="5"/>
      <c r="J149" s="5"/>
    </row>
    <row r="150" spans="1:10" customFormat="1" x14ac:dyDescent="0.35">
      <c r="A150" s="5" t="s">
        <v>150</v>
      </c>
      <c r="B150" s="7">
        <v>0.93500000000000005</v>
      </c>
      <c r="C150" s="7"/>
      <c r="D150" s="5"/>
      <c r="E150" s="5"/>
      <c r="F150" s="5"/>
      <c r="G150" s="5"/>
      <c r="H150" s="5"/>
      <c r="I150" s="5"/>
      <c r="J150" s="5"/>
    </row>
    <row r="151" spans="1:10" customFormat="1" x14ac:dyDescent="0.35">
      <c r="A151" s="5" t="s">
        <v>281</v>
      </c>
      <c r="B151" s="5">
        <v>1.9E-2</v>
      </c>
      <c r="C151" s="7"/>
      <c r="D151" s="5"/>
      <c r="E151" s="5"/>
      <c r="F151" s="5"/>
      <c r="G151" s="5"/>
      <c r="H151" s="5"/>
      <c r="I151" s="5"/>
      <c r="J151" s="5"/>
    </row>
    <row r="152" spans="1:10" customForma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customForma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customForma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customForma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customForma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customForma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3"/>
  <sheetViews>
    <sheetView topLeftCell="A106" zoomScaleNormal="100" workbookViewId="0">
      <selection activeCell="E74" sqref="E74"/>
    </sheetView>
  </sheetViews>
  <sheetFormatPr defaultColWidth="11.54296875" defaultRowHeight="14.5" x14ac:dyDescent="0.35"/>
  <cols>
    <col min="1" max="1" width="35.26953125" style="10" customWidth="1"/>
    <col min="2" max="2" width="14.36328125" style="29" customWidth="1"/>
    <col min="3" max="16384" width="11.54296875" style="10"/>
  </cols>
  <sheetData>
    <row r="1" spans="1:10" x14ac:dyDescent="0.35">
      <c r="A1" s="1" t="s">
        <v>0</v>
      </c>
      <c r="B1" s="12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2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214</v>
      </c>
      <c r="B4" s="12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15">
        <v>4726</v>
      </c>
    </row>
    <row r="6" spans="1:10" x14ac:dyDescent="0.3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3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35">
      <c r="A8" s="2" t="s">
        <v>215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35">
      <c r="A9" s="33" t="s">
        <v>88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0.60159999999999991</v>
      </c>
      <c r="J9">
        <f>F9*B9*B$5*B$1/C9/1000</f>
        <v>22.684799999999999</v>
      </c>
    </row>
    <row r="10" spans="1:10" x14ac:dyDescent="0.35">
      <c r="A10" s="2" t="s">
        <v>83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35">
      <c r="A11" s="2" t="s">
        <v>216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35">
      <c r="I12" s="32">
        <f>SUM(I6:I11)</f>
        <v>1.5174916666666665</v>
      </c>
    </row>
    <row r="13" spans="1:10" x14ac:dyDescent="0.35">
      <c r="A13" s="1" t="s">
        <v>214</v>
      </c>
      <c r="B13" s="12" t="s">
        <v>17</v>
      </c>
    </row>
    <row r="14" spans="1:10" x14ac:dyDescent="0.35">
      <c r="A14" s="2" t="s">
        <v>13</v>
      </c>
      <c r="B14" s="15">
        <v>174</v>
      </c>
    </row>
    <row r="15" spans="1:10" x14ac:dyDescent="0.3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35">
      <c r="A16" s="33" t="s">
        <v>88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Polyurethane (PUR/PIR)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7.52</v>
      </c>
      <c r="I16">
        <f t="shared" ref="I16" si="11">B16*F16*H16*B$1/C16/B$1</f>
        <v>0.60159999999999991</v>
      </c>
      <c r="J16">
        <f>F16*B16*B$5*B$1/C16/1000</f>
        <v>22.684799999999999</v>
      </c>
    </row>
    <row r="17" spans="1:10" x14ac:dyDescent="0.35">
      <c r="A17" s="2" t="s">
        <v>83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35">
      <c r="A18" s="2" t="s">
        <v>216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35">
      <c r="I19" s="32">
        <f>SUM(I15:I18)</f>
        <v>1.4610583333333333</v>
      </c>
    </row>
    <row r="20" spans="1:10" x14ac:dyDescent="0.35">
      <c r="A20" s="1" t="s">
        <v>214</v>
      </c>
      <c r="B20" s="12" t="s">
        <v>23</v>
      </c>
    </row>
    <row r="21" spans="1:10" x14ac:dyDescent="0.35">
      <c r="A21" s="2" t="s">
        <v>13</v>
      </c>
      <c r="B21" s="15">
        <v>11500</v>
      </c>
    </row>
    <row r="22" spans="1:10" x14ac:dyDescent="0.3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35">
      <c r="A23" s="2" t="s">
        <v>215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3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" si="19">F24*B24*B$5*B$1/C24/1000</f>
        <v>3109.7080000000005</v>
      </c>
    </row>
    <row r="25" spans="1:10" x14ac:dyDescent="0.35">
      <c r="A25" s="2" t="s">
        <v>93</v>
      </c>
      <c r="B25" s="2">
        <v>2.0000000000000001E-4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Polyethylene (PE) vapor barrier</v>
      </c>
      <c r="E25">
        <f>INDEX('[1]Component wise inventories'!I$2:I$170,MATCH($A25,'[1]Component wise inventories'!$A$2:$A$170,0))</f>
        <v>920</v>
      </c>
      <c r="F25">
        <f>E25</f>
        <v>920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5.33</v>
      </c>
      <c r="I25">
        <f t="shared" ref="I25" si="20">B25*F25*H25*B$1/C25/B$1</f>
        <v>3.2690666666666666E-2</v>
      </c>
      <c r="J25">
        <f>F25*B25*B$5*B$1/C25/1000</f>
        <v>1.7391679999999998</v>
      </c>
    </row>
    <row r="26" spans="1:10" x14ac:dyDescent="0.35">
      <c r="A26" s="2" t="s">
        <v>90</v>
      </c>
      <c r="B26" s="2">
        <v>1.4999999999999999E-2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Solid wood spruce / fir / larch, air dried, planed</v>
      </c>
      <c r="E26">
        <f>INDEX('[1]Component wise inventories'!I$2:I$170,MATCH($A26,'[1]Component wise inventories'!$A$2:$A$170,0))</f>
        <v>485</v>
      </c>
      <c r="F26">
        <f t="shared" ref="F26" si="21">E26</f>
        <v>485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3.0312499999999999E-2</v>
      </c>
      <c r="J26">
        <f t="shared" ref="J26" si="22">F26*B26*B$5*B$1/C26/1000</f>
        <v>68.763299999999987</v>
      </c>
    </row>
    <row r="27" spans="1:10" x14ac:dyDescent="0.35">
      <c r="A27" s="2" t="s">
        <v>25</v>
      </c>
      <c r="B27" s="2">
        <v>0.02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Expanded polystyrene (EPS)</v>
      </c>
      <c r="E27">
        <f>INDEX('[1]Component wise inventories'!I$2:I$170,MATCH($A27,'[1]Component wise inventories'!$A$2:$A$170,0))</f>
        <v>30</v>
      </c>
      <c r="F27">
        <f>E27</f>
        <v>30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7.64</v>
      </c>
      <c r="I27">
        <f t="shared" ref="I27" si="23">B27*F27*H27*B$1/C27/B$1</f>
        <v>0.15279999999999999</v>
      </c>
      <c r="J27">
        <f>F27*B27*B$5*B$1/C27/1000</f>
        <v>5.6711999999999998</v>
      </c>
    </row>
    <row r="28" spans="1:10" x14ac:dyDescent="0.35">
      <c r="I28" s="32">
        <f>SUM(I22:I27)</f>
        <v>1.0433781666666666</v>
      </c>
    </row>
    <row r="29" spans="1:10" x14ac:dyDescent="0.35">
      <c r="A29" s="1" t="s">
        <v>214</v>
      </c>
      <c r="B29" s="12" t="s">
        <v>27</v>
      </c>
    </row>
    <row r="30" spans="1:10" x14ac:dyDescent="0.35">
      <c r="A30" s="2" t="s">
        <v>13</v>
      </c>
      <c r="B30" s="15">
        <v>1810</v>
      </c>
    </row>
    <row r="31" spans="1:10" x14ac:dyDescent="0.35">
      <c r="A31" s="2" t="s">
        <v>14</v>
      </c>
      <c r="B31" s="2">
        <v>8.5000000000000006E-2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Cement subfloor, 85 mm</v>
      </c>
      <c r="E31">
        <f>INDEX('[1]Component wise inventories'!I$2:I$170,MATCH($A31,'[1]Component wise inventories'!$A$2:$A$170,0))</f>
        <v>1850</v>
      </c>
      <c r="F31">
        <f t="shared" ref="F31" si="24">E31</f>
        <v>1850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0.125</v>
      </c>
      <c r="I31">
        <f>B31*F31*H31*B$1/C31/B$1</f>
        <v>0.65520833333333328</v>
      </c>
      <c r="J31">
        <f t="shared" ref="J31" si="25">F31*B31*B$5*B$1/C31/1000</f>
        <v>1486.327</v>
      </c>
    </row>
    <row r="32" spans="1:10" x14ac:dyDescent="0.35">
      <c r="A32" s="2" t="s">
        <v>215</v>
      </c>
      <c r="B32" s="2">
        <v>0.02</v>
      </c>
      <c r="C32">
        <f>INDEX('[1]Component wise inventories'!B$2:B$170,MATCH($A32,'[1]Component wise inventories'!$A$2:$A$170,0))</f>
        <v>60</v>
      </c>
      <c r="D32" t="str">
        <f>INDEX('[1]Component wise inventories'!H$2:H$170,MATCH($A32,'[1]Component wise inventories'!$A$2:$A$170,0))</f>
        <v>glass wool</v>
      </c>
      <c r="E32">
        <f>INDEX('[1]Component wise inventories'!I$2:I$170,MATCH($A32,'[1]Component wise inventories'!$A$2:$A$170,0))</f>
        <v>50</v>
      </c>
      <c r="F32">
        <f>E32</f>
        <v>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1.1299999999999999</v>
      </c>
      <c r="I32">
        <f t="shared" ref="I32" si="26">B32*F32*H32*B$1/C32/B$1</f>
        <v>1.883333333333333E-2</v>
      </c>
      <c r="J32">
        <f>F32*B32*B$5*B$1/C32/1000</f>
        <v>4.726</v>
      </c>
    </row>
    <row r="33" spans="1:10" x14ac:dyDescent="0.35">
      <c r="A33" s="33" t="s">
        <v>88</v>
      </c>
      <c r="B33" s="2">
        <v>0.12</v>
      </c>
      <c r="C33">
        <f>INDEX('[1]Component wise inventories'!B$2:B$170,MATCH($A33,'[1]Component wise inventories'!$A$2:$A$170,0))</f>
        <v>30</v>
      </c>
      <c r="D33" t="str">
        <f>INDEX('[1]Component wise inventories'!H$2:H$170,MATCH($A33,'[1]Component wise inventories'!$A$2:$A$170,0))</f>
        <v>Polyurethane (PUR/PIR)</v>
      </c>
      <c r="E33">
        <f>INDEX('[1]Component wise inventories'!I$2:I$170,MATCH($A33,'[1]Component wise inventories'!$A$2:$A$170,0))</f>
        <v>30</v>
      </c>
      <c r="F33">
        <f t="shared" ref="F33" si="27">E33</f>
        <v>30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7.52</v>
      </c>
      <c r="I33">
        <f>B33*F33*H33*B$1/C33/B$1</f>
        <v>0.90239999999999987</v>
      </c>
      <c r="J33">
        <f t="shared" ref="J33" si="28">F33*B33*B$5*B$1/C33/1000</f>
        <v>34.027200000000001</v>
      </c>
    </row>
    <row r="34" spans="1:10" x14ac:dyDescent="0.35">
      <c r="A34" s="2" t="s">
        <v>24</v>
      </c>
      <c r="B34" s="2">
        <v>0.28000000000000003</v>
      </c>
      <c r="C34">
        <f>INDEX('[1]Component wise inventories'!B$2:B$170,MATCH($A34,'[1]Component wise inventories'!$A$2:$A$170,0))</f>
        <v>60</v>
      </c>
      <c r="D34" t="str">
        <f>INDEX('[1]Component wise inventories'!H$2:H$170,MATCH($A34,'[1]Component wise inventories'!$A$2:$A$170,0))</f>
        <v>civil engineering concrete (without reinforcement)</v>
      </c>
      <c r="E34">
        <f>INDEX('[1]Component wise inventories'!I$2:I$170,MATCH($A34,'[1]Component wise inventories'!$A$2:$A$170,0))</f>
        <v>2350</v>
      </c>
      <c r="F34">
        <f>E34</f>
        <v>2350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1.4E-2</v>
      </c>
      <c r="I34">
        <f t="shared" ref="I34" si="29">B34*F34*H34*B$1/C34/B$1</f>
        <v>0.15353333333333335</v>
      </c>
      <c r="J34">
        <f>F34*B34*B$5*B$1/C34/1000</f>
        <v>3109.7080000000005</v>
      </c>
    </row>
    <row r="35" spans="1:10" x14ac:dyDescent="0.35">
      <c r="A35" s="2" t="s">
        <v>93</v>
      </c>
      <c r="B35" s="2">
        <v>2.0000000000000001E-4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Polyethylene (PE) vapor barrier</v>
      </c>
      <c r="E35">
        <f>INDEX('[1]Component wise inventories'!I$2:I$170,MATCH($A35,'[1]Component wise inventories'!$A$2:$A$170,0))</f>
        <v>920</v>
      </c>
      <c r="F35">
        <f t="shared" ref="F35" si="30">E35</f>
        <v>920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5.33</v>
      </c>
      <c r="I35">
        <f>B35*F35*H35*B$1/C35/B$1</f>
        <v>3.2690666666666666E-2</v>
      </c>
      <c r="J35">
        <f t="shared" ref="J35" si="31">F35*B35*B$5*B$1/C35/1000</f>
        <v>1.7391679999999998</v>
      </c>
    </row>
    <row r="36" spans="1:10" x14ac:dyDescent="0.35">
      <c r="A36" s="2" t="s">
        <v>90</v>
      </c>
      <c r="B36" s="2">
        <v>1.4999999999999999E-2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2">B36*F36*H36*B$1/C36/B$1</f>
        <v>3.0312499999999999E-2</v>
      </c>
      <c r="J36">
        <f>F36*B36*B$5*B$1/C36/1000</f>
        <v>68.763299999999987</v>
      </c>
    </row>
    <row r="37" spans="1:10" x14ac:dyDescent="0.35">
      <c r="I37" s="32">
        <f>SUM(I31:I36)</f>
        <v>1.7929781666666664</v>
      </c>
    </row>
    <row r="38" spans="1:10" x14ac:dyDescent="0.35">
      <c r="A38" s="1" t="s">
        <v>214</v>
      </c>
      <c r="B38" s="12" t="s">
        <v>39</v>
      </c>
    </row>
    <row r="39" spans="1:10" x14ac:dyDescent="0.35">
      <c r="A39" s="2" t="s">
        <v>13</v>
      </c>
      <c r="B39" s="15">
        <v>2000</v>
      </c>
    </row>
    <row r="40" spans="1:10" x14ac:dyDescent="0.35">
      <c r="A40" s="2" t="s">
        <v>44</v>
      </c>
      <c r="B40" s="2">
        <v>1.4999999999999999E-2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gypsum-lime plaster</v>
      </c>
      <c r="E40">
        <f>INDEX('[1]Component wise inventories'!I$2:I$170,MATCH($A40,'[1]Component wise inventories'!$A$2:$A$170,0))</f>
        <v>925</v>
      </c>
      <c r="F40">
        <f t="shared" ref="F40" si="33">E40</f>
        <v>925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0.155</v>
      </c>
      <c r="I40">
        <f>B40*F40*H40*B$1/C40/B$1</f>
        <v>7.1687499999999987E-2</v>
      </c>
      <c r="J40">
        <f t="shared" ref="J40" si="34">F40*B40*B$5*B$1/C40/1000</f>
        <v>131.1465</v>
      </c>
    </row>
    <row r="41" spans="1:10" x14ac:dyDescent="0.35">
      <c r="A41" s="2" t="s">
        <v>40</v>
      </c>
      <c r="B41" s="2">
        <v>0.2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civil engineering concrete (without reinforcement)</v>
      </c>
      <c r="E41">
        <f>INDEX('[1]Component wise inventories'!I$2:I$170,MATCH($A41,'[1]Component wise inventories'!$A$2:$A$170,0))</f>
        <v>2350</v>
      </c>
      <c r="F41">
        <f>E41</f>
        <v>2350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1.4E-2</v>
      </c>
      <c r="I41">
        <f t="shared" ref="I41" si="35">B41*F41*H41*B$1/C41/B$1</f>
        <v>0.10966666666666666</v>
      </c>
      <c r="J41">
        <f>F41*B41*B$5*B$1/C41/1000</f>
        <v>2221.2199999999998</v>
      </c>
    </row>
    <row r="42" spans="1:10" x14ac:dyDescent="0.35">
      <c r="A42" s="2" t="s">
        <v>25</v>
      </c>
      <c r="B42" s="2">
        <v>0.16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Expanded polystyrene (EPS)</v>
      </c>
      <c r="E42">
        <f>INDEX('[1]Component wise inventories'!I$2:I$170,MATCH($A42,'[1]Component wise inventories'!$A$2:$A$170,0))</f>
        <v>30</v>
      </c>
      <c r="F42">
        <f t="shared" ref="F42" si="36">E42</f>
        <v>30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7.64</v>
      </c>
      <c r="I42">
        <f>B42*F42*H42*B$1/C42/B$1</f>
        <v>1.2223999999999999</v>
      </c>
      <c r="J42">
        <f t="shared" ref="J42" si="37">F42*B42*B$5*B$1/C42/1000</f>
        <v>45.369599999999998</v>
      </c>
    </row>
    <row r="43" spans="1:10" x14ac:dyDescent="0.35">
      <c r="A43" s="2" t="s">
        <v>217</v>
      </c>
      <c r="B43" s="2">
        <v>0.02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clay bricks</v>
      </c>
      <c r="E43">
        <f>INDEX('[1]Component wise inventories'!I$2:I$170,MATCH($A43,'[1]Component wise inventories'!$A$2:$A$170,0))</f>
        <v>1700</v>
      </c>
      <c r="F43">
        <f>E43</f>
        <v>1700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0.375</v>
      </c>
      <c r="I43">
        <f t="shared" ref="I43" si="38">B43*F43*H43*B$1/C43/B$1</f>
        <v>0.21249999999999999</v>
      </c>
      <c r="J43">
        <f>F43*B43*B$5*B$1/C43/1000</f>
        <v>160.684</v>
      </c>
    </row>
    <row r="44" spans="1:10" x14ac:dyDescent="0.35">
      <c r="I44" s="32">
        <f>SUM(I40:I43)</f>
        <v>1.6162541666666665</v>
      </c>
    </row>
    <row r="45" spans="1:10" x14ac:dyDescent="0.35">
      <c r="A45" s="1" t="s">
        <v>214</v>
      </c>
      <c r="B45" s="12" t="s">
        <v>41</v>
      </c>
    </row>
    <row r="46" spans="1:10" x14ac:dyDescent="0.35">
      <c r="A46" s="2" t="s">
        <v>13</v>
      </c>
      <c r="B46" s="15">
        <v>920</v>
      </c>
    </row>
    <row r="47" spans="1:10" x14ac:dyDescent="0.35">
      <c r="A47" s="2" t="s">
        <v>40</v>
      </c>
      <c r="B47" s="2">
        <v>0.25</v>
      </c>
      <c r="C47">
        <f>INDEX('[1]Component wise inventories'!B$2:B$170,MATCH($A47,'[1]Component wise inventories'!$A$2:$A$170,0))</f>
        <v>60</v>
      </c>
      <c r="D47" t="str">
        <f>INDEX('[1]Component wise inventories'!H$2:H$170,MATCH($A47,'[1]Component wise inventories'!$A$2:$A$170,0))</f>
        <v>civil engineering concrete (without reinforcement)</v>
      </c>
      <c r="E47">
        <f>INDEX('[1]Component wise inventories'!I$2:I$170,MATCH($A47,'[1]Component wise inventories'!$A$2:$A$170,0))</f>
        <v>2350</v>
      </c>
      <c r="F47">
        <f t="shared" ref="F47" si="39">E47</f>
        <v>2350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1.4E-2</v>
      </c>
      <c r="I47">
        <f>B47*F47*H47*B$1/C47/B$1</f>
        <v>0.13708333333333333</v>
      </c>
      <c r="J47">
        <f t="shared" ref="J47" si="40">F47*B47*B$5*B$1/C47/1000</f>
        <v>2776.5250000000001</v>
      </c>
    </row>
    <row r="48" spans="1:10" x14ac:dyDescent="0.35">
      <c r="A48" s="2" t="s">
        <v>47</v>
      </c>
      <c r="B48" s="2">
        <v>0.12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Polystyrene extruded (XPS)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14.5</v>
      </c>
      <c r="I48">
        <f t="shared" ref="I48" si="41">B48*F48*H48*B$1/C48/B$1</f>
        <v>1.7399999999999998</v>
      </c>
      <c r="J48">
        <f>F48*B48*B$5*B$1/C48/1000</f>
        <v>34.027200000000001</v>
      </c>
    </row>
    <row r="49" spans="1:10" x14ac:dyDescent="0.35">
      <c r="I49" s="32">
        <f>SUM(I47:I48)</f>
        <v>1.8770833333333332</v>
      </c>
    </row>
    <row r="50" spans="1:10" x14ac:dyDescent="0.35">
      <c r="A50" s="1" t="s">
        <v>214</v>
      </c>
      <c r="B50" s="12" t="s">
        <v>48</v>
      </c>
    </row>
    <row r="51" spans="1:10" x14ac:dyDescent="0.35">
      <c r="A51" s="2" t="s">
        <v>13</v>
      </c>
      <c r="B51" s="15">
        <v>2750</v>
      </c>
    </row>
    <row r="52" spans="1:10" x14ac:dyDescent="0.35">
      <c r="A52" s="2" t="s">
        <v>44</v>
      </c>
      <c r="B52" s="2">
        <v>0.03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gypsum-lime plaster</v>
      </c>
      <c r="E52">
        <f>INDEX('[1]Component wise inventories'!I$2:I$170,MATCH($A52,'[1]Component wise inventories'!$A$2:$A$170,0))</f>
        <v>925</v>
      </c>
      <c r="F52">
        <f t="shared" ref="F52" si="42">E52</f>
        <v>925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0.155</v>
      </c>
      <c r="I52">
        <f>B52*F52*H52*B$1/C52/B$1</f>
        <v>0.14337499999999997</v>
      </c>
      <c r="J52">
        <f t="shared" ref="J52" si="43">F52*B52*B$5*B$1/C52/1000</f>
        <v>262.29300000000001</v>
      </c>
    </row>
    <row r="53" spans="1:10" x14ac:dyDescent="0.35">
      <c r="A53" s="2" t="s">
        <v>40</v>
      </c>
      <c r="B53" s="2">
        <v>0.25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civil engineering concrete (without reinforcement)</v>
      </c>
      <c r="E53">
        <f>INDEX('[1]Component wise inventories'!I$2:I$170,MATCH($A53,'[1]Component wise inventories'!$A$2:$A$170,0))</f>
        <v>2350</v>
      </c>
      <c r="F53">
        <f>E53</f>
        <v>2350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1.4E-2</v>
      </c>
      <c r="I53">
        <f t="shared" ref="I53" si="44">B53*F53*H53*B$1/C53/B$1</f>
        <v>0.13708333333333333</v>
      </c>
      <c r="J53">
        <f>F53*B53*B$5*B$1/C53/1000</f>
        <v>2776.5250000000001</v>
      </c>
    </row>
    <row r="54" spans="1:10" x14ac:dyDescent="0.35">
      <c r="I54" s="32">
        <f>SUM(I52:I53)</f>
        <v>0.28045833333333331</v>
      </c>
    </row>
    <row r="55" spans="1:10" x14ac:dyDescent="0.35">
      <c r="A55" s="1" t="s">
        <v>214</v>
      </c>
      <c r="B55" s="12" t="s">
        <v>49</v>
      </c>
    </row>
    <row r="56" spans="1:10" x14ac:dyDescent="0.35">
      <c r="A56" s="2" t="s">
        <v>13</v>
      </c>
      <c r="B56" s="15">
        <v>5998</v>
      </c>
    </row>
    <row r="57" spans="1:10" x14ac:dyDescent="0.35">
      <c r="A57" s="2" t="s">
        <v>44</v>
      </c>
      <c r="B57" s="2">
        <v>0.03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 t="shared" ref="F57" si="45"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>B57*F57*H57*B$1/C57/B$1</f>
        <v>0.14337499999999997</v>
      </c>
      <c r="J57">
        <f t="shared" ref="J57" si="46">F57*B57*B$5*B$1/C57/1000</f>
        <v>262.29300000000001</v>
      </c>
    </row>
    <row r="58" spans="1:10" x14ac:dyDescent="0.35">
      <c r="A58" s="2" t="s">
        <v>188</v>
      </c>
      <c r="B58" s="2">
        <v>0.125</v>
      </c>
      <c r="C58">
        <f>INDEX('[1]Component wise inventories'!B$2:B$170,MATCH($A58,'[1]Component wise inventories'!$A$2:$A$170,0))</f>
        <v>0</v>
      </c>
      <c r="D58">
        <f>INDEX('[1]Component wise inventories'!H$2:H$170,MATCH($A58,'[1]Component wise inventories'!$A$2:$A$170,0))</f>
        <v>0</v>
      </c>
      <c r="E58">
        <f>INDEX('[1]Component wise inventories'!I$2:I$170,MATCH($A58,'[1]Component wise inventories'!$A$2:$A$170,0))</f>
        <v>0</v>
      </c>
      <c r="F58">
        <f>E58</f>
        <v>0</v>
      </c>
      <c r="G58">
        <f>INDEX('[1]Component wise inventories'!J$2:J$170,MATCH($A58,'[1]Component wise inventories'!$A$2:$A$170,0))</f>
        <v>0</v>
      </c>
      <c r="H58">
        <f>INDEX('[1]Component wise inventories'!K$2:K$170,MATCH($A58,'[1]Component wise inventories'!$A$2:$A$170,0))</f>
        <v>0</v>
      </c>
      <c r="I58" t="e">
        <f t="shared" ref="I58" si="47">B58*F58*H58*B$1/C58/B$1</f>
        <v>#DIV/0!</v>
      </c>
      <c r="J58" t="e">
        <f>F58*B58*B$5*B$1/C58/1000</f>
        <v>#DIV/0!</v>
      </c>
    </row>
    <row r="59" spans="1:10" x14ac:dyDescent="0.35">
      <c r="I59" s="32" t="e">
        <f>SUM(I57:I58)</f>
        <v>#DIV/0!</v>
      </c>
    </row>
    <row r="60" spans="1:10" x14ac:dyDescent="0.35">
      <c r="A60" s="1" t="s">
        <v>214</v>
      </c>
      <c r="B60" s="12" t="s">
        <v>52</v>
      </c>
    </row>
    <row r="61" spans="1:10" x14ac:dyDescent="0.35">
      <c r="A61" s="2" t="s">
        <v>13</v>
      </c>
      <c r="B61" s="15">
        <v>1930</v>
      </c>
    </row>
    <row r="62" spans="1:10" x14ac:dyDescent="0.35">
      <c r="A62" s="33" t="s">
        <v>88</v>
      </c>
      <c r="B62" s="2">
        <v>0.22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Polyurethane (PUR/PIR)</v>
      </c>
      <c r="E62">
        <f>INDEX('[1]Component wise inventories'!I$2:I$170,MATCH($A62,'[1]Component wise inventories'!$A$2:$A$170,0))</f>
        <v>30</v>
      </c>
      <c r="F62">
        <f t="shared" ref="F62" si="48">E62</f>
        <v>30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7.52</v>
      </c>
      <c r="I62">
        <f>B62*F62*H62*B$1/C62/B$1</f>
        <v>1.6543999999999999</v>
      </c>
      <c r="J62">
        <f t="shared" ref="J62" si="49">F62*B62*B$5*B$1/C62/1000</f>
        <v>62.383199999999995</v>
      </c>
    </row>
    <row r="63" spans="1:10" x14ac:dyDescent="0.35">
      <c r="A63" s="2" t="s">
        <v>24</v>
      </c>
      <c r="B63" s="2">
        <v>0.28000000000000003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 t="shared" ref="I63" si="50">B63*F63*H63*B$1/C63/B$1</f>
        <v>0.15353333333333335</v>
      </c>
      <c r="J63">
        <f>F63*B63*B$5*B$1/C63/1000</f>
        <v>3109.7080000000005</v>
      </c>
    </row>
    <row r="64" spans="1:10" x14ac:dyDescent="0.35">
      <c r="A64" s="2" t="s">
        <v>44</v>
      </c>
      <c r="B64" s="2">
        <v>0.01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 t="shared" ref="F64" si="51"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>B64*F64*H64*B$1/C64/B$1</f>
        <v>4.779166666666667E-2</v>
      </c>
      <c r="J64">
        <f t="shared" ref="J64" si="52">F64*B64*B$5*B$1/C64/1000</f>
        <v>87.430999999999997</v>
      </c>
    </row>
    <row r="65" spans="1:10" x14ac:dyDescent="0.35">
      <c r="A65" s="2" t="s">
        <v>93</v>
      </c>
      <c r="B65" s="2">
        <v>2.0000000000000001E-4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Polyethylene (PE) vapor barrier</v>
      </c>
      <c r="E65">
        <f>INDEX('[1]Component wise inventories'!I$2:I$170,MATCH($A65,'[1]Component wise inventories'!$A$2:$A$170,0))</f>
        <v>920</v>
      </c>
      <c r="F65">
        <f>E65</f>
        <v>920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5.33</v>
      </c>
      <c r="I65">
        <f t="shared" ref="I65" si="53">B65*F65*H65*B$1/C65/B$1</f>
        <v>3.2690666666666666E-2</v>
      </c>
      <c r="J65">
        <f>F65*B65*B$5*B$1/C65/1000</f>
        <v>1.7391679999999998</v>
      </c>
    </row>
    <row r="66" spans="1:10" x14ac:dyDescent="0.35">
      <c r="A66" s="2" t="s">
        <v>218</v>
      </c>
      <c r="B66" s="2">
        <v>2.0000000000000001E-4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Polyethylene fleece (PE)</v>
      </c>
      <c r="E66">
        <f>INDEX('[1]Component wise inventories'!I$2:I$170,MATCH($A66,'[1]Component wise inventories'!$A$2:$A$170,0))</f>
        <v>920</v>
      </c>
      <c r="F66">
        <f t="shared" ref="F66" si="54">E66</f>
        <v>920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5.53</v>
      </c>
      <c r="I66">
        <f>B66*F66*H66*B$1/C66/B$1</f>
        <v>3.3917333333333334E-2</v>
      </c>
      <c r="J66">
        <f t="shared" ref="J66" si="55">F66*B66*B$5*B$1/C66/1000</f>
        <v>1.7391679999999998</v>
      </c>
    </row>
    <row r="67" spans="1:10" x14ac:dyDescent="0.35">
      <c r="A67" s="2" t="s">
        <v>57</v>
      </c>
      <c r="B67" s="2">
        <v>0.25</v>
      </c>
      <c r="C67">
        <f>INDEX('[1]Component wise inventories'!B$2:B$170,MATCH($A67,'[1]Component wise inventories'!$A$2:$A$170,0))</f>
        <v>0</v>
      </c>
      <c r="D67">
        <f>INDEX('[1]Component wise inventories'!H$2:H$170,MATCH($A67,'[1]Component wise inventories'!$A$2:$A$170,0))</f>
        <v>0</v>
      </c>
      <c r="E67">
        <f>INDEX('[1]Component wise inventories'!I$2:I$170,MATCH($A67,'[1]Component wise inventories'!$A$2:$A$170,0))</f>
        <v>0</v>
      </c>
      <c r="F67">
        <f>E67</f>
        <v>0</v>
      </c>
      <c r="G67">
        <f>INDEX('[1]Component wise inventories'!J$2:J$170,MATCH($A67,'[1]Component wise inventories'!$A$2:$A$170,0))</f>
        <v>0</v>
      </c>
      <c r="H67" s="34">
        <f>INDEX('[1]Component wise inventories'!K$2:K$170,MATCH($A67,'[1]Component wise inventories'!$A$2:$A$170,0))</f>
        <v>0</v>
      </c>
      <c r="I67" s="34">
        <v>0</v>
      </c>
      <c r="J67" t="e">
        <f>F67*B67*B$5*B$1/C67/1000</f>
        <v>#DIV/0!</v>
      </c>
    </row>
    <row r="68" spans="1:10" x14ac:dyDescent="0.35">
      <c r="I68" s="32">
        <f>SUM(I62:I67)</f>
        <v>1.9223329999999998</v>
      </c>
    </row>
    <row r="69" spans="1:10" x14ac:dyDescent="0.35">
      <c r="A69" s="1" t="s">
        <v>214</v>
      </c>
      <c r="B69" s="29" t="s">
        <v>54</v>
      </c>
    </row>
    <row r="70" spans="1:10" x14ac:dyDescent="0.35">
      <c r="A70" s="2" t="s">
        <v>13</v>
      </c>
      <c r="B70" s="15">
        <v>302</v>
      </c>
    </row>
    <row r="71" spans="1:10" x14ac:dyDescent="0.35">
      <c r="A71" s="2" t="s">
        <v>219</v>
      </c>
      <c r="B71" s="2">
        <v>1.7999999999999999E-2</v>
      </c>
      <c r="C71">
        <f>INDEX('[1]Component wise inventories'!B$2:B$170,MATCH($A71,'[1]Component wise inventories'!$A$2:$A$170,0))</f>
        <v>0</v>
      </c>
      <c r="D71">
        <f>INDEX('[1]Component wise inventories'!H$2:H$170,MATCH($A71,'[1]Component wise inventories'!$A$2:$A$170,0))</f>
        <v>0</v>
      </c>
      <c r="E71">
        <f>INDEX('[1]Component wise inventories'!I$2:I$170,MATCH($A71,'[1]Component wise inventories'!$A$2:$A$170,0))</f>
        <v>0</v>
      </c>
      <c r="F71">
        <f t="shared" ref="F71" si="56">E71</f>
        <v>0</v>
      </c>
      <c r="G71">
        <f>INDEX('[1]Component wise inventories'!J$2:J$170,MATCH($A71,'[1]Component wise inventories'!$A$2:$A$170,0))</f>
        <v>0</v>
      </c>
      <c r="H71">
        <f>INDEX('[1]Component wise inventories'!K$2:K$170,MATCH($A71,'[1]Component wise inventories'!$A$2:$A$170,0))</f>
        <v>0</v>
      </c>
      <c r="I71" t="e">
        <f>B71*F71*H71*B$1/C71/B$1</f>
        <v>#DIV/0!</v>
      </c>
      <c r="J71" t="e">
        <f t="shared" ref="J71" si="57">F71*B71*B$5*B$1/C71/1000</f>
        <v>#DIV/0!</v>
      </c>
    </row>
    <row r="72" spans="1:10" x14ac:dyDescent="0.35">
      <c r="C72"/>
      <c r="D72"/>
      <c r="E72"/>
      <c r="F72"/>
      <c r="G72"/>
      <c r="H72"/>
      <c r="I72" s="32" t="e">
        <f>SUM(I71:I71)</f>
        <v>#DIV/0!</v>
      </c>
      <c r="J72"/>
    </row>
    <row r="73" spans="1:10" x14ac:dyDescent="0.35">
      <c r="A73" s="1" t="s">
        <v>214</v>
      </c>
      <c r="B73" s="29" t="s">
        <v>220</v>
      </c>
    </row>
    <row r="74" spans="1:10" x14ac:dyDescent="0.35">
      <c r="A74" s="2" t="s">
        <v>221</v>
      </c>
      <c r="B74" s="2">
        <v>16.8</v>
      </c>
      <c r="C74">
        <f>INDEX('[1]Component wise inventories'!B$2:B$170,MATCH($A74,'[1]Component wise inventories'!$A$2:$A$170,0))</f>
        <v>0</v>
      </c>
      <c r="D74">
        <f>INDEX('[1]Component wise inventories'!H$2:H$170,MATCH($A74,'[1]Component wise inventories'!$A$2:$A$170,0))</f>
        <v>0</v>
      </c>
      <c r="E74">
        <f>INDEX('[1]Component wise inventories'!I$2:I$170,MATCH($A74,'[1]Component wise inventories'!$A$2:$A$170,0))</f>
        <v>0</v>
      </c>
      <c r="F74">
        <f t="shared" ref="F74" si="58">E74</f>
        <v>0</v>
      </c>
      <c r="G74">
        <f>INDEX('[1]Component wise inventories'!J$2:J$170,MATCH($A74,'[1]Component wise inventories'!$A$2:$A$170,0))</f>
        <v>0</v>
      </c>
      <c r="H74">
        <f>INDEX('[1]Component wise inventories'!K$2:K$170,MATCH($A74,'[1]Component wise inventories'!$A$2:$A$170,0))</f>
        <v>0</v>
      </c>
      <c r="I74" t="e">
        <f>B74*F74*H74*B$1/C74/B$1</f>
        <v>#DIV/0!</v>
      </c>
      <c r="J74" t="e">
        <f t="shared" ref="J74" si="59">F74*B74*B$5*B$1/C74/1000</f>
        <v>#DIV/0!</v>
      </c>
    </row>
    <row r="75" spans="1:10" x14ac:dyDescent="0.35">
      <c r="C75"/>
      <c r="D75"/>
      <c r="E75"/>
      <c r="F75"/>
      <c r="G75"/>
      <c r="H75"/>
      <c r="I75" s="32" t="e">
        <f>SUM(I74:I74)</f>
        <v>#DIV/0!</v>
      </c>
      <c r="J75"/>
    </row>
    <row r="76" spans="1:10" x14ac:dyDescent="0.35">
      <c r="A76" s="1" t="s">
        <v>214</v>
      </c>
      <c r="B76" s="12" t="s">
        <v>61</v>
      </c>
    </row>
    <row r="77" spans="1:10" x14ac:dyDescent="0.35">
      <c r="A77" s="1" t="s">
        <v>13</v>
      </c>
      <c r="B77" s="12">
        <v>30</v>
      </c>
    </row>
    <row r="78" spans="1:10" x14ac:dyDescent="0.35">
      <c r="A78" s="1" t="s">
        <v>222</v>
      </c>
      <c r="B78" s="12"/>
      <c r="C78">
        <f>INDEX('[1]Component wise inventories'!B$2:B$203,MATCH($A78,'[1]Component wise inventories'!$A$2:$A$203,0))</f>
        <v>30</v>
      </c>
      <c r="D78">
        <f>INDEX('[1]Component wise inventories'!H$2:H$203,MATCH($A78,'[1]Component wise inventories'!$A$2:$A$203,0))</f>
        <v>0</v>
      </c>
      <c r="E78">
        <f>INDEX('[1]Component wise inventories'!I$2:I$203,MATCH($A78,'[1]Component wise inventories'!$A$2:$A$203,0))</f>
        <v>0</v>
      </c>
      <c r="F78">
        <f>E78</f>
        <v>0</v>
      </c>
      <c r="G78">
        <f>INDEX('[1]Component wise inventories'!J$2:J$203,MATCH($A78,'[1]Component wise inventories'!$A$2:$A$203,0))</f>
        <v>0</v>
      </c>
      <c r="H78">
        <f>INDEX('[1]Component wise inventories'!K$2:K$203,MATCH($A78,'[1]Component wise inventories'!$A$2:$A$203,0))</f>
        <v>0</v>
      </c>
      <c r="I78" s="21">
        <f>H78*B$1/C78/B$1*B77/B90</f>
        <v>0</v>
      </c>
    </row>
    <row r="79" spans="1:10" x14ac:dyDescent="0.35">
      <c r="A79" s="1"/>
      <c r="B79" s="12"/>
    </row>
    <row r="80" spans="1:10" x14ac:dyDescent="0.35">
      <c r="A80" s="1" t="s">
        <v>214</v>
      </c>
      <c r="B80" s="12" t="s">
        <v>209</v>
      </c>
    </row>
    <row r="81" spans="1:11" x14ac:dyDescent="0.35">
      <c r="A81" s="1" t="s">
        <v>64</v>
      </c>
      <c r="B81" s="12">
        <v>3885</v>
      </c>
    </row>
    <row r="82" spans="1:11" x14ac:dyDescent="0.35">
      <c r="A82" s="1" t="s">
        <v>65</v>
      </c>
      <c r="B82" s="12"/>
      <c r="C82">
        <f>INDEX('[1]Component wise inventories'!B$2:B$193,MATCH($A82,'[1]Component wise inventories'!$A$2:$A$189,0))</f>
        <v>30</v>
      </c>
      <c r="D82" t="str">
        <f>INDEX('[1]Component wise inventories'!H$2:H$193,MATCH($A82,'[1]Component wise inventories'!$A$2:$A$189,0))</f>
        <v>'window frame production, wood-metal, U=1.6 W/m2K' (kilogram, RoW, None)</v>
      </c>
      <c r="E82">
        <f>INDEX('[1]Component wise inventories'!I$2:I$193,MATCH($A82,'[1]Component wise inventories'!$A$2:$A$189,0))</f>
        <v>83.4</v>
      </c>
      <c r="F82">
        <f>E82</f>
        <v>83.4</v>
      </c>
      <c r="G82" t="str">
        <f>INDEX('[1]Component wise inventories'!J$2:J$193,MATCH($A82,'[1]Component wise inventories'!$A$2:$A$189,0))</f>
        <v>kg</v>
      </c>
      <c r="H82">
        <f>INDEX('[1]Component wise inventories'!K$2:K$193,MATCH($A82,'[1]Component wise inventories'!$A$2:$A$189,0))</f>
        <v>0.13719999999999999</v>
      </c>
      <c r="I82">
        <f>F82*H82*B$1/C82/B$1*K82</f>
        <v>7.6283199999999995E-2</v>
      </c>
      <c r="J82"/>
      <c r="K82" s="26">
        <v>0.2</v>
      </c>
    </row>
    <row r="83" spans="1:11" x14ac:dyDescent="0.35">
      <c r="A83" s="1"/>
      <c r="B83" s="12"/>
      <c r="C83">
        <v>30</v>
      </c>
      <c r="D83" t="s">
        <v>133</v>
      </c>
      <c r="E83" t="s">
        <v>128</v>
      </c>
      <c r="F83" t="s">
        <v>128</v>
      </c>
      <c r="G83" t="s">
        <v>129</v>
      </c>
      <c r="H83" s="25">
        <v>58</v>
      </c>
      <c r="I83">
        <f>H83*B$1/C83/B$1*K83</f>
        <v>1.5466666666666669</v>
      </c>
      <c r="J83"/>
      <c r="K83" s="26">
        <v>0.8</v>
      </c>
    </row>
    <row r="84" spans="1:11" x14ac:dyDescent="0.35">
      <c r="A84" s="1" t="s">
        <v>214</v>
      </c>
      <c r="B84" s="12" t="s">
        <v>210</v>
      </c>
      <c r="C84" s="12"/>
      <c r="D84" s="12"/>
      <c r="E84" s="12"/>
      <c r="F84" s="12"/>
      <c r="G84" s="12"/>
      <c r="H84" s="12"/>
      <c r="I84" s="21">
        <f>SUM(I82:I83)</f>
        <v>1.6229498666666669</v>
      </c>
      <c r="J84" s="12"/>
      <c r="K84" s="12"/>
    </row>
    <row r="85" spans="1:11" x14ac:dyDescent="0.35">
      <c r="A85" s="1" t="s">
        <v>64</v>
      </c>
      <c r="B85" s="12">
        <v>5</v>
      </c>
    </row>
    <row r="86" spans="1:11" x14ac:dyDescent="0.35">
      <c r="A86" s="1" t="s">
        <v>223</v>
      </c>
      <c r="B86" s="12"/>
      <c r="C86">
        <f>INDEX('[1]Component wise inventories'!B$2:B$193,MATCH($A86,'[1]Component wise inventories'!$A$2:$A$189,0))</f>
        <v>30</v>
      </c>
      <c r="D86">
        <f>INDEX('[1]Component wise inventories'!H$2:H$193,MATCH($A86,'[1]Component wise inventories'!$A$2:$A$189,0))</f>
        <v>0</v>
      </c>
      <c r="E86">
        <f>INDEX('[1]Component wise inventories'!I$2:I$193,MATCH($A86,'[1]Component wise inventories'!$A$2:$A$189,0))</f>
        <v>0</v>
      </c>
      <c r="F86">
        <f>E86</f>
        <v>0</v>
      </c>
      <c r="G86">
        <f>INDEX('[1]Component wise inventories'!J$2:J$193,MATCH($A86,'[1]Component wise inventories'!$A$2:$A$189,0))</f>
        <v>0</v>
      </c>
      <c r="H86">
        <f>INDEX('[1]Component wise inventories'!K$2:K$193,MATCH($A86,'[1]Component wise inventories'!$A$2:$A$189,0))</f>
        <v>0</v>
      </c>
      <c r="I86">
        <f>F86*H86*B$1/C86/B$1*K86</f>
        <v>0</v>
      </c>
      <c r="J86"/>
      <c r="K86" s="26">
        <v>0.2</v>
      </c>
    </row>
    <row r="87" spans="1:11" x14ac:dyDescent="0.35">
      <c r="C87">
        <v>30</v>
      </c>
      <c r="D87" t="s">
        <v>133</v>
      </c>
      <c r="E87" t="s">
        <v>128</v>
      </c>
      <c r="F87" t="s">
        <v>128</v>
      </c>
      <c r="G87" t="s">
        <v>129</v>
      </c>
      <c r="H87" s="25">
        <v>58</v>
      </c>
      <c r="I87">
        <f>H87*B$1/C87/B$1*K87</f>
        <v>1.5466666666666669</v>
      </c>
      <c r="J87"/>
      <c r="K87" s="26">
        <v>0.8</v>
      </c>
    </row>
    <row r="88" spans="1:11" x14ac:dyDescent="0.35">
      <c r="A88" s="1" t="s">
        <v>214</v>
      </c>
      <c r="B88" s="12" t="s">
        <v>66</v>
      </c>
      <c r="C88" s="12"/>
      <c r="D88" s="12"/>
      <c r="E88" s="12"/>
      <c r="F88" s="12"/>
      <c r="G88" s="12"/>
      <c r="H88" s="12"/>
      <c r="I88" s="21">
        <f>SUM(I86:I87)</f>
        <v>1.5466666666666669</v>
      </c>
      <c r="J88" s="12"/>
      <c r="K88" s="12"/>
    </row>
    <row r="89" spans="1:11" x14ac:dyDescent="0.35">
      <c r="A89" s="1" t="s">
        <v>67</v>
      </c>
      <c r="B89" s="12">
        <v>89</v>
      </c>
    </row>
    <row r="90" spans="1:11" x14ac:dyDescent="0.35">
      <c r="A90" s="1" t="s">
        <v>68</v>
      </c>
      <c r="B90" s="12">
        <v>13441</v>
      </c>
    </row>
    <row r="91" spans="1:11" x14ac:dyDescent="0.35">
      <c r="A91" s="1" t="s">
        <v>69</v>
      </c>
      <c r="B91" s="30"/>
      <c r="C91"/>
      <c r="D91" t="str">
        <f>INDEX('[1]Component wise inventories'!H$2:H$193,MATCH($A91,'[1]Component wise inventories'!$A$2:$A$189,0))</f>
        <v>'market for electricity, low voltage'</v>
      </c>
      <c r="E91">
        <f>INDEX('[1]Component wise inventories'!I$2:I$193,MATCH($A91,'[1]Component wise inventories'!$A$2:$A$189,0))</f>
        <v>0</v>
      </c>
      <c r="F91">
        <f>E91</f>
        <v>0</v>
      </c>
      <c r="G91" t="str">
        <f>INDEX('[1]Component wise inventories'!J$2:J$193,MATCH($A91,'[1]Component wise inventories'!$A$2:$A$189,0))</f>
        <v>kWh</v>
      </c>
      <c r="H91">
        <f>INDEX('[1]Component wise inventories'!K$2:K$193,MATCH($A91,'[1]Component wise inventories'!$A$2:$A$189,0))</f>
        <v>4.4990000000000002E-2</v>
      </c>
      <c r="I91" s="21">
        <f>H91*B89*3500/B90</f>
        <v>1.0426594003422365</v>
      </c>
    </row>
    <row r="92" spans="1:11" x14ac:dyDescent="0.35">
      <c r="A92" s="1"/>
      <c r="B92" s="12"/>
    </row>
    <row r="93" spans="1:11" x14ac:dyDescent="0.35">
      <c r="A93" s="1"/>
      <c r="B93" s="12"/>
    </row>
    <row r="94" spans="1:11" x14ac:dyDescent="0.35">
      <c r="A94" s="1" t="s">
        <v>214</v>
      </c>
      <c r="B94" s="12" t="s">
        <v>70</v>
      </c>
    </row>
    <row r="95" spans="1:11" x14ac:dyDescent="0.35">
      <c r="A95" s="1" t="s">
        <v>71</v>
      </c>
      <c r="B95" s="12">
        <v>74.900000000000006</v>
      </c>
    </row>
    <row r="96" spans="1:11" x14ac:dyDescent="0.35">
      <c r="A96" s="1" t="s">
        <v>72</v>
      </c>
      <c r="B96" s="12" t="s">
        <v>224</v>
      </c>
    </row>
    <row r="97" spans="1:10" x14ac:dyDescent="0.35">
      <c r="A97" s="1" t="s">
        <v>74</v>
      </c>
      <c r="B97" s="12" t="s">
        <v>224</v>
      </c>
      <c r="C97"/>
      <c r="D97">
        <f>INDEX('[1]Component wise inventories'!H$2:H$203,MATCH($B97,'[1]Component wise inventories'!$A$2:$A$203,0))</f>
        <v>0</v>
      </c>
      <c r="E97">
        <f>INDEX('[1]Component wise inventories'!I$2:I$203,MATCH($B97,'[1]Component wise inventories'!$A$2:$A$203,0))</f>
        <v>0</v>
      </c>
      <c r="F97">
        <f>E97</f>
        <v>0</v>
      </c>
      <c r="G97">
        <f>INDEX('[1]Component wise inventories'!J$2:J$203,MATCH($B97,'[1]Component wise inventories'!$A$2:$A$203,0))</f>
        <v>0</v>
      </c>
      <c r="H97">
        <f>INDEX('[1]Component wise inventories'!K$2:K$203,MATCH($B97,'[1]Component wise inventories'!$A$2:$A$203,0))</f>
        <v>0</v>
      </c>
      <c r="I97" s="21">
        <f>H97*B95</f>
        <v>0</v>
      </c>
    </row>
    <row r="98" spans="1:10" x14ac:dyDescent="0.35">
      <c r="A98" s="1"/>
      <c r="B98" s="28" t="s">
        <v>225</v>
      </c>
    </row>
    <row r="99" spans="1:10" x14ac:dyDescent="0.35">
      <c r="A99" s="1"/>
      <c r="B99" s="12"/>
    </row>
    <row r="100" spans="1:10" x14ac:dyDescent="0.35">
      <c r="A100" s="1" t="s">
        <v>214</v>
      </c>
      <c r="B100" s="12" t="s">
        <v>76</v>
      </c>
      <c r="C100"/>
      <c r="D100"/>
      <c r="E100"/>
      <c r="F100"/>
      <c r="G100"/>
      <c r="H100"/>
      <c r="J100" t="e">
        <f>SUM(J6:J99)*50*2</f>
        <v>#DIV/0!</v>
      </c>
    </row>
    <row r="101" spans="1:10" x14ac:dyDescent="0.35">
      <c r="A101" s="1"/>
      <c r="B101" s="12" t="s">
        <v>77</v>
      </c>
      <c r="D101">
        <f>INDEX('[1]Component wise inventories'!G$2:G$203,MATCH($B101,'[1]Component wise inventories'!$A$2:$A$203,0))</f>
        <v>0</v>
      </c>
      <c r="E101" t="str">
        <f>INDEX('[1]Component wise inventories'!H$2:H$203,MATCH($B101,'[1]Component wise inventories'!$A$2:$A$203,0))</f>
        <v>'market for transport, freight, lorry 28 metric ton, fatty acid methyl ester 100%' (ton kilometer, CH, None)</v>
      </c>
      <c r="F101" t="str">
        <f>E101</f>
        <v>'market for transport, freight, lorry 28 metric ton, fatty acid methyl ester 100%' (ton kilometer, CH, None)</v>
      </c>
      <c r="G101">
        <f>INDEX('[1]Component wise inventories'!I$2:I$203,MATCH($B101,'[1]Component wise inventories'!$A$2:$A$203,0))</f>
        <v>0</v>
      </c>
      <c r="H101">
        <f>INDEX('[1]Component wise inventories'!J$2:J$203,MATCH($B101,'[1]Component wise inventories'!$A$2:$A$203,0))</f>
        <v>0</v>
      </c>
      <c r="I101" s="27" t="e">
        <f>J100*H101/A$1/A90</f>
        <v>#DIV/0!</v>
      </c>
    </row>
    <row r="103" spans="1:10" customForma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customForma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customFormat="1" x14ac:dyDescent="0.35">
      <c r="A105" s="5"/>
      <c r="B105" s="6" t="s">
        <v>142</v>
      </c>
      <c r="C105" s="6" t="s">
        <v>143</v>
      </c>
      <c r="D105" s="5"/>
      <c r="E105" s="5"/>
      <c r="F105" s="5"/>
      <c r="G105" s="5"/>
      <c r="H105" s="5"/>
      <c r="I105" s="5"/>
      <c r="J105" s="5"/>
    </row>
    <row r="106" spans="1:10" customFormat="1" x14ac:dyDescent="0.35">
      <c r="A106" s="5" t="s">
        <v>80</v>
      </c>
      <c r="B106" s="31">
        <v>1.0900000000000001</v>
      </c>
      <c r="C106" s="7">
        <f>I12+I19</f>
        <v>2.9785499999999998</v>
      </c>
      <c r="D106" s="5"/>
      <c r="E106" s="5"/>
      <c r="F106" s="5"/>
      <c r="G106" s="5"/>
      <c r="H106" s="5"/>
      <c r="I106" s="5"/>
      <c r="J106" s="5"/>
    </row>
    <row r="107" spans="1:10" customFormat="1" x14ac:dyDescent="0.35">
      <c r="A107" s="5" t="s">
        <v>144</v>
      </c>
      <c r="B107" s="31">
        <v>3.23</v>
      </c>
      <c r="C107" s="7">
        <f>I28+I37</f>
        <v>2.8363563333333328</v>
      </c>
      <c r="D107" s="5"/>
      <c r="E107" s="5"/>
      <c r="F107" s="5"/>
      <c r="G107" s="5"/>
      <c r="H107" s="5"/>
      <c r="I107" s="5"/>
      <c r="J107" s="5"/>
    </row>
    <row r="108" spans="1:10" customFormat="1" x14ac:dyDescent="0.35">
      <c r="A108" s="5" t="s">
        <v>145</v>
      </c>
      <c r="B108" s="31">
        <v>0.504</v>
      </c>
      <c r="C108" s="7">
        <f>I44+I49</f>
        <v>3.4933375</v>
      </c>
      <c r="D108" s="5"/>
      <c r="E108" s="5"/>
      <c r="F108" s="5"/>
      <c r="G108" s="5"/>
      <c r="H108" s="5"/>
      <c r="I108" s="5"/>
      <c r="J108" s="5"/>
    </row>
    <row r="109" spans="1:10" customFormat="1" x14ac:dyDescent="0.35">
      <c r="A109" s="5" t="s">
        <v>146</v>
      </c>
      <c r="B109" s="31">
        <v>0.62</v>
      </c>
      <c r="C109" s="7" t="e">
        <f>I54+I59</f>
        <v>#DIV/0!</v>
      </c>
      <c r="D109" s="5"/>
      <c r="E109" s="5"/>
      <c r="F109" s="5"/>
      <c r="G109" s="5"/>
      <c r="H109" s="5"/>
      <c r="I109" s="5"/>
      <c r="J109" s="5"/>
    </row>
    <row r="110" spans="1:10" customFormat="1" x14ac:dyDescent="0.35">
      <c r="A110" s="5" t="s">
        <v>122</v>
      </c>
      <c r="B110" s="31">
        <v>0.76900000000000002</v>
      </c>
      <c r="C110" s="7" t="e">
        <f>I68+I72</f>
        <v>#DIV/0!</v>
      </c>
      <c r="D110" s="5"/>
      <c r="E110" s="5"/>
      <c r="F110" s="5"/>
      <c r="G110" s="5"/>
      <c r="H110" s="5"/>
      <c r="I110" s="5"/>
      <c r="J110" s="5"/>
    </row>
    <row r="111" spans="1:10" customFormat="1" x14ac:dyDescent="0.35">
      <c r="A111" s="5" t="s">
        <v>148</v>
      </c>
      <c r="B111" s="31">
        <v>7.0099999999999997E-3</v>
      </c>
      <c r="C111" s="7">
        <f>I78</f>
        <v>0</v>
      </c>
      <c r="D111" s="5"/>
      <c r="E111" s="5"/>
      <c r="F111" s="5"/>
      <c r="G111" s="5"/>
      <c r="H111" s="5"/>
      <c r="I111" s="5"/>
      <c r="J111" s="5"/>
    </row>
    <row r="112" spans="1:10" customFormat="1" x14ac:dyDescent="0.35">
      <c r="A112" s="5" t="s">
        <v>147</v>
      </c>
      <c r="B112" s="31">
        <v>9.8000000000000007</v>
      </c>
      <c r="C112" s="7">
        <f>I84+I88</f>
        <v>3.1696165333333335</v>
      </c>
      <c r="D112" s="5"/>
      <c r="E112" s="5"/>
      <c r="F112" s="5"/>
      <c r="G112" s="5"/>
      <c r="H112" s="5"/>
      <c r="I112" s="5"/>
      <c r="J112" s="5"/>
    </row>
    <row r="113" spans="1:10" customFormat="1" x14ac:dyDescent="0.35">
      <c r="A113" s="5" t="s">
        <v>76</v>
      </c>
      <c r="B113" s="31">
        <v>0.50800000000000001</v>
      </c>
      <c r="C113" s="7" t="e">
        <f>I101</f>
        <v>#DIV/0!</v>
      </c>
      <c r="D113" s="5"/>
      <c r="E113" s="5"/>
      <c r="F113" s="5"/>
      <c r="G113" s="5"/>
      <c r="H113" s="5"/>
      <c r="I113" s="5"/>
      <c r="J113" s="5"/>
    </row>
    <row r="114" spans="1:10" customFormat="1" x14ac:dyDescent="0.35">
      <c r="A114" s="5" t="s">
        <v>149</v>
      </c>
      <c r="B114" s="31">
        <v>3.2</v>
      </c>
      <c r="C114" s="7"/>
      <c r="D114" s="5"/>
      <c r="E114" s="5"/>
      <c r="F114" s="5"/>
      <c r="G114" s="5"/>
      <c r="H114" s="5"/>
      <c r="I114" s="5"/>
      <c r="J114" s="5"/>
    </row>
    <row r="115" spans="1:10" customFormat="1" x14ac:dyDescent="0.35">
      <c r="A115" s="5" t="s">
        <v>70</v>
      </c>
      <c r="B115" s="31">
        <v>3.66</v>
      </c>
      <c r="C115" s="7"/>
      <c r="D115" s="5"/>
      <c r="E115" s="5"/>
      <c r="F115" s="5"/>
      <c r="G115" s="5"/>
      <c r="H115" s="5"/>
      <c r="I115" s="5"/>
      <c r="J115" s="5"/>
    </row>
    <row r="116" spans="1:10" customFormat="1" x14ac:dyDescent="0.35">
      <c r="A116" s="5" t="s">
        <v>150</v>
      </c>
      <c r="B116" s="31">
        <v>0.38700000000000001</v>
      </c>
      <c r="C116" s="7"/>
      <c r="D116" s="5"/>
      <c r="E116" s="5"/>
      <c r="F116" s="5"/>
      <c r="G116" s="5"/>
      <c r="H116" s="5"/>
      <c r="I116" s="5"/>
      <c r="J116" s="5"/>
    </row>
    <row r="117" spans="1:10" customFormat="1" x14ac:dyDescent="0.35">
      <c r="A117" s="5" t="s">
        <v>281</v>
      </c>
      <c r="B117" s="31">
        <v>8.0400000000000003E-3</v>
      </c>
      <c r="C117" s="7" t="e">
        <f>I75</f>
        <v>#DIV/0!</v>
      </c>
      <c r="D117" s="5"/>
      <c r="E117" s="5"/>
      <c r="F117" s="5"/>
      <c r="G117" s="5"/>
      <c r="H117" s="5"/>
      <c r="I117" s="5"/>
      <c r="J117" s="5"/>
    </row>
    <row r="118" spans="1:10" customForma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customForma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customForma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customForma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customForma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46"/>
  <sheetViews>
    <sheetView topLeftCell="A88" zoomScaleNormal="100" workbookViewId="0">
      <selection activeCell="B12" sqref="B12"/>
    </sheetView>
  </sheetViews>
  <sheetFormatPr defaultColWidth="11.54296875" defaultRowHeight="14.5" x14ac:dyDescent="0.35"/>
  <cols>
    <col min="1" max="1" width="40" style="10" customWidth="1"/>
    <col min="2" max="2" width="17.26953125" style="10" customWidth="1"/>
    <col min="3" max="16384" width="11.54296875" style="10"/>
  </cols>
  <sheetData>
    <row r="1" spans="1:10" x14ac:dyDescent="0.3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226</v>
      </c>
      <c r="B4" s="9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15">
        <v>178.6</v>
      </c>
    </row>
    <row r="6" spans="1:10" x14ac:dyDescent="0.3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19.8246</v>
      </c>
    </row>
    <row r="7" spans="1:10" x14ac:dyDescent="0.35">
      <c r="A7" s="2" t="s">
        <v>83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104.92749999999999</v>
      </c>
    </row>
    <row r="8" spans="1:10" x14ac:dyDescent="0.35">
      <c r="A8" s="2" t="s">
        <v>60</v>
      </c>
      <c r="B8" s="2">
        <v>0.3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foam glass gravel</v>
      </c>
      <c r="E8" t="str">
        <f>INDEX('[1]Component wise inventories'!I$2:I$170,MATCH($A8,'[1]Component wise inventories'!$A$2:$A$170,0))</f>
        <v xml:space="preserve">125-150 </v>
      </c>
      <c r="F8" t="str">
        <f t="shared" ref="F8" si="3">E8</f>
        <v xml:space="preserve">125-150 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0.155</v>
      </c>
      <c r="I8" t="e">
        <f>B8*F8*H8*B$1/C8/B$1</f>
        <v>#VALUE!</v>
      </c>
      <c r="J8" t="e">
        <f t="shared" ref="J8" si="4">F8*B8*B$5*B$1/C8/1000</f>
        <v>#VALUE!</v>
      </c>
    </row>
    <row r="9" spans="1:10" x14ac:dyDescent="0.35">
      <c r="A9" s="16" t="s">
        <v>44</v>
      </c>
      <c r="B9" s="16">
        <v>0.01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gypsum-lime plaster</v>
      </c>
      <c r="E9">
        <f>INDEX('[1]Component wise inventories'!I$2:I$170,MATCH($A9,'[1]Component wise inventories'!$A$2:$A$170,0))</f>
        <v>925</v>
      </c>
      <c r="F9">
        <f>E9</f>
        <v>925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 t="shared" ref="I9" si="5">B9*F9*H9*B$1/C9/B$1</f>
        <v>4.779166666666667E-2</v>
      </c>
      <c r="J9">
        <f>F9*B9*B$5*B$1/C9/1000</f>
        <v>3.3041</v>
      </c>
    </row>
    <row r="10" spans="1:10" x14ac:dyDescent="0.35">
      <c r="A10" s="16" t="s">
        <v>227</v>
      </c>
      <c r="B10" s="16">
        <v>0.2</v>
      </c>
      <c r="C10">
        <f>INDEX('[1]Component wise inventories'!B$2:B$170,MATCH($A10,'[1]Component wise inventories'!$A$2:$A$170,0))</f>
        <v>0</v>
      </c>
      <c r="D10">
        <f>INDEX('[1]Component wise inventories'!H$2:H$170,MATCH($A10,'[1]Component wise inventories'!$A$2:$A$170,0))</f>
        <v>0</v>
      </c>
      <c r="E10">
        <f>INDEX('[1]Component wise inventories'!I$2:I$170,MATCH($A10,'[1]Component wise inventories'!$A$2:$A$170,0))</f>
        <v>0</v>
      </c>
      <c r="F10">
        <f t="shared" ref="F10" si="6">E10</f>
        <v>0</v>
      </c>
      <c r="G10">
        <f>INDEX('[1]Component wise inventories'!J$2:J$170,MATCH($A10,'[1]Component wise inventories'!$A$2:$A$170,0))</f>
        <v>0</v>
      </c>
      <c r="H10">
        <f>INDEX('[1]Component wise inventories'!K$2:K$170,MATCH($A10,'[1]Component wise inventories'!$A$2:$A$170,0))</f>
        <v>0</v>
      </c>
      <c r="I10" t="e">
        <f>B10*F10*H10*B$1/C10/B$1</f>
        <v>#DIV/0!</v>
      </c>
      <c r="J10" t="e">
        <f t="shared" ref="J10" si="7">F10*B10*B$5*B$1/C10/1000</f>
        <v>#DIV/0!</v>
      </c>
    </row>
    <row r="11" spans="1:10" x14ac:dyDescent="0.35">
      <c r="A11" s="16" t="s">
        <v>228</v>
      </c>
      <c r="B11" s="16">
        <v>0.05</v>
      </c>
      <c r="C11">
        <f>INDEX('[1]Component wise inventories'!B$2:B$170,MATCH($A11,'[1]Component wise inventories'!$A$2:$A$170,0))</f>
        <v>0</v>
      </c>
      <c r="D11">
        <f>INDEX('[1]Component wise inventories'!H$2:H$170,MATCH($A11,'[1]Component wise inventories'!$A$2:$A$170,0))</f>
        <v>0</v>
      </c>
      <c r="E11">
        <f>INDEX('[1]Component wise inventories'!I$2:I$170,MATCH($A11,'[1]Component wise inventories'!$A$2:$A$170,0))</f>
        <v>0</v>
      </c>
      <c r="F11">
        <f>E11</f>
        <v>0</v>
      </c>
      <c r="G11">
        <f>INDEX('[1]Component wise inventories'!J$2:J$170,MATCH($A11,'[1]Component wise inventories'!$A$2:$A$170,0))</f>
        <v>0</v>
      </c>
      <c r="H11">
        <f>INDEX('[1]Component wise inventories'!K$2:K$170,MATCH($A11,'[1]Component wise inventories'!$A$2:$A$170,0))</f>
        <v>0</v>
      </c>
      <c r="I11" t="e">
        <f t="shared" ref="I11" si="8">B11*F11*H11*B$1/C11/B$1</f>
        <v>#DIV/0!</v>
      </c>
      <c r="J11" t="e">
        <f>F11*B11*B$5*B$1/C11/1000</f>
        <v>#DIV/0!</v>
      </c>
    </row>
    <row r="12" spans="1:10" x14ac:dyDescent="0.35">
      <c r="A12" s="16" t="s">
        <v>229</v>
      </c>
      <c r="B12" s="16">
        <v>0.32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glass wool</v>
      </c>
      <c r="E12" t="str">
        <f>INDEX('[1]Component wise inventories'!I$2:I$170,MATCH($A12,'[1]Component wise inventories'!$A$2:$A$170,0))</f>
        <v xml:space="preserve">20-100 </v>
      </c>
      <c r="F12">
        <v>30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>B12*F12*H12*B$1/C12/B$1</f>
        <v>0.18079999999999996</v>
      </c>
      <c r="J12">
        <f t="shared" ref="J12" si="9">F12*B12*B$5*B$1/C12/1000</f>
        <v>1.7145599999999999</v>
      </c>
    </row>
    <row r="13" spans="1:10" x14ac:dyDescent="0.35">
      <c r="A13" s="16" t="s">
        <v>103</v>
      </c>
      <c r="B13" s="16">
        <v>3.5000000000000003E-2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3-layer solid wood panel, PVAc bonded</v>
      </c>
      <c r="E13">
        <f>INDEX('[1]Component wise inventories'!I$2:I$170,MATCH($A13,'[1]Component wise inventories'!$A$2:$A$170,0))</f>
        <v>470</v>
      </c>
      <c r="F13">
        <f>E13</f>
        <v>470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0.52300000000000002</v>
      </c>
      <c r="I13">
        <f t="shared" ref="I13" si="10">B13*F13*H13*B$1/C13/B$1</f>
        <v>0.14338916666666671</v>
      </c>
      <c r="J13">
        <f>F13*B13*B$5*B$1/C13/1000</f>
        <v>2.9379700000000004</v>
      </c>
    </row>
    <row r="14" spans="1:10" x14ac:dyDescent="0.35">
      <c r="I14" s="32" t="e">
        <f>SUM(I6:I13)</f>
        <v>#VALUE!</v>
      </c>
    </row>
    <row r="15" spans="1:10" x14ac:dyDescent="0.35">
      <c r="A15" s="1" t="s">
        <v>226</v>
      </c>
      <c r="B15" s="1" t="s">
        <v>17</v>
      </c>
    </row>
    <row r="16" spans="1:10" x14ac:dyDescent="0.35">
      <c r="A16" s="2" t="s">
        <v>13</v>
      </c>
      <c r="B16" s="15">
        <v>126.7</v>
      </c>
    </row>
    <row r="17" spans="1:10" x14ac:dyDescent="0.35">
      <c r="A17" s="2" t="s">
        <v>14</v>
      </c>
      <c r="B17" s="2">
        <v>0.05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Cement subfloor, 85 mm</v>
      </c>
      <c r="E17">
        <f>INDEX('[1]Component wise inventories'!I$2:I$170,MATCH($A17,'[1]Component wise inventories'!$A$2:$A$170,0))</f>
        <v>1850</v>
      </c>
      <c r="F17">
        <f t="shared" ref="F17" si="11">E17</f>
        <v>1850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0.125</v>
      </c>
      <c r="I17">
        <f>B17*F17*H17*B$1/C17/B$1</f>
        <v>0.38541666666666669</v>
      </c>
      <c r="J17">
        <f t="shared" ref="J17" si="12">F17*B17*B$5*B$1/C17/1000</f>
        <v>33.040999999999997</v>
      </c>
    </row>
    <row r="18" spans="1:10" x14ac:dyDescent="0.35">
      <c r="A18" s="2" t="s">
        <v>83</v>
      </c>
      <c r="B18" s="2">
        <v>0.25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civil engineering concrete (without reinforcement)</v>
      </c>
      <c r="E18">
        <f>INDEX('[1]Component wise inventories'!I$2:I$170,MATCH($A18,'[1]Component wise inventories'!$A$2:$A$170,0))</f>
        <v>2350</v>
      </c>
      <c r="F18">
        <f>E18</f>
        <v>2350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1.4E-2</v>
      </c>
      <c r="I18">
        <f t="shared" ref="I18" si="13">B18*F18*H18*B$1/C18/B$1</f>
        <v>0.13708333333333333</v>
      </c>
      <c r="J18">
        <f>F18*B18*B$5*B$1/C18/1000</f>
        <v>104.92749999999999</v>
      </c>
    </row>
    <row r="19" spans="1:10" x14ac:dyDescent="0.35">
      <c r="A19" s="2" t="s">
        <v>60</v>
      </c>
      <c r="B19" s="2">
        <v>0.3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foam glass gravel</v>
      </c>
      <c r="E19" t="str">
        <f>INDEX('[1]Component wise inventories'!I$2:I$170,MATCH($A19,'[1]Component wise inventories'!$A$2:$A$170,0))</f>
        <v xml:space="preserve">125-150 </v>
      </c>
      <c r="F19" t="str">
        <f t="shared" ref="F19" si="14">E19</f>
        <v xml:space="preserve">125-150 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0.155</v>
      </c>
      <c r="I19" t="e">
        <f>B19*F19*H19*B$1/C19/B$1</f>
        <v>#VALUE!</v>
      </c>
      <c r="J19" t="e">
        <f t="shared" ref="J19" si="15">F19*B19*B$5*B$1/C19/1000</f>
        <v>#VALUE!</v>
      </c>
    </row>
    <row r="20" spans="1:10" x14ac:dyDescent="0.35">
      <c r="A20" s="2" t="s">
        <v>90</v>
      </c>
      <c r="B20" s="2">
        <v>0.01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Solid wood spruce / fir / larch, air dried, planed</v>
      </c>
      <c r="E20">
        <f>INDEX('[1]Component wise inventories'!I$2:I$170,MATCH($A20,'[1]Component wise inventories'!$A$2:$A$170,0))</f>
        <v>485</v>
      </c>
      <c r="F20">
        <f>E20</f>
        <v>485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6">B20*F20*H20*B$1/C20/B$1</f>
        <v>2.0208333333333335E-2</v>
      </c>
      <c r="J20">
        <f>F20*B20*B$5*B$1/C20/1000</f>
        <v>1.7324200000000003</v>
      </c>
    </row>
    <row r="21" spans="1:10" x14ac:dyDescent="0.35">
      <c r="A21" s="2" t="s">
        <v>93</v>
      </c>
      <c r="B21" s="2">
        <v>2.0000000000000001E-4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Polyethylene (PE) vapor barrier</v>
      </c>
      <c r="E21">
        <f>INDEX('[1]Component wise inventories'!I$2:I$170,MATCH($A21,'[1]Component wise inventories'!$A$2:$A$170,0))</f>
        <v>920</v>
      </c>
      <c r="F21">
        <f t="shared" ref="F21" si="17">E21</f>
        <v>920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5.33</v>
      </c>
      <c r="I21">
        <f>B21*F21*H21*B$1/C21/B$1</f>
        <v>3.2690666666666666E-2</v>
      </c>
      <c r="J21">
        <f t="shared" ref="J21" si="18">F21*B21*B$5*B$1/C21/1000</f>
        <v>6.57248E-2</v>
      </c>
    </row>
    <row r="22" spans="1:10" x14ac:dyDescent="0.35">
      <c r="A22" s="2" t="s">
        <v>25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30</v>
      </c>
      <c r="F22">
        <f>E22</f>
        <v>30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9">B22*F22*H22*B$1/C22/B$1</f>
        <v>0.61119999999999997</v>
      </c>
      <c r="J22">
        <f>F22*B22*B$5*B$1/C22/1000</f>
        <v>0.85727999999999993</v>
      </c>
    </row>
    <row r="23" spans="1:10" x14ac:dyDescent="0.35">
      <c r="I23" s="32" t="e">
        <f>SUM(I15:I22)</f>
        <v>#VALUE!</v>
      </c>
    </row>
    <row r="24" spans="1:10" x14ac:dyDescent="0.35">
      <c r="A24" s="1" t="s">
        <v>226</v>
      </c>
      <c r="B24" s="1" t="s">
        <v>23</v>
      </c>
    </row>
    <row r="25" spans="1:10" x14ac:dyDescent="0.35">
      <c r="A25" s="2" t="s">
        <v>13</v>
      </c>
      <c r="B25" s="15">
        <v>493.4</v>
      </c>
    </row>
    <row r="26" spans="1:10" x14ac:dyDescent="0.35">
      <c r="A26" s="2" t="s">
        <v>14</v>
      </c>
      <c r="B26" s="2">
        <v>0.05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Cement subfloor, 85 mm</v>
      </c>
      <c r="E26">
        <f>INDEX('[1]Component wise inventories'!I$2:I$170,MATCH($A26,'[1]Component wise inventories'!$A$2:$A$170,0))</f>
        <v>1850</v>
      </c>
      <c r="F26">
        <f t="shared" ref="F26" si="20">E26</f>
        <v>1850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0.38541666666666669</v>
      </c>
      <c r="J26">
        <f t="shared" ref="J26" si="21">F26*B26*B$5*B$1/C26/1000</f>
        <v>33.040999999999997</v>
      </c>
    </row>
    <row r="27" spans="1:10" x14ac:dyDescent="0.35">
      <c r="A27" s="2" t="s">
        <v>90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ref="I27" si="22">B27*F27*H27*B$1/C27/B$1</f>
        <v>2.0208333333333335E-2</v>
      </c>
      <c r="J27">
        <f>F27*B27*B$5*B$1/C27/1000</f>
        <v>1.7324200000000003</v>
      </c>
    </row>
    <row r="28" spans="1:10" x14ac:dyDescent="0.35">
      <c r="A28" s="2" t="s">
        <v>93</v>
      </c>
      <c r="B28" s="2">
        <v>2.0000000000000001E-4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Polyethylene (PE) vapor barrier</v>
      </c>
      <c r="E28">
        <f>INDEX('[1]Component wise inventories'!I$2:I$170,MATCH($A28,'[1]Component wise inventories'!$A$2:$A$170,0))</f>
        <v>920</v>
      </c>
      <c r="F28">
        <f t="shared" ref="F28" si="23">E28</f>
        <v>920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5.33</v>
      </c>
      <c r="I28">
        <f>B28*F28*H28*B$1/C28/B$1</f>
        <v>3.2690666666666666E-2</v>
      </c>
      <c r="J28">
        <f t="shared" ref="J28" si="24">F28*B28*B$5*B$1/C28/1000</f>
        <v>6.57248E-2</v>
      </c>
    </row>
    <row r="29" spans="1:10" x14ac:dyDescent="0.35">
      <c r="A29" s="2" t="s">
        <v>25</v>
      </c>
      <c r="B29" s="2">
        <v>0.03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Expanded polystyrene (EPS)</v>
      </c>
      <c r="E29">
        <f>INDEX('[1]Component wise inventories'!I$2:I$170,MATCH($A29,'[1]Component wise inventories'!$A$2:$A$170,0))</f>
        <v>30</v>
      </c>
      <c r="F29">
        <f>E29</f>
        <v>30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7.64</v>
      </c>
      <c r="I29">
        <f t="shared" ref="I29" si="25">B29*F29*H29*B$1/C29/B$1</f>
        <v>0.22919999999999999</v>
      </c>
      <c r="J29">
        <f>F29*B29*B$5*B$1/C29/1000</f>
        <v>0.32147999999999999</v>
      </c>
    </row>
    <row r="30" spans="1:10" x14ac:dyDescent="0.35">
      <c r="A30" s="2" t="s">
        <v>230</v>
      </c>
      <c r="B30" s="2">
        <v>0.06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sand</v>
      </c>
      <c r="E30">
        <f>INDEX('[1]Component wise inventories'!I$2:I$170,MATCH($A30,'[1]Component wise inventories'!$A$2:$A$170,0))</f>
        <v>2000</v>
      </c>
      <c r="F30">
        <f t="shared" ref="F30" si="26">E30</f>
        <v>2000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5.6000000000000001E-2</v>
      </c>
      <c r="J30">
        <f t="shared" ref="J30" si="27">F30*B30*B$5*B$1/C30/1000</f>
        <v>42.863999999999997</v>
      </c>
    </row>
    <row r="31" spans="1:10" x14ac:dyDescent="0.35">
      <c r="A31" s="2" t="s">
        <v>231</v>
      </c>
      <c r="B31" s="2">
        <v>0.17</v>
      </c>
      <c r="C31">
        <f>INDEX('[1]Component wise inventories'!B$2:B$170,MATCH($A31,'[1]Component wise inventories'!$A$2:$A$170,0))</f>
        <v>0</v>
      </c>
      <c r="D31">
        <f>INDEX('[1]Component wise inventories'!H$2:H$170,MATCH($A31,'[1]Component wise inventories'!$A$2:$A$170,0))</f>
        <v>0</v>
      </c>
      <c r="E31">
        <f>INDEX('[1]Component wise inventories'!I$2:I$170,MATCH($A31,'[1]Component wise inventories'!$A$2:$A$170,0))</f>
        <v>0</v>
      </c>
      <c r="F31">
        <f>E31</f>
        <v>0</v>
      </c>
      <c r="G31">
        <f>INDEX('[1]Component wise inventories'!J$2:J$170,MATCH($A31,'[1]Component wise inventories'!$A$2:$A$170,0))</f>
        <v>0</v>
      </c>
      <c r="H31">
        <f>INDEX('[1]Component wise inventories'!K$2:K$170,MATCH($A31,'[1]Component wise inventories'!$A$2:$A$170,0))</f>
        <v>0</v>
      </c>
      <c r="I31" t="e">
        <f t="shared" ref="I31" si="28">B31*F31*H31*B$1/C31/B$1</f>
        <v>#DIV/0!</v>
      </c>
      <c r="J31" t="e">
        <f>F31*B31*B$5*B$1/C31/1000</f>
        <v>#DIV/0!</v>
      </c>
    </row>
    <row r="32" spans="1:10" x14ac:dyDescent="0.35">
      <c r="I32" s="32" t="e">
        <f>SUM(I24:I31)</f>
        <v>#DIV/0!</v>
      </c>
    </row>
    <row r="33" spans="1:10" x14ac:dyDescent="0.35">
      <c r="A33" s="1" t="s">
        <v>226</v>
      </c>
      <c r="B33" s="1" t="s">
        <v>27</v>
      </c>
    </row>
    <row r="34" spans="1:10" x14ac:dyDescent="0.35">
      <c r="A34" s="2" t="s">
        <v>13</v>
      </c>
      <c r="B34" s="15">
        <v>441.91</v>
      </c>
    </row>
    <row r="35" spans="1:10" x14ac:dyDescent="0.35">
      <c r="A35" s="2" t="s">
        <v>14</v>
      </c>
      <c r="B35" s="2">
        <v>0.05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29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0.38541666666666669</v>
      </c>
      <c r="J35">
        <f t="shared" ref="J35" si="30">F35*B35*B$5*B$1/C35/1000</f>
        <v>33.040999999999997</v>
      </c>
    </row>
    <row r="36" spans="1:10" x14ac:dyDescent="0.35">
      <c r="A36" s="2" t="s">
        <v>90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1">B36*F36*H36*B$1/C36/B$1</f>
        <v>2.0208333333333335E-2</v>
      </c>
      <c r="J36">
        <f>F36*B36*B$5*B$1/C36/1000</f>
        <v>1.7324200000000003</v>
      </c>
    </row>
    <row r="37" spans="1:10" x14ac:dyDescent="0.35">
      <c r="A37" s="2" t="s">
        <v>93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(PE) vapor barrier</v>
      </c>
      <c r="E37">
        <f>INDEX('[1]Component wise inventories'!I$2:I$170,MATCH($A37,'[1]Component wise inventories'!$A$2:$A$170,0))</f>
        <v>920</v>
      </c>
      <c r="F37">
        <f t="shared" ref="F37:F38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5.33</v>
      </c>
      <c r="I37">
        <f>B37*F37*H37*B$1/C37/B$1</f>
        <v>3.2690666666666666E-2</v>
      </c>
      <c r="J37">
        <f t="shared" ref="J37:J38" si="33">F37*B37*B$5*B$1/C37/1000</f>
        <v>6.57248E-2</v>
      </c>
    </row>
    <row r="38" spans="1:10" x14ac:dyDescent="0.35">
      <c r="A38" s="2" t="s">
        <v>25</v>
      </c>
      <c r="B38" s="2">
        <v>7.4999999999999997E-2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 t="shared" si="32"/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>B38*F38*H38*B$1/C38/B$1</f>
        <v>0.57299999999999995</v>
      </c>
      <c r="J38">
        <f t="shared" si="33"/>
        <v>0.80369999999999997</v>
      </c>
    </row>
    <row r="39" spans="1:10" x14ac:dyDescent="0.35">
      <c r="A39" s="2" t="s">
        <v>160</v>
      </c>
      <c r="B39" s="2">
        <v>0.22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4">B39*F39*H39*B$1/C39/B$1</f>
        <v>0.12063333333333334</v>
      </c>
      <c r="J39">
        <f>F39*B39*B$5*B$1/C39/1000</f>
        <v>92.336199999999991</v>
      </c>
    </row>
    <row r="40" spans="1:10" x14ac:dyDescent="0.35">
      <c r="I40" s="32">
        <f>SUM(I33:I39)</f>
        <v>1.1319489999999999</v>
      </c>
    </row>
    <row r="41" spans="1:10" x14ac:dyDescent="0.35">
      <c r="A41" s="1" t="s">
        <v>226</v>
      </c>
      <c r="B41" s="1" t="s">
        <v>39</v>
      </c>
    </row>
    <row r="42" spans="1:10" x14ac:dyDescent="0.35">
      <c r="A42" s="2" t="s">
        <v>13</v>
      </c>
      <c r="B42" s="15">
        <v>462.8</v>
      </c>
    </row>
    <row r="43" spans="1:10" x14ac:dyDescent="0.35">
      <c r="A43" s="2" t="s">
        <v>109</v>
      </c>
      <c r="B43" s="2">
        <v>0.02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Solid wood spruce / fir / larch, air dried, planed</v>
      </c>
      <c r="E43">
        <f>INDEX('[1]Component wise inventories'!I$2:I$170,MATCH($A43,'[1]Component wise inventories'!$A$2:$A$170,0))</f>
        <v>485</v>
      </c>
      <c r="F43">
        <f t="shared" ref="F43" si="35">E43</f>
        <v>485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>B43*F43*H43*B$1/C43/B$1</f>
        <v>4.041666666666667E-2</v>
      </c>
      <c r="J43">
        <f t="shared" ref="J43" si="36">F43*B43*B$5*B$1/C43/1000</f>
        <v>3.4648400000000006</v>
      </c>
    </row>
    <row r="44" spans="1:10" x14ac:dyDescent="0.35">
      <c r="A44" s="2" t="s">
        <v>164</v>
      </c>
      <c r="B44" s="2">
        <v>2.7E-2</v>
      </c>
      <c r="C44">
        <f>INDEX('[1]Component wise inventories'!B$2:B$170,MATCH($A44,'[1]Component wise inventories'!$A$2:$A$170,0))</f>
        <v>0</v>
      </c>
      <c r="D44">
        <f>INDEX('[1]Component wise inventories'!H$2:H$170,MATCH($A44,'[1]Component wise inventories'!$A$2:$A$170,0))</f>
        <v>0</v>
      </c>
      <c r="E44">
        <f>INDEX('[1]Component wise inventories'!I$2:I$170,MATCH($A44,'[1]Component wise inventories'!$A$2:$A$170,0))</f>
        <v>0</v>
      </c>
      <c r="F44">
        <f>E44</f>
        <v>0</v>
      </c>
      <c r="G44">
        <f>INDEX('[1]Component wise inventories'!J$2:J$170,MATCH($A44,'[1]Component wise inventories'!$A$2:$A$170,0))</f>
        <v>0</v>
      </c>
      <c r="H44">
        <f>INDEX('[1]Component wise inventories'!K$2:K$170,MATCH($A44,'[1]Component wise inventories'!$A$2:$A$170,0))</f>
        <v>0</v>
      </c>
      <c r="I44" t="e">
        <f t="shared" ref="I44" si="37">B44*F44*H44*B$1/C44/B$1</f>
        <v>#DIV/0!</v>
      </c>
      <c r="J44" t="e">
        <f>F44*B44*B$5*B$1/C44/1000</f>
        <v>#DIV/0!</v>
      </c>
    </row>
    <row r="45" spans="1:10" x14ac:dyDescent="0.35">
      <c r="A45" s="2" t="s">
        <v>232</v>
      </c>
      <c r="B45" s="2">
        <v>0.26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Glued laminated timber, UF bonded, dry area</v>
      </c>
      <c r="E45">
        <f>INDEX('[1]Component wise inventories'!I$2:I$170,MATCH($A45,'[1]Component wise inventories'!$A$2:$A$170,0))</f>
        <v>470</v>
      </c>
      <c r="F45">
        <f t="shared" ref="F45:F46" si="38">E45</f>
        <v>470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0.44600000000000001</v>
      </c>
      <c r="I45">
        <f>B45*F45*H45*B$1/C45/B$1</f>
        <v>1.8167066666666669</v>
      </c>
      <c r="J45">
        <f t="shared" ref="J45:J46" si="39">F45*B45*B$5*B$1/C45/1000</f>
        <v>43.649839999999998</v>
      </c>
    </row>
    <row r="46" spans="1:10" x14ac:dyDescent="0.35">
      <c r="A46" s="2" t="s">
        <v>233</v>
      </c>
      <c r="B46" s="2">
        <v>0.08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Glued laminated timber, UF bonded, dry area</v>
      </c>
      <c r="E46">
        <f>INDEX('[1]Component wise inventories'!I$2:I$170,MATCH($A46,'[1]Component wise inventories'!$A$2:$A$170,0))</f>
        <v>470</v>
      </c>
      <c r="F46">
        <f t="shared" si="38"/>
        <v>470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0.44600000000000001</v>
      </c>
      <c r="I46">
        <f>B46*F46*H46*B$1/C46/B$1</f>
        <v>0.55898666666666663</v>
      </c>
      <c r="J46">
        <f t="shared" si="39"/>
        <v>13.430719999999999</v>
      </c>
    </row>
    <row r="47" spans="1:10" x14ac:dyDescent="0.35">
      <c r="A47" s="2" t="s">
        <v>234</v>
      </c>
      <c r="B47" s="2">
        <v>2.1999999999999999E-2</v>
      </c>
      <c r="C47">
        <f>INDEX('[1]Component wise inventories'!B$2:B$170,MATCH($A47,'[1]Component wise inventories'!$A$2:$A$170,0))</f>
        <v>0</v>
      </c>
      <c r="D47">
        <f>INDEX('[1]Component wise inventories'!H$2:H$170,MATCH($A47,'[1]Component wise inventories'!$A$2:$A$170,0))</f>
        <v>0</v>
      </c>
      <c r="E47">
        <f>INDEX('[1]Component wise inventories'!I$2:I$170,MATCH($A47,'[1]Component wise inventories'!$A$2:$A$170,0))</f>
        <v>0</v>
      </c>
      <c r="F47">
        <f>E47</f>
        <v>0</v>
      </c>
      <c r="G47">
        <f>INDEX('[1]Component wise inventories'!J$2:J$170,MATCH($A47,'[1]Component wise inventories'!$A$2:$A$170,0))</f>
        <v>0</v>
      </c>
      <c r="H47">
        <f>INDEX('[1]Component wise inventories'!K$2:K$170,MATCH($A47,'[1]Component wise inventories'!$A$2:$A$170,0))</f>
        <v>0</v>
      </c>
      <c r="I47" t="e">
        <f t="shared" ref="I47" si="40">B47*F47*H47*B$1/C47/B$1</f>
        <v>#DIV/0!</v>
      </c>
      <c r="J47" t="e">
        <f>F47*B47*B$5*B$1/C47/1000</f>
        <v>#DIV/0!</v>
      </c>
    </row>
    <row r="48" spans="1:10" x14ac:dyDescent="0.35">
      <c r="I48" s="32" t="e">
        <f>SUM(I43:I47)</f>
        <v>#DIV/0!</v>
      </c>
    </row>
    <row r="49" spans="1:10" x14ac:dyDescent="0.35">
      <c r="A49" s="1" t="s">
        <v>226</v>
      </c>
      <c r="B49" s="1" t="s">
        <v>41</v>
      </c>
    </row>
    <row r="50" spans="1:10" x14ac:dyDescent="0.35">
      <c r="A50" s="2" t="s">
        <v>13</v>
      </c>
      <c r="B50" s="15">
        <v>227.4</v>
      </c>
    </row>
    <row r="51" spans="1:10" x14ac:dyDescent="0.35">
      <c r="A51" s="2" t="s">
        <v>169</v>
      </c>
      <c r="B51" s="2">
        <v>0.25</v>
      </c>
      <c r="C51">
        <f>INDEX('[1]Component wise inventories'!B$2:B$170,MATCH($A51,'[1]Component wise inventories'!$A$2:$A$170,0))</f>
        <v>60</v>
      </c>
      <c r="D51" t="str">
        <f>INDEX('[1]Component wise inventories'!H$2:H$170,MATCH($A51,'[1]Component wise inventories'!$A$2:$A$170,0))</f>
        <v>civil engineering concrete (without reinforcement)</v>
      </c>
      <c r="E51">
        <f>INDEX('[1]Component wise inventories'!I$2:I$170,MATCH($A51,'[1]Component wise inventories'!$A$2:$A$170,0))</f>
        <v>2350</v>
      </c>
      <c r="F51">
        <f t="shared" ref="F51" si="41">E51</f>
        <v>2350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1.4E-2</v>
      </c>
      <c r="I51">
        <f>B51*F51*H51*B$1/C51/B$1</f>
        <v>0.13708333333333333</v>
      </c>
      <c r="J51">
        <f t="shared" ref="J51" si="42">F51*B51*B$5*B$1/C51/1000</f>
        <v>104.92749999999999</v>
      </c>
    </row>
    <row r="52" spans="1:10" x14ac:dyDescent="0.35">
      <c r="A52" s="2" t="s">
        <v>235</v>
      </c>
      <c r="B52" s="2">
        <v>0.55000000000000004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Polystyrene extruded (XPS)</v>
      </c>
      <c r="E52" t="str">
        <f>INDEX('[1]Component wise inventories'!I$2:I$170,MATCH($A52,'[1]Component wise inventories'!$A$2:$A$170,0))</f>
        <v xml:space="preserve">30-35 </v>
      </c>
      <c r="F52" t="str">
        <f>E52</f>
        <v xml:space="preserve">30-35 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14.5</v>
      </c>
      <c r="I52" t="e">
        <f t="shared" ref="I52" si="43">B52*F52*H52*B$1/C52/B$1</f>
        <v>#VALUE!</v>
      </c>
      <c r="J52" t="e">
        <f>F52*B52*B$5*B$1/C52/1000</f>
        <v>#VALUE!</v>
      </c>
    </row>
    <row r="53" spans="1:10" x14ac:dyDescent="0.35">
      <c r="I53" s="32" t="e">
        <f>SUM(I51:I52)</f>
        <v>#VALUE!</v>
      </c>
    </row>
    <row r="54" spans="1:10" x14ac:dyDescent="0.35">
      <c r="A54" s="1" t="s">
        <v>226</v>
      </c>
      <c r="B54" s="1" t="s">
        <v>46</v>
      </c>
    </row>
    <row r="55" spans="1:10" x14ac:dyDescent="0.35">
      <c r="A55" s="2" t="s">
        <v>13</v>
      </c>
      <c r="B55" s="15">
        <v>46</v>
      </c>
    </row>
    <row r="56" spans="1:10" x14ac:dyDescent="0.35">
      <c r="A56" s="2" t="s">
        <v>25</v>
      </c>
      <c r="B56" s="2">
        <v>0.25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Expanded polystyrene (EPS)</v>
      </c>
      <c r="E56">
        <f>INDEX('[1]Component wise inventories'!I$2:I$170,MATCH($A56,'[1]Component wise inventories'!$A$2:$A$170,0))</f>
        <v>30</v>
      </c>
      <c r="F56">
        <f t="shared" ref="F56" si="44">E56</f>
        <v>30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7.64</v>
      </c>
      <c r="I56">
        <f>B56*F56*H56*B$1/C56/B$1</f>
        <v>1.91</v>
      </c>
      <c r="J56">
        <f t="shared" ref="J56" si="45">F56*B56*B$5*B$1/C56/1000</f>
        <v>2.6789999999999998</v>
      </c>
    </row>
    <row r="57" spans="1:10" x14ac:dyDescent="0.35">
      <c r="A57" s="2" t="s">
        <v>44</v>
      </c>
      <c r="B57" s="2">
        <v>0.01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 t="shared" ref="I57" si="46">B57*F57*H57*B$1/C57/B$1</f>
        <v>4.779166666666667E-2</v>
      </c>
      <c r="J57">
        <f>F57*B57*B$5*B$1/C57/1000</f>
        <v>3.3041</v>
      </c>
    </row>
    <row r="58" spans="1:10" x14ac:dyDescent="0.35">
      <c r="A58" s="2" t="s">
        <v>169</v>
      </c>
      <c r="B58" s="2">
        <v>0.25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7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0.13708333333333333</v>
      </c>
      <c r="J58">
        <f t="shared" ref="J58" si="48">F58*B58*B$5*B$1/C58/1000</f>
        <v>104.92749999999999</v>
      </c>
    </row>
    <row r="59" spans="1:10" x14ac:dyDescent="0.35">
      <c r="A59" s="2" t="s">
        <v>163</v>
      </c>
      <c r="B59" s="2">
        <v>0.02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 t="shared" ref="I59" si="49">B59*F59*H59*B$1/C59/B$1</f>
        <v>0.12761666666666666</v>
      </c>
      <c r="J59">
        <f>F59*B59*B$5*B$1/C59/1000</f>
        <v>5.5365999999999991</v>
      </c>
    </row>
    <row r="60" spans="1:10" x14ac:dyDescent="0.35">
      <c r="I60" s="32">
        <f>SUM(I56:I59)</f>
        <v>2.2224916666666665</v>
      </c>
    </row>
    <row r="61" spans="1:10" x14ac:dyDescent="0.35">
      <c r="A61" s="1" t="s">
        <v>226</v>
      </c>
      <c r="B61" s="1" t="s">
        <v>48</v>
      </c>
    </row>
    <row r="62" spans="1:10" x14ac:dyDescent="0.35">
      <c r="A62" s="2" t="s">
        <v>13</v>
      </c>
      <c r="B62" s="15">
        <v>398.61</v>
      </c>
    </row>
    <row r="63" spans="1:10" x14ac:dyDescent="0.35">
      <c r="A63" s="2" t="s">
        <v>169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" si="50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" si="51">F63*B63*B$5*B$1/C63/1000</f>
        <v>125.913</v>
      </c>
    </row>
    <row r="64" spans="1:10" x14ac:dyDescent="0.35">
      <c r="A64" s="2" t="s">
        <v>44</v>
      </c>
      <c r="B64" s="2">
        <v>0.02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 t="shared" ref="I64" si="52">B64*F64*H64*B$1/C64/B$1</f>
        <v>9.558333333333334E-2</v>
      </c>
      <c r="J64">
        <f>F64*B64*B$5*B$1/C64/1000</f>
        <v>6.6082000000000001</v>
      </c>
    </row>
    <row r="65" spans="1:10" x14ac:dyDescent="0.35">
      <c r="I65" s="32">
        <f>SUM(I63:I64)</f>
        <v>0.26008333333333333</v>
      </c>
    </row>
    <row r="66" spans="1:10" x14ac:dyDescent="0.35">
      <c r="A66" s="1" t="s">
        <v>226</v>
      </c>
      <c r="B66" s="1" t="s">
        <v>49</v>
      </c>
    </row>
    <row r="67" spans="1:10" x14ac:dyDescent="0.35">
      <c r="A67" s="2" t="s">
        <v>13</v>
      </c>
      <c r="B67" s="15">
        <v>213</v>
      </c>
    </row>
    <row r="68" spans="1:10" x14ac:dyDescent="0.35">
      <c r="A68" s="2" t="s">
        <v>118</v>
      </c>
      <c r="B68" s="2">
        <v>0.15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sand-lime brick</v>
      </c>
      <c r="E68">
        <f>INDEX('[1]Component wise inventories'!I$2:I$170,MATCH($A68,'[1]Component wise inventories'!$A$2:$A$170,0))</f>
        <v>1400</v>
      </c>
      <c r="F68">
        <f t="shared" ref="F68" si="53">E68</f>
        <v>1400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0.13800000000000001</v>
      </c>
      <c r="I68">
        <f>B68*F68*H68*B$1/C68/B$1</f>
        <v>0.48300000000000004</v>
      </c>
      <c r="J68">
        <f t="shared" ref="J68" si="54">F68*B68*B$5*B$1/C68/1000</f>
        <v>37.506</v>
      </c>
    </row>
    <row r="69" spans="1:10" x14ac:dyDescent="0.35">
      <c r="C69"/>
      <c r="D69"/>
      <c r="E69"/>
      <c r="F69"/>
      <c r="G69"/>
      <c r="H69"/>
      <c r="I69" s="32">
        <f>SUM(I68:I68)</f>
        <v>0.48300000000000004</v>
      </c>
      <c r="J69"/>
    </row>
    <row r="70" spans="1:10" x14ac:dyDescent="0.35">
      <c r="A70" s="1" t="s">
        <v>226</v>
      </c>
      <c r="B70" s="1" t="s">
        <v>50</v>
      </c>
    </row>
    <row r="71" spans="1:10" x14ac:dyDescent="0.35">
      <c r="A71" s="2" t="s">
        <v>13</v>
      </c>
      <c r="B71" s="15">
        <v>290.27999999999997</v>
      </c>
    </row>
    <row r="72" spans="1:10" x14ac:dyDescent="0.35">
      <c r="A72" s="2" t="s">
        <v>236</v>
      </c>
      <c r="B72" s="2">
        <v>0.16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Glued laminated timber, MF bonded, wet area</v>
      </c>
      <c r="E72">
        <f>INDEX('[1]Component wise inventories'!I$2:I$170,MATCH($A72,'[1]Component wise inventories'!$A$2:$A$170,0))</f>
        <v>470</v>
      </c>
      <c r="F72">
        <f t="shared" ref="F72" si="55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0.48499999999999999</v>
      </c>
      <c r="I72">
        <f>B72*F72*H72*B$1/C72/B$1</f>
        <v>0.60786666666666667</v>
      </c>
      <c r="J72">
        <f t="shared" ref="J72" si="56">F72*B72*B$5*B$1/C72/1000</f>
        <v>13.430719999999999</v>
      </c>
    </row>
    <row r="73" spans="1:10" x14ac:dyDescent="0.35">
      <c r="A73" s="2" t="s">
        <v>201</v>
      </c>
      <c r="B73" s="2">
        <v>0.03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gypsum-lime plaster</v>
      </c>
      <c r="E73">
        <f>INDEX('[1]Component wise inventories'!I$2:I$170,MATCH($A73,'[1]Component wise inventories'!$A$2:$A$170,0))</f>
        <v>925</v>
      </c>
      <c r="F73">
        <f>E73</f>
        <v>925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0.155</v>
      </c>
      <c r="I73">
        <f t="shared" ref="I73" si="57">B73*F73*H73*B$1/C73/B$1</f>
        <v>0.14337499999999997</v>
      </c>
      <c r="J73">
        <f>F73*B73*B$5*B$1/C73/1000</f>
        <v>9.9123000000000001</v>
      </c>
    </row>
    <row r="74" spans="1:10" x14ac:dyDescent="0.35">
      <c r="I74" s="32">
        <f>SUM(I72:I73)</f>
        <v>0.75124166666666659</v>
      </c>
    </row>
    <row r="75" spans="1:10" x14ac:dyDescent="0.35">
      <c r="A75" s="1" t="s">
        <v>226</v>
      </c>
      <c r="B75" s="1" t="s">
        <v>52</v>
      </c>
    </row>
    <row r="76" spans="1:10" x14ac:dyDescent="0.35">
      <c r="A76" s="2" t="s">
        <v>13</v>
      </c>
      <c r="B76" s="15">
        <v>204.3</v>
      </c>
    </row>
    <row r="77" spans="1:10" x14ac:dyDescent="0.35">
      <c r="A77" s="2" t="s">
        <v>233</v>
      </c>
      <c r="B77" s="2">
        <v>0.08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 t="shared" ref="F77" si="58"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>B77*F77*H77*B$1/C77/B$1</f>
        <v>0.55898666666666663</v>
      </c>
      <c r="J77">
        <f t="shared" ref="J77" si="59">F77*B77*B$5*B$1/C77/1000</f>
        <v>13.430719999999999</v>
      </c>
    </row>
    <row r="78" spans="1:10" x14ac:dyDescent="0.35">
      <c r="A78" s="2" t="s">
        <v>44</v>
      </c>
      <c r="B78" s="2">
        <v>0.01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gypsum-lime plaster</v>
      </c>
      <c r="E78">
        <f>INDEX('[1]Component wise inventories'!I$2:I$170,MATCH($A78,'[1]Component wise inventories'!$A$2:$A$170,0))</f>
        <v>925</v>
      </c>
      <c r="F78">
        <f>E78</f>
        <v>925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0.155</v>
      </c>
      <c r="I78">
        <f t="shared" ref="I78" si="60">B78*F78*H78*B$1/C78/B$1</f>
        <v>4.779166666666667E-2</v>
      </c>
      <c r="J78">
        <f>F78*B78*B$5*B$1/C78/1000</f>
        <v>3.3041</v>
      </c>
    </row>
    <row r="79" spans="1:10" x14ac:dyDescent="0.35">
      <c r="A79" s="16" t="s">
        <v>229</v>
      </c>
      <c r="B79" s="2">
        <v>0.26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glass wool</v>
      </c>
      <c r="E79" t="str">
        <f>INDEX('[1]Component wise inventories'!I$2:I$170,MATCH($A79,'[1]Component wise inventories'!$A$2:$A$170,0))</f>
        <v xml:space="preserve">20-100 </v>
      </c>
      <c r="F79">
        <v>30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</f>
        <v>0.1469</v>
      </c>
      <c r="J79">
        <f t="shared" ref="J79" si="61">F79*B79*B$5*B$1/C79/1000</f>
        <v>1.3930800000000001</v>
      </c>
    </row>
    <row r="80" spans="1:10" x14ac:dyDescent="0.35">
      <c r="A80" s="16" t="s">
        <v>103</v>
      </c>
      <c r="B80" s="2">
        <v>6.2E-2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3-layer solid wood panel, PVAc bonded</v>
      </c>
      <c r="E80">
        <f>INDEX('[1]Component wise inventories'!I$2:I$170,MATCH($A80,'[1]Component wise inventories'!$A$2:$A$170,0))</f>
        <v>470</v>
      </c>
      <c r="F80">
        <f>E80</f>
        <v>470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0.52300000000000002</v>
      </c>
      <c r="I80">
        <f t="shared" ref="I80" si="62">B80*F80*H80*B$1/C80/B$1</f>
        <v>0.25400366666666668</v>
      </c>
      <c r="J80">
        <f>F80*B80*B$5*B$1/C80/1000</f>
        <v>5.2044039999999994</v>
      </c>
    </row>
    <row r="81" spans="1:16384" x14ac:dyDescent="0.35">
      <c r="I81" s="32">
        <f>SUM(I77:I80)</f>
        <v>1.007682</v>
      </c>
    </row>
    <row r="82" spans="1:16384" x14ac:dyDescent="0.35">
      <c r="A82" s="1" t="s">
        <v>226</v>
      </c>
      <c r="B82" s="1" t="s">
        <v>54</v>
      </c>
    </row>
    <row r="83" spans="1:16384" x14ac:dyDescent="0.35">
      <c r="A83" s="2" t="s">
        <v>13</v>
      </c>
      <c r="B83" s="10">
        <v>300</v>
      </c>
      <c r="C83"/>
      <c r="D83"/>
      <c r="E83"/>
      <c r="F83"/>
      <c r="G83"/>
      <c r="H83"/>
      <c r="I83"/>
      <c r="J83"/>
    </row>
    <row r="84" spans="1:16384" x14ac:dyDescent="0.35">
      <c r="A84" s="17" t="s">
        <v>227</v>
      </c>
      <c r="B84" s="2">
        <v>0.2</v>
      </c>
      <c r="C84">
        <f>INDEX('[1]Component wise inventories'!B$2:B$170,MATCH($A84,'[1]Component wise inventories'!$A$2:$A$170,0))</f>
        <v>0</v>
      </c>
      <c r="D84">
        <f>INDEX('[1]Component wise inventories'!H$2:H$170,MATCH($A84,'[1]Component wise inventories'!$A$2:$A$170,0))</f>
        <v>0</v>
      </c>
      <c r="E84">
        <f>INDEX('[1]Component wise inventories'!I$2:I$170,MATCH($A84,'[1]Component wise inventories'!$A$2:$A$170,0))</f>
        <v>0</v>
      </c>
      <c r="F84">
        <f>E84</f>
        <v>0</v>
      </c>
      <c r="G84">
        <f>INDEX('[1]Component wise inventories'!J$2:J$170,MATCH($A84,'[1]Component wise inventories'!$A$2:$A$170,0))</f>
        <v>0</v>
      </c>
      <c r="H84">
        <f>INDEX('[1]Component wise inventories'!K$2:K$170,MATCH($A84,'[1]Component wise inventories'!$A$2:$A$170,0))</f>
        <v>0</v>
      </c>
      <c r="I84" t="e">
        <f t="shared" ref="I84" si="63">B84*F84*H84*B$1/C84/B$1</f>
        <v>#DIV/0!</v>
      </c>
      <c r="J84" t="e">
        <f>F84*B84*B$5*B$1/C84/1000</f>
        <v>#DIV/0!</v>
      </c>
    </row>
    <row r="85" spans="1:16384" x14ac:dyDescent="0.35">
      <c r="A85"/>
      <c r="B85"/>
      <c r="I85" s="32" t="e">
        <f>SUM(I84:I84)</f>
        <v>#DIV/0!</v>
      </c>
    </row>
    <row r="86" spans="1:16384" x14ac:dyDescent="0.35">
      <c r="A86" s="1" t="s">
        <v>226</v>
      </c>
      <c r="B86" s="1" t="s">
        <v>237</v>
      </c>
    </row>
    <row r="87" spans="1:16384" x14ac:dyDescent="0.35">
      <c r="A87" s="2" t="s">
        <v>13</v>
      </c>
      <c r="B87" s="15">
        <v>57.9</v>
      </c>
    </row>
    <row r="88" spans="1:16384" x14ac:dyDescent="0.35">
      <c r="A88" s="2" t="s">
        <v>25</v>
      </c>
      <c r="B88" s="2">
        <v>0.13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Expanded polystyrene (EPS)</v>
      </c>
      <c r="E88">
        <f>INDEX('[1]Component wise inventories'!I$2:I$170,MATCH($A88,'[1]Component wise inventories'!$A$2:$A$170,0))</f>
        <v>30</v>
      </c>
      <c r="F88">
        <f t="shared" ref="F88" si="64">E88</f>
        <v>30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7.64</v>
      </c>
      <c r="I88">
        <f>B88*F88*H88*B$1/C88/B$1</f>
        <v>0.99320000000000008</v>
      </c>
      <c r="J88">
        <f t="shared" ref="J88" si="65">F88*B88*B$5*B$1/C88/1000</f>
        <v>1.3930800000000001</v>
      </c>
    </row>
    <row r="89" spans="1:16384" x14ac:dyDescent="0.35">
      <c r="A89" s="16" t="s">
        <v>228</v>
      </c>
      <c r="B89" s="2">
        <v>0.05</v>
      </c>
      <c r="C89">
        <f>INDEX('[1]Component wise inventories'!B$2:B$170,MATCH($A89,'[1]Component wise inventories'!$A$2:$A$170,0))</f>
        <v>0</v>
      </c>
      <c r="D89">
        <f>INDEX('[1]Component wise inventories'!H$2:H$170,MATCH($A89,'[1]Component wise inventories'!$A$2:$A$170,0))</f>
        <v>0</v>
      </c>
      <c r="E89">
        <f>INDEX('[1]Component wise inventories'!I$2:I$170,MATCH($A89,'[1]Component wise inventories'!$A$2:$A$170,0))</f>
        <v>0</v>
      </c>
      <c r="F89">
        <f>E89</f>
        <v>0</v>
      </c>
      <c r="G89">
        <f>INDEX('[1]Component wise inventories'!J$2:J$170,MATCH($A89,'[1]Component wise inventories'!$A$2:$A$170,0))</f>
        <v>0</v>
      </c>
      <c r="H89">
        <f>INDEX('[1]Component wise inventories'!K$2:K$170,MATCH($A89,'[1]Component wise inventories'!$A$2:$A$170,0))</f>
        <v>0</v>
      </c>
      <c r="I89" t="e">
        <f t="shared" ref="I89" si="66">B89*F89*H89*B$1/C89/B$1</f>
        <v>#DIV/0!</v>
      </c>
      <c r="J89" t="e">
        <f>F89*B89*B$5*B$1/C89/1000</f>
        <v>#DIV/0!</v>
      </c>
    </row>
    <row r="90" spans="1:16384" x14ac:dyDescent="0.35">
      <c r="A90" s="16" t="s">
        <v>229</v>
      </c>
      <c r="B90" s="2">
        <v>0.32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glass wool</v>
      </c>
      <c r="E90" t="str">
        <f>INDEX('[1]Component wise inventories'!I$2:I$170,MATCH($A90,'[1]Component wise inventories'!$A$2:$A$170,0))</f>
        <v xml:space="preserve">20-100 </v>
      </c>
      <c r="F90"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1.1299999999999999</v>
      </c>
      <c r="I90">
        <f>B90*F90*H90*B$1/C90/B$1</f>
        <v>0.18079999999999996</v>
      </c>
      <c r="J90">
        <f t="shared" ref="J90" si="67">F90*B90*B$5*B$1/C90/1000</f>
        <v>1.7145599999999999</v>
      </c>
    </row>
    <row r="91" spans="1:16384" x14ac:dyDescent="0.35">
      <c r="A91" s="16" t="s">
        <v>103</v>
      </c>
      <c r="B91" s="2">
        <v>6.2E-2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3-layer solid wood panel, PVAc bonded</v>
      </c>
      <c r="E91">
        <f>INDEX('[1]Component wise inventories'!I$2:I$170,MATCH($A91,'[1]Component wise inventories'!$A$2:$A$170,0))</f>
        <v>470</v>
      </c>
      <c r="F91">
        <f>E91</f>
        <v>470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0.52300000000000002</v>
      </c>
      <c r="I91">
        <f t="shared" ref="I91" si="68">B91*F91*H91*B$1/C91/B$1</f>
        <v>0.25400366666666668</v>
      </c>
      <c r="J91">
        <f>F91*B91*B$5*B$1/C91/1000</f>
        <v>5.2044039999999994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  <c r="WVZ91"/>
      <c r="WWA91"/>
      <c r="WWB91"/>
      <c r="WWC91"/>
      <c r="WWD91"/>
      <c r="WWE91"/>
      <c r="WWF91"/>
      <c r="WWG91"/>
      <c r="WWH91"/>
      <c r="WWI91"/>
      <c r="WWJ91"/>
      <c r="WWK91"/>
      <c r="WWL91"/>
      <c r="WWM91"/>
      <c r="WWN91"/>
      <c r="WWO91"/>
      <c r="WWP91"/>
      <c r="WWQ91"/>
      <c r="WWR91"/>
      <c r="WWS91"/>
      <c r="WWT91"/>
      <c r="WWU91"/>
      <c r="WWV91"/>
      <c r="WWW91"/>
      <c r="WWX91"/>
      <c r="WWY91"/>
      <c r="WWZ91"/>
      <c r="WXA91"/>
      <c r="WXB91"/>
      <c r="WXC91"/>
      <c r="WXD91"/>
      <c r="WXE91"/>
      <c r="WXF91"/>
      <c r="WXG91"/>
      <c r="WXH91"/>
      <c r="WXI91"/>
      <c r="WXJ91"/>
      <c r="WXK91"/>
      <c r="WXL91"/>
      <c r="WXM91"/>
      <c r="WXN91"/>
      <c r="WXO91"/>
      <c r="WXP91"/>
      <c r="WXQ91"/>
      <c r="WXR91"/>
      <c r="WXS91"/>
      <c r="WXT91"/>
      <c r="WXU91"/>
      <c r="WXV91"/>
      <c r="WXW91"/>
      <c r="WXX91"/>
      <c r="WXY91"/>
      <c r="WXZ91"/>
      <c r="WYA91"/>
      <c r="WYB91"/>
      <c r="WYC91"/>
      <c r="WYD91"/>
      <c r="WYE91"/>
      <c r="WYF91"/>
      <c r="WYG91"/>
      <c r="WYH91"/>
      <c r="WYI91"/>
      <c r="WYJ91"/>
      <c r="WYK91"/>
      <c r="WYL91"/>
      <c r="WYM91"/>
      <c r="WYN91"/>
      <c r="WYO91"/>
      <c r="WYP91"/>
      <c r="WYQ91"/>
      <c r="WYR91"/>
      <c r="WYS91"/>
      <c r="WYT91"/>
      <c r="WYU91"/>
      <c r="WYV91"/>
      <c r="WYW91"/>
      <c r="WYX91"/>
      <c r="WYY91"/>
      <c r="WYZ91"/>
      <c r="WZA91"/>
      <c r="WZB91"/>
      <c r="WZC91"/>
      <c r="WZD91"/>
      <c r="WZE91"/>
      <c r="WZF91"/>
      <c r="WZG91"/>
      <c r="WZH91"/>
      <c r="WZI91"/>
      <c r="WZJ91"/>
      <c r="WZK91"/>
      <c r="WZL91"/>
      <c r="WZM91"/>
      <c r="WZN91"/>
      <c r="WZO91"/>
      <c r="WZP91"/>
      <c r="WZQ91"/>
      <c r="WZR91"/>
      <c r="WZS91"/>
      <c r="WZT91"/>
      <c r="WZU91"/>
      <c r="WZV91"/>
      <c r="WZW91"/>
      <c r="WZX91"/>
      <c r="WZY91"/>
      <c r="WZZ91"/>
      <c r="XAA91"/>
      <c r="XAB91"/>
      <c r="XAC91"/>
      <c r="XAD91"/>
      <c r="XAE91"/>
      <c r="XAF91"/>
      <c r="XAG91"/>
      <c r="XAH91"/>
      <c r="XAI91"/>
      <c r="XAJ91"/>
      <c r="XAK91"/>
      <c r="XAL91"/>
      <c r="XAM91"/>
      <c r="XAN91"/>
      <c r="XAO91"/>
      <c r="XAP91"/>
      <c r="XAQ91"/>
      <c r="XAR91"/>
      <c r="XAS91"/>
      <c r="XAT91"/>
      <c r="XAU91"/>
      <c r="XAV91"/>
      <c r="XAW91"/>
      <c r="XAX91"/>
      <c r="XAY91"/>
      <c r="XAZ91"/>
      <c r="XBA91"/>
      <c r="XBB91"/>
      <c r="XBC91"/>
      <c r="XBD91"/>
      <c r="XBE91"/>
      <c r="XBF91"/>
      <c r="XBG91"/>
      <c r="XBH91"/>
      <c r="XBI91"/>
      <c r="XBJ91"/>
      <c r="XBK91"/>
      <c r="XBL91"/>
      <c r="XBM91"/>
      <c r="XBN91"/>
      <c r="XBO91"/>
      <c r="XBP91"/>
      <c r="XBQ91"/>
      <c r="XBR91"/>
      <c r="XBS91"/>
      <c r="XBT91"/>
      <c r="XBU91"/>
      <c r="XBV91"/>
      <c r="XBW91"/>
      <c r="XBX91"/>
      <c r="XBY91"/>
      <c r="XBZ91"/>
      <c r="XCA91"/>
      <c r="XCB91"/>
      <c r="XCC91"/>
      <c r="XCD91"/>
      <c r="XCE91"/>
      <c r="XCF91"/>
      <c r="XCG91"/>
      <c r="XCH91"/>
      <c r="XCI91"/>
      <c r="XCJ91"/>
      <c r="XCK91"/>
      <c r="XCL91"/>
      <c r="XCM91"/>
      <c r="XCN91"/>
      <c r="XCO91"/>
      <c r="XCP91"/>
      <c r="XCQ91"/>
      <c r="XCR91"/>
      <c r="XCS91"/>
      <c r="XCT91"/>
      <c r="XCU91"/>
      <c r="XCV91"/>
      <c r="XCW91"/>
      <c r="XCX91"/>
      <c r="XCY91"/>
      <c r="XCZ91"/>
      <c r="XDA91"/>
      <c r="XDB91"/>
      <c r="XDC91"/>
      <c r="XDD91"/>
      <c r="XDE91"/>
      <c r="XDF91"/>
      <c r="XDG91"/>
      <c r="XDH91"/>
      <c r="XDI91"/>
      <c r="XDJ91"/>
      <c r="XDK91"/>
      <c r="XDL91"/>
      <c r="XDM91"/>
      <c r="XDN91"/>
      <c r="XDO91"/>
      <c r="XDP91"/>
      <c r="XDQ91"/>
      <c r="XDR91"/>
      <c r="XDS91"/>
      <c r="XDT91"/>
      <c r="XDU91"/>
      <c r="XDV91"/>
      <c r="XDW91"/>
      <c r="XDX91"/>
      <c r="XDY91"/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16384" x14ac:dyDescent="0.35">
      <c r="I92" s="32" t="e">
        <f>SUM(I88:I91)</f>
        <v>#DIV/0!</v>
      </c>
    </row>
    <row r="93" spans="1:16384" x14ac:dyDescent="0.35">
      <c r="A93" s="1" t="s">
        <v>226</v>
      </c>
      <c r="B93" s="1" t="s">
        <v>238</v>
      </c>
    </row>
    <row r="94" spans="1:16384" x14ac:dyDescent="0.35">
      <c r="A94" s="2" t="s">
        <v>221</v>
      </c>
      <c r="B94" s="2">
        <v>0.26</v>
      </c>
      <c r="C94">
        <f>INDEX('[1]Component wise inventories'!B$2:B$170,MATCH($A94,'[1]Component wise inventories'!$A$2:$A$170,0))</f>
        <v>0</v>
      </c>
      <c r="D94">
        <f>INDEX('[1]Component wise inventories'!H$2:H$170,MATCH($A94,'[1]Component wise inventories'!$A$2:$A$170,0))</f>
        <v>0</v>
      </c>
      <c r="E94">
        <f>INDEX('[1]Component wise inventories'!I$2:I$170,MATCH($A94,'[1]Component wise inventories'!$A$2:$A$170,0))</f>
        <v>0</v>
      </c>
      <c r="F94">
        <f t="shared" ref="F94" si="69">E94</f>
        <v>0</v>
      </c>
      <c r="G94">
        <f>INDEX('[1]Component wise inventories'!J$2:J$170,MATCH($A94,'[1]Component wise inventories'!$A$2:$A$170,0))</f>
        <v>0</v>
      </c>
      <c r="H94">
        <f>INDEX('[1]Component wise inventories'!K$2:K$170,MATCH($A94,'[1]Component wise inventories'!$A$2:$A$170,0))</f>
        <v>0</v>
      </c>
      <c r="I94" t="e">
        <f>B94*F94*H94*B$1/C94/B$1</f>
        <v>#DIV/0!</v>
      </c>
      <c r="J94" t="e">
        <f t="shared" ref="J94" si="70">F94*B94*B$5*B$1/C94/1000</f>
        <v>#DIV/0!</v>
      </c>
    </row>
    <row r="95" spans="1:16384" x14ac:dyDescent="0.35">
      <c r="C95"/>
      <c r="D95"/>
      <c r="E95"/>
      <c r="F95"/>
      <c r="G95"/>
      <c r="H95"/>
      <c r="I95" s="32" t="e">
        <f>SUM(I94:I94)</f>
        <v>#DIV/0!</v>
      </c>
      <c r="J95"/>
    </row>
    <row r="96" spans="1:16384" x14ac:dyDescent="0.35">
      <c r="A96" s="1" t="s">
        <v>226</v>
      </c>
      <c r="B96" s="1" t="s">
        <v>239</v>
      </c>
    </row>
    <row r="97" spans="1:11" x14ac:dyDescent="0.35">
      <c r="A97" s="2" t="s">
        <v>240</v>
      </c>
      <c r="B97" s="2">
        <v>9.9</v>
      </c>
      <c r="C97">
        <f>INDEX('[1]Component wise inventories'!B$2:B$170,MATCH($A97,'[1]Component wise inventories'!$A$2:$A$170,0))</f>
        <v>0</v>
      </c>
      <c r="D97">
        <f>INDEX('[1]Component wise inventories'!H$2:H$170,MATCH($A97,'[1]Component wise inventories'!$A$2:$A$170,0))</f>
        <v>0</v>
      </c>
      <c r="E97">
        <f>INDEX('[1]Component wise inventories'!I$2:I$170,MATCH($A97,'[1]Component wise inventories'!$A$2:$A$170,0))</f>
        <v>0</v>
      </c>
      <c r="F97">
        <f t="shared" ref="F97" si="71">E97</f>
        <v>0</v>
      </c>
      <c r="G97">
        <f>INDEX('[1]Component wise inventories'!J$2:J$170,MATCH($A97,'[1]Component wise inventories'!$A$2:$A$170,0))</f>
        <v>0</v>
      </c>
      <c r="H97">
        <f>INDEX('[1]Component wise inventories'!K$2:K$170,MATCH($A97,'[1]Component wise inventories'!$A$2:$A$170,0))</f>
        <v>0</v>
      </c>
      <c r="I97" t="e">
        <f>B97*F97*H97*B$1/C97/B$1</f>
        <v>#DIV/0!</v>
      </c>
      <c r="J97" t="e">
        <f t="shared" ref="J97" si="72">F97*B97*B$5*B$1/C97/1000</f>
        <v>#DIV/0!</v>
      </c>
    </row>
    <row r="98" spans="1:11" x14ac:dyDescent="0.35">
      <c r="C98"/>
      <c r="D98"/>
      <c r="E98"/>
      <c r="F98"/>
      <c r="G98"/>
      <c r="H98"/>
      <c r="I98" s="32" t="e">
        <f>SUM(I97:I97)</f>
        <v>#DIV/0!</v>
      </c>
      <c r="J98"/>
    </row>
    <row r="99" spans="1:11" x14ac:dyDescent="0.35">
      <c r="A99" s="1" t="s">
        <v>226</v>
      </c>
      <c r="B99" s="1" t="s">
        <v>61</v>
      </c>
    </row>
    <row r="100" spans="1:11" x14ac:dyDescent="0.35">
      <c r="A100" s="1" t="s">
        <v>13</v>
      </c>
      <c r="B100" s="1">
        <v>6</v>
      </c>
    </row>
    <row r="101" spans="1:11" x14ac:dyDescent="0.35">
      <c r="A101" s="1" t="s">
        <v>241</v>
      </c>
      <c r="B101" s="1"/>
      <c r="C101">
        <f>INDEX('[1]Component wise inventories'!B$2:B$203,MATCH($A101,'[1]Component wise inventories'!$A$2:$A$203,0))</f>
        <v>30</v>
      </c>
      <c r="D101" t="str">
        <f>INDEX('[1]Component wise inventories'!H$2:H$203,MATCH($A101,'[1]Component wise inventories'!$A$2:$A$203,0))</f>
        <v>Exterior door, wood, glass insert</v>
      </c>
      <c r="E101" t="str">
        <f>INDEX('[1]Component wise inventories'!I$2:I$203,MATCH($A101,'[1]Component wise inventories'!$A$2:$A$203,0))</f>
        <v xml:space="preserve">- </v>
      </c>
      <c r="F101" t="str">
        <f>E101</f>
        <v xml:space="preserve">- </v>
      </c>
      <c r="G101" t="str">
        <f>INDEX('[1]Component wise inventories'!J$2:J$203,MATCH($A101,'[1]Component wise inventories'!$A$2:$A$203,0))</f>
        <v xml:space="preserve">m2 </v>
      </c>
      <c r="H101">
        <f>INDEX('[1]Component wise inventories'!K$2:K$203,MATCH($A101,'[1]Component wise inventories'!$A$2:$A$203,0))</f>
        <v>97.7</v>
      </c>
      <c r="I101" s="21">
        <f>H101*B$1/C101/B$1*B100/B113</f>
        <v>1.7416882075051252E-2</v>
      </c>
    </row>
    <row r="102" spans="1:11" x14ac:dyDescent="0.35">
      <c r="A102" s="1"/>
      <c r="B102" s="1"/>
    </row>
    <row r="103" spans="1:11" x14ac:dyDescent="0.35">
      <c r="A103" s="1" t="s">
        <v>226</v>
      </c>
      <c r="B103" s="1" t="s">
        <v>209</v>
      </c>
    </row>
    <row r="104" spans="1:11" x14ac:dyDescent="0.35">
      <c r="A104" s="1" t="s">
        <v>64</v>
      </c>
      <c r="B104" s="1">
        <v>303</v>
      </c>
    </row>
    <row r="105" spans="1:11" x14ac:dyDescent="0.35">
      <c r="A105" s="1" t="s">
        <v>65</v>
      </c>
      <c r="B105" s="1"/>
      <c r="C105">
        <f>INDEX('[1]Component wise inventories'!B$2:B$193,MATCH($A105,'[1]Component wise inventories'!$A$2:$A$189,0))</f>
        <v>30</v>
      </c>
      <c r="D105" t="str">
        <f>INDEX('[1]Component wise inventories'!H$2:H$193,MATCH($A105,'[1]Component wise inventories'!$A$2:$A$189,0))</f>
        <v>'window frame production, wood-metal, U=1.6 W/m2K' (kilogram, RoW, None)</v>
      </c>
      <c r="E105">
        <f>INDEX('[1]Component wise inventories'!I$2:I$193,MATCH($A105,'[1]Component wise inventories'!$A$2:$A$189,0))</f>
        <v>83.4</v>
      </c>
      <c r="F105">
        <f>E105</f>
        <v>83.4</v>
      </c>
      <c r="G105" t="str">
        <f>INDEX('[1]Component wise inventories'!J$2:J$193,MATCH($A105,'[1]Component wise inventories'!$A$2:$A$189,0))</f>
        <v>kg</v>
      </c>
      <c r="H105">
        <f>INDEX('[1]Component wise inventories'!K$2:K$193,MATCH($A105,'[1]Component wise inventories'!$A$2:$A$189,0))</f>
        <v>0.13719999999999999</v>
      </c>
      <c r="I105">
        <f>F105*H105*B$1/C105/B$1*K105</f>
        <v>7.6283199999999995E-2</v>
      </c>
      <c r="J105"/>
      <c r="K105" s="26">
        <v>0.2</v>
      </c>
    </row>
    <row r="106" spans="1:11" x14ac:dyDescent="0.35">
      <c r="A106" s="1"/>
      <c r="B106" s="1"/>
      <c r="C106">
        <v>30</v>
      </c>
      <c r="D106" t="s">
        <v>133</v>
      </c>
      <c r="E106" t="s">
        <v>128</v>
      </c>
      <c r="F106" t="s">
        <v>128</v>
      </c>
      <c r="G106" t="s">
        <v>129</v>
      </c>
      <c r="H106" s="25">
        <v>58</v>
      </c>
      <c r="I106">
        <f>H106*B$1/C106/B$1*K106</f>
        <v>1.5466666666666669</v>
      </c>
      <c r="J106"/>
      <c r="K106" s="26">
        <v>0.8</v>
      </c>
    </row>
    <row r="107" spans="1:11" x14ac:dyDescent="0.35">
      <c r="A107" s="1" t="s">
        <v>226</v>
      </c>
      <c r="B107" s="1" t="s">
        <v>210</v>
      </c>
      <c r="C107" s="12"/>
      <c r="D107" s="12"/>
      <c r="E107" s="12"/>
      <c r="F107" s="12"/>
      <c r="G107" s="12"/>
      <c r="H107" s="12"/>
      <c r="I107" s="21">
        <f>SUM(I105:I106)</f>
        <v>1.6229498666666669</v>
      </c>
      <c r="J107" s="12"/>
      <c r="K107" s="12"/>
    </row>
    <row r="108" spans="1:11" x14ac:dyDescent="0.35">
      <c r="A108" s="1" t="s">
        <v>64</v>
      </c>
      <c r="B108" s="1">
        <v>2.5499999999999998</v>
      </c>
    </row>
    <row r="109" spans="1:11" x14ac:dyDescent="0.35">
      <c r="A109" s="1" t="s">
        <v>65</v>
      </c>
      <c r="B109" s="1"/>
      <c r="C109">
        <f>INDEX('[1]Component wise inventories'!B$2:B$193,MATCH($A109,'[1]Component wise inventories'!$A$2:$A$189,0))</f>
        <v>30</v>
      </c>
      <c r="D109" t="str">
        <f>INDEX('[1]Component wise inventories'!H$2:H$193,MATCH($A109,'[1]Component wise inventories'!$A$2:$A$189,0))</f>
        <v>'window frame production, wood-metal, U=1.6 W/m2K' (kilogram, RoW, None)</v>
      </c>
      <c r="E109">
        <f>INDEX('[1]Component wise inventories'!I$2:I$193,MATCH($A109,'[1]Component wise inventories'!$A$2:$A$189,0))</f>
        <v>83.4</v>
      </c>
      <c r="F109">
        <f>E109</f>
        <v>83.4</v>
      </c>
      <c r="G109" t="str">
        <f>INDEX('[1]Component wise inventories'!J$2:J$193,MATCH($A109,'[1]Component wise inventories'!$A$2:$A$189,0))</f>
        <v>kg</v>
      </c>
      <c r="H109">
        <f>INDEX('[1]Component wise inventories'!K$2:K$193,MATCH($A109,'[1]Component wise inventories'!$A$2:$A$189,0))</f>
        <v>0.13719999999999999</v>
      </c>
      <c r="I109">
        <f>F109*H109*B$1/C109/B$1*K109</f>
        <v>7.6283199999999995E-2</v>
      </c>
      <c r="J109"/>
      <c r="K109" s="26">
        <v>0.2</v>
      </c>
    </row>
    <row r="110" spans="1:11" x14ac:dyDescent="0.35">
      <c r="C110">
        <v>30</v>
      </c>
      <c r="D110" t="s">
        <v>133</v>
      </c>
      <c r="E110" t="s">
        <v>128</v>
      </c>
      <c r="F110" t="s">
        <v>128</v>
      </c>
      <c r="G110" t="s">
        <v>129</v>
      </c>
      <c r="H110" s="25">
        <v>58</v>
      </c>
      <c r="I110">
        <f>H110*B$1/C110/B$1*K110</f>
        <v>1.5466666666666669</v>
      </c>
      <c r="J110"/>
      <c r="K110" s="26">
        <v>0.8</v>
      </c>
    </row>
    <row r="111" spans="1:11" x14ac:dyDescent="0.35">
      <c r="A111" s="1" t="s">
        <v>226</v>
      </c>
      <c r="B111" s="1" t="s">
        <v>66</v>
      </c>
      <c r="C111" s="12"/>
      <c r="D111" s="12"/>
      <c r="E111" s="12"/>
      <c r="F111" s="12"/>
      <c r="G111" s="12"/>
      <c r="H111" s="12"/>
      <c r="I111" s="21">
        <f>SUM(I109:I110)</f>
        <v>1.6229498666666669</v>
      </c>
      <c r="J111" s="12"/>
      <c r="K111" s="12"/>
    </row>
    <row r="112" spans="1:11" x14ac:dyDescent="0.35">
      <c r="A112" s="1" t="s">
        <v>67</v>
      </c>
      <c r="B112" s="1">
        <v>6</v>
      </c>
    </row>
    <row r="113" spans="1:10" x14ac:dyDescent="0.35">
      <c r="A113" s="1" t="s">
        <v>68</v>
      </c>
      <c r="B113" s="1">
        <v>1121.9000000000001</v>
      </c>
    </row>
    <row r="114" spans="1:10" x14ac:dyDescent="0.35">
      <c r="A114" s="1" t="s">
        <v>69</v>
      </c>
      <c r="B114"/>
      <c r="C114"/>
      <c r="D114" t="str">
        <f>INDEX('[1]Component wise inventories'!H$2:H$193,MATCH($A114,'[1]Component wise inventories'!$A$2:$A$189,0))</f>
        <v>'market for electricity, low voltage'</v>
      </c>
      <c r="E114">
        <f>INDEX('[1]Component wise inventories'!I$2:I$193,MATCH($A114,'[1]Component wise inventories'!$A$2:$A$189,0))</f>
        <v>0</v>
      </c>
      <c r="F114">
        <f>E114</f>
        <v>0</v>
      </c>
      <c r="G114" t="str">
        <f>INDEX('[1]Component wise inventories'!J$2:J$193,MATCH($A114,'[1]Component wise inventories'!$A$2:$A$189,0))</f>
        <v>kWh</v>
      </c>
      <c r="H114">
        <f>INDEX('[1]Component wise inventories'!K$2:K$193,MATCH($A114,'[1]Component wise inventories'!$A$2:$A$189,0))</f>
        <v>4.4990000000000002E-2</v>
      </c>
      <c r="I114" s="21">
        <f>H114*B112*3500/B113</f>
        <v>0.8421338800249577</v>
      </c>
    </row>
    <row r="115" spans="1:10" x14ac:dyDescent="0.35">
      <c r="A115" s="1"/>
      <c r="B115" s="1"/>
    </row>
    <row r="116" spans="1:10" x14ac:dyDescent="0.35">
      <c r="A116" s="1"/>
      <c r="B116" s="1"/>
    </row>
    <row r="117" spans="1:10" x14ac:dyDescent="0.35">
      <c r="A117" s="1" t="s">
        <v>226</v>
      </c>
      <c r="B117" s="1" t="s">
        <v>70</v>
      </c>
    </row>
    <row r="118" spans="1:10" x14ac:dyDescent="0.35">
      <c r="A118" s="1" t="s">
        <v>71</v>
      </c>
      <c r="B118" s="1">
        <v>75</v>
      </c>
    </row>
    <row r="119" spans="1:10" x14ac:dyDescent="0.35">
      <c r="A119" s="1" t="s">
        <v>72</v>
      </c>
      <c r="B119" s="12" t="s">
        <v>242</v>
      </c>
    </row>
    <row r="120" spans="1:10" x14ac:dyDescent="0.35">
      <c r="A120" s="1" t="s">
        <v>74</v>
      </c>
      <c r="B120" s="12" t="s">
        <v>242</v>
      </c>
      <c r="C120"/>
      <c r="D120" t="str">
        <f>INDEX('[1]Component wise inventories'!H$2:H$203,MATCH($B120,'[1]Component wise inventories'!$A$2:$A$203,0))</f>
        <v>heat production, borehole heat exchanger, brine-water heat pump 10kW</v>
      </c>
      <c r="E120">
        <f>INDEX('[1]Component wise inventories'!I$2:I$203,MATCH($B120,'[1]Component wise inventories'!$A$2:$A$203,0))</f>
        <v>0</v>
      </c>
      <c r="F120">
        <f>E120</f>
        <v>0</v>
      </c>
      <c r="G120" t="str">
        <f>INDEX('[1]Component wise inventories'!J$2:J$203,MATCH($B120,'[1]Component wise inventories'!$A$2:$A$203,0))</f>
        <v>megajoule</v>
      </c>
      <c r="H120">
        <f>INDEX('[1]Component wise inventories'!K$2:K$203,MATCH($B120,'[1]Component wise inventories'!$A$2:$A$203,0))</f>
        <v>8.2799999999999992E-3</v>
      </c>
      <c r="I120" s="21">
        <f>H120*B118</f>
        <v>0.62099999999999989</v>
      </c>
    </row>
    <row r="121" spans="1:10" x14ac:dyDescent="0.35">
      <c r="A121" s="1"/>
      <c r="B121" s="4" t="s">
        <v>75</v>
      </c>
    </row>
    <row r="122" spans="1:10" x14ac:dyDescent="0.35">
      <c r="A122" s="1"/>
      <c r="B122" s="1"/>
    </row>
    <row r="123" spans="1:10" x14ac:dyDescent="0.35">
      <c r="A123" s="1" t="s">
        <v>226</v>
      </c>
      <c r="B123" s="1" t="s">
        <v>76</v>
      </c>
      <c r="C123"/>
      <c r="D123"/>
      <c r="E123"/>
      <c r="F123"/>
      <c r="G123"/>
      <c r="H123"/>
      <c r="J123" t="e">
        <f>SUM(J29:J122)*50*2</f>
        <v>#DIV/0!</v>
      </c>
    </row>
    <row r="124" spans="1:10" x14ac:dyDescent="0.35">
      <c r="A124" s="1"/>
      <c r="B124" s="1" t="s">
        <v>77</v>
      </c>
      <c r="D124">
        <f>INDEX('[1]Component wise inventories'!G$2:G$203,MATCH($B124,'[1]Component wise inventories'!$A$2:$A$203,0))</f>
        <v>0</v>
      </c>
      <c r="E124" t="str">
        <f>INDEX('[1]Component wise inventories'!H$2:H$203,MATCH($B124,'[1]Component wise inventories'!$A$2:$A$203,0))</f>
        <v>'market for transport, freight, lorry 28 metric ton, fatty acid methyl ester 100%' (ton kilometer, CH, None)</v>
      </c>
      <c r="F124" t="str">
        <f>E124</f>
        <v>'market for transport, freight, lorry 28 metric ton, fatty acid methyl ester 100%' (ton kilometer, CH, None)</v>
      </c>
      <c r="G124">
        <f>INDEX('[1]Component wise inventories'!I$2:I$203,MATCH($B124,'[1]Component wise inventories'!$A$2:$A$203,0))</f>
        <v>0</v>
      </c>
      <c r="H124">
        <f>INDEX('[1]Component wise inventories'!J$2:J$203,MATCH($B124,'[1]Component wise inventories'!$A$2:$A$203,0))</f>
        <v>0</v>
      </c>
      <c r="I124" s="27" t="e">
        <f>J123*H124/A$1/A113</f>
        <v>#DIV/0!</v>
      </c>
    </row>
    <row r="126" spans="1:10" customForma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35">
      <c r="A128" s="5"/>
      <c r="B128" s="6" t="s">
        <v>142</v>
      </c>
      <c r="C128" s="6" t="s">
        <v>143</v>
      </c>
      <c r="D128" s="5"/>
      <c r="E128" s="5"/>
      <c r="F128" s="5"/>
      <c r="G128" s="5"/>
      <c r="H128" s="5"/>
      <c r="I128" s="5"/>
      <c r="J128" s="5"/>
    </row>
    <row r="129" spans="1:10" customFormat="1" x14ac:dyDescent="0.35">
      <c r="A129" s="5" t="s">
        <v>80</v>
      </c>
      <c r="B129" s="7">
        <v>0.90400000000000003</v>
      </c>
      <c r="C129" s="7" t="e">
        <f>I14+I23</f>
        <v>#VALUE!</v>
      </c>
      <c r="D129" s="5"/>
      <c r="E129" s="5"/>
      <c r="F129" s="5"/>
      <c r="G129" s="5"/>
      <c r="H129" s="5"/>
      <c r="I129" s="5"/>
      <c r="J129" s="5"/>
    </row>
    <row r="130" spans="1:10" customFormat="1" x14ac:dyDescent="0.35">
      <c r="A130" s="5" t="s">
        <v>144</v>
      </c>
      <c r="B130" s="7">
        <v>1.53</v>
      </c>
      <c r="C130" s="7" t="e">
        <f>I32+I40</f>
        <v>#DIV/0!</v>
      </c>
      <c r="D130" s="5"/>
      <c r="E130" s="5"/>
      <c r="F130" s="5"/>
      <c r="G130" s="5"/>
      <c r="H130" s="5"/>
      <c r="I130" s="5"/>
      <c r="J130" s="5"/>
    </row>
    <row r="131" spans="1:10" customFormat="1" x14ac:dyDescent="0.35">
      <c r="A131" s="5" t="s">
        <v>145</v>
      </c>
      <c r="B131" s="7">
        <v>2.62</v>
      </c>
      <c r="C131" s="7" t="e">
        <f>I48+I53+I60</f>
        <v>#DIV/0!</v>
      </c>
      <c r="D131" s="5"/>
      <c r="E131" s="5"/>
      <c r="F131" s="5"/>
      <c r="G131" s="5"/>
      <c r="H131" s="5"/>
      <c r="I131" s="5"/>
      <c r="J131" s="5"/>
    </row>
    <row r="132" spans="1:10" customFormat="1" x14ac:dyDescent="0.35">
      <c r="A132" s="5" t="s">
        <v>146</v>
      </c>
      <c r="B132" s="7">
        <v>0.89100000000000001</v>
      </c>
      <c r="C132" s="7">
        <f>I65+I69+I74</f>
        <v>1.4943249999999999</v>
      </c>
      <c r="D132" s="5"/>
      <c r="E132" s="5"/>
      <c r="F132" s="5"/>
      <c r="G132" s="5"/>
      <c r="H132" s="5"/>
      <c r="I132" s="5"/>
      <c r="J132" s="5"/>
    </row>
    <row r="133" spans="1:10" customFormat="1" x14ac:dyDescent="0.35">
      <c r="A133" s="5" t="s">
        <v>122</v>
      </c>
      <c r="B133" s="7">
        <v>0.61499999999999999</v>
      </c>
      <c r="C133" s="7" t="e">
        <f>I81+I85+I92</f>
        <v>#DIV/0!</v>
      </c>
      <c r="D133" s="5"/>
      <c r="E133" s="5"/>
      <c r="F133" s="5"/>
      <c r="G133" s="5"/>
      <c r="H133" s="5"/>
      <c r="I133" s="5"/>
      <c r="J133" s="5"/>
    </row>
    <row r="134" spans="1:10" customFormat="1" x14ac:dyDescent="0.35">
      <c r="A134" s="5" t="s">
        <v>148</v>
      </c>
      <c r="B134" s="7">
        <v>1.6799999999999999E-2</v>
      </c>
      <c r="C134" s="7">
        <f>I101</f>
        <v>1.7416882075051252E-2</v>
      </c>
      <c r="D134" s="5"/>
      <c r="E134" s="5"/>
      <c r="F134" s="5"/>
      <c r="G134" s="5"/>
      <c r="H134" s="5"/>
      <c r="I134" s="5"/>
      <c r="J134" s="5"/>
    </row>
    <row r="135" spans="1:10" customFormat="1" x14ac:dyDescent="0.35">
      <c r="A135" s="5" t="s">
        <v>147</v>
      </c>
      <c r="B135" s="7">
        <v>0.92200000000000004</v>
      </c>
      <c r="C135" s="7">
        <f>I107+I111</f>
        <v>3.2458997333333337</v>
      </c>
      <c r="D135" s="5"/>
      <c r="E135" s="5"/>
      <c r="F135" s="5"/>
      <c r="G135" s="5"/>
      <c r="H135" s="5"/>
      <c r="I135" s="5"/>
      <c r="J135" s="5"/>
    </row>
    <row r="136" spans="1:10" customFormat="1" x14ac:dyDescent="0.35">
      <c r="A136" s="5" t="s">
        <v>76</v>
      </c>
      <c r="B136" s="7">
        <v>0.40300000000000002</v>
      </c>
      <c r="C136" s="7" t="e">
        <f>I124</f>
        <v>#DIV/0!</v>
      </c>
      <c r="D136" s="5"/>
      <c r="E136" s="5"/>
      <c r="F136" s="5"/>
      <c r="G136" s="5"/>
      <c r="H136" s="5"/>
      <c r="I136" s="5"/>
      <c r="J136" s="5"/>
    </row>
    <row r="137" spans="1:10" customFormat="1" x14ac:dyDescent="0.35">
      <c r="A137" s="5" t="s">
        <v>149</v>
      </c>
      <c r="B137" s="7">
        <v>1.28</v>
      </c>
      <c r="C137" s="7"/>
      <c r="D137" s="5"/>
      <c r="E137" s="5"/>
      <c r="F137" s="5"/>
      <c r="G137" s="5"/>
      <c r="H137" s="5"/>
      <c r="I137" s="5"/>
      <c r="J137" s="5"/>
    </row>
    <row r="138" spans="1:10" customFormat="1" x14ac:dyDescent="0.35">
      <c r="A138" s="5" t="s">
        <v>70</v>
      </c>
      <c r="B138" s="7">
        <v>1.23</v>
      </c>
      <c r="C138" s="7">
        <f>I120</f>
        <v>0.62099999999999989</v>
      </c>
      <c r="D138" s="5"/>
      <c r="E138" s="5"/>
      <c r="F138" s="5"/>
      <c r="G138" s="5"/>
      <c r="H138" s="5"/>
      <c r="I138" s="5"/>
      <c r="J138" s="5"/>
    </row>
    <row r="139" spans="1:10" customFormat="1" x14ac:dyDescent="0.35">
      <c r="A139" s="5" t="s">
        <v>150</v>
      </c>
      <c r="B139" s="7">
        <v>0.76700000000000002</v>
      </c>
      <c r="C139" s="7"/>
      <c r="D139" s="5"/>
      <c r="E139" s="5"/>
      <c r="F139" s="5"/>
      <c r="G139" s="5"/>
      <c r="H139" s="5"/>
      <c r="I139" s="5"/>
      <c r="J139" s="5"/>
    </row>
    <row r="140" spans="1:10" customFormat="1" x14ac:dyDescent="0.35">
      <c r="A140" s="5" t="s">
        <v>281</v>
      </c>
      <c r="B140" s="7">
        <v>1.32E-3</v>
      </c>
      <c r="C140" s="7" t="e">
        <f>I95+I98</f>
        <v>#DIV/0!</v>
      </c>
      <c r="D140" s="5"/>
      <c r="E140" s="5"/>
      <c r="F140" s="5"/>
      <c r="G140" s="5"/>
      <c r="H140" s="5"/>
      <c r="I140" s="5"/>
      <c r="J140" s="5"/>
    </row>
    <row r="141" spans="1:10" customForma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customForma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"/>
  <sheetViews>
    <sheetView topLeftCell="A119" zoomScaleNormal="100" workbookViewId="0">
      <selection activeCell="D62" sqref="D62"/>
    </sheetView>
  </sheetViews>
  <sheetFormatPr defaultColWidth="11.54296875" defaultRowHeight="14.5" x14ac:dyDescent="0.35"/>
  <cols>
    <col min="1" max="1" width="35.36328125" style="10" customWidth="1"/>
    <col min="2" max="2" width="17.26953125" style="10" customWidth="1"/>
    <col min="3" max="16384" width="11.54296875" style="10"/>
  </cols>
  <sheetData>
    <row r="1" spans="1:10" x14ac:dyDescent="0.3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243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15">
        <v>181</v>
      </c>
    </row>
    <row r="6" spans="1:10" x14ac:dyDescent="0.35">
      <c r="A6" s="2" t="s">
        <v>153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3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35">
      <c r="A8" s="2" t="s">
        <v>83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35">
      <c r="A9" s="2" t="s">
        <v>244</v>
      </c>
      <c r="B9" s="2">
        <v>0.1</v>
      </c>
      <c r="C9">
        <f>INDEX('[1]Component wise inventories'!B$2:B$170,MATCH($A9,'[1]Component wise inventories'!$A$2:$A$170,0))</f>
        <v>0</v>
      </c>
      <c r="D9">
        <f>INDEX('[1]Component wise inventories'!H$2:H$170,MATCH($A9,'[1]Component wise inventories'!$A$2:$A$170,0))</f>
        <v>0</v>
      </c>
      <c r="E9">
        <f>INDEX('[1]Component wise inventories'!I$2:I$170,MATCH($A9,'[1]Component wise inventories'!$A$2:$A$170,0))</f>
        <v>0</v>
      </c>
      <c r="F9">
        <f>E9</f>
        <v>0</v>
      </c>
      <c r="G9">
        <f>INDEX('[1]Component wise inventories'!J$2:J$170,MATCH($A9,'[1]Component wise inventories'!$A$2:$A$170,0))</f>
        <v>0</v>
      </c>
      <c r="H9">
        <f>INDEX('[1]Component wise inventories'!K$2:K$170,MATCH($A9,'[1]Component wise inventories'!$A$2:$A$170,0))</f>
        <v>0</v>
      </c>
      <c r="I9" t="e">
        <f t="shared" ref="I9" si="5">B9*F9*H9*B$1/C9/B$1</f>
        <v>#DIV/0!</v>
      </c>
      <c r="J9" t="e">
        <f>F9*B9*B$5*B$1/C9/1000</f>
        <v>#DIV/0!</v>
      </c>
    </row>
    <row r="10" spans="1:10" x14ac:dyDescent="0.35">
      <c r="A10" s="2" t="s">
        <v>245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3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35">
      <c r="A12" s="2" t="s">
        <v>155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35">
      <c r="I13" s="32" t="e">
        <f>SUM(I5:I12)</f>
        <v>#DIV/0!</v>
      </c>
    </row>
    <row r="14" spans="1:10" x14ac:dyDescent="0.35">
      <c r="A14" s="1" t="s">
        <v>243</v>
      </c>
      <c r="B14" s="1" t="s">
        <v>17</v>
      </c>
    </row>
    <row r="15" spans="1:10" x14ac:dyDescent="0.35">
      <c r="A15" s="2" t="s">
        <v>13</v>
      </c>
      <c r="B15" s="15">
        <v>201</v>
      </c>
    </row>
    <row r="16" spans="1:10" x14ac:dyDescent="0.3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35">
      <c r="A17" s="2" t="s">
        <v>83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3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35">
      <c r="I19" s="32">
        <f>SUM(I16:I18)</f>
        <v>0.62820833333333326</v>
      </c>
    </row>
    <row r="20" spans="1:10" x14ac:dyDescent="0.35">
      <c r="A20" s="1" t="s">
        <v>243</v>
      </c>
      <c r="B20" s="1" t="s">
        <v>23</v>
      </c>
    </row>
    <row r="21" spans="1:10" x14ac:dyDescent="0.35">
      <c r="A21" s="2" t="s">
        <v>13</v>
      </c>
      <c r="B21" s="15">
        <v>753</v>
      </c>
    </row>
    <row r="22" spans="1:10" x14ac:dyDescent="0.3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3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3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35">
      <c r="A25" s="2" t="s">
        <v>245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35">
      <c r="A26" s="2" t="s">
        <v>155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35">
      <c r="I27" s="32">
        <f>SUM(I22:I26)</f>
        <v>0.953287</v>
      </c>
    </row>
    <row r="28" spans="1:10" x14ac:dyDescent="0.35">
      <c r="A28" s="1" t="s">
        <v>243</v>
      </c>
      <c r="B28" s="1" t="s">
        <v>27</v>
      </c>
    </row>
    <row r="29" spans="1:10" x14ac:dyDescent="0.35">
      <c r="A29" s="2" t="s">
        <v>13</v>
      </c>
      <c r="B29" s="15">
        <v>171</v>
      </c>
    </row>
    <row r="30" spans="1:10" x14ac:dyDescent="0.3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3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3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0" x14ac:dyDescent="0.35">
      <c r="A33" s="2" t="s">
        <v>245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0" x14ac:dyDescent="0.35">
      <c r="A34" s="2" t="s">
        <v>155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0" x14ac:dyDescent="0.35">
      <c r="A35" s="33" t="s">
        <v>246</v>
      </c>
      <c r="B35" s="2">
        <v>2.5000000000000001E-2</v>
      </c>
      <c r="C35">
        <f>INDEX('[1]Component wise inventories'!B$2:B$190,MATCH($A35,'[1]Component wise inventories'!$A$2:$A$190,0))</f>
        <v>30</v>
      </c>
      <c r="D35">
        <f>INDEX('[1]Component wise inventories'!H$2:H$190,MATCH($A35,'[1]Component wise inventories'!$A$2:$A$190,0))</f>
        <v>0</v>
      </c>
      <c r="E35">
        <f>INDEX('[1]Component wise inventories'!I$2:I$190,MATCH($A35,'[1]Component wise inventories'!$A$2:$A$190,0))</f>
        <v>0</v>
      </c>
      <c r="F35">
        <f>E35</f>
        <v>0</v>
      </c>
      <c r="G35">
        <f>INDEX('[1]Component wise inventories'!J$2:J$190,MATCH($A35,'[1]Component wise inventories'!$A$2:$A$190,0))</f>
        <v>0</v>
      </c>
      <c r="H35">
        <f>INDEX('[1]Component wise inventories'!K$2:K$190,MATCH($A35,'[1]Component wise inventories'!$A$2:$A$190,0))</f>
        <v>0</v>
      </c>
      <c r="I35">
        <f t="shared" ref="I35" si="26">B35*F35*H35*B$1/C35/B$1</f>
        <v>0</v>
      </c>
      <c r="J35">
        <f>F35*B35*B$5*B$1/C35/1000</f>
        <v>0</v>
      </c>
    </row>
    <row r="36" spans="1:10" x14ac:dyDescent="0.35">
      <c r="I36" s="32">
        <f>SUM(I28:I35)</f>
        <v>1.9082869999999996</v>
      </c>
    </row>
    <row r="37" spans="1:10" x14ac:dyDescent="0.35">
      <c r="A37" s="1" t="s">
        <v>243</v>
      </c>
      <c r="B37" s="1" t="s">
        <v>39</v>
      </c>
    </row>
    <row r="38" spans="1:10" x14ac:dyDescent="0.35">
      <c r="A38" s="2" t="s">
        <v>13</v>
      </c>
      <c r="B38" s="15">
        <v>624.29999999999995</v>
      </c>
    </row>
    <row r="39" spans="1:10" x14ac:dyDescent="0.35">
      <c r="A39" s="2" t="s">
        <v>168</v>
      </c>
      <c r="B39" s="2">
        <v>1.4999999999999999E-2</v>
      </c>
      <c r="C39">
        <f>INDEX('[1]Component wise inventories'!B$2:B$170,MATCH($A39,'[1]Component wise inventories'!$A$2:$A$170,0))</f>
        <v>0</v>
      </c>
      <c r="D39">
        <f>INDEX('[1]Component wise inventories'!H$2:H$170,MATCH($A39,'[1]Component wise inventories'!$A$2:$A$170,0))</f>
        <v>0</v>
      </c>
      <c r="E39">
        <f>INDEX('[1]Component wise inventories'!I$2:I$170,MATCH($A39,'[1]Component wise inventories'!$A$2:$A$170,0))</f>
        <v>0</v>
      </c>
      <c r="F39">
        <f t="shared" ref="F39" si="27">E39</f>
        <v>0</v>
      </c>
      <c r="G39">
        <f>INDEX('[1]Component wise inventories'!J$2:J$170,MATCH($A39,'[1]Component wise inventories'!$A$2:$A$170,0))</f>
        <v>0</v>
      </c>
      <c r="H39">
        <f>INDEX('[1]Component wise inventories'!K$2:K$170,MATCH($A39,'[1]Component wise inventories'!$A$2:$A$170,0))</f>
        <v>0</v>
      </c>
      <c r="I39" t="e">
        <f>B39*F39*H39*B$1/C39/B$1</f>
        <v>#DIV/0!</v>
      </c>
      <c r="J39" t="e">
        <f t="shared" ref="J39" si="28">F39*B39*B$5*B$1/C39/1000</f>
        <v>#DIV/0!</v>
      </c>
    </row>
    <row r="40" spans="1:10" x14ac:dyDescent="0.35">
      <c r="A40" s="2" t="s">
        <v>155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0" x14ac:dyDescent="0.35">
      <c r="A41" s="2" t="s">
        <v>206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0" x14ac:dyDescent="0.35">
      <c r="A42" s="2" t="s">
        <v>247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0" x14ac:dyDescent="0.35">
      <c r="I43" s="32" t="e">
        <f>SUM(I39:I42)</f>
        <v>#DIV/0!</v>
      </c>
    </row>
    <row r="44" spans="1:10" x14ac:dyDescent="0.35">
      <c r="A44" s="1" t="s">
        <v>243</v>
      </c>
      <c r="B44" s="1" t="s">
        <v>41</v>
      </c>
    </row>
    <row r="45" spans="1:10" x14ac:dyDescent="0.35">
      <c r="A45" s="2" t="s">
        <v>13</v>
      </c>
      <c r="B45" s="15">
        <v>271.3</v>
      </c>
    </row>
    <row r="46" spans="1:10" x14ac:dyDescent="0.35">
      <c r="A46" s="2" t="s">
        <v>248</v>
      </c>
      <c r="B46" s="2">
        <v>0.02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 t="shared" ref="F46:F47" si="33"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s="34">
        <v>0</v>
      </c>
      <c r="J46" t="e">
        <f t="shared" ref="J46:J47" si="34">F46*B46*B$5*B$1/C46/1000</f>
        <v>#DIV/0!</v>
      </c>
    </row>
    <row r="47" spans="1:10" x14ac:dyDescent="0.35">
      <c r="A47" s="2" t="s">
        <v>155</v>
      </c>
      <c r="B47" s="2">
        <v>0.2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rockwool</v>
      </c>
      <c r="E47">
        <f>INDEX('[1]Component wise inventories'!I$2:I$170,MATCH($A47,'[1]Component wise inventories'!$A$2:$A$170,0))</f>
        <v>60</v>
      </c>
      <c r="F47">
        <f t="shared" si="33"/>
        <v>60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0.45199999999999996</v>
      </c>
      <c r="J47">
        <f t="shared" si="34"/>
        <v>4.3440000000000003</v>
      </c>
    </row>
    <row r="48" spans="1:10" x14ac:dyDescent="0.35">
      <c r="A48" s="2" t="s">
        <v>206</v>
      </c>
      <c r="B48" s="2">
        <v>0.26500000000000001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sand-lime brick</v>
      </c>
      <c r="E48">
        <f>INDEX('[1]Component wise inventories'!I$2:I$170,MATCH($A48,'[1]Component wise inventories'!$A$2:$A$170,0))</f>
        <v>1400</v>
      </c>
      <c r="F48">
        <f>E48</f>
        <v>1400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0.13800000000000001</v>
      </c>
      <c r="I48">
        <f t="shared" ref="I48" si="35">B48*F48*H48*B$1/C48/B$1</f>
        <v>0.85330000000000017</v>
      </c>
      <c r="J48">
        <f>F48*B48*B$5*B$1/C48/1000</f>
        <v>67.150999999999996</v>
      </c>
    </row>
    <row r="49" spans="1:10" x14ac:dyDescent="0.35">
      <c r="I49" s="32">
        <f>SUM(I46:I48)</f>
        <v>1.3053000000000001</v>
      </c>
    </row>
    <row r="50" spans="1:10" x14ac:dyDescent="0.35">
      <c r="A50" s="1" t="s">
        <v>243</v>
      </c>
      <c r="B50" s="1" t="s">
        <v>46</v>
      </c>
    </row>
    <row r="51" spans="1:10" x14ac:dyDescent="0.35">
      <c r="A51" s="2" t="s">
        <v>13</v>
      </c>
      <c r="B51" s="15">
        <v>204.1</v>
      </c>
    </row>
    <row r="52" spans="1:10" x14ac:dyDescent="0.35">
      <c r="A52" s="2" t="s">
        <v>25</v>
      </c>
      <c r="B52" s="2">
        <v>0.125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:F53" si="36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0.95499999999999996</v>
      </c>
      <c r="J52">
        <f t="shared" ref="J52:J53" si="37">F52*B52*B$5*B$1/C52/1000</f>
        <v>1.3574999999999999</v>
      </c>
    </row>
    <row r="53" spans="1:10" x14ac:dyDescent="0.35">
      <c r="A53" s="2" t="s">
        <v>206</v>
      </c>
      <c r="B53" s="2">
        <v>0.2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sand-lime brick</v>
      </c>
      <c r="E53">
        <f>INDEX('[1]Component wise inventories'!I$2:I$170,MATCH($A53,'[1]Component wise inventories'!$A$2:$A$170,0))</f>
        <v>1400</v>
      </c>
      <c r="F53">
        <f t="shared" si="36"/>
        <v>1400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0.13800000000000001</v>
      </c>
      <c r="I53">
        <f>B53*F53*H53*B$1/C53/B$1</f>
        <v>0.64400000000000002</v>
      </c>
      <c r="J53">
        <f t="shared" si="37"/>
        <v>50.68</v>
      </c>
    </row>
    <row r="54" spans="1:10" x14ac:dyDescent="0.35">
      <c r="A54" s="2" t="s">
        <v>246</v>
      </c>
      <c r="B54" s="2">
        <v>2.5000000000000001E-2</v>
      </c>
      <c r="C54">
        <f>INDEX('[1]Component wise inventories'!B$2:B$190,MATCH($A54,'[1]Component wise inventories'!$A$2:$A$190,0))</f>
        <v>30</v>
      </c>
      <c r="D54">
        <f>INDEX('[1]Component wise inventories'!H$2:H$190,MATCH($A54,'[1]Component wise inventories'!$A$2:$A$190,0))</f>
        <v>0</v>
      </c>
      <c r="E54">
        <f>INDEX('[1]Component wise inventories'!I$2:I$190,MATCH($A54,'[1]Component wise inventories'!$A$2:$A$190,0))</f>
        <v>0</v>
      </c>
      <c r="F54">
        <f>E54</f>
        <v>0</v>
      </c>
      <c r="G54">
        <f>INDEX('[1]Component wise inventories'!J$2:J$190,MATCH($A54,'[1]Component wise inventories'!$A$2:$A$190,0))</f>
        <v>0</v>
      </c>
      <c r="H54">
        <f>INDEX('[1]Component wise inventories'!K$2:K$190,MATCH($A54,'[1]Component wise inventories'!$A$2:$A$190,0))</f>
        <v>0</v>
      </c>
      <c r="I54">
        <f t="shared" ref="I54" si="38">B54*F54*H54*B$1/C54/B$1</f>
        <v>0</v>
      </c>
      <c r="J54">
        <f>F54*B54*B$5*B$1/C54/1000</f>
        <v>0</v>
      </c>
    </row>
    <row r="55" spans="1:10" x14ac:dyDescent="0.35">
      <c r="I55" s="32">
        <f>SUM(I52:I54)</f>
        <v>1.599</v>
      </c>
    </row>
    <row r="56" spans="1:10" x14ac:dyDescent="0.35">
      <c r="A56" s="1" t="s">
        <v>243</v>
      </c>
      <c r="B56" s="1" t="s">
        <v>48</v>
      </c>
    </row>
    <row r="57" spans="1:10" x14ac:dyDescent="0.35">
      <c r="A57" s="2" t="s">
        <v>13</v>
      </c>
      <c r="B57" s="15">
        <v>667</v>
      </c>
    </row>
    <row r="58" spans="1:10" x14ac:dyDescent="0.35">
      <c r="A58" s="2" t="s">
        <v>206</v>
      </c>
      <c r="B58" s="2">
        <v>0.14499999999999999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sand-lime brick</v>
      </c>
      <c r="E58">
        <f>INDEX('[1]Component wise inventories'!I$2:I$170,MATCH($A58,'[1]Component wise inventories'!$A$2:$A$170,0))</f>
        <v>1400</v>
      </c>
      <c r="F58">
        <f t="shared" ref="F58" si="39">E58</f>
        <v>1400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0.13800000000000001</v>
      </c>
      <c r="I58">
        <f>B58*F58*H58*B$1/C58/B$1</f>
        <v>0.46690000000000004</v>
      </c>
      <c r="J58">
        <f t="shared" ref="J58" si="40">F58*B58*B$5*B$1/C58/1000</f>
        <v>36.743000000000002</v>
      </c>
    </row>
    <row r="59" spans="1:10" x14ac:dyDescent="0.35">
      <c r="C59"/>
      <c r="D59"/>
      <c r="E59"/>
      <c r="F59"/>
      <c r="G59"/>
      <c r="H59"/>
      <c r="I59" s="32">
        <f>SUM(I58:I58)</f>
        <v>0.46690000000000004</v>
      </c>
      <c r="J59"/>
    </row>
    <row r="60" spans="1:10" x14ac:dyDescent="0.35">
      <c r="A60" s="1" t="s">
        <v>243</v>
      </c>
      <c r="B60" s="1" t="s">
        <v>49</v>
      </c>
    </row>
    <row r="61" spans="1:10" x14ac:dyDescent="0.35">
      <c r="A61" s="2" t="s">
        <v>13</v>
      </c>
      <c r="B61" s="15">
        <v>199</v>
      </c>
    </row>
    <row r="62" spans="1:10" x14ac:dyDescent="0.35">
      <c r="A62" s="2" t="s">
        <v>169</v>
      </c>
      <c r="B62" s="2">
        <v>0.2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civil engineering concrete (without reinforcement)</v>
      </c>
      <c r="E62">
        <f>INDEX('[1]Component wise inventories'!I$2:I$170,MATCH($A62,'[1]Component wise inventories'!$A$2:$A$170,0))</f>
        <v>2350</v>
      </c>
      <c r="F62">
        <f t="shared" ref="F62" si="41">E62</f>
        <v>2350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1.4E-2</v>
      </c>
      <c r="I62">
        <f>B62*F62*H62*B$1/C62/B$1</f>
        <v>0.10966666666666666</v>
      </c>
      <c r="J62">
        <f t="shared" ref="J62" si="42">F62*B62*B$5*B$1/C62/1000</f>
        <v>85.07</v>
      </c>
    </row>
    <row r="63" spans="1:10" x14ac:dyDescent="0.35">
      <c r="C63"/>
      <c r="D63"/>
      <c r="E63"/>
      <c r="F63"/>
      <c r="G63"/>
      <c r="H63"/>
      <c r="I63" s="32">
        <f>SUM(I62:I62)</f>
        <v>0.10966666666666666</v>
      </c>
      <c r="J63"/>
    </row>
    <row r="64" spans="1:10" x14ac:dyDescent="0.35">
      <c r="A64" s="1" t="s">
        <v>243</v>
      </c>
      <c r="B64" s="1" t="s">
        <v>52</v>
      </c>
    </row>
    <row r="65" spans="1:10" x14ac:dyDescent="0.35">
      <c r="A65" s="2" t="s">
        <v>13</v>
      </c>
      <c r="B65" s="15">
        <v>323</v>
      </c>
      <c r="E65"/>
      <c r="F65"/>
    </row>
    <row r="66" spans="1:10" x14ac:dyDescent="0.35">
      <c r="A66" s="2" t="s">
        <v>44</v>
      </c>
      <c r="B66" s="2">
        <v>5.0000000000000001E-3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4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2.3895833333333335E-2</v>
      </c>
      <c r="J66">
        <f t="shared" ref="J66" si="44">F66*B66*B$5*B$1/C66/1000</f>
        <v>1.67425</v>
      </c>
    </row>
    <row r="67" spans="1:10" x14ac:dyDescent="0.35">
      <c r="A67" s="2" t="s">
        <v>201</v>
      </c>
      <c r="B67" s="2">
        <v>2.5000000000000001E-2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 t="shared" ref="I67" si="45">B67*F67*H67*B$1/C67/B$1</f>
        <v>0.11947916666666666</v>
      </c>
      <c r="J67">
        <f>F67*B67*B$5*B$1/C67/1000</f>
        <v>8.3712499999999999</v>
      </c>
    </row>
    <row r="68" spans="1:10" x14ac:dyDescent="0.35">
      <c r="A68" s="2" t="s">
        <v>249</v>
      </c>
      <c r="B68" s="2">
        <v>2.1999999999999999E-2</v>
      </c>
      <c r="C68">
        <f>INDEX('[1]Component wise inventories'!B$2:B$170,MATCH($A68,'[1]Component wise inventories'!$A$2:$A$170,0))</f>
        <v>0</v>
      </c>
      <c r="D68">
        <f>INDEX('[1]Component wise inventories'!H$2:H$170,MATCH($A68,'[1]Component wise inventories'!$A$2:$A$170,0))</f>
        <v>0</v>
      </c>
      <c r="E68">
        <f>INDEX('[1]Component wise inventories'!I$2:I$170,MATCH($A68,'[1]Component wise inventories'!$A$2:$A$170,0))</f>
        <v>0</v>
      </c>
      <c r="F68">
        <f t="shared" ref="F68" si="46">E68</f>
        <v>0</v>
      </c>
      <c r="G68">
        <f>INDEX('[1]Component wise inventories'!J$2:J$170,MATCH($A68,'[1]Component wise inventories'!$A$2:$A$170,0))</f>
        <v>0</v>
      </c>
      <c r="H68">
        <f>INDEX('[1]Component wise inventories'!K$2:K$170,MATCH($A68,'[1]Component wise inventories'!$A$2:$A$170,0))</f>
        <v>0</v>
      </c>
      <c r="I68" t="e">
        <f>B68*F68*H68*B$1/C68/B$1</f>
        <v>#DIV/0!</v>
      </c>
      <c r="J68" t="e">
        <f t="shared" ref="J68" si="47">F68*B68*B$5*B$1/C68/1000</f>
        <v>#DIV/0!</v>
      </c>
    </row>
    <row r="69" spans="1:10" x14ac:dyDescent="0.35">
      <c r="A69" s="2" t="s">
        <v>250</v>
      </c>
      <c r="B69" s="2">
        <v>0.22</v>
      </c>
      <c r="C69">
        <f>INDEX('[1]Component wise inventories'!B$2:B$170,MATCH($A69,'[1]Component wise inventories'!$A$2:$A$170,0))</f>
        <v>0</v>
      </c>
      <c r="D69">
        <f>INDEX('[1]Component wise inventories'!H$2:H$170,MATCH($A69,'[1]Component wise inventories'!$A$2:$A$170,0))</f>
        <v>0</v>
      </c>
      <c r="E69">
        <f>INDEX('[1]Component wise inventories'!I$2:I$170,MATCH($A69,'[1]Component wise inventories'!$A$2:$A$170,0))</f>
        <v>0</v>
      </c>
      <c r="F69" s="34">
        <v>45</v>
      </c>
      <c r="G69">
        <f>INDEX('[1]Component wise inventories'!J$2:J$170,MATCH($A69,'[1]Component wise inventories'!$A$2:$A$170,0))</f>
        <v>0</v>
      </c>
      <c r="H69">
        <f>INDEX('[1]Component wise inventories'!K$2:K$170,MATCH($A69,'[1]Component wise inventories'!$A$2:$A$170,0))</f>
        <v>0</v>
      </c>
      <c r="I69" t="e">
        <f t="shared" ref="I69" si="48">B69*F69*H69*B$1/C69/B$1</f>
        <v>#DIV/0!</v>
      </c>
      <c r="J69" t="e">
        <f>F69*B69*B$5*B$1/C69/1000</f>
        <v>#DIV/0!</v>
      </c>
    </row>
    <row r="70" spans="1:10" x14ac:dyDescent="0.35">
      <c r="A70" s="2" t="s">
        <v>109</v>
      </c>
      <c r="B70" s="2">
        <v>2.7E-2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Solid wood spruce / fir / larch, air dried, planed</v>
      </c>
      <c r="E70">
        <f>INDEX('[1]Component wise inventories'!I$2:I$170,MATCH($A70,'[1]Component wise inventories'!$A$2:$A$170,0))</f>
        <v>485</v>
      </c>
      <c r="F70">
        <f t="shared" ref="F70:F71" si="49">E70</f>
        <v>485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>B70*F70*H70*B$1/C70/B$1</f>
        <v>5.45625E-2</v>
      </c>
      <c r="J70">
        <f t="shared" ref="J70:J71" si="50">F70*B70*B$5*B$1/C70/1000</f>
        <v>4.7403900000000005</v>
      </c>
    </row>
    <row r="71" spans="1:10" x14ac:dyDescent="0.35">
      <c r="A71" s="2" t="s">
        <v>174</v>
      </c>
      <c r="B71" s="2">
        <v>0.03</v>
      </c>
      <c r="C71">
        <f>INDEX('[1]Component wise inventories'!B$2:B$170,MATCH($A71,'[1]Component wise inventories'!$A$2:$A$170,0))</f>
        <v>30</v>
      </c>
      <c r="D71">
        <f>INDEX('[1]Component wise inventories'!H$2:H$170,MATCH($A71,'[1]Component wise inventories'!$A$2:$A$170,0))</f>
        <v>0</v>
      </c>
      <c r="E71">
        <f>INDEX('[1]Component wise inventories'!I$2:I$170,MATCH($A71,'[1]Component wise inventories'!$A$2:$A$170,0))</f>
        <v>0</v>
      </c>
      <c r="F71">
        <f t="shared" si="49"/>
        <v>0</v>
      </c>
      <c r="G71">
        <f>INDEX('[1]Component wise inventories'!J$2:J$170,MATCH($A71,'[1]Component wise inventories'!$A$2:$A$170,0))</f>
        <v>0</v>
      </c>
      <c r="H71">
        <f>INDEX('[1]Component wise inventories'!K$2:K$170,MATCH($A71,'[1]Component wise inventories'!$A$2:$A$170,0))</f>
        <v>0</v>
      </c>
      <c r="I71">
        <f>B71*F71*H71*B$1/C71/B$1</f>
        <v>0</v>
      </c>
      <c r="J71">
        <f t="shared" si="50"/>
        <v>0</v>
      </c>
    </row>
    <row r="72" spans="1:10" x14ac:dyDescent="0.35">
      <c r="A72" s="2" t="s">
        <v>251</v>
      </c>
      <c r="B72" s="2">
        <v>0.06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 t="shared" ref="I72" si="51">B72*F72*H72*B$1/C72/B$1</f>
        <v>0.41924</v>
      </c>
      <c r="J72">
        <f>F72*B72*B$5*B$1/C72/1000</f>
        <v>10.208399999999999</v>
      </c>
    </row>
    <row r="73" spans="1:10" x14ac:dyDescent="0.35">
      <c r="I73" s="32" t="e">
        <f>SUM(I65:I72)</f>
        <v>#DIV/0!</v>
      </c>
    </row>
    <row r="74" spans="1:10" x14ac:dyDescent="0.35">
      <c r="A74" s="1" t="s">
        <v>243</v>
      </c>
      <c r="B74" s="1" t="s">
        <v>54</v>
      </c>
    </row>
    <row r="75" spans="1:10" x14ac:dyDescent="0.35">
      <c r="A75" s="2" t="s">
        <v>13</v>
      </c>
      <c r="B75" s="15">
        <v>90</v>
      </c>
    </row>
    <row r="76" spans="1:10" x14ac:dyDescent="0.35">
      <c r="A76" s="2" t="s">
        <v>153</v>
      </c>
      <c r="B76" s="2">
        <v>1E-3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Bitumen emulsion, 1 coat</v>
      </c>
      <c r="E76">
        <f>INDEX('[1]Component wise inventories'!I$2:I$170,MATCH($A76,'[1]Component wise inventories'!$A$2:$A$170,0))</f>
        <v>0.25</v>
      </c>
      <c r="F76">
        <f t="shared" ref="F76" si="52">E76</f>
        <v>0.25</v>
      </c>
      <c r="G76" t="str">
        <f>INDEX('[1]Component wise inventories'!J$2:J$170,MATCH($A76,'[1]Component wise inventories'!$A$2:$A$170,0))</f>
        <v xml:space="preserve">m2 </v>
      </c>
      <c r="H76">
        <f>INDEX('[1]Component wise inventories'!K$2:K$170,MATCH($A76,'[1]Component wise inventories'!$A$2:$A$170,0))</f>
        <v>0.70599999999999996</v>
      </c>
      <c r="I76">
        <f>B76*F76*H76*B$1/C76/B$1</f>
        <v>2.9416666666666663E-6</v>
      </c>
      <c r="J76">
        <f t="shared" ref="J76" si="53">F76*B76*B$5*B$1/C76/1000</f>
        <v>4.5249999999999995E-5</v>
      </c>
    </row>
    <row r="77" spans="1:10" x14ac:dyDescent="0.35">
      <c r="A77" s="2" t="s">
        <v>208</v>
      </c>
      <c r="B77" s="2">
        <v>0.05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cement plaster</v>
      </c>
      <c r="E77">
        <f>INDEX('[1]Component wise inventories'!I$2:I$170,MATCH($A77,'[1]Component wise inventories'!$A$2:$A$170,0))</f>
        <v>1550</v>
      </c>
      <c r="F77">
        <f>E77</f>
        <v>1550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0.26900000000000002</v>
      </c>
      <c r="I77">
        <f t="shared" ref="I77" si="54">B77*F77*H77*B$1/C77/B$1</f>
        <v>0.69491666666666663</v>
      </c>
      <c r="J77">
        <f>F77*B77*B$5*B$1/C77/1000</f>
        <v>28.055</v>
      </c>
    </row>
    <row r="78" spans="1:10" x14ac:dyDescent="0.35">
      <c r="A78" s="2" t="s">
        <v>24</v>
      </c>
      <c r="B78" s="2">
        <v>0.25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:F79" si="55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0.13708333333333333</v>
      </c>
      <c r="J78">
        <f t="shared" ref="J78:J79" si="56">F78*B78*B$5*B$1/C78/1000</f>
        <v>106.33750000000001</v>
      </c>
    </row>
    <row r="79" spans="1:10" x14ac:dyDescent="0.35">
      <c r="A79" s="2" t="s">
        <v>173</v>
      </c>
      <c r="B79" s="2">
        <v>0.155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broken gravel</v>
      </c>
      <c r="E79">
        <f>INDEX('[1]Component wise inventories'!I$2:I$170,MATCH($A79,'[1]Component wise inventories'!$A$2:$A$170,0))</f>
        <v>2000</v>
      </c>
      <c r="F79">
        <f t="shared" si="55"/>
        <v>2000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1.2999999999999999E-2</v>
      </c>
      <c r="I79">
        <f>B79*F79*H79*B$1/C79/B$1</f>
        <v>6.7166666666666666E-2</v>
      </c>
      <c r="J79">
        <f t="shared" si="56"/>
        <v>56.11</v>
      </c>
    </row>
    <row r="80" spans="1:10" x14ac:dyDescent="0.35">
      <c r="A80" s="2" t="s">
        <v>155</v>
      </c>
      <c r="B80" s="2">
        <v>7.4999999999999997E-2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>
        <f>INDEX('[1]Component wise inventories'!I$2:I$170,MATCH($A80,'[1]Component wise inventories'!$A$2:$A$170,0))</f>
        <v>60</v>
      </c>
      <c r="F80">
        <f>E80</f>
        <v>60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 t="shared" ref="I80" si="57">B80*F80*H80*B$1/C80/B$1</f>
        <v>0.16949999999999996</v>
      </c>
      <c r="J80">
        <f>F80*B80*B$5*B$1/C80/1000</f>
        <v>1.629</v>
      </c>
    </row>
    <row r="81" spans="1:11" x14ac:dyDescent="0.35">
      <c r="A81"/>
      <c r="B81"/>
      <c r="I81" s="32">
        <f>SUM(I76:I80)</f>
        <v>1.0686696083333334</v>
      </c>
    </row>
    <row r="82" spans="1:11" x14ac:dyDescent="0.35">
      <c r="A82" s="1" t="s">
        <v>243</v>
      </c>
      <c r="B82" s="1" t="s">
        <v>220</v>
      </c>
    </row>
    <row r="83" spans="1:11" x14ac:dyDescent="0.35">
      <c r="A83" s="1" t="s">
        <v>252</v>
      </c>
      <c r="B83" s="1">
        <v>3.64</v>
      </c>
      <c r="C83">
        <f>INDEX('[1]Component wise inventories'!B$2:B$170,MATCH($A83,'[1]Component wise inventories'!$A$2:$A$170,0))</f>
        <v>0</v>
      </c>
      <c r="D83">
        <f>INDEX('[1]Component wise inventories'!H$2:H$170,MATCH($A83,'[1]Component wise inventories'!$A$2:$A$170,0))</f>
        <v>0</v>
      </c>
      <c r="E83">
        <f>INDEX('[1]Component wise inventories'!I$2:I$170,MATCH($A83,'[1]Component wise inventories'!$A$2:$A$170,0))</f>
        <v>0</v>
      </c>
      <c r="F83">
        <f t="shared" ref="F83" si="58">E83</f>
        <v>0</v>
      </c>
      <c r="G83">
        <f>INDEX('[1]Component wise inventories'!J$2:J$170,MATCH($A83,'[1]Component wise inventories'!$A$2:$A$170,0))</f>
        <v>0</v>
      </c>
      <c r="H83">
        <f>INDEX('[1]Component wise inventories'!K$2:K$170,MATCH($A83,'[1]Component wise inventories'!$A$2:$A$170,0))</f>
        <v>0</v>
      </c>
      <c r="I83" t="e">
        <f>B83*F83*H83*B$1/C83/B$1</f>
        <v>#DIV/0!</v>
      </c>
      <c r="J83" t="e">
        <f t="shared" ref="J83" si="59">F83*B83*B$5*B$1/C83/1000</f>
        <v>#DIV/0!</v>
      </c>
    </row>
    <row r="84" spans="1:11" x14ac:dyDescent="0.35">
      <c r="C84"/>
      <c r="D84"/>
      <c r="E84"/>
      <c r="F84"/>
      <c r="G84"/>
      <c r="H84"/>
      <c r="I84" s="32" t="e">
        <f>SUM(I83:I83)</f>
        <v>#DIV/0!</v>
      </c>
      <c r="J84"/>
    </row>
    <row r="85" spans="1:11" x14ac:dyDescent="0.35">
      <c r="A85" s="1" t="s">
        <v>243</v>
      </c>
      <c r="B85" s="1" t="s">
        <v>253</v>
      </c>
    </row>
    <row r="86" spans="1:11" x14ac:dyDescent="0.35">
      <c r="A86" s="1" t="s">
        <v>13</v>
      </c>
      <c r="B86" s="1">
        <v>19.2</v>
      </c>
    </row>
    <row r="87" spans="1:11" x14ac:dyDescent="0.35">
      <c r="A87" s="15" t="s">
        <v>241</v>
      </c>
      <c r="B87" s="1"/>
      <c r="C87">
        <f>INDEX('[1]Component wise inventories'!B$2:B$203,MATCH($A87,'[1]Component wise inventories'!$A$2:$A$203,0))</f>
        <v>30</v>
      </c>
      <c r="D87" t="str">
        <f>INDEX('[1]Component wise inventories'!H$2:H$203,MATCH($A87,'[1]Component wise inventories'!$A$2:$A$203,0))</f>
        <v>Exterior door, wood, glass insert</v>
      </c>
      <c r="E87" t="str">
        <f>INDEX('[1]Component wise inventories'!I$2:I$203,MATCH($A87,'[1]Component wise inventories'!$A$2:$A$203,0))</f>
        <v xml:space="preserve">- </v>
      </c>
      <c r="F87" t="str">
        <f>E87</f>
        <v xml:space="preserve">- </v>
      </c>
      <c r="G87" t="str">
        <f>INDEX('[1]Component wise inventories'!J$2:J$203,MATCH($A87,'[1]Component wise inventories'!$A$2:$A$203,0))</f>
        <v xml:space="preserve">m2 </v>
      </c>
      <c r="H87">
        <f>INDEX('[1]Component wise inventories'!K$2:K$203,MATCH($A87,'[1]Component wise inventories'!$A$2:$A$203,0))</f>
        <v>97.7</v>
      </c>
      <c r="I87" s="21">
        <f>H87*B$1/C87/B$1*B86/B103</f>
        <v>5.5828571428571429E-2</v>
      </c>
    </row>
    <row r="88" spans="1:11" x14ac:dyDescent="0.35">
      <c r="A88" s="1"/>
      <c r="B88" s="1"/>
    </row>
    <row r="89" spans="1:11" x14ac:dyDescent="0.35">
      <c r="A89" s="1" t="s">
        <v>243</v>
      </c>
      <c r="B89" s="1" t="s">
        <v>254</v>
      </c>
    </row>
    <row r="90" spans="1:11" x14ac:dyDescent="0.35">
      <c r="A90" s="1" t="s">
        <v>13</v>
      </c>
      <c r="B90" s="1">
        <v>11.8</v>
      </c>
    </row>
    <row r="91" spans="1:11" x14ac:dyDescent="0.35">
      <c r="A91" s="15" t="s">
        <v>62</v>
      </c>
      <c r="B91" s="1"/>
      <c r="C91">
        <f>INDEX('[1]Component wise inventories'!B$2:B$203,MATCH($A91,'[1]Component wise inventories'!$A$2:$A$203,0))</f>
        <v>30</v>
      </c>
      <c r="D91" t="str">
        <f>INDEX('[1]Component wise inventories'!H$2:H$203,MATCH($A91,'[1]Component wise inventories'!$A$2:$A$203,0))</f>
        <v>Exterior door, wood, aluminium-clad</v>
      </c>
      <c r="E91" t="str">
        <f>INDEX('[1]Component wise inventories'!I$2:I$203,MATCH($A91,'[1]Component wise inventories'!$A$2:$A$203,0))</f>
        <v xml:space="preserve">- </v>
      </c>
      <c r="F91" t="str">
        <f>E91</f>
        <v xml:space="preserve">- </v>
      </c>
      <c r="G91" t="str">
        <f>INDEX('[1]Component wise inventories'!J$2:J$203,MATCH($A91,'[1]Component wise inventories'!$A$2:$A$203,0))</f>
        <v xml:space="preserve">m2 </v>
      </c>
      <c r="H91">
        <f>INDEX('[1]Component wise inventories'!K$2:K$203,MATCH($A91,'[1]Component wise inventories'!$A$2:$A$203,0))</f>
        <v>77.599999999999994</v>
      </c>
      <c r="I91" s="21">
        <f>H91*B$1/C91/B$1*B90/B103</f>
        <v>2.7252380952380952E-2</v>
      </c>
    </row>
    <row r="92" spans="1:11" x14ac:dyDescent="0.35">
      <c r="A92"/>
      <c r="B92"/>
    </row>
    <row r="93" spans="1:11" x14ac:dyDescent="0.35">
      <c r="A93" s="1" t="s">
        <v>243</v>
      </c>
      <c r="B93" s="1" t="s">
        <v>209</v>
      </c>
    </row>
    <row r="94" spans="1:11" x14ac:dyDescent="0.35">
      <c r="A94" s="1" t="s">
        <v>64</v>
      </c>
      <c r="B94" s="1">
        <v>69</v>
      </c>
    </row>
    <row r="95" spans="1:11" x14ac:dyDescent="0.35">
      <c r="A95" s="1" t="s">
        <v>255</v>
      </c>
      <c r="B95" s="1"/>
      <c r="C95">
        <f>INDEX('[1]Component wise inventories'!B$2:B$193,MATCH($A95,'[1]Component wise inventories'!$A$2:$A$189,0))</f>
        <v>30</v>
      </c>
      <c r="D95" t="str">
        <f>INDEX('[1]Component wise inventories'!H$2:H$193,MATCH($A95,'[1]Component wise inventories'!$A$2:$A$189,0))</f>
        <v>'window frame production, wood-metal, U=1.6 W/m2K' (kilogram, RoW, None)</v>
      </c>
      <c r="E95">
        <f>INDEX('[1]Component wise inventories'!I$2:I$193,MATCH($A95,'[1]Component wise inventories'!$A$2:$A$189,0))</f>
        <v>83.4</v>
      </c>
      <c r="F95">
        <f>E95</f>
        <v>83.4</v>
      </c>
      <c r="G95" t="str">
        <f>INDEX('[1]Component wise inventories'!J$2:J$193,MATCH($A95,'[1]Component wise inventories'!$A$2:$A$189,0))</f>
        <v>kg</v>
      </c>
      <c r="H95">
        <f>INDEX('[1]Component wise inventories'!K$2:K$193,MATCH($A95,'[1]Component wise inventories'!$A$2:$A$189,0))</f>
        <v>0.13719999999999999</v>
      </c>
      <c r="I95">
        <f>F95*H95*B$1/C95/B$1*K95</f>
        <v>7.6283199999999995E-2</v>
      </c>
      <c r="J95"/>
      <c r="K95" s="26">
        <v>0.2</v>
      </c>
    </row>
    <row r="96" spans="1:11" x14ac:dyDescent="0.35">
      <c r="C96">
        <v>30</v>
      </c>
      <c r="D96" t="s">
        <v>133</v>
      </c>
      <c r="E96" t="s">
        <v>128</v>
      </c>
      <c r="F96" t="s">
        <v>128</v>
      </c>
      <c r="G96" t="s">
        <v>129</v>
      </c>
      <c r="H96" s="25">
        <v>58</v>
      </c>
      <c r="I96">
        <f>H96*B$1/C96/B$1*K96</f>
        <v>1.5466666666666669</v>
      </c>
      <c r="J96"/>
      <c r="K96" s="26">
        <v>0.8</v>
      </c>
    </row>
    <row r="97" spans="1:11" x14ac:dyDescent="0.35">
      <c r="A97" s="1" t="s">
        <v>243</v>
      </c>
      <c r="B97" s="1" t="s">
        <v>210</v>
      </c>
      <c r="C97" s="12"/>
      <c r="D97" s="12"/>
      <c r="E97" s="12"/>
      <c r="F97" s="12"/>
      <c r="G97" s="12"/>
      <c r="H97" s="12"/>
      <c r="I97" s="21">
        <f>SUM(I95:I96)</f>
        <v>1.6229498666666669</v>
      </c>
      <c r="J97" s="12"/>
      <c r="K97" s="12"/>
    </row>
    <row r="98" spans="1:11" x14ac:dyDescent="0.35">
      <c r="A98" s="1" t="s">
        <v>64</v>
      </c>
      <c r="B98" s="1">
        <v>151</v>
      </c>
    </row>
    <row r="99" spans="1:11" x14ac:dyDescent="0.35">
      <c r="A99" s="1" t="s">
        <v>256</v>
      </c>
      <c r="B99" s="1"/>
      <c r="C99">
        <f>INDEX('[1]Component wise inventories'!B$2:B$193,MATCH($A99,'[1]Component wise inventories'!$A$2:$A$189,0))</f>
        <v>30</v>
      </c>
      <c r="D99" t="str">
        <f>INDEX('[1]Component wise inventories'!H$2:H$193,MATCH($A99,'[1]Component wise inventories'!$A$2:$A$189,0))</f>
        <v>'window frame production, wood-metal, U=1.6 W/m2K' (kilogram, RoW, None)</v>
      </c>
      <c r="E99">
        <f>INDEX('[1]Component wise inventories'!I$2:I$193,MATCH($A99,'[1]Component wise inventories'!$A$2:$A$189,0))</f>
        <v>83.4</v>
      </c>
      <c r="F99">
        <f>E99</f>
        <v>83.4</v>
      </c>
      <c r="G99" t="str">
        <f>INDEX('[1]Component wise inventories'!J$2:J$193,MATCH($A99,'[1]Component wise inventories'!$A$2:$A$189,0))</f>
        <v>kg</v>
      </c>
      <c r="H99">
        <f>INDEX('[1]Component wise inventories'!K$2:K$193,MATCH($A99,'[1]Component wise inventories'!$A$2:$A$189,0))</f>
        <v>0.13719999999999999</v>
      </c>
      <c r="I99">
        <f>F99*H99*B$1/C99/B$1*K99</f>
        <v>7.6283199999999995E-2</v>
      </c>
      <c r="J99"/>
      <c r="K99" s="26">
        <v>0.2</v>
      </c>
    </row>
    <row r="100" spans="1:11" x14ac:dyDescent="0.35">
      <c r="C100">
        <v>30</v>
      </c>
      <c r="D100" t="s">
        <v>282</v>
      </c>
      <c r="E100" s="35" t="s">
        <v>128</v>
      </c>
      <c r="F100" s="35" t="s">
        <v>128</v>
      </c>
      <c r="G100" t="s">
        <v>129</v>
      </c>
      <c r="H100" s="25">
        <v>43.7</v>
      </c>
      <c r="I100">
        <f>H100*B$1/C100/B$1*K100</f>
        <v>1.1653333333333336</v>
      </c>
      <c r="J100"/>
      <c r="K100" s="26">
        <v>0.8</v>
      </c>
    </row>
    <row r="101" spans="1:11" x14ac:dyDescent="0.35">
      <c r="A101" s="1" t="s">
        <v>243</v>
      </c>
      <c r="B101" s="1" t="s">
        <v>66</v>
      </c>
      <c r="C101" s="12"/>
      <c r="D101" s="12"/>
      <c r="E101" s="12"/>
      <c r="F101" s="12"/>
      <c r="G101" s="12"/>
      <c r="H101" s="12"/>
      <c r="I101" s="21">
        <f>SUM(I99:I100)</f>
        <v>1.2416165333333335</v>
      </c>
      <c r="J101" s="12"/>
      <c r="K101" s="12"/>
    </row>
    <row r="102" spans="1:11" x14ac:dyDescent="0.35">
      <c r="A102" s="1" t="s">
        <v>67</v>
      </c>
      <c r="B102" s="1">
        <v>10</v>
      </c>
    </row>
    <row r="103" spans="1:11" x14ac:dyDescent="0.35">
      <c r="A103" s="1" t="s">
        <v>68</v>
      </c>
      <c r="B103" s="1">
        <v>1120</v>
      </c>
    </row>
    <row r="104" spans="1:11" x14ac:dyDescent="0.35">
      <c r="A104" s="1" t="s">
        <v>69</v>
      </c>
      <c r="B104"/>
      <c r="C104"/>
      <c r="D104" t="str">
        <f>INDEX('[1]Component wise inventories'!H$2:H$193,MATCH($A104,'[1]Component wise inventories'!$A$2:$A$189,0))</f>
        <v>'market for electricity, low voltage'</v>
      </c>
      <c r="E104">
        <f>INDEX('[1]Component wise inventories'!I$2:I$193,MATCH($A104,'[1]Component wise inventories'!$A$2:$A$189,0))</f>
        <v>0</v>
      </c>
      <c r="F104">
        <f>E104</f>
        <v>0</v>
      </c>
      <c r="G104" t="str">
        <f>INDEX('[1]Component wise inventories'!J$2:J$193,MATCH($A104,'[1]Component wise inventories'!$A$2:$A$189,0))</f>
        <v>kWh</v>
      </c>
      <c r="H104">
        <f>INDEX('[1]Component wise inventories'!K$2:K$193,MATCH($A104,'[1]Component wise inventories'!$A$2:$A$189,0))</f>
        <v>4.4990000000000002E-2</v>
      </c>
      <c r="I104" s="21">
        <f>H104*B102*3500/B103</f>
        <v>1.4059375000000001</v>
      </c>
    </row>
    <row r="105" spans="1:11" x14ac:dyDescent="0.35">
      <c r="A105" s="1"/>
      <c r="B105" s="1"/>
    </row>
    <row r="106" spans="1:11" x14ac:dyDescent="0.35">
      <c r="A106" s="1"/>
      <c r="B106" s="1"/>
    </row>
    <row r="107" spans="1:11" x14ac:dyDescent="0.35">
      <c r="A107" s="1" t="s">
        <v>243</v>
      </c>
      <c r="B107" s="1" t="s">
        <v>70</v>
      </c>
    </row>
    <row r="108" spans="1:11" x14ac:dyDescent="0.35">
      <c r="A108" s="1" t="s">
        <v>71</v>
      </c>
      <c r="B108" s="1">
        <v>20.8</v>
      </c>
    </row>
    <row r="109" spans="1:11" x14ac:dyDescent="0.35">
      <c r="A109" s="1" t="s">
        <v>72</v>
      </c>
      <c r="B109" s="18" t="s">
        <v>257</v>
      </c>
    </row>
    <row r="110" spans="1:11" x14ac:dyDescent="0.35">
      <c r="A110" s="1" t="s">
        <v>74</v>
      </c>
      <c r="B110" s="4" t="s">
        <v>225</v>
      </c>
      <c r="C110"/>
      <c r="D110" t="e">
        <f>INDEX('[1]Component wise inventories'!H$2:H$203,MATCH($B110,'[1]Component wise inventories'!$A$2:$A$203,0))</f>
        <v>#N/A</v>
      </c>
      <c r="E110" t="e">
        <f>INDEX('[1]Component wise inventories'!I$2:I$203,MATCH($B110,'[1]Component wise inventories'!$A$2:$A$203,0))</f>
        <v>#N/A</v>
      </c>
      <c r="F110" t="e">
        <f>E110</f>
        <v>#N/A</v>
      </c>
      <c r="G110" t="e">
        <f>INDEX('[1]Component wise inventories'!J$2:J$203,MATCH($B110,'[1]Component wise inventories'!$A$2:$A$203,0))</f>
        <v>#N/A</v>
      </c>
      <c r="H110" t="e">
        <f>INDEX('[1]Component wise inventories'!K$2:K$203,MATCH($B110,'[1]Component wise inventories'!$A$2:$A$203,0))</f>
        <v>#N/A</v>
      </c>
      <c r="I110" s="21" t="e">
        <f>H110*B108</f>
        <v>#N/A</v>
      </c>
    </row>
    <row r="111" spans="1:11" x14ac:dyDescent="0.35">
      <c r="A111" s="1"/>
      <c r="B111" s="1"/>
    </row>
    <row r="112" spans="1:11" x14ac:dyDescent="0.35">
      <c r="A112" s="1"/>
      <c r="B112" s="1"/>
    </row>
    <row r="113" spans="1:10" x14ac:dyDescent="0.35">
      <c r="A113" s="1" t="s">
        <v>243</v>
      </c>
      <c r="B113" s="1" t="s">
        <v>76</v>
      </c>
      <c r="C113"/>
      <c r="D113"/>
      <c r="E113"/>
      <c r="F113"/>
      <c r="G113"/>
      <c r="H113"/>
      <c r="J113" t="e">
        <f>SUM(J19:J112)*50*2</f>
        <v>#DIV/0!</v>
      </c>
    </row>
    <row r="114" spans="1:10" x14ac:dyDescent="0.35">
      <c r="A114" s="1"/>
      <c r="B114" s="1" t="s">
        <v>77</v>
      </c>
      <c r="D114">
        <f>INDEX('[1]Component wise inventories'!G$2:G$203,MATCH($B114,'[1]Component wise inventories'!$A$2:$A$203,0))</f>
        <v>0</v>
      </c>
      <c r="E114" t="str">
        <f>INDEX('[1]Component wise inventories'!H$2:H$203,MATCH($B114,'[1]Component wise inventories'!$A$2:$A$203,0))</f>
        <v>'market for transport, freight, lorry 28 metric ton, fatty acid methyl ester 100%' (ton kilometer, CH, None)</v>
      </c>
      <c r="F114" t="str">
        <f>E114</f>
        <v>'market for transport, freight, lorry 28 metric ton, fatty acid methyl ester 100%' (ton kilometer, CH, None)</v>
      </c>
      <c r="G114">
        <f>INDEX('[1]Component wise inventories'!I$2:I$203,MATCH($B114,'[1]Component wise inventories'!$A$2:$A$203,0))</f>
        <v>0</v>
      </c>
      <c r="H114">
        <f>INDEX('[1]Component wise inventories'!J$2:J$203,MATCH($B114,'[1]Component wise inventories'!$A$2:$A$203,0))</f>
        <v>0</v>
      </c>
      <c r="I114" s="27" t="e">
        <f>J113*H114/A$1/A103</f>
        <v>#DIV/0!</v>
      </c>
    </row>
    <row r="117" spans="1:10" customForma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customForma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customFormat="1" x14ac:dyDescent="0.35">
      <c r="A119" s="5"/>
      <c r="B119" s="6" t="s">
        <v>142</v>
      </c>
      <c r="C119" s="6" t="s">
        <v>143</v>
      </c>
      <c r="D119" s="5"/>
      <c r="E119" s="5"/>
      <c r="F119" s="5"/>
      <c r="G119" s="5"/>
      <c r="H119" s="5"/>
      <c r="I119" s="5"/>
      <c r="J119" s="5"/>
    </row>
    <row r="120" spans="1:10" customFormat="1" x14ac:dyDescent="0.35">
      <c r="A120" s="5" t="s">
        <v>80</v>
      </c>
      <c r="B120" s="7">
        <v>0.873</v>
      </c>
      <c r="C120" s="7" t="e">
        <f>I13+I19</f>
        <v>#DIV/0!</v>
      </c>
      <c r="D120" s="5"/>
      <c r="E120" s="5"/>
      <c r="F120" s="5"/>
      <c r="G120" s="5"/>
      <c r="H120" s="5"/>
      <c r="I120" s="5"/>
      <c r="J120" s="5"/>
    </row>
    <row r="121" spans="1:10" customFormat="1" x14ac:dyDescent="0.35">
      <c r="A121" s="5" t="s">
        <v>144</v>
      </c>
      <c r="B121" s="7">
        <v>2.5</v>
      </c>
      <c r="C121" s="7">
        <f>I27+I36</f>
        <v>2.8615739999999996</v>
      </c>
      <c r="D121" s="5"/>
      <c r="E121" s="5"/>
      <c r="F121" s="5"/>
      <c r="G121" s="5"/>
      <c r="H121" s="5"/>
      <c r="I121" s="5"/>
      <c r="J121" s="5"/>
    </row>
    <row r="122" spans="1:10" customFormat="1" x14ac:dyDescent="0.35">
      <c r="A122" s="5" t="s">
        <v>145</v>
      </c>
      <c r="B122" s="7">
        <v>1.69</v>
      </c>
      <c r="C122" s="7" t="e">
        <f>I43+I49+I55</f>
        <v>#DIV/0!</v>
      </c>
      <c r="D122" s="5"/>
      <c r="E122" s="5"/>
      <c r="F122" s="5"/>
      <c r="G122" s="5"/>
      <c r="H122" s="5"/>
      <c r="I122" s="5"/>
      <c r="J122" s="5"/>
    </row>
    <row r="123" spans="1:10" customFormat="1" x14ac:dyDescent="0.35">
      <c r="A123" s="5" t="s">
        <v>146</v>
      </c>
      <c r="B123" s="7">
        <v>0.55600000000000005</v>
      </c>
      <c r="C123" s="7">
        <f>I59+I63</f>
        <v>0.57656666666666667</v>
      </c>
      <c r="D123" s="5"/>
      <c r="E123" s="5"/>
      <c r="F123" s="5"/>
      <c r="G123" s="5"/>
      <c r="H123" s="5"/>
      <c r="I123" s="5"/>
      <c r="J123" s="5"/>
    </row>
    <row r="124" spans="1:10" customFormat="1" x14ac:dyDescent="0.35">
      <c r="A124" s="5" t="s">
        <v>122</v>
      </c>
      <c r="B124" s="7">
        <v>2.72</v>
      </c>
      <c r="C124" s="7" t="e">
        <f>I73+I81</f>
        <v>#DIV/0!</v>
      </c>
      <c r="D124" s="5"/>
      <c r="E124" s="5"/>
      <c r="F124" s="5"/>
      <c r="G124" s="5"/>
      <c r="H124" s="5"/>
      <c r="I124" s="5"/>
      <c r="J124" s="5"/>
    </row>
    <row r="125" spans="1:10" customFormat="1" x14ac:dyDescent="0.35">
      <c r="A125" s="5" t="s">
        <v>148</v>
      </c>
      <c r="B125" s="23">
        <v>8.5500000000000007E-2</v>
      </c>
      <c r="C125" s="7">
        <f>I87+I91</f>
        <v>8.308095238095238E-2</v>
      </c>
      <c r="D125" s="5"/>
      <c r="E125" s="5"/>
      <c r="F125" s="5"/>
      <c r="G125" s="5"/>
      <c r="H125" s="5"/>
      <c r="I125" s="5"/>
      <c r="J125" s="5"/>
    </row>
    <row r="126" spans="1:10" customFormat="1" x14ac:dyDescent="0.35">
      <c r="A126" s="5" t="s">
        <v>147</v>
      </c>
      <c r="B126" s="7">
        <v>0.56999999999999995</v>
      </c>
      <c r="C126" s="7">
        <f>I97+I101</f>
        <v>2.8645664000000002</v>
      </c>
      <c r="D126" s="5"/>
      <c r="E126" s="5"/>
      <c r="F126" s="5"/>
      <c r="G126" s="5"/>
      <c r="H126" s="5"/>
      <c r="I126" s="5"/>
      <c r="J126" s="5"/>
    </row>
    <row r="127" spans="1:10" customFormat="1" x14ac:dyDescent="0.35">
      <c r="A127" s="5" t="s">
        <v>76</v>
      </c>
      <c r="B127" s="7">
        <v>0.72599999999999998</v>
      </c>
      <c r="C127" s="7" t="e">
        <f>I114</f>
        <v>#DIV/0!</v>
      </c>
      <c r="D127" s="5"/>
      <c r="E127" s="5"/>
      <c r="F127" s="5"/>
      <c r="G127" s="5"/>
      <c r="H127" s="5"/>
      <c r="I127" s="5"/>
      <c r="J127" s="5"/>
    </row>
    <row r="128" spans="1:10" customFormat="1" x14ac:dyDescent="0.35">
      <c r="A128" s="5" t="s">
        <v>149</v>
      </c>
      <c r="B128" s="7">
        <v>1.32</v>
      </c>
      <c r="C128" s="7"/>
      <c r="D128" s="5"/>
      <c r="E128" s="5"/>
      <c r="F128" s="5"/>
      <c r="G128" s="5"/>
      <c r="H128" s="5"/>
      <c r="I128" s="5"/>
      <c r="J128" s="5"/>
    </row>
    <row r="129" spans="1:10" customFormat="1" x14ac:dyDescent="0.35">
      <c r="A129" s="5" t="s">
        <v>70</v>
      </c>
      <c r="B129" s="7">
        <v>0.59</v>
      </c>
      <c r="C129" s="7" t="e">
        <f>I110</f>
        <v>#N/A</v>
      </c>
      <c r="D129" s="5"/>
      <c r="E129" s="5"/>
      <c r="F129" s="5"/>
      <c r="G129" s="5"/>
      <c r="H129" s="5"/>
      <c r="I129" s="5"/>
      <c r="J129" s="5"/>
    </row>
    <row r="130" spans="1:10" customFormat="1" x14ac:dyDescent="0.35">
      <c r="A130" s="5" t="s">
        <v>150</v>
      </c>
      <c r="B130" s="7">
        <v>0.88800000000000001</v>
      </c>
      <c r="C130" s="7"/>
      <c r="D130" s="5"/>
      <c r="E130" s="5"/>
      <c r="F130" s="5"/>
      <c r="G130" s="5"/>
      <c r="H130" s="5"/>
      <c r="I130" s="5"/>
      <c r="J130" s="5"/>
    </row>
    <row r="131" spans="1:10" customFormat="1" x14ac:dyDescent="0.35">
      <c r="A131" s="5" t="s">
        <v>281</v>
      </c>
      <c r="B131" s="7">
        <v>2.0899999999999998E-2</v>
      </c>
      <c r="C131" s="7" t="e">
        <f>I84</f>
        <v>#DIV/0!</v>
      </c>
      <c r="D131" s="5"/>
      <c r="E131" s="5"/>
      <c r="F131" s="5"/>
      <c r="G131" s="5"/>
      <c r="H131" s="5"/>
      <c r="I131" s="5"/>
      <c r="J131" s="5"/>
    </row>
    <row r="132" spans="1:10" customForma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customForma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customForma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customForma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customForma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topLeftCell="A105" zoomScaleNormal="100" workbookViewId="0">
      <selection activeCell="D126" sqref="D126"/>
    </sheetView>
  </sheetViews>
  <sheetFormatPr defaultColWidth="11.54296875" defaultRowHeight="14.5" x14ac:dyDescent="0.35"/>
  <cols>
    <col min="1" max="1" width="46.08984375" style="10" customWidth="1"/>
    <col min="2" max="2" width="13.36328125" style="10" customWidth="1"/>
    <col min="3" max="16384" width="11.54296875" style="10"/>
  </cols>
  <sheetData>
    <row r="1" spans="1:10" x14ac:dyDescent="0.3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258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15">
        <v>387</v>
      </c>
    </row>
    <row r="6" spans="1:10" x14ac:dyDescent="0.35">
      <c r="A6" s="2" t="s">
        <v>83</v>
      </c>
      <c r="B6" s="2">
        <v>0.25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civil engineering concrete (without reinforcement)</v>
      </c>
      <c r="E6">
        <f>INDEX('[1]Component wise inventories'!I$2:I$170,MATCH($A6,'[1]Component wise inventories'!$A$2:$A$170,0))</f>
        <v>2350</v>
      </c>
      <c r="F6">
        <f t="shared" ref="F6" si="0">E6</f>
        <v>2350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1.4E-2</v>
      </c>
      <c r="I6">
        <f>B6*F6*H6*B$1/C6/B$1</f>
        <v>0.13708333333333333</v>
      </c>
      <c r="J6">
        <f t="shared" ref="J6" si="1">F6*B6*B$5*B$1/C6/1000</f>
        <v>227.36250000000001</v>
      </c>
    </row>
    <row r="7" spans="1:10" x14ac:dyDescent="0.35">
      <c r="A7" s="2" t="s">
        <v>60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foam glass gravel</v>
      </c>
      <c r="E7" t="str">
        <f>INDEX('[1]Component wise inventories'!I$2:I$170,MATCH($A7,'[1]Component wise inventories'!$A$2:$A$170,0))</f>
        <v xml:space="preserve">125-150 </v>
      </c>
      <c r="F7" t="str">
        <f>E7</f>
        <v xml:space="preserve">125-150 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0.155</v>
      </c>
      <c r="I7" t="e">
        <f t="shared" ref="I7" si="2">B7*F7*H7*B$1/C7/B$1</f>
        <v>#VALUE!</v>
      </c>
      <c r="J7" t="e">
        <f>F7*B7*B$5*B$1/C7/1000</f>
        <v>#VALUE!</v>
      </c>
    </row>
    <row r="8" spans="1:10" x14ac:dyDescent="0.35">
      <c r="I8" s="32" t="e">
        <f>SUM(I6:I7)</f>
        <v>#VALUE!</v>
      </c>
    </row>
    <row r="9" spans="1:10" x14ac:dyDescent="0.35">
      <c r="A9" s="1" t="s">
        <v>258</v>
      </c>
      <c r="B9" s="1" t="s">
        <v>17</v>
      </c>
    </row>
    <row r="10" spans="1:10" x14ac:dyDescent="0.35">
      <c r="A10" s="2" t="s">
        <v>13</v>
      </c>
      <c r="B10" s="15">
        <v>242</v>
      </c>
    </row>
    <row r="11" spans="1:10" x14ac:dyDescent="0.35">
      <c r="A11" s="2" t="s">
        <v>259</v>
      </c>
      <c r="B11" s="2">
        <v>0.06</v>
      </c>
      <c r="C11">
        <f>INDEX('[1]Component wise inventories'!B$2:B$170,MATCH($A11,'[1]Component wise inventories'!$A$2:$A$170,0))</f>
        <v>0</v>
      </c>
      <c r="D11" t="str">
        <f>INDEX('[1]Component wise inventories'!H$2:H$170,MATCH($A11,'[1]Component wise inventories'!$A$2:$A$170,0))</f>
        <v>Underlay anhydrite, 60 mm</v>
      </c>
      <c r="E11">
        <f>INDEX('[1]Component wise inventories'!I$2:I$170,MATCH($A11,'[1]Component wise inventories'!$A$2:$A$170,0))</f>
        <v>2000</v>
      </c>
      <c r="F11">
        <f t="shared" ref="F11" si="3">E11</f>
        <v>2000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8.6999999999999994E-2</v>
      </c>
      <c r="I11" t="e">
        <f>B11*F11*H11*B$1/C11/B$1</f>
        <v>#DIV/0!</v>
      </c>
      <c r="J11" t="e">
        <f t="shared" ref="J11" si="4">F11*B11*B$5*B$1/C11/1000</f>
        <v>#DIV/0!</v>
      </c>
    </row>
    <row r="12" spans="1:10" x14ac:dyDescent="0.35">
      <c r="A12" s="2" t="s">
        <v>83</v>
      </c>
      <c r="B12" s="2">
        <v>0.25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civil engineering concrete (without reinforcement)</v>
      </c>
      <c r="E12">
        <f>INDEX('[1]Component wise inventories'!I$2:I$170,MATCH($A12,'[1]Component wise inventories'!$A$2:$A$170,0))</f>
        <v>2350</v>
      </c>
      <c r="F12">
        <f>E12</f>
        <v>2350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1.4E-2</v>
      </c>
      <c r="I12">
        <f t="shared" ref="I12" si="5">B12*F12*H12*B$1/C12/B$1</f>
        <v>0.13708333333333333</v>
      </c>
      <c r="J12">
        <f>F12*B12*B$5*B$1/C12/1000</f>
        <v>227.36250000000001</v>
      </c>
    </row>
    <row r="13" spans="1:10" x14ac:dyDescent="0.35">
      <c r="A13" s="2" t="s">
        <v>25</v>
      </c>
      <c r="B13" s="2">
        <v>0.02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Expanded polystyrene (EPS)</v>
      </c>
      <c r="E13">
        <f>INDEX('[1]Component wise inventories'!I$2:I$170,MATCH($A13,'[1]Component wise inventories'!$A$2:$A$170,0))</f>
        <v>30</v>
      </c>
      <c r="F13">
        <f t="shared" ref="F13" si="6">E13</f>
        <v>30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7.64</v>
      </c>
      <c r="I13">
        <f>B13*F13*H13*B$1/C13/B$1</f>
        <v>0.15279999999999999</v>
      </c>
      <c r="J13">
        <f t="shared" ref="J13" si="7">F13*B13*B$5*B$1/C13/1000</f>
        <v>0.46439999999999998</v>
      </c>
    </row>
    <row r="14" spans="1:10" x14ac:dyDescent="0.35">
      <c r="A14" s="2" t="s">
        <v>47</v>
      </c>
      <c r="B14" s="2">
        <v>0.08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Polystyrene extruded (XPS)</v>
      </c>
      <c r="E14">
        <f>INDEX('[1]Component wise inventories'!I$2:I$170,MATCH($A14,'[1]Component wise inventories'!$A$2:$A$170,0))</f>
        <v>30</v>
      </c>
      <c r="F14">
        <f>E14</f>
        <v>30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14.5</v>
      </c>
      <c r="I14">
        <f t="shared" ref="I14" si="8">B14*F14*H14*B$1/C14/B$1</f>
        <v>1.1599999999999999</v>
      </c>
      <c r="J14">
        <f>F14*B14*B$5*B$1/C14/1000</f>
        <v>1.8575999999999999</v>
      </c>
    </row>
    <row r="15" spans="1:10" x14ac:dyDescent="0.35">
      <c r="A15" s="2" t="s">
        <v>60</v>
      </c>
      <c r="B15" s="2">
        <v>0.3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foam glass gravel</v>
      </c>
      <c r="E15" t="str">
        <f>INDEX('[1]Component wise inventories'!I$2:I$170,MATCH($A15,'[1]Component wise inventories'!$A$2:$A$170,0))</f>
        <v xml:space="preserve">125-150 </v>
      </c>
      <c r="F15" t="str">
        <f t="shared" ref="F15" si="9">E15</f>
        <v xml:space="preserve">125-150 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0.155</v>
      </c>
      <c r="I15" t="e">
        <f>B15*F15*H15*B$1/C15/B$1</f>
        <v>#VALUE!</v>
      </c>
      <c r="J15" t="e">
        <f t="shared" ref="J15" si="10">F15*B15*B$5*B$1/C15/1000</f>
        <v>#VALUE!</v>
      </c>
    </row>
    <row r="16" spans="1:10" x14ac:dyDescent="0.35">
      <c r="A16" s="2" t="s">
        <v>90</v>
      </c>
      <c r="B16" s="2">
        <v>0.03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Solid wood spruce / fir / larch, air dried, planed</v>
      </c>
      <c r="E16">
        <f>INDEX('[1]Component wise inventories'!I$2:I$170,MATCH($A16,'[1]Component wise inventories'!$A$2:$A$170,0))</f>
        <v>485</v>
      </c>
      <c r="F16">
        <f>E16</f>
        <v>485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 t="shared" ref="I16" si="11">B16*F16*H16*B$1/C16/B$1</f>
        <v>6.0624999999999998E-2</v>
      </c>
      <c r="J16">
        <f>F16*B16*B$5*B$1/C16/1000</f>
        <v>11.261699999999999</v>
      </c>
    </row>
    <row r="17" spans="1:10" x14ac:dyDescent="0.35">
      <c r="I17" s="32" t="e">
        <f>SUM(I9:I16)</f>
        <v>#DIV/0!</v>
      </c>
    </row>
    <row r="18" spans="1:10" x14ac:dyDescent="0.35">
      <c r="A18" s="1" t="s">
        <v>258</v>
      </c>
      <c r="B18" s="1" t="s">
        <v>23</v>
      </c>
    </row>
    <row r="19" spans="1:10" x14ac:dyDescent="0.35">
      <c r="A19" s="2" t="s">
        <v>13</v>
      </c>
      <c r="B19" s="15">
        <v>210</v>
      </c>
    </row>
    <row r="20" spans="1:10" x14ac:dyDescent="0.35">
      <c r="A20" s="2" t="s">
        <v>259</v>
      </c>
      <c r="B20" s="2">
        <v>0.06</v>
      </c>
      <c r="C20">
        <f>INDEX('[1]Component wise inventories'!B$2:B$170,MATCH($A20,'[1]Component wise inventories'!$A$2:$A$170,0))</f>
        <v>0</v>
      </c>
      <c r="D20" t="str">
        <f>INDEX('[1]Component wise inventories'!H$2:H$170,MATCH($A20,'[1]Component wise inventories'!$A$2:$A$170,0))</f>
        <v>Underlay anhydrite, 60 mm</v>
      </c>
      <c r="E20">
        <f>INDEX('[1]Component wise inventories'!I$2:I$170,MATCH($A20,'[1]Component wise inventories'!$A$2:$A$170,0))</f>
        <v>2000</v>
      </c>
      <c r="F20">
        <f t="shared" ref="F20" si="12">E20</f>
        <v>2000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8.6999999999999994E-2</v>
      </c>
      <c r="I20" t="e">
        <f>B20*F20*H20*B$1/C20/B$1</f>
        <v>#DIV/0!</v>
      </c>
      <c r="J20" t="e">
        <f t="shared" ref="J20" si="13">F20*B20*B$5*B$1/C20/1000</f>
        <v>#DIV/0!</v>
      </c>
    </row>
    <row r="21" spans="1:10" x14ac:dyDescent="0.35">
      <c r="A21" s="2" t="s">
        <v>22</v>
      </c>
      <c r="B21" s="2">
        <v>1.4999999999999999E-2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ceramic/stoneware plate</v>
      </c>
      <c r="E21">
        <f>INDEX('[1]Component wise inventories'!I$2:I$170,MATCH($A21,'[1]Component wise inventories'!$A$2:$A$170,0))</f>
        <v>2600</v>
      </c>
      <c r="F21">
        <f>E21</f>
        <v>2600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0.77700000000000002</v>
      </c>
      <c r="I21">
        <f t="shared" ref="I21" si="14">B21*F21*H21*B$1/C21/B$1</f>
        <v>1.0101</v>
      </c>
      <c r="J21">
        <f>F21*B21*B$5*B$1/C21/1000</f>
        <v>30.186</v>
      </c>
    </row>
    <row r="22" spans="1:10" x14ac:dyDescent="0.35">
      <c r="A22" s="2" t="s">
        <v>160</v>
      </c>
      <c r="B22" s="2">
        <v>0.25</v>
      </c>
      <c r="C22">
        <f>INDEX('[1]Component wise inventories'!B$2:B$170,MATCH($A22,'[1]Component wise inventories'!$A$2:$A$170,0))</f>
        <v>60</v>
      </c>
      <c r="D22" t="str">
        <f>INDEX('[1]Component wise inventories'!H$2:H$170,MATCH($A22,'[1]Component wise inventories'!$A$2:$A$170,0))</f>
        <v>civil engineering concrete (without reinforcement)</v>
      </c>
      <c r="E22">
        <f>INDEX('[1]Component wise inventories'!I$2:I$170,MATCH($A22,'[1]Component wise inventories'!$A$2:$A$170,0))</f>
        <v>2350</v>
      </c>
      <c r="F22">
        <f t="shared" ref="F22:F23" si="15">E22</f>
        <v>2350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1.4E-2</v>
      </c>
      <c r="I22">
        <f>B22*F22*H22*B$1/C22/B$1</f>
        <v>0.13708333333333333</v>
      </c>
      <c r="J22">
        <f t="shared" ref="J22:J23" si="16">F22*B22*B$5*B$1/C22/1000</f>
        <v>227.36250000000001</v>
      </c>
    </row>
    <row r="23" spans="1:10" x14ac:dyDescent="0.35">
      <c r="A23" s="2" t="s">
        <v>25</v>
      </c>
      <c r="B23" s="2">
        <v>0.02</v>
      </c>
      <c r="C23">
        <f>INDEX('[1]Component wise inventories'!B$2:B$170,MATCH($A23,'[1]Component wise inventories'!$A$2:$A$170,0))</f>
        <v>30</v>
      </c>
      <c r="D23" t="str">
        <f>INDEX('[1]Component wise inventories'!H$2:H$170,MATCH($A23,'[1]Component wise inventories'!$A$2:$A$170,0))</f>
        <v>Expanded polystyrene (EPS)</v>
      </c>
      <c r="E23">
        <f>INDEX('[1]Component wise inventories'!I$2:I$170,MATCH($A23,'[1]Component wise inventories'!$A$2:$A$170,0))</f>
        <v>30</v>
      </c>
      <c r="F23">
        <f t="shared" si="15"/>
        <v>30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7.64</v>
      </c>
      <c r="I23">
        <f>B23*F23*H23*B$1/C23/B$1</f>
        <v>0.15279999999999999</v>
      </c>
      <c r="J23">
        <f t="shared" si="16"/>
        <v>0.46439999999999998</v>
      </c>
    </row>
    <row r="24" spans="1:10" x14ac:dyDescent="0.35">
      <c r="A24" s="2" t="s">
        <v>47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Polystyrene extruded (XPS)</v>
      </c>
      <c r="E24">
        <f>INDEX('[1]Component wise inventories'!I$2:I$170,MATCH($A24,'[1]Component wise inventories'!$A$2:$A$170,0))</f>
        <v>30</v>
      </c>
      <c r="F24">
        <f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14.5</v>
      </c>
      <c r="I24">
        <f t="shared" ref="I24" si="17">B24*F24*H24*B$1/C24/B$1</f>
        <v>0.28999999999999998</v>
      </c>
      <c r="J24">
        <f>F24*B24*B$5*B$1/C24/1000</f>
        <v>0.46439999999999998</v>
      </c>
    </row>
    <row r="25" spans="1:10" x14ac:dyDescent="0.35">
      <c r="I25" s="32" t="e">
        <f>SUM(I18:I24)</f>
        <v>#DIV/0!</v>
      </c>
    </row>
    <row r="26" spans="1:10" x14ac:dyDescent="0.35">
      <c r="A26" s="1" t="s">
        <v>258</v>
      </c>
      <c r="B26" s="1" t="s">
        <v>27</v>
      </c>
    </row>
    <row r="27" spans="1:10" x14ac:dyDescent="0.35">
      <c r="A27" s="2" t="s">
        <v>13</v>
      </c>
      <c r="B27" s="15">
        <v>1890</v>
      </c>
    </row>
    <row r="28" spans="1:10" x14ac:dyDescent="0.35">
      <c r="A28" s="2" t="s">
        <v>259</v>
      </c>
      <c r="B28" s="2">
        <v>0.06</v>
      </c>
      <c r="C28">
        <f>INDEX('[1]Component wise inventories'!B$2:B$170,MATCH($A28,'[1]Component wise inventories'!$A$2:$A$170,0))</f>
        <v>0</v>
      </c>
      <c r="D28" t="str">
        <f>INDEX('[1]Component wise inventories'!H$2:H$170,MATCH($A28,'[1]Component wise inventories'!$A$2:$A$170,0))</f>
        <v>Underlay anhydrite, 60 mm</v>
      </c>
      <c r="E28">
        <f>INDEX('[1]Component wise inventories'!I$2:I$170,MATCH($A28,'[1]Component wise inventories'!$A$2:$A$170,0))</f>
        <v>2000</v>
      </c>
      <c r="F28">
        <f t="shared" ref="F28" si="18">E28</f>
        <v>2000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8.6999999999999994E-2</v>
      </c>
      <c r="I28" t="e">
        <f>B28*F28*H28*B$1/C28/B$1</f>
        <v>#DIV/0!</v>
      </c>
      <c r="J28" t="e">
        <f t="shared" ref="J28" si="19">F28*B28*B$5*B$1/C28/1000</f>
        <v>#DIV/0!</v>
      </c>
    </row>
    <row r="29" spans="1:10" x14ac:dyDescent="0.35">
      <c r="A29" s="2" t="s">
        <v>160</v>
      </c>
      <c r="B29" s="2">
        <v>0.25</v>
      </c>
      <c r="C29">
        <f>INDEX('[1]Component wise inventories'!B$2:B$170,MATCH($A29,'[1]Component wise inventories'!$A$2:$A$170,0))</f>
        <v>60</v>
      </c>
      <c r="D29" t="str">
        <f>INDEX('[1]Component wise inventories'!H$2:H$170,MATCH($A29,'[1]Component wise inventories'!$A$2:$A$170,0))</f>
        <v>civil engineering concrete (without reinforcement)</v>
      </c>
      <c r="E29">
        <f>INDEX('[1]Component wise inventories'!I$2:I$170,MATCH($A29,'[1]Component wise inventories'!$A$2:$A$170,0))</f>
        <v>2350</v>
      </c>
      <c r="F29">
        <f>E29</f>
        <v>2350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1.4E-2</v>
      </c>
      <c r="I29">
        <f t="shared" ref="I29" si="20">B29*F29*H29*B$1/C29/B$1</f>
        <v>0.13708333333333333</v>
      </c>
      <c r="J29">
        <f>F29*B29*B$5*B$1/C29/1000</f>
        <v>227.36250000000001</v>
      </c>
    </row>
    <row r="30" spans="1:10" x14ac:dyDescent="0.35">
      <c r="A30" s="2" t="s">
        <v>25</v>
      </c>
      <c r="B30" s="2">
        <v>0.02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Expanded polystyrene (EPS)</v>
      </c>
      <c r="E30">
        <f>INDEX('[1]Component wise inventories'!I$2:I$170,MATCH($A30,'[1]Component wise inventories'!$A$2:$A$170,0))</f>
        <v>30</v>
      </c>
      <c r="F30">
        <f t="shared" ref="F30:F31" si="21">E30</f>
        <v>30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7.64</v>
      </c>
      <c r="I30">
        <f>B30*F30*H30*B$1/C30/B$1</f>
        <v>0.15279999999999999</v>
      </c>
      <c r="J30">
        <f t="shared" ref="J30:J31" si="22">F30*B30*B$5*B$1/C30/1000</f>
        <v>0.46439999999999998</v>
      </c>
    </row>
    <row r="31" spans="1:10" x14ac:dyDescent="0.35">
      <c r="A31" s="2" t="s">
        <v>47</v>
      </c>
      <c r="B31" s="2">
        <v>0.02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Polystyrene extruded (XPS)</v>
      </c>
      <c r="E31">
        <f>INDEX('[1]Component wise inventories'!I$2:I$170,MATCH($A31,'[1]Component wise inventories'!$A$2:$A$170,0))</f>
        <v>30</v>
      </c>
      <c r="F31">
        <f t="shared" si="21"/>
        <v>30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14.5</v>
      </c>
      <c r="I31">
        <f>B31*F31*H31*B$1/C31/B$1</f>
        <v>0.28999999999999998</v>
      </c>
      <c r="J31">
        <f t="shared" si="22"/>
        <v>0.46439999999999998</v>
      </c>
    </row>
    <row r="32" spans="1:10" x14ac:dyDescent="0.35">
      <c r="A32" s="2" t="s">
        <v>90</v>
      </c>
      <c r="B32" s="2">
        <v>0.03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Solid wood spruce / fir / larch, air dried, planed</v>
      </c>
      <c r="E32">
        <f>INDEX('[1]Component wise inventories'!I$2:I$170,MATCH($A32,'[1]Component wise inventories'!$A$2:$A$170,0))</f>
        <v>485</v>
      </c>
      <c r="F32">
        <f>E32</f>
        <v>485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 t="shared" ref="I32" si="23">B32*F32*H32*B$1/C32/B$1</f>
        <v>6.0624999999999998E-2</v>
      </c>
      <c r="J32">
        <f>F32*B32*B$5*B$1/C32/1000</f>
        <v>11.261699999999999</v>
      </c>
    </row>
    <row r="33" spans="1:10" x14ac:dyDescent="0.35">
      <c r="I33" s="32" t="e">
        <f>SUM(I26:I32)</f>
        <v>#DIV/0!</v>
      </c>
    </row>
    <row r="34" spans="1:10" x14ac:dyDescent="0.35">
      <c r="A34" s="1" t="s">
        <v>258</v>
      </c>
      <c r="B34" s="1" t="s">
        <v>39</v>
      </c>
    </row>
    <row r="35" spans="1:10" x14ac:dyDescent="0.35">
      <c r="A35" s="2" t="s">
        <v>13</v>
      </c>
      <c r="B35" s="15">
        <v>1068</v>
      </c>
    </row>
    <row r="36" spans="1:10" x14ac:dyDescent="0.35">
      <c r="A36" s="2" t="s">
        <v>204</v>
      </c>
      <c r="B36" s="2">
        <v>0.16</v>
      </c>
      <c r="C36">
        <f>INDEX('[1]Component wise inventories'!B$2:B$170,MATCH($A36,'[1]Component wise inventories'!$A$2:$A$170,0))</f>
        <v>60</v>
      </c>
      <c r="D36" t="str">
        <f>INDEX('[1]Component wise inventories'!H$2:H$170,MATCH($A36,'[1]Component wise inventories'!$A$2:$A$170,0))</f>
        <v>brick</v>
      </c>
      <c r="E36">
        <f>INDEX('[1]Component wise inventories'!I$2:I$170,MATCH($A36,'[1]Component wise inventories'!$A$2:$A$170,0))</f>
        <v>900</v>
      </c>
      <c r="F36">
        <f t="shared" ref="F36" si="24">E36</f>
        <v>900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0.25800000000000001</v>
      </c>
      <c r="I36">
        <f>B36*F36*H36*B$1/C36/B$1</f>
        <v>0.61919999999999997</v>
      </c>
      <c r="J36">
        <f t="shared" ref="J36" si="25">F36*B36*B$5*B$1/C36/1000</f>
        <v>55.728000000000002</v>
      </c>
    </row>
    <row r="37" spans="1:10" x14ac:dyDescent="0.35">
      <c r="A37" s="2" t="s">
        <v>25</v>
      </c>
      <c r="B37" s="2">
        <v>0.32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Expanded polystyrene (EPS)</v>
      </c>
      <c r="E37">
        <f>INDEX('[1]Component wise inventories'!I$2:I$170,MATCH($A37,'[1]Component wise inventories'!$A$2:$A$170,0))</f>
        <v>30</v>
      </c>
      <c r="F37">
        <f>E37</f>
        <v>30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7.64</v>
      </c>
      <c r="I37">
        <f t="shared" ref="I37" si="26">B37*F37*H37*B$1/C37/B$1</f>
        <v>2.4447999999999999</v>
      </c>
      <c r="J37">
        <f>F37*B37*B$5*B$1/C37/1000</f>
        <v>7.4303999999999997</v>
      </c>
    </row>
    <row r="38" spans="1:10" x14ac:dyDescent="0.35">
      <c r="A38" s="2" t="s">
        <v>44</v>
      </c>
      <c r="B38" s="2">
        <v>0.01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gypsum-lime plaster</v>
      </c>
      <c r="E38">
        <f>INDEX('[1]Component wise inventories'!I$2:I$170,MATCH($A38,'[1]Component wise inventories'!$A$2:$A$170,0))</f>
        <v>925</v>
      </c>
      <c r="F38">
        <f t="shared" ref="F38" si="27">E38</f>
        <v>925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0.155</v>
      </c>
      <c r="I38">
        <f>B38*F38*H38*B$1/C38/B$1</f>
        <v>4.779166666666667E-2</v>
      </c>
      <c r="J38">
        <f t="shared" ref="J38" si="28">F38*B38*B$5*B$1/C38/1000</f>
        <v>7.1595000000000004</v>
      </c>
    </row>
    <row r="39" spans="1:10" x14ac:dyDescent="0.35">
      <c r="A39" s="2" t="s">
        <v>163</v>
      </c>
      <c r="B39" s="2">
        <v>1.4999999999999999E-2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Lime-cement/cement-lime plaster</v>
      </c>
      <c r="E39">
        <f>INDEX('[1]Component wise inventories'!I$2:I$170,MATCH($A39,'[1]Component wise inventories'!$A$2:$A$170,0))</f>
        <v>1550</v>
      </c>
      <c r="F39">
        <f>E39</f>
        <v>1550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0.247</v>
      </c>
      <c r="I39">
        <f t="shared" ref="I39" si="29">B39*F39*H39*B$1/C39/B$1</f>
        <v>9.5712500000000006E-2</v>
      </c>
      <c r="J39">
        <f>F39*B39*B$5*B$1/C39/1000</f>
        <v>8.9977499999999999</v>
      </c>
    </row>
    <row r="40" spans="1:10" x14ac:dyDescent="0.35">
      <c r="I40" s="32">
        <f>SUM(I35:I39)</f>
        <v>3.2075041666666664</v>
      </c>
    </row>
    <row r="41" spans="1:10" x14ac:dyDescent="0.35">
      <c r="A41" s="1" t="s">
        <v>258</v>
      </c>
      <c r="B41" s="1" t="s">
        <v>41</v>
      </c>
    </row>
    <row r="42" spans="1:10" x14ac:dyDescent="0.35">
      <c r="A42" s="2" t="s">
        <v>13</v>
      </c>
      <c r="B42" s="15">
        <v>310</v>
      </c>
    </row>
    <row r="43" spans="1:10" x14ac:dyDescent="0.35">
      <c r="A43" s="2" t="s">
        <v>153</v>
      </c>
      <c r="B43" s="2">
        <v>0.01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Bitumen emulsion, 1 coat</v>
      </c>
      <c r="E43">
        <f>INDEX('[1]Component wise inventories'!I$2:I$170,MATCH($A43,'[1]Component wise inventories'!$A$2:$A$170,0))</f>
        <v>0.25</v>
      </c>
      <c r="F43">
        <f t="shared" ref="F43:F44" si="30">E43</f>
        <v>0.25</v>
      </c>
      <c r="G43" t="str">
        <f>INDEX('[1]Component wise inventories'!J$2:J$170,MATCH($A43,'[1]Component wise inventories'!$A$2:$A$170,0))</f>
        <v xml:space="preserve">m2 </v>
      </c>
      <c r="H43">
        <f>INDEX('[1]Component wise inventories'!K$2:K$170,MATCH($A43,'[1]Component wise inventories'!$A$2:$A$170,0))</f>
        <v>0.70599999999999996</v>
      </c>
      <c r="I43">
        <f>B43*F43*H43*B$1/C43/B$1</f>
        <v>2.9416666666666666E-5</v>
      </c>
      <c r="J43">
        <f t="shared" ref="J43:J44" si="31">F43*B43*B$5*B$1/C43/1000</f>
        <v>9.6750000000000004E-4</v>
      </c>
    </row>
    <row r="44" spans="1:10" x14ac:dyDescent="0.35">
      <c r="A44" s="2" t="s">
        <v>40</v>
      </c>
      <c r="B44" s="2">
        <v>0.25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civil engineering concrete (without reinforcement)</v>
      </c>
      <c r="E44">
        <f>INDEX('[1]Component wise inventories'!I$2:I$170,MATCH($A44,'[1]Component wise inventories'!$A$2:$A$170,0))</f>
        <v>2350</v>
      </c>
      <c r="F44">
        <f t="shared" si="30"/>
        <v>2350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1.4E-2</v>
      </c>
      <c r="I44">
        <f>B44*F44*H44*B$1/C44/B$1</f>
        <v>0.13708333333333333</v>
      </c>
      <c r="J44">
        <f t="shared" si="31"/>
        <v>227.36250000000001</v>
      </c>
    </row>
    <row r="45" spans="1:10" x14ac:dyDescent="0.35">
      <c r="A45" s="2" t="s">
        <v>47</v>
      </c>
      <c r="B45" s="2">
        <v>0.2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Polystyrene extruded (XPS)</v>
      </c>
      <c r="E45">
        <f>INDEX('[1]Component wise inventories'!I$2:I$170,MATCH($A45,'[1]Component wise inventories'!$A$2:$A$170,0))</f>
        <v>30</v>
      </c>
      <c r="F45">
        <f>E45</f>
        <v>30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14.5</v>
      </c>
      <c r="I45">
        <f t="shared" ref="I45" si="32">B45*F45*H45*B$1/C45/B$1</f>
        <v>2.9</v>
      </c>
      <c r="J45">
        <f>F45*B45*B$5*B$1/C45/1000</f>
        <v>4.6440000000000001</v>
      </c>
    </row>
    <row r="46" spans="1:10" x14ac:dyDescent="0.35">
      <c r="I46" s="32">
        <f>SUM(I43:I45)</f>
        <v>3.0371127499999999</v>
      </c>
    </row>
    <row r="47" spans="1:10" x14ac:dyDescent="0.35">
      <c r="A47" s="1" t="s">
        <v>258</v>
      </c>
      <c r="B47" s="1" t="s">
        <v>48</v>
      </c>
    </row>
    <row r="48" spans="1:10" x14ac:dyDescent="0.35">
      <c r="A48" s="2" t="s">
        <v>13</v>
      </c>
      <c r="B48" s="15">
        <v>1021</v>
      </c>
    </row>
    <row r="49" spans="1:10" x14ac:dyDescent="0.35">
      <c r="A49" s="2" t="s">
        <v>40</v>
      </c>
      <c r="B49" s="2">
        <v>0.22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civil engineering concrete (without reinforcement)</v>
      </c>
      <c r="E49">
        <f>INDEX('[1]Component wise inventories'!I$2:I$170,MATCH($A49,'[1]Component wise inventories'!$A$2:$A$170,0))</f>
        <v>2350</v>
      </c>
      <c r="F49">
        <f t="shared" ref="F49" si="33">E49</f>
        <v>2350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1.4E-2</v>
      </c>
      <c r="I49">
        <f>B49*F49*H49*B$1/C49/B$1</f>
        <v>0.12063333333333334</v>
      </c>
      <c r="J49">
        <f t="shared" ref="J49" si="34">F49*B49*B$5*B$1/C49/1000</f>
        <v>200.07900000000001</v>
      </c>
    </row>
    <row r="50" spans="1:10" x14ac:dyDescent="0.35">
      <c r="C50"/>
      <c r="D50"/>
      <c r="E50"/>
      <c r="F50"/>
      <c r="G50"/>
      <c r="H50"/>
      <c r="I50"/>
      <c r="J50"/>
    </row>
    <row r="51" spans="1:10" x14ac:dyDescent="0.35">
      <c r="A51" s="1" t="s">
        <v>258</v>
      </c>
      <c r="B51" s="1" t="s">
        <v>49</v>
      </c>
      <c r="I51" s="32">
        <f>SUM(I48:I50)</f>
        <v>0.12063333333333334</v>
      </c>
    </row>
    <row r="52" spans="1:10" x14ac:dyDescent="0.35">
      <c r="A52" s="2" t="s">
        <v>13</v>
      </c>
      <c r="B52" s="15">
        <v>737</v>
      </c>
    </row>
    <row r="53" spans="1:10" x14ac:dyDescent="0.35">
      <c r="A53" s="2" t="s">
        <v>44</v>
      </c>
      <c r="B53" s="2">
        <v>0.02</v>
      </c>
      <c r="C53">
        <f>INDEX('[1]Component wise inventories'!B$2:B$170,MATCH($A53,'[1]Component wise inventories'!$A$2:$A$170,0))</f>
        <v>30</v>
      </c>
      <c r="D53" t="str">
        <f>INDEX('[1]Component wise inventories'!H$2:H$170,MATCH($A53,'[1]Component wise inventories'!$A$2:$A$170,0))</f>
        <v>gypsum-lime plaster</v>
      </c>
      <c r="E53">
        <f>INDEX('[1]Component wise inventories'!I$2:I$170,MATCH($A53,'[1]Component wise inventories'!$A$2:$A$170,0))</f>
        <v>925</v>
      </c>
      <c r="F53">
        <f t="shared" ref="F53:F54" si="35">E53</f>
        <v>925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0.155</v>
      </c>
      <c r="I53">
        <f>B53*F53*H53*B$1/C53/B$1</f>
        <v>9.558333333333334E-2</v>
      </c>
      <c r="J53">
        <f t="shared" ref="J53:J54" si="36">F53*B53*B$5*B$1/C53/1000</f>
        <v>14.319000000000001</v>
      </c>
    </row>
    <row r="54" spans="1:10" x14ac:dyDescent="0.35">
      <c r="A54" s="2" t="s">
        <v>201</v>
      </c>
      <c r="B54" s="2">
        <v>2.5000000000000001E-2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gypsum-lime plaster</v>
      </c>
      <c r="E54">
        <f>INDEX('[1]Component wise inventories'!I$2:I$170,MATCH($A54,'[1]Component wise inventories'!$A$2:$A$170,0))</f>
        <v>925</v>
      </c>
      <c r="F54">
        <f t="shared" si="35"/>
        <v>925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0.155</v>
      </c>
      <c r="I54">
        <f>B54*F54*H54*B$1/C54/B$1</f>
        <v>0.11947916666666666</v>
      </c>
      <c r="J54">
        <f t="shared" si="36"/>
        <v>17.89875</v>
      </c>
    </row>
    <row r="55" spans="1:10" x14ac:dyDescent="0.35">
      <c r="A55" s="2" t="s">
        <v>260</v>
      </c>
      <c r="B55" s="2">
        <v>5.5E-2</v>
      </c>
      <c r="C55">
        <f>INDEX('[1]Component wise inventories'!B$2:B$170,MATCH($A55,'[1]Component wise inventories'!$A$2:$A$170,0))</f>
        <v>0</v>
      </c>
      <c r="D55">
        <f>INDEX('[1]Component wise inventories'!H$2:H$170,MATCH($A55,'[1]Component wise inventories'!$A$2:$A$170,0))</f>
        <v>0</v>
      </c>
      <c r="E55">
        <f>INDEX('[1]Component wise inventories'!I$2:I$170,MATCH($A55,'[1]Component wise inventories'!$A$2:$A$170,0))</f>
        <v>0</v>
      </c>
      <c r="F55" s="34">
        <v>50</v>
      </c>
      <c r="G55">
        <f>INDEX('[1]Component wise inventories'!J$2:J$170,MATCH($A55,'[1]Component wise inventories'!$A$2:$A$170,0))</f>
        <v>0</v>
      </c>
      <c r="H55">
        <f>INDEX('[1]Component wise inventories'!K$2:K$170,MATCH($A55,'[1]Component wise inventories'!$A$2:$A$170,0))</f>
        <v>0</v>
      </c>
      <c r="I55" t="e">
        <f t="shared" ref="I55" si="37">B55*F55*H55*B$1/C55/B$1</f>
        <v>#DIV/0!</v>
      </c>
      <c r="J55" t="e">
        <f>F55*B55*B$5*B$1/C55/1000</f>
        <v>#DIV/0!</v>
      </c>
    </row>
    <row r="56" spans="1:10" x14ac:dyDescent="0.35">
      <c r="I56" s="32" t="e">
        <f>SUM(I53:I55)</f>
        <v>#DIV/0!</v>
      </c>
    </row>
    <row r="57" spans="1:10" x14ac:dyDescent="0.35">
      <c r="A57" s="1" t="s">
        <v>258</v>
      </c>
      <c r="B57" s="1" t="s">
        <v>50</v>
      </c>
    </row>
    <row r="58" spans="1:10" x14ac:dyDescent="0.35">
      <c r="A58" s="2" t="s">
        <v>13</v>
      </c>
      <c r="B58" s="15">
        <v>291</v>
      </c>
    </row>
    <row r="59" spans="1:10" x14ac:dyDescent="0.35">
      <c r="A59" s="2" t="s">
        <v>44</v>
      </c>
      <c r="B59" s="2">
        <v>0.02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gypsum-lime plaster</v>
      </c>
      <c r="E59">
        <f>INDEX('[1]Component wise inventories'!I$2:I$170,MATCH($A59,'[1]Component wise inventories'!$A$2:$A$170,0))</f>
        <v>925</v>
      </c>
      <c r="F59">
        <f t="shared" ref="F59:F60" si="38">E59</f>
        <v>925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0.155</v>
      </c>
      <c r="I59">
        <f>B59*F59*H59*B$1/C59/B$1</f>
        <v>9.558333333333334E-2</v>
      </c>
      <c r="J59">
        <f t="shared" ref="J59:J61" si="39">F59*B59*B$5*B$1/C59/1000</f>
        <v>14.319000000000001</v>
      </c>
    </row>
    <row r="60" spans="1:10" x14ac:dyDescent="0.35">
      <c r="A60" s="2" t="s">
        <v>201</v>
      </c>
      <c r="B60" s="2">
        <v>2.5000000000000001E-2</v>
      </c>
      <c r="C60">
        <f>INDEX('[1]Component wise inventories'!B$2:B$170,MATCH($A60,'[1]Component wise inventories'!$A$2:$A$170,0))</f>
        <v>30</v>
      </c>
      <c r="D60" t="str">
        <f>INDEX('[1]Component wise inventories'!H$2:H$170,MATCH($A60,'[1]Component wise inventories'!$A$2:$A$170,0))</f>
        <v>gypsum-lime plaster</v>
      </c>
      <c r="E60">
        <f>INDEX('[1]Component wise inventories'!I$2:I$170,MATCH($A60,'[1]Component wise inventories'!$A$2:$A$170,0))</f>
        <v>925</v>
      </c>
      <c r="F60">
        <f t="shared" si="38"/>
        <v>925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0.155</v>
      </c>
      <c r="I60">
        <f>B60*F60*H60*B$1/C60/B$1</f>
        <v>0.11947916666666666</v>
      </c>
      <c r="J60">
        <f t="shared" si="39"/>
        <v>17.89875</v>
      </c>
    </row>
    <row r="61" spans="1:10" x14ac:dyDescent="0.35">
      <c r="A61" s="2" t="s">
        <v>260</v>
      </c>
      <c r="B61" s="2">
        <v>0.115</v>
      </c>
      <c r="C61">
        <f>INDEX('[1]Component wise inventories'!B$2:B$170,MATCH($A61,'[1]Component wise inventories'!$A$2:$A$170,0))</f>
        <v>0</v>
      </c>
      <c r="D61">
        <f>INDEX('[1]Component wise inventories'!H$2:H$170,MATCH($A61,'[1]Component wise inventories'!$A$2:$A$170,0))</f>
        <v>0</v>
      </c>
      <c r="E61">
        <f>INDEX('[1]Component wise inventories'!I$2:I$170,MATCH($A61,'[1]Component wise inventories'!$A$2:$A$170,0))</f>
        <v>0</v>
      </c>
      <c r="F61" s="34">
        <v>50</v>
      </c>
      <c r="G61">
        <f>INDEX('[1]Component wise inventories'!J$2:J$170,MATCH($A61,'[1]Component wise inventories'!$A$2:$A$170,0))</f>
        <v>0</v>
      </c>
      <c r="H61">
        <f>INDEX('[1]Component wise inventories'!K$2:K$170,MATCH($A61,'[1]Component wise inventories'!$A$2:$A$170,0))</f>
        <v>0</v>
      </c>
      <c r="I61" t="e">
        <f>B61*F61*H61*B$1/C61/B$1</f>
        <v>#DIV/0!</v>
      </c>
      <c r="J61" t="e">
        <f t="shared" si="39"/>
        <v>#DIV/0!</v>
      </c>
    </row>
    <row r="62" spans="1:10" x14ac:dyDescent="0.35">
      <c r="I62" s="32" t="e">
        <f>SUM(I59:I61)</f>
        <v>#DIV/0!</v>
      </c>
    </row>
    <row r="63" spans="1:10" x14ac:dyDescent="0.35">
      <c r="A63" s="1" t="s">
        <v>258</v>
      </c>
      <c r="B63" s="1" t="s">
        <v>52</v>
      </c>
    </row>
    <row r="64" spans="1:10" x14ac:dyDescent="0.35">
      <c r="A64" s="2" t="s">
        <v>13</v>
      </c>
      <c r="B64" s="15">
        <v>250</v>
      </c>
    </row>
    <row r="65" spans="1:10" x14ac:dyDescent="0.35">
      <c r="A65" s="2" t="s">
        <v>153</v>
      </c>
      <c r="B65" s="2">
        <v>0.01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Bitumen emulsion, 1 coat</v>
      </c>
      <c r="E65">
        <f>INDEX('[1]Component wise inventories'!I$2:I$170,MATCH($A65,'[1]Component wise inventories'!$A$2:$A$170,0))</f>
        <v>0.25</v>
      </c>
      <c r="F65">
        <f t="shared" ref="F65:F70" si="40">E65</f>
        <v>0.25</v>
      </c>
      <c r="G65" t="str">
        <f>INDEX('[1]Component wise inventories'!J$2:J$170,MATCH($A65,'[1]Component wise inventories'!$A$2:$A$170,0))</f>
        <v xml:space="preserve">m2 </v>
      </c>
      <c r="H65">
        <f>INDEX('[1]Component wise inventories'!K$2:K$170,MATCH($A65,'[1]Component wise inventories'!$A$2:$A$170,0))</f>
        <v>0.70599999999999996</v>
      </c>
      <c r="I65">
        <f t="shared" ref="I65:I70" si="41">B65*F65*H65*B$1/C65/B$1</f>
        <v>2.9416666666666666E-5</v>
      </c>
      <c r="J65">
        <f t="shared" ref="J65:J70" si="42">F65*B65*B$5*B$1/C65/1000</f>
        <v>9.6750000000000004E-4</v>
      </c>
    </row>
    <row r="66" spans="1:10" x14ac:dyDescent="0.35">
      <c r="A66" s="2" t="s">
        <v>160</v>
      </c>
      <c r="B66" s="2">
        <v>0.22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civil engineering concrete (without reinforcement)</v>
      </c>
      <c r="E66">
        <f>INDEX('[1]Component wise inventories'!I$2:I$170,MATCH($A66,'[1]Component wise inventories'!$A$2:$A$170,0))</f>
        <v>2350</v>
      </c>
      <c r="F66">
        <f t="shared" si="40"/>
        <v>2350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1.4E-2</v>
      </c>
      <c r="I66">
        <f t="shared" si="41"/>
        <v>0.12063333333333334</v>
      </c>
      <c r="J66">
        <f t="shared" si="42"/>
        <v>200.07900000000001</v>
      </c>
    </row>
    <row r="67" spans="1:10" x14ac:dyDescent="0.35">
      <c r="A67" s="2" t="s">
        <v>261</v>
      </c>
      <c r="B67" s="2">
        <v>0.04</v>
      </c>
      <c r="C67">
        <f>INDEX('[1]Component wise inventories'!B$2:B$170,MATCH($A67,'[1]Component wise inventories'!$A$2:$A$170,0))</f>
        <v>60</v>
      </c>
      <c r="D67" t="str">
        <f>INDEX('[1]Component wise inventories'!H$2:H$170,MATCH($A67,'[1]Component wise inventories'!$A$2:$A$170,0))</f>
        <v>civil engineering concrete (without reinforcement)</v>
      </c>
      <c r="E67">
        <f>INDEX('[1]Component wise inventories'!I$2:I$170,MATCH($A67,'[1]Component wise inventories'!$A$2:$A$170,0))</f>
        <v>2350</v>
      </c>
      <c r="F67">
        <f t="shared" si="40"/>
        <v>2350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1.4E-2</v>
      </c>
      <c r="I67">
        <f t="shared" si="41"/>
        <v>2.1933333333333336E-2</v>
      </c>
      <c r="J67">
        <f t="shared" si="42"/>
        <v>36.378</v>
      </c>
    </row>
    <row r="68" spans="1:10" x14ac:dyDescent="0.35">
      <c r="A68" s="2" t="s">
        <v>56</v>
      </c>
      <c r="B68" s="2">
        <v>0.16</v>
      </c>
      <c r="C68">
        <f>INDEX('[1]Component wise inventories'!B$2:B$170,MATCH($A68,'[1]Component wise inventories'!$A$2:$A$170,0))</f>
        <v>0</v>
      </c>
      <c r="D68">
        <f>INDEX('[1]Component wise inventories'!H$2:H$170,MATCH($A68,'[1]Component wise inventories'!$A$2:$A$170,0))</f>
        <v>0</v>
      </c>
      <c r="E68">
        <f>INDEX('[1]Component wise inventories'!I$2:I$170,MATCH($A68,'[1]Component wise inventories'!$A$2:$A$170,0))</f>
        <v>0</v>
      </c>
      <c r="F68">
        <f t="shared" si="40"/>
        <v>0</v>
      </c>
      <c r="G68">
        <f>INDEX('[1]Component wise inventories'!J$2:J$170,MATCH($A68,'[1]Component wise inventories'!$A$2:$A$170,0))</f>
        <v>0</v>
      </c>
      <c r="H68">
        <f>INDEX('[1]Component wise inventories'!K$2:K$170,MATCH($A68,'[1]Component wise inventories'!$A$2:$A$170,0))</f>
        <v>0</v>
      </c>
      <c r="I68" t="e">
        <f t="shared" si="41"/>
        <v>#DIV/0!</v>
      </c>
      <c r="J68" t="e">
        <f t="shared" si="42"/>
        <v>#DIV/0!</v>
      </c>
    </row>
    <row r="69" spans="1:10" x14ac:dyDescent="0.35">
      <c r="A69" s="2" t="s">
        <v>262</v>
      </c>
      <c r="B69" s="2">
        <v>0.03</v>
      </c>
      <c r="C69">
        <f>INDEX('[1]Component wise inventories'!B$2:B$170,MATCH($A69,'[1]Component wise inventories'!$A$2:$A$170,0))</f>
        <v>30</v>
      </c>
      <c r="D69" t="str">
        <f>INDEX('[1]Component wise inventories'!H$2:H$170,MATCH($A69,'[1]Component wise inventories'!$A$2:$A$170,0))</f>
        <v>sand</v>
      </c>
      <c r="E69">
        <f>INDEX('[1]Component wise inventories'!I$2:I$170,MATCH($A69,'[1]Component wise inventories'!$A$2:$A$170,0))</f>
        <v>2000</v>
      </c>
      <c r="F69">
        <f t="shared" si="40"/>
        <v>2000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1.4E-2</v>
      </c>
      <c r="I69">
        <f t="shared" si="41"/>
        <v>2.8000000000000001E-2</v>
      </c>
      <c r="J69">
        <f t="shared" si="42"/>
        <v>46.44</v>
      </c>
    </row>
    <row r="70" spans="1:10" x14ac:dyDescent="0.35">
      <c r="A70" s="2" t="s">
        <v>93</v>
      </c>
      <c r="B70" s="2">
        <v>3.0000000000000001E-3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Polyethylene (PE) vapor barrier</v>
      </c>
      <c r="E70">
        <f>INDEX('[1]Component wise inventories'!I$2:I$170,MATCH($A70,'[1]Component wise inventories'!$A$2:$A$170,0))</f>
        <v>920</v>
      </c>
      <c r="F70">
        <f t="shared" si="40"/>
        <v>920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5.33</v>
      </c>
      <c r="I70">
        <f t="shared" si="41"/>
        <v>0.49036000000000002</v>
      </c>
      <c r="J70">
        <f t="shared" si="42"/>
        <v>2.1362400000000004</v>
      </c>
    </row>
    <row r="71" spans="1:10" x14ac:dyDescent="0.35">
      <c r="I71" s="32" t="e">
        <f>SUM(I63:I70)</f>
        <v>#DIV/0!</v>
      </c>
    </row>
    <row r="72" spans="1:10" x14ac:dyDescent="0.35">
      <c r="A72" s="1" t="s">
        <v>258</v>
      </c>
      <c r="B72" s="1" t="s">
        <v>54</v>
      </c>
    </row>
    <row r="73" spans="1:10" x14ac:dyDescent="0.35">
      <c r="A73" s="2" t="s">
        <v>13</v>
      </c>
      <c r="B73" s="15">
        <v>460</v>
      </c>
    </row>
    <row r="74" spans="1:10" x14ac:dyDescent="0.35">
      <c r="A74" s="2" t="s">
        <v>153</v>
      </c>
      <c r="B74" s="2">
        <v>0.01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Bitumen emulsion, 1 coat</v>
      </c>
      <c r="E74">
        <f>INDEX('[1]Component wise inventories'!I$2:I$170,MATCH($A74,'[1]Component wise inventories'!$A$2:$A$170,0))</f>
        <v>0.25</v>
      </c>
      <c r="F74">
        <f t="shared" ref="F74:F78" si="43">E74</f>
        <v>0.25</v>
      </c>
      <c r="G74" t="str">
        <f>INDEX('[1]Component wise inventories'!J$2:J$170,MATCH($A74,'[1]Component wise inventories'!$A$2:$A$170,0))</f>
        <v xml:space="preserve">m2 </v>
      </c>
      <c r="H74">
        <f>INDEX('[1]Component wise inventories'!K$2:K$170,MATCH($A74,'[1]Component wise inventories'!$A$2:$A$170,0))</f>
        <v>0.70599999999999996</v>
      </c>
      <c r="I74">
        <f>B74*F74*H74*B$1/C74/B$1</f>
        <v>2.9416666666666666E-5</v>
      </c>
      <c r="J74">
        <f t="shared" ref="J74:J78" si="44">F74*B74*B$5*B$1/C74/1000</f>
        <v>9.6750000000000004E-4</v>
      </c>
    </row>
    <row r="75" spans="1:10" x14ac:dyDescent="0.35">
      <c r="A75" s="2" t="s">
        <v>160</v>
      </c>
      <c r="B75" s="2">
        <v>0.22</v>
      </c>
      <c r="C75">
        <f>INDEX('[1]Component wise inventories'!B$2:B$170,MATCH($A75,'[1]Component wise inventories'!$A$2:$A$170,0))</f>
        <v>60</v>
      </c>
      <c r="D75" t="str">
        <f>INDEX('[1]Component wise inventories'!H$2:H$170,MATCH($A75,'[1]Component wise inventories'!$A$2:$A$170,0))</f>
        <v>civil engineering concrete (without reinforcement)</v>
      </c>
      <c r="E75">
        <f>INDEX('[1]Component wise inventories'!I$2:I$170,MATCH($A75,'[1]Component wise inventories'!$A$2:$A$170,0))</f>
        <v>2350</v>
      </c>
      <c r="F75">
        <f t="shared" si="43"/>
        <v>2350</v>
      </c>
      <c r="G75" t="str">
        <f>INDEX('[1]Component wise inventories'!J$2:J$170,MATCH($A75,'[1]Component wise inventories'!$A$2:$A$170,0))</f>
        <v xml:space="preserve">kg </v>
      </c>
      <c r="H75">
        <f>INDEX('[1]Component wise inventories'!K$2:K$170,MATCH($A75,'[1]Component wise inventories'!$A$2:$A$170,0))</f>
        <v>1.4E-2</v>
      </c>
      <c r="I75">
        <f>B75*F75*H75*B$1/C75/B$1</f>
        <v>0.12063333333333334</v>
      </c>
      <c r="J75">
        <f t="shared" si="44"/>
        <v>200.07900000000001</v>
      </c>
    </row>
    <row r="76" spans="1:10" x14ac:dyDescent="0.35">
      <c r="A76" s="2" t="s">
        <v>173</v>
      </c>
      <c r="B76" s="2">
        <v>0.08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broken gravel</v>
      </c>
      <c r="E76">
        <f>INDEX('[1]Component wise inventories'!I$2:I$170,MATCH($A76,'[1]Component wise inventories'!$A$2:$A$170,0))</f>
        <v>2000</v>
      </c>
      <c r="F76">
        <f t="shared" si="43"/>
        <v>2000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1.2999999999999999E-2</v>
      </c>
      <c r="I76">
        <f>B76*F76*H76*B$1/C76/B$1</f>
        <v>3.4666666666666665E-2</v>
      </c>
      <c r="J76">
        <f t="shared" si="44"/>
        <v>61.92</v>
      </c>
    </row>
    <row r="77" spans="1:10" x14ac:dyDescent="0.35">
      <c r="A77" s="2" t="s">
        <v>56</v>
      </c>
      <c r="B77" s="2">
        <v>0.32</v>
      </c>
      <c r="C77">
        <f>INDEX('[1]Component wise inventories'!B$2:B$170,MATCH($A77,'[1]Component wise inventories'!$A$2:$A$170,0))</f>
        <v>0</v>
      </c>
      <c r="D77">
        <f>INDEX('[1]Component wise inventories'!H$2:H$170,MATCH($A77,'[1]Component wise inventories'!$A$2:$A$170,0))</f>
        <v>0</v>
      </c>
      <c r="E77">
        <f>INDEX('[1]Component wise inventories'!I$2:I$170,MATCH($A77,'[1]Component wise inventories'!$A$2:$A$170,0))</f>
        <v>0</v>
      </c>
      <c r="F77">
        <f t="shared" si="43"/>
        <v>0</v>
      </c>
      <c r="G77">
        <f>INDEX('[1]Component wise inventories'!J$2:J$170,MATCH($A77,'[1]Component wise inventories'!$A$2:$A$170,0))</f>
        <v>0</v>
      </c>
      <c r="H77">
        <f>INDEX('[1]Component wise inventories'!K$2:K$170,MATCH($A77,'[1]Component wise inventories'!$A$2:$A$170,0))</f>
        <v>0</v>
      </c>
      <c r="I77" t="e">
        <f>B77*F77*H77*B$1/C77/B$1</f>
        <v>#DIV/0!</v>
      </c>
      <c r="J77" t="e">
        <f t="shared" si="44"/>
        <v>#DIV/0!</v>
      </c>
    </row>
    <row r="78" spans="1:10" x14ac:dyDescent="0.35">
      <c r="A78" s="2" t="s">
        <v>93</v>
      </c>
      <c r="B78" s="2">
        <v>3.0000000000000001E-3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Polyethylene (PE) vapor barrier</v>
      </c>
      <c r="E78">
        <f>INDEX('[1]Component wise inventories'!I$2:I$170,MATCH($A78,'[1]Component wise inventories'!$A$2:$A$170,0))</f>
        <v>920</v>
      </c>
      <c r="F78">
        <f t="shared" si="43"/>
        <v>920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5.33</v>
      </c>
      <c r="I78">
        <f>B78*F78*H78*B$1/C78/B$1</f>
        <v>0.49036000000000002</v>
      </c>
      <c r="J78">
        <f t="shared" si="44"/>
        <v>2.1362400000000004</v>
      </c>
    </row>
    <row r="79" spans="1:10" x14ac:dyDescent="0.35">
      <c r="I79" s="32" t="e">
        <f>SUM(I72:I78)</f>
        <v>#DIV/0!</v>
      </c>
    </row>
    <row r="80" spans="1:10" x14ac:dyDescent="0.35">
      <c r="A80" s="1" t="s">
        <v>258</v>
      </c>
      <c r="B80" s="1" t="s">
        <v>61</v>
      </c>
    </row>
    <row r="81" spans="1:11" x14ac:dyDescent="0.35">
      <c r="A81" s="1" t="s">
        <v>13</v>
      </c>
      <c r="B81" s="1">
        <v>8.1999999999999993</v>
      </c>
    </row>
    <row r="82" spans="1:11" x14ac:dyDescent="0.35">
      <c r="A82" s="1" t="s">
        <v>263</v>
      </c>
      <c r="B82" s="12"/>
      <c r="C82" t="e">
        <f>INDEX('[1]Component wise inventories'!B$2:B$203,MATCH($A82,'[1]Component wise inventories'!$A$2:$A$203,0))</f>
        <v>#N/A</v>
      </c>
      <c r="D82" t="e">
        <f>INDEX('[1]Component wise inventories'!H$2:H$203,MATCH($A82,'[1]Component wise inventories'!$A$2:$A$203,0))</f>
        <v>#N/A</v>
      </c>
      <c r="E82" t="e">
        <f>INDEX('[1]Component wise inventories'!I$2:I$203,MATCH($A82,'[1]Component wise inventories'!$A$2:$A$203,0))</f>
        <v>#N/A</v>
      </c>
      <c r="F82" t="e">
        <f>E82</f>
        <v>#N/A</v>
      </c>
      <c r="G82" t="e">
        <f>INDEX('[1]Component wise inventories'!J$2:J$203,MATCH($A82,'[1]Component wise inventories'!$A$2:$A$203,0))</f>
        <v>#N/A</v>
      </c>
      <c r="H82" t="e">
        <f>INDEX('[1]Component wise inventories'!K$2:K$203,MATCH($A82,'[1]Component wise inventories'!$A$2:$A$203,0))</f>
        <v>#N/A</v>
      </c>
      <c r="I82" s="21" t="e">
        <f>H82*B$1/C82/B$1*B81/B98</f>
        <v>#N/A</v>
      </c>
    </row>
    <row r="83" spans="1:11" x14ac:dyDescent="0.35">
      <c r="A83" s="1"/>
      <c r="B83" s="1"/>
    </row>
    <row r="84" spans="1:11" x14ac:dyDescent="0.35">
      <c r="A84" s="1" t="s">
        <v>258</v>
      </c>
      <c r="B84" s="1" t="s">
        <v>209</v>
      </c>
    </row>
    <row r="85" spans="1:11" x14ac:dyDescent="0.35">
      <c r="A85" s="1" t="s">
        <v>64</v>
      </c>
      <c r="B85" s="1">
        <v>393.2</v>
      </c>
    </row>
    <row r="86" spans="1:11" x14ac:dyDescent="0.35">
      <c r="A86" s="1" t="s">
        <v>65</v>
      </c>
      <c r="B86" s="1"/>
      <c r="C86">
        <f>INDEX('[1]Component wise inventories'!B$2:B$193,MATCH($A86,'[1]Component wise inventories'!$A$2:$A$189,0))</f>
        <v>30</v>
      </c>
      <c r="D86" t="str">
        <f>INDEX('[1]Component wise inventories'!H$2:H$193,MATCH($A86,'[1]Component wise inventories'!$A$2:$A$189,0))</f>
        <v>'window frame production, wood-metal, U=1.6 W/m2K' (kilogram, RoW, None)</v>
      </c>
      <c r="E86">
        <f>INDEX('[1]Component wise inventories'!I$2:I$193,MATCH($A86,'[1]Component wise inventories'!$A$2:$A$189,0))</f>
        <v>83.4</v>
      </c>
      <c r="F86">
        <f>E86</f>
        <v>83.4</v>
      </c>
      <c r="G86" t="str">
        <f>INDEX('[1]Component wise inventories'!J$2:J$193,MATCH($A86,'[1]Component wise inventories'!$A$2:$A$189,0))</f>
        <v>kg</v>
      </c>
      <c r="H86">
        <f>INDEX('[1]Component wise inventories'!K$2:K$193,MATCH($A86,'[1]Component wise inventories'!$A$2:$A$189,0))</f>
        <v>0.13719999999999999</v>
      </c>
      <c r="I86">
        <f>F86*H86*B$1/C86/B$1*K86</f>
        <v>7.6283199999999995E-2</v>
      </c>
      <c r="J86"/>
      <c r="K86" s="26">
        <v>0.2</v>
      </c>
    </row>
    <row r="87" spans="1:11" x14ac:dyDescent="0.35">
      <c r="C87">
        <v>30</v>
      </c>
      <c r="D87" t="s">
        <v>133</v>
      </c>
      <c r="E87" t="s">
        <v>128</v>
      </c>
      <c r="F87" t="s">
        <v>128</v>
      </c>
      <c r="G87" t="s">
        <v>129</v>
      </c>
      <c r="H87" s="25">
        <v>58</v>
      </c>
      <c r="I87">
        <f>H87*B$1/C87/B$1*K87</f>
        <v>1.5466666666666669</v>
      </c>
      <c r="J87"/>
      <c r="K87" s="26">
        <v>0.8</v>
      </c>
    </row>
    <row r="88" spans="1:11" x14ac:dyDescent="0.35">
      <c r="A88" s="1" t="s">
        <v>258</v>
      </c>
      <c r="B88" s="1" t="s">
        <v>210</v>
      </c>
      <c r="C88" s="12"/>
      <c r="D88" s="12"/>
      <c r="E88" s="12"/>
      <c r="F88" s="12"/>
      <c r="G88" s="12"/>
      <c r="H88" s="12"/>
      <c r="I88" s="21">
        <f>SUM(I86:I87)</f>
        <v>1.6229498666666669</v>
      </c>
      <c r="J88" s="12"/>
      <c r="K88" s="12"/>
    </row>
    <row r="89" spans="1:11" x14ac:dyDescent="0.35">
      <c r="A89" s="1" t="s">
        <v>64</v>
      </c>
      <c r="B89" s="1">
        <v>57.6</v>
      </c>
    </row>
    <row r="90" spans="1:11" x14ac:dyDescent="0.35">
      <c r="A90" s="1" t="s">
        <v>196</v>
      </c>
      <c r="B90" s="1"/>
      <c r="C90">
        <f>INDEX('[1]Component wise inventories'!B$2:B$193,MATCH($A90,'[1]Component wise inventories'!$A$2:$A$189,0))</f>
        <v>30</v>
      </c>
      <c r="D90" t="str">
        <f>INDEX('[1]Component wise inventories'!H$2:H$193,MATCH($A90,'[1]Component wise inventories'!$A$2:$A$189,0))</f>
        <v>'window frame production, wood-metal, U=1.6 W/m2K' (kilogram, RoW, None)</v>
      </c>
      <c r="E90">
        <f>INDEX('[1]Component wise inventories'!I$2:I$193,MATCH($A90,'[1]Component wise inventories'!$A$2:$A$189,0))</f>
        <v>83.4</v>
      </c>
      <c r="F90">
        <f>E90</f>
        <v>83.4</v>
      </c>
      <c r="G90" t="str">
        <f>INDEX('[1]Component wise inventories'!J$2:J$193,MATCH($A90,'[1]Component wise inventories'!$A$2:$A$189,0))</f>
        <v>kg</v>
      </c>
      <c r="H90">
        <f>INDEX('[1]Component wise inventories'!K$2:K$193,MATCH($A90,'[1]Component wise inventories'!$A$2:$A$189,0))</f>
        <v>0.13719999999999999</v>
      </c>
      <c r="I90">
        <f>F90*H90*B$1/C90/B$1*K90</f>
        <v>7.6283199999999995E-2</v>
      </c>
      <c r="J90"/>
      <c r="K90" s="26">
        <v>0.2</v>
      </c>
    </row>
    <row r="91" spans="1:11" x14ac:dyDescent="0.35">
      <c r="C91">
        <v>30</v>
      </c>
      <c r="D91" t="s">
        <v>282</v>
      </c>
      <c r="E91" s="35" t="s">
        <v>128</v>
      </c>
      <c r="F91" s="35" t="s">
        <v>128</v>
      </c>
      <c r="G91" t="s">
        <v>129</v>
      </c>
      <c r="H91" s="25">
        <v>43.7</v>
      </c>
      <c r="I91">
        <f>H91*B$1/C91/B$1*K91</f>
        <v>1.1653333333333336</v>
      </c>
      <c r="J91"/>
      <c r="K91" s="26">
        <v>0.8</v>
      </c>
    </row>
    <row r="92" spans="1:11" x14ac:dyDescent="0.35">
      <c r="A92" s="1" t="s">
        <v>258</v>
      </c>
      <c r="B92" s="1" t="s">
        <v>264</v>
      </c>
      <c r="C92" s="12"/>
      <c r="D92" s="12"/>
      <c r="E92" s="12"/>
      <c r="F92" s="12"/>
      <c r="G92" s="12"/>
      <c r="H92" s="12"/>
      <c r="I92" s="21">
        <f>SUM(I90:I91)</f>
        <v>1.2416165333333335</v>
      </c>
      <c r="J92" s="12"/>
      <c r="K92" s="12"/>
    </row>
    <row r="93" spans="1:11" x14ac:dyDescent="0.35">
      <c r="A93" s="1" t="s">
        <v>64</v>
      </c>
      <c r="B93" s="1">
        <v>4.2</v>
      </c>
    </row>
    <row r="94" spans="1:11" x14ac:dyDescent="0.35">
      <c r="A94" s="1" t="s">
        <v>265</v>
      </c>
      <c r="B94" s="1"/>
      <c r="C94">
        <f>INDEX('[1]Component wise inventories'!B$2:B$193,MATCH($A94,'[1]Component wise inventories'!$A$2:$A$189,0))</f>
        <v>30</v>
      </c>
      <c r="D94">
        <f>INDEX('[1]Component wise inventories'!H$2:H$193,MATCH($A94,'[1]Component wise inventories'!$A$2:$A$189,0))</f>
        <v>0</v>
      </c>
      <c r="E94">
        <f>INDEX('[1]Component wise inventories'!I$2:I$193,MATCH($A94,'[1]Component wise inventories'!$A$2:$A$189,0))</f>
        <v>0</v>
      </c>
      <c r="F94">
        <f>E94</f>
        <v>0</v>
      </c>
      <c r="G94">
        <f>INDEX('[1]Component wise inventories'!J$2:J$193,MATCH($A94,'[1]Component wise inventories'!$A$2:$A$189,0))</f>
        <v>0</v>
      </c>
      <c r="H94">
        <f>INDEX('[1]Component wise inventories'!K$2:K$193,MATCH($A94,'[1]Component wise inventories'!$A$2:$A$189,0))</f>
        <v>0</v>
      </c>
      <c r="I94">
        <f>H94*B$1/C94/B$1*K94</f>
        <v>0</v>
      </c>
      <c r="J94"/>
      <c r="K94" s="26">
        <v>0.2</v>
      </c>
    </row>
    <row r="95" spans="1:11" x14ac:dyDescent="0.35">
      <c r="A95" s="1"/>
      <c r="B95" s="1"/>
      <c r="C95">
        <v>30</v>
      </c>
      <c r="D95" t="s">
        <v>282</v>
      </c>
      <c r="E95" s="35" t="s">
        <v>128</v>
      </c>
      <c r="F95" s="35" t="s">
        <v>128</v>
      </c>
      <c r="G95" t="s">
        <v>129</v>
      </c>
      <c r="H95" s="25">
        <v>43.7</v>
      </c>
      <c r="I95">
        <f>H95*B$1/C95/B$1*K95</f>
        <v>1.1653333333333336</v>
      </c>
      <c r="J95"/>
      <c r="K95" s="26">
        <v>0.8</v>
      </c>
    </row>
    <row r="96" spans="1:11" x14ac:dyDescent="0.35">
      <c r="A96" s="1" t="s">
        <v>258</v>
      </c>
      <c r="B96" s="1" t="s">
        <v>66</v>
      </c>
      <c r="C96" s="12"/>
      <c r="D96" s="12"/>
      <c r="E96" s="12"/>
      <c r="F96" s="12"/>
      <c r="G96" s="12"/>
      <c r="H96" s="12"/>
      <c r="I96" s="21">
        <f>SUM(I94:I95)</f>
        <v>1.1653333333333336</v>
      </c>
      <c r="J96" s="12"/>
      <c r="K96" s="12"/>
    </row>
    <row r="97" spans="1:10" x14ac:dyDescent="0.35">
      <c r="A97" s="1" t="s">
        <v>67</v>
      </c>
      <c r="B97" s="1">
        <v>22</v>
      </c>
    </row>
    <row r="98" spans="1:10" x14ac:dyDescent="0.35">
      <c r="A98" s="1" t="s">
        <v>68</v>
      </c>
      <c r="B98" s="1">
        <v>2966</v>
      </c>
    </row>
    <row r="99" spans="1:10" x14ac:dyDescent="0.35">
      <c r="A99" s="1" t="s">
        <v>69</v>
      </c>
      <c r="B99"/>
      <c r="C99"/>
      <c r="D99" t="str">
        <f>INDEX('[1]Component wise inventories'!H$2:H$193,MATCH($A99,'[1]Component wise inventories'!$A$2:$A$189,0))</f>
        <v>'market for electricity, low voltage'</v>
      </c>
      <c r="E99">
        <f>INDEX('[1]Component wise inventories'!I$2:I$193,MATCH($A99,'[1]Component wise inventories'!$A$2:$A$189,0))</f>
        <v>0</v>
      </c>
      <c r="F99">
        <f>E99</f>
        <v>0</v>
      </c>
      <c r="G99" t="str">
        <f>INDEX('[1]Component wise inventories'!J$2:J$193,MATCH($A99,'[1]Component wise inventories'!$A$2:$A$189,0))</f>
        <v>kWh</v>
      </c>
      <c r="H99">
        <f>INDEX('[1]Component wise inventories'!K$2:K$193,MATCH($A99,'[1]Component wise inventories'!$A$2:$A$189,0))</f>
        <v>4.4990000000000002E-2</v>
      </c>
      <c r="I99" s="21">
        <f>H99*B97*3500/B98</f>
        <v>1.1679804450438303</v>
      </c>
    </row>
    <row r="100" spans="1:10" x14ac:dyDescent="0.35">
      <c r="A100" s="1"/>
      <c r="B100" s="1"/>
    </row>
    <row r="101" spans="1:10" x14ac:dyDescent="0.35">
      <c r="A101" s="1"/>
      <c r="B101" s="1"/>
    </row>
    <row r="102" spans="1:10" x14ac:dyDescent="0.35">
      <c r="A102" s="1" t="s">
        <v>258</v>
      </c>
      <c r="B102" s="1" t="s">
        <v>70</v>
      </c>
    </row>
    <row r="103" spans="1:10" x14ac:dyDescent="0.35">
      <c r="A103" s="1" t="s">
        <v>71</v>
      </c>
      <c r="B103" s="1">
        <v>70.400000000000006</v>
      </c>
    </row>
    <row r="104" spans="1:10" x14ac:dyDescent="0.35">
      <c r="A104" s="1" t="s">
        <v>72</v>
      </c>
      <c r="B104" s="12" t="s">
        <v>266</v>
      </c>
    </row>
    <row r="105" spans="1:10" x14ac:dyDescent="0.35">
      <c r="A105" s="1" t="s">
        <v>74</v>
      </c>
      <c r="B105" s="12" t="s">
        <v>266</v>
      </c>
      <c r="C105"/>
      <c r="D105" t="str">
        <f>INDEX('[1]Component wise inventories'!H$2:H$203,MATCH($B105,'[1]Component wise inventories'!$A$2:$A$203,0))</f>
        <v>heat production, borehole heat exchanger, brine-water heat pump 10kW</v>
      </c>
      <c r="E105">
        <f>INDEX('[1]Component wise inventories'!I$2:I$203,MATCH($B105,'[1]Component wise inventories'!$A$2:$A$203,0))</f>
        <v>0</v>
      </c>
      <c r="F105">
        <f>E105</f>
        <v>0</v>
      </c>
      <c r="G105" t="str">
        <f>INDEX('[1]Component wise inventories'!J$2:J$203,MATCH($B105,'[1]Component wise inventories'!$A$2:$A$203,0))</f>
        <v>megajoule</v>
      </c>
      <c r="H105">
        <f>INDEX('[1]Component wise inventories'!K$2:K$203,MATCH($B105,'[1]Component wise inventories'!$A$2:$A$203,0))</f>
        <v>8.2799999999999992E-3</v>
      </c>
      <c r="I105" s="21">
        <f>H105*B103</f>
        <v>0.58291199999999999</v>
      </c>
    </row>
    <row r="106" spans="1:10" x14ac:dyDescent="0.35">
      <c r="A106" s="1"/>
      <c r="B106" s="4" t="s">
        <v>75</v>
      </c>
    </row>
    <row r="107" spans="1:10" x14ac:dyDescent="0.35">
      <c r="A107" s="1"/>
      <c r="B107" s="1"/>
    </row>
    <row r="108" spans="1:10" x14ac:dyDescent="0.35">
      <c r="A108" s="1" t="s">
        <v>258</v>
      </c>
      <c r="B108" s="1" t="s">
        <v>76</v>
      </c>
      <c r="C108"/>
      <c r="D108"/>
      <c r="E108"/>
      <c r="F108"/>
      <c r="G108"/>
      <c r="H108"/>
      <c r="J108" t="e">
        <f>SUM(J14:J107)*50*2</f>
        <v>#VALUE!</v>
      </c>
    </row>
    <row r="109" spans="1:10" x14ac:dyDescent="0.35">
      <c r="A109" s="1"/>
      <c r="B109" s="1" t="s">
        <v>77</v>
      </c>
      <c r="D109">
        <f>INDEX('[1]Component wise inventories'!G$2:G$203,MATCH($B109,'[1]Component wise inventories'!$A$2:$A$203,0))</f>
        <v>0</v>
      </c>
      <c r="E109" t="str">
        <f>INDEX('[1]Component wise inventories'!H$2:H$203,MATCH($B109,'[1]Component wise inventories'!$A$2:$A$203,0))</f>
        <v>'market for transport, freight, lorry 28 metric ton, fatty acid methyl ester 100%' (ton kilometer, CH, None)</v>
      </c>
      <c r="F109" t="str">
        <f>E109</f>
        <v>'market for transport, freight, lorry 28 metric ton, fatty acid methyl ester 100%' (ton kilometer, CH, None)</v>
      </c>
      <c r="G109">
        <f>INDEX('[1]Component wise inventories'!I$2:I$203,MATCH($B109,'[1]Component wise inventories'!$A$2:$A$203,0))</f>
        <v>0</v>
      </c>
      <c r="H109">
        <f>INDEX('[1]Component wise inventories'!J$2:J$203,MATCH($B109,'[1]Component wise inventories'!$A$2:$A$203,0))</f>
        <v>0</v>
      </c>
      <c r="I109" s="27" t="e">
        <f>J108*H109/A$1/A98</f>
        <v>#VALUE!</v>
      </c>
    </row>
    <row r="112" spans="1:10" customForma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customForma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customFormat="1" x14ac:dyDescent="0.35">
      <c r="A114" s="5"/>
      <c r="B114" s="6" t="s">
        <v>142</v>
      </c>
      <c r="C114" s="6" t="s">
        <v>143</v>
      </c>
      <c r="D114" s="5"/>
      <c r="E114" s="5"/>
      <c r="F114" s="5"/>
      <c r="G114" s="5"/>
      <c r="H114" s="5"/>
      <c r="I114" s="5"/>
      <c r="J114" s="5"/>
    </row>
    <row r="115" spans="1:10" customFormat="1" x14ac:dyDescent="0.35">
      <c r="A115" s="5" t="s">
        <v>80</v>
      </c>
      <c r="B115" s="7">
        <v>0.68200000000000005</v>
      </c>
      <c r="C115" s="7" t="e">
        <f>I8+I17</f>
        <v>#VALUE!</v>
      </c>
      <c r="D115" s="5"/>
      <c r="E115" s="5"/>
      <c r="F115" s="5"/>
      <c r="G115" s="5"/>
      <c r="H115" s="5"/>
      <c r="I115" s="5"/>
      <c r="J115" s="5"/>
    </row>
    <row r="116" spans="1:10" customFormat="1" x14ac:dyDescent="0.35">
      <c r="A116" s="5" t="s">
        <v>144</v>
      </c>
      <c r="B116" s="7">
        <v>1.9</v>
      </c>
      <c r="C116" s="7" t="e">
        <f>I25+I33</f>
        <v>#DIV/0!</v>
      </c>
      <c r="D116" s="5"/>
      <c r="E116" s="5"/>
      <c r="F116" s="5"/>
      <c r="G116" s="5"/>
      <c r="H116" s="5"/>
      <c r="I116" s="5"/>
      <c r="J116" s="5"/>
    </row>
    <row r="117" spans="1:10" customFormat="1" x14ac:dyDescent="0.35">
      <c r="A117" s="5" t="s">
        <v>145</v>
      </c>
      <c r="B117" s="7">
        <v>1.47</v>
      </c>
      <c r="C117" s="7">
        <f>I40+I46</f>
        <v>6.2446169166666667</v>
      </c>
      <c r="D117" s="5"/>
      <c r="E117" s="5"/>
      <c r="F117" s="5"/>
      <c r="G117" s="5"/>
      <c r="H117" s="5"/>
      <c r="I117" s="5"/>
      <c r="J117" s="5"/>
    </row>
    <row r="118" spans="1:10" customFormat="1" x14ac:dyDescent="0.35">
      <c r="A118" s="5" t="s">
        <v>146</v>
      </c>
      <c r="B118" s="7">
        <v>0.71699999999999997</v>
      </c>
      <c r="C118" s="7" t="e">
        <f>I51+I56+I62</f>
        <v>#DIV/0!</v>
      </c>
      <c r="D118" s="5"/>
      <c r="E118" s="5"/>
      <c r="F118" s="5"/>
      <c r="G118" s="5"/>
      <c r="H118" s="5"/>
      <c r="I118" s="5"/>
      <c r="J118" s="5"/>
    </row>
    <row r="119" spans="1:10" customFormat="1" x14ac:dyDescent="0.35">
      <c r="A119" s="5" t="s">
        <v>122</v>
      </c>
      <c r="B119" s="7">
        <v>1.24</v>
      </c>
      <c r="C119" s="7" t="e">
        <f>I71+I79</f>
        <v>#DIV/0!</v>
      </c>
      <c r="D119" s="5"/>
      <c r="E119" s="5"/>
      <c r="F119" s="5"/>
      <c r="G119" s="5"/>
      <c r="H119" s="5"/>
      <c r="I119" s="5"/>
      <c r="J119" s="5"/>
    </row>
    <row r="120" spans="1:10" customFormat="1" x14ac:dyDescent="0.35">
      <c r="A120" s="5" t="s">
        <v>148</v>
      </c>
      <c r="B120" s="7">
        <v>8.6899999999999998E-3</v>
      </c>
      <c r="C120" s="7" t="e">
        <f>I82</f>
        <v>#N/A</v>
      </c>
      <c r="D120" s="5"/>
      <c r="E120" s="5"/>
      <c r="F120" s="5"/>
      <c r="G120" s="5"/>
      <c r="H120" s="5"/>
      <c r="I120" s="5"/>
      <c r="J120" s="5"/>
    </row>
    <row r="121" spans="1:10" customFormat="1" x14ac:dyDescent="0.35">
      <c r="A121" s="5" t="s">
        <v>147</v>
      </c>
      <c r="B121" s="7">
        <v>0.50600000000000001</v>
      </c>
      <c r="C121" s="7">
        <f>I92+I88+I96</f>
        <v>4.029899733333334</v>
      </c>
      <c r="D121" s="5"/>
      <c r="E121" s="5"/>
      <c r="F121" s="5"/>
      <c r="G121" s="5"/>
      <c r="H121" s="5"/>
      <c r="I121" s="5"/>
      <c r="J121" s="5"/>
    </row>
    <row r="122" spans="1:10" customFormat="1" x14ac:dyDescent="0.35">
      <c r="A122" s="5" t="s">
        <v>76</v>
      </c>
      <c r="B122" s="7">
        <v>0.40400000000000003</v>
      </c>
      <c r="C122" s="7" t="e">
        <f>I109</f>
        <v>#VALUE!</v>
      </c>
      <c r="D122" s="5"/>
      <c r="E122" s="5"/>
      <c r="F122" s="5"/>
      <c r="G122" s="5"/>
      <c r="H122" s="5"/>
      <c r="I122" s="5"/>
      <c r="J122" s="5"/>
    </row>
    <row r="123" spans="1:10" customFormat="1" x14ac:dyDescent="0.35">
      <c r="A123" s="5" t="s">
        <v>149</v>
      </c>
      <c r="B123" s="7">
        <v>0.376</v>
      </c>
      <c r="C123" s="7"/>
      <c r="D123" s="5"/>
      <c r="E123" s="5"/>
      <c r="F123" s="5"/>
      <c r="G123" s="5"/>
      <c r="H123" s="5"/>
      <c r="I123" s="5"/>
      <c r="J123" s="5"/>
    </row>
    <row r="124" spans="1:10" customFormat="1" x14ac:dyDescent="0.35">
      <c r="A124" s="5" t="s">
        <v>70</v>
      </c>
      <c r="B124" s="7">
        <v>1.1499999999999999</v>
      </c>
      <c r="C124" s="7">
        <f>I105</f>
        <v>0.58291199999999999</v>
      </c>
      <c r="D124" s="5"/>
      <c r="E124" s="5"/>
      <c r="F124" s="5"/>
      <c r="G124" s="5"/>
      <c r="H124" s="5"/>
      <c r="I124" s="5"/>
      <c r="J124" s="5"/>
    </row>
    <row r="125" spans="1:10" customFormat="1" x14ac:dyDescent="0.35">
      <c r="A125" s="5" t="s">
        <v>150</v>
      </c>
      <c r="B125" s="7">
        <v>0.38</v>
      </c>
      <c r="C125" s="7"/>
      <c r="D125" s="5"/>
      <c r="E125" s="5"/>
      <c r="F125" s="5"/>
      <c r="G125" s="5"/>
      <c r="H125" s="5"/>
      <c r="I125" s="5"/>
      <c r="J125" s="5"/>
    </row>
    <row r="126" spans="1:10" customFormat="1" x14ac:dyDescent="0.35">
      <c r="A126" s="5"/>
      <c r="B126" s="5"/>
      <c r="C126" s="7"/>
      <c r="D126" s="5"/>
      <c r="E126" s="5"/>
      <c r="F126" s="5"/>
      <c r="G126" s="5"/>
      <c r="H126" s="5"/>
      <c r="I126" s="5"/>
      <c r="J126" s="5"/>
    </row>
    <row r="127" spans="1:10" customForma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customForma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mfh01</vt:lpstr>
      <vt:lpstr>mfh02</vt:lpstr>
      <vt:lpstr>mfh03</vt:lpstr>
      <vt:lpstr>mfh04</vt:lpstr>
      <vt:lpstr>mfh05</vt:lpstr>
      <vt:lpstr>mfh07</vt:lpstr>
      <vt:lpstr>mfh08</vt:lpstr>
      <vt:lpstr>mfh10</vt:lpstr>
      <vt:lpstr>mfh11</vt:lpstr>
      <vt:lpstr>mfh12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Rhythima Shinde</dc:creator>
  <dc:description/>
  <cp:lastModifiedBy>Rhythima Shinde</cp:lastModifiedBy>
  <cp:revision>43</cp:revision>
  <dcterms:created xsi:type="dcterms:W3CDTF">2023-01-17T14:12:39Z</dcterms:created>
  <dcterms:modified xsi:type="dcterms:W3CDTF">2023-01-22T19:33:20Z</dcterms:modified>
  <dc:language>en-US</dc:language>
</cp:coreProperties>
</file>