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lca\"/>
    </mc:Choice>
  </mc:AlternateContent>
  <bookViews>
    <workbookView xWindow="0" yWindow="0" windowWidth="25200" windowHeight="11010" tabRatio="858" activeTab="1"/>
  </bookViews>
  <sheets>
    <sheet name="MHF01-05" sheetId="12" r:id="rId1"/>
    <sheet name="MFH07-12" sheetId="13" r:id="rId2"/>
    <sheet name="mfh01" sheetId="1" r:id="rId3"/>
    <sheet name="mfh02" sheetId="11" r:id="rId4"/>
    <sheet name="mfh03" sheetId="3" r:id="rId5"/>
    <sheet name="mfh04" sheetId="4" r:id="rId6"/>
    <sheet name="mfh05" sheetId="5" r:id="rId7"/>
    <sheet name="mfh07" sheetId="6" r:id="rId8"/>
    <sheet name="mfh08" sheetId="7" r:id="rId9"/>
    <sheet name="mfh10" sheetId="8" r:id="rId10"/>
    <sheet name="mfh11" sheetId="9" r:id="rId11"/>
    <sheet name="mfh12" sheetId="10" r:id="rId12"/>
  </sheets>
  <externalReferences>
    <externalReference r:id="rId13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3" l="1"/>
  <c r="B13" i="13"/>
  <c r="B12" i="13"/>
  <c r="H139" i="10" l="1"/>
  <c r="I139" i="10" s="1"/>
  <c r="C152" i="10" s="1"/>
  <c r="G139" i="10"/>
  <c r="E139" i="10"/>
  <c r="F139" i="10" s="1"/>
  <c r="D139" i="10"/>
  <c r="H119" i="9"/>
  <c r="I119" i="9" s="1"/>
  <c r="C133" i="9" s="1"/>
  <c r="G119" i="9"/>
  <c r="E119" i="9"/>
  <c r="F119" i="9" s="1"/>
  <c r="D119" i="9"/>
  <c r="H124" i="8"/>
  <c r="I124" i="8" s="1"/>
  <c r="C138" i="8" s="1"/>
  <c r="G124" i="8"/>
  <c r="E124" i="8"/>
  <c r="F124" i="8" s="1"/>
  <c r="D124" i="8"/>
  <c r="H134" i="7"/>
  <c r="I134" i="7" s="1"/>
  <c r="C147" i="7" s="1"/>
  <c r="G134" i="7"/>
  <c r="E134" i="7"/>
  <c r="F134" i="7" s="1"/>
  <c r="D134" i="7"/>
  <c r="H113" i="6"/>
  <c r="I113" i="6" s="1"/>
  <c r="C126" i="6" s="1"/>
  <c r="G113" i="6"/>
  <c r="E113" i="6"/>
  <c r="F113" i="6" s="1"/>
  <c r="D113" i="6"/>
  <c r="H147" i="5"/>
  <c r="I147" i="5" s="1"/>
  <c r="C162" i="5" s="1"/>
  <c r="G147" i="5"/>
  <c r="E147" i="5"/>
  <c r="F147" i="5" s="1"/>
  <c r="D147" i="5"/>
  <c r="H148" i="3"/>
  <c r="I148" i="3" s="1"/>
  <c r="C161" i="3" s="1"/>
  <c r="G148" i="3"/>
  <c r="E148" i="3"/>
  <c r="F148" i="3" s="1"/>
  <c r="D148" i="3"/>
  <c r="H119" i="11"/>
  <c r="I119" i="11" s="1"/>
  <c r="C135" i="11" s="1"/>
  <c r="G119" i="11"/>
  <c r="E119" i="11"/>
  <c r="F119" i="11" s="1"/>
  <c r="D119" i="11"/>
  <c r="H244" i="1"/>
  <c r="I244" i="1" s="1"/>
  <c r="C258" i="1" s="1"/>
  <c r="G244" i="1"/>
  <c r="E244" i="1"/>
  <c r="F244" i="1" s="1"/>
  <c r="D244" i="1"/>
  <c r="H238" i="1"/>
  <c r="H52" i="10" l="1"/>
  <c r="G52" i="10"/>
  <c r="E52" i="10"/>
  <c r="D52" i="10"/>
  <c r="C52" i="10"/>
  <c r="J52" i="10" s="1"/>
  <c r="H42" i="10"/>
  <c r="G42" i="10"/>
  <c r="E42" i="10"/>
  <c r="D42" i="10"/>
  <c r="C42" i="10"/>
  <c r="J42" i="10" s="1"/>
  <c r="H40" i="10"/>
  <c r="G40" i="10"/>
  <c r="E40" i="10"/>
  <c r="D40" i="10"/>
  <c r="C40" i="10"/>
  <c r="J40" i="10" s="1"/>
  <c r="H54" i="10"/>
  <c r="G54" i="10"/>
  <c r="E54" i="10"/>
  <c r="D54" i="10"/>
  <c r="C54" i="10"/>
  <c r="J54" i="10" s="1"/>
  <c r="F36" i="6"/>
  <c r="J36" i="6" s="1"/>
  <c r="F25" i="6"/>
  <c r="I25" i="6" s="1"/>
  <c r="I40" i="10" l="1"/>
  <c r="I54" i="10"/>
  <c r="J25" i="6"/>
  <c r="I52" i="10"/>
  <c r="I42" i="10"/>
  <c r="I36" i="6"/>
  <c r="H133" i="10"/>
  <c r="G133" i="10"/>
  <c r="E133" i="10"/>
  <c r="D133" i="10"/>
  <c r="H128" i="10"/>
  <c r="G128" i="10"/>
  <c r="E128" i="10"/>
  <c r="D128" i="10"/>
  <c r="H124" i="10"/>
  <c r="G124" i="10"/>
  <c r="E124" i="10"/>
  <c r="D124" i="10"/>
  <c r="H118" i="10"/>
  <c r="G118" i="10"/>
  <c r="E118" i="10"/>
  <c r="D118" i="10"/>
  <c r="H113" i="10"/>
  <c r="G113" i="10"/>
  <c r="E113" i="10"/>
  <c r="D113" i="10"/>
  <c r="C113" i="10"/>
  <c r="H109" i="10"/>
  <c r="G109" i="10"/>
  <c r="E109" i="10"/>
  <c r="D109" i="10"/>
  <c r="C109" i="10"/>
  <c r="H105" i="10"/>
  <c r="G105" i="10"/>
  <c r="E105" i="10"/>
  <c r="D105" i="10"/>
  <c r="C105" i="10"/>
  <c r="H101" i="10"/>
  <c r="G101" i="10"/>
  <c r="E101" i="10"/>
  <c r="D101" i="10"/>
  <c r="C101" i="10"/>
  <c r="H97" i="10"/>
  <c r="G97" i="10"/>
  <c r="E97" i="10"/>
  <c r="D97" i="10"/>
  <c r="C97" i="10"/>
  <c r="H94" i="10"/>
  <c r="G94" i="10"/>
  <c r="E94" i="10"/>
  <c r="D94" i="10"/>
  <c r="C94" i="10"/>
  <c r="H93" i="10"/>
  <c r="G93" i="10"/>
  <c r="E93" i="10"/>
  <c r="D93" i="10"/>
  <c r="C93" i="10"/>
  <c r="H92" i="10"/>
  <c r="G92" i="10"/>
  <c r="E92" i="10"/>
  <c r="D92" i="10"/>
  <c r="C92" i="10"/>
  <c r="H91" i="10"/>
  <c r="G91" i="10"/>
  <c r="E91" i="10"/>
  <c r="D91" i="10"/>
  <c r="C91" i="10"/>
  <c r="H90" i="10"/>
  <c r="G90" i="10"/>
  <c r="E90" i="10"/>
  <c r="D90" i="10"/>
  <c r="C90" i="10"/>
  <c r="H89" i="10"/>
  <c r="G89" i="10"/>
  <c r="E89" i="10"/>
  <c r="D89" i="10"/>
  <c r="C89" i="10"/>
  <c r="H85" i="10"/>
  <c r="G85" i="10"/>
  <c r="E85" i="10"/>
  <c r="D85" i="10"/>
  <c r="C85" i="10"/>
  <c r="H84" i="10"/>
  <c r="G84" i="10"/>
  <c r="E84" i="10"/>
  <c r="D84" i="10"/>
  <c r="C84" i="10"/>
  <c r="H83" i="10"/>
  <c r="G83" i="10"/>
  <c r="E83" i="10"/>
  <c r="D83" i="10"/>
  <c r="C83" i="10"/>
  <c r="H82" i="10"/>
  <c r="G82" i="10"/>
  <c r="E82" i="10"/>
  <c r="D82" i="10"/>
  <c r="C82" i="10"/>
  <c r="H81" i="10"/>
  <c r="G81" i="10"/>
  <c r="E81" i="10"/>
  <c r="D81" i="10"/>
  <c r="C81" i="10"/>
  <c r="H80" i="10"/>
  <c r="G80" i="10"/>
  <c r="E80" i="10"/>
  <c r="D80" i="10"/>
  <c r="C80" i="10"/>
  <c r="H76" i="10"/>
  <c r="G76" i="10"/>
  <c r="E76" i="10"/>
  <c r="D76" i="10"/>
  <c r="C76" i="10"/>
  <c r="H72" i="10"/>
  <c r="G72" i="10"/>
  <c r="E72" i="10"/>
  <c r="D72" i="10"/>
  <c r="C72" i="10"/>
  <c r="H71" i="10"/>
  <c r="G71" i="10"/>
  <c r="E71" i="10"/>
  <c r="D71" i="10"/>
  <c r="C71" i="10"/>
  <c r="H70" i="10"/>
  <c r="G70" i="10"/>
  <c r="E70" i="10"/>
  <c r="D70" i="10"/>
  <c r="C70" i="10"/>
  <c r="H69" i="10"/>
  <c r="G69" i="10"/>
  <c r="E69" i="10"/>
  <c r="D69" i="10"/>
  <c r="C69" i="10"/>
  <c r="H65" i="10"/>
  <c r="G65" i="10"/>
  <c r="E65" i="10"/>
  <c r="D65" i="10"/>
  <c r="C65" i="10"/>
  <c r="H64" i="10"/>
  <c r="G64" i="10"/>
  <c r="E64" i="10"/>
  <c r="D64" i="10"/>
  <c r="C64" i="10"/>
  <c r="H60" i="10"/>
  <c r="G60" i="10"/>
  <c r="E60" i="10"/>
  <c r="D60" i="10"/>
  <c r="C60" i="10"/>
  <c r="H59" i="10"/>
  <c r="G59" i="10"/>
  <c r="E59" i="10"/>
  <c r="D59" i="10"/>
  <c r="C59" i="10"/>
  <c r="H58" i="10"/>
  <c r="G58" i="10"/>
  <c r="E58" i="10"/>
  <c r="D58" i="10"/>
  <c r="C58" i="10"/>
  <c r="H53" i="10"/>
  <c r="G53" i="10"/>
  <c r="E53" i="10"/>
  <c r="D53" i="10"/>
  <c r="C53" i="10"/>
  <c r="H51" i="10"/>
  <c r="G51" i="10"/>
  <c r="E51" i="10"/>
  <c r="D51" i="10"/>
  <c r="C51" i="10"/>
  <c r="H50" i="10"/>
  <c r="G50" i="10"/>
  <c r="E50" i="10"/>
  <c r="D50" i="10"/>
  <c r="C50" i="10"/>
  <c r="H49" i="10"/>
  <c r="G49" i="10"/>
  <c r="E49" i="10"/>
  <c r="D49" i="10"/>
  <c r="C49" i="10"/>
  <c r="H48" i="10"/>
  <c r="G48" i="10"/>
  <c r="E48" i="10"/>
  <c r="D48" i="10"/>
  <c r="C48" i="10"/>
  <c r="H47" i="10"/>
  <c r="G47" i="10"/>
  <c r="E47" i="10"/>
  <c r="D47" i="10"/>
  <c r="C47" i="10"/>
  <c r="H43" i="10"/>
  <c r="G43" i="10"/>
  <c r="E43" i="10"/>
  <c r="D43" i="10"/>
  <c r="C43" i="10"/>
  <c r="H41" i="10"/>
  <c r="G41" i="10"/>
  <c r="E41" i="10"/>
  <c r="D41" i="10"/>
  <c r="C41" i="10"/>
  <c r="H39" i="10"/>
  <c r="G39" i="10"/>
  <c r="E39" i="10"/>
  <c r="D39" i="10"/>
  <c r="C39" i="10"/>
  <c r="H38" i="10"/>
  <c r="G38" i="10"/>
  <c r="E38" i="10"/>
  <c r="D38" i="10"/>
  <c r="C38" i="10"/>
  <c r="H34" i="10"/>
  <c r="G34" i="10"/>
  <c r="E34" i="10"/>
  <c r="D34" i="10"/>
  <c r="C34" i="10"/>
  <c r="H33" i="10"/>
  <c r="G33" i="10"/>
  <c r="E33" i="10"/>
  <c r="D33" i="10"/>
  <c r="C33" i="10"/>
  <c r="H32" i="10"/>
  <c r="G32" i="10"/>
  <c r="E32" i="10"/>
  <c r="D32" i="10"/>
  <c r="C32" i="10"/>
  <c r="H31" i="10"/>
  <c r="G31" i="10"/>
  <c r="E31" i="10"/>
  <c r="D31" i="10"/>
  <c r="C31" i="10"/>
  <c r="H30" i="10"/>
  <c r="G30" i="10"/>
  <c r="E30" i="10"/>
  <c r="D30" i="10"/>
  <c r="C30" i="10"/>
  <c r="H26" i="10"/>
  <c r="G26" i="10"/>
  <c r="E26" i="10"/>
  <c r="D26" i="10"/>
  <c r="C26" i="10"/>
  <c r="H25" i="10"/>
  <c r="G25" i="10"/>
  <c r="E25" i="10"/>
  <c r="D25" i="10"/>
  <c r="C25" i="10"/>
  <c r="H24" i="10"/>
  <c r="G24" i="10"/>
  <c r="E24" i="10"/>
  <c r="D24" i="10"/>
  <c r="C24" i="10"/>
  <c r="H23" i="10"/>
  <c r="G23" i="10"/>
  <c r="E23" i="10"/>
  <c r="D23" i="10"/>
  <c r="C23" i="10"/>
  <c r="H22" i="10"/>
  <c r="G22" i="10"/>
  <c r="E22" i="10"/>
  <c r="D22" i="10"/>
  <c r="C22" i="10"/>
  <c r="H18" i="10"/>
  <c r="G18" i="10"/>
  <c r="E18" i="10"/>
  <c r="D18" i="10"/>
  <c r="C18" i="10"/>
  <c r="H17" i="10"/>
  <c r="G17" i="10"/>
  <c r="E17" i="10"/>
  <c r="D17" i="10"/>
  <c r="C17" i="10"/>
  <c r="H16" i="10"/>
  <c r="G16" i="10"/>
  <c r="E16" i="10"/>
  <c r="D16" i="10"/>
  <c r="C16" i="10"/>
  <c r="H15" i="10"/>
  <c r="G15" i="10"/>
  <c r="E15" i="10"/>
  <c r="D15" i="10"/>
  <c r="C15" i="10"/>
  <c r="H11" i="10"/>
  <c r="G11" i="10"/>
  <c r="E11" i="10"/>
  <c r="D11" i="10"/>
  <c r="C11" i="10"/>
  <c r="H10" i="10"/>
  <c r="G10" i="10"/>
  <c r="E10" i="10"/>
  <c r="D10" i="10"/>
  <c r="C10" i="10"/>
  <c r="H9" i="10"/>
  <c r="G9" i="10"/>
  <c r="E9" i="10"/>
  <c r="D9" i="10"/>
  <c r="C9" i="10"/>
  <c r="H8" i="10"/>
  <c r="G8" i="10"/>
  <c r="E8" i="10"/>
  <c r="D8" i="10"/>
  <c r="C8" i="10"/>
  <c r="H7" i="10"/>
  <c r="G7" i="10"/>
  <c r="E7" i="10"/>
  <c r="D7" i="10"/>
  <c r="C7" i="10"/>
  <c r="H6" i="10"/>
  <c r="G6" i="10"/>
  <c r="E6" i="10"/>
  <c r="D6" i="10"/>
  <c r="C6" i="10"/>
  <c r="H113" i="9"/>
  <c r="G113" i="9"/>
  <c r="E113" i="9"/>
  <c r="D113" i="9"/>
  <c r="H109" i="9"/>
  <c r="G109" i="9"/>
  <c r="E109" i="9"/>
  <c r="D109" i="9"/>
  <c r="H105" i="9"/>
  <c r="G105" i="9"/>
  <c r="E105" i="9"/>
  <c r="D105" i="9"/>
  <c r="H99" i="9"/>
  <c r="G99" i="9"/>
  <c r="E99" i="9"/>
  <c r="D99" i="9"/>
  <c r="H94" i="9"/>
  <c r="G94" i="9"/>
  <c r="E94" i="9"/>
  <c r="D94" i="9"/>
  <c r="C94" i="9"/>
  <c r="H90" i="9"/>
  <c r="G90" i="9"/>
  <c r="E90" i="9"/>
  <c r="D90" i="9"/>
  <c r="C90" i="9"/>
  <c r="H86" i="9"/>
  <c r="G86" i="9"/>
  <c r="E86" i="9"/>
  <c r="D86" i="9"/>
  <c r="C86" i="9"/>
  <c r="H82" i="9"/>
  <c r="G82" i="9"/>
  <c r="E82" i="9"/>
  <c r="D82" i="9"/>
  <c r="C82" i="9"/>
  <c r="H78" i="9"/>
  <c r="G78" i="9"/>
  <c r="E78" i="9"/>
  <c r="D78" i="9"/>
  <c r="C78" i="9"/>
  <c r="H77" i="9"/>
  <c r="G77" i="9"/>
  <c r="E77" i="9"/>
  <c r="D77" i="9"/>
  <c r="C77" i="9"/>
  <c r="H76" i="9"/>
  <c r="G76" i="9"/>
  <c r="E76" i="9"/>
  <c r="D76" i="9"/>
  <c r="C76" i="9"/>
  <c r="H75" i="9"/>
  <c r="G75" i="9"/>
  <c r="E75" i="9"/>
  <c r="D75" i="9"/>
  <c r="C75" i="9"/>
  <c r="H74" i="9"/>
  <c r="G74" i="9"/>
  <c r="E74" i="9"/>
  <c r="D74" i="9"/>
  <c r="C74" i="9"/>
  <c r="H70" i="9"/>
  <c r="G70" i="9"/>
  <c r="E70" i="9"/>
  <c r="D70" i="9"/>
  <c r="C70" i="9"/>
  <c r="H69" i="9"/>
  <c r="G69" i="9"/>
  <c r="E69" i="9"/>
  <c r="D69" i="9"/>
  <c r="C69" i="9"/>
  <c r="H68" i="9"/>
  <c r="G68" i="9"/>
  <c r="E68" i="9"/>
  <c r="D68" i="9"/>
  <c r="C68" i="9"/>
  <c r="H67" i="9"/>
  <c r="G67" i="9"/>
  <c r="E67" i="9"/>
  <c r="D67" i="9"/>
  <c r="C67" i="9"/>
  <c r="H66" i="9"/>
  <c r="G66" i="9"/>
  <c r="E66" i="9"/>
  <c r="D66" i="9"/>
  <c r="C66" i="9"/>
  <c r="H65" i="9"/>
  <c r="G65" i="9"/>
  <c r="E65" i="9"/>
  <c r="D65" i="9"/>
  <c r="C65" i="9"/>
  <c r="H61" i="9"/>
  <c r="G61" i="9"/>
  <c r="E61" i="9"/>
  <c r="D61" i="9"/>
  <c r="C61" i="9"/>
  <c r="H60" i="9"/>
  <c r="G60" i="9"/>
  <c r="E60" i="9"/>
  <c r="D60" i="9"/>
  <c r="C60" i="9"/>
  <c r="H59" i="9"/>
  <c r="G59" i="9"/>
  <c r="E59" i="9"/>
  <c r="D59" i="9"/>
  <c r="C59" i="9"/>
  <c r="H55" i="9"/>
  <c r="G55" i="9"/>
  <c r="E55" i="9"/>
  <c r="D55" i="9"/>
  <c r="C55" i="9"/>
  <c r="H54" i="9"/>
  <c r="G54" i="9"/>
  <c r="E54" i="9"/>
  <c r="D54" i="9"/>
  <c r="C54" i="9"/>
  <c r="H53" i="9"/>
  <c r="G53" i="9"/>
  <c r="E53" i="9"/>
  <c r="D53" i="9"/>
  <c r="C53" i="9"/>
  <c r="H49" i="9"/>
  <c r="G49" i="9"/>
  <c r="E49" i="9"/>
  <c r="D49" i="9"/>
  <c r="C49" i="9"/>
  <c r="H45" i="9"/>
  <c r="G45" i="9"/>
  <c r="E45" i="9"/>
  <c r="D45" i="9"/>
  <c r="C45" i="9"/>
  <c r="H44" i="9"/>
  <c r="G44" i="9"/>
  <c r="E44" i="9"/>
  <c r="D44" i="9"/>
  <c r="C44" i="9"/>
  <c r="H43" i="9"/>
  <c r="G43" i="9"/>
  <c r="E43" i="9"/>
  <c r="D43" i="9"/>
  <c r="C43" i="9"/>
  <c r="H39" i="9"/>
  <c r="G39" i="9"/>
  <c r="E39" i="9"/>
  <c r="D39" i="9"/>
  <c r="C39" i="9"/>
  <c r="H38" i="9"/>
  <c r="G38" i="9"/>
  <c r="E38" i="9"/>
  <c r="D38" i="9"/>
  <c r="C38" i="9"/>
  <c r="H37" i="9"/>
  <c r="G37" i="9"/>
  <c r="E37" i="9"/>
  <c r="D37" i="9"/>
  <c r="C37" i="9"/>
  <c r="H36" i="9"/>
  <c r="G36" i="9"/>
  <c r="E36" i="9"/>
  <c r="D36" i="9"/>
  <c r="C36" i="9"/>
  <c r="H32" i="9"/>
  <c r="G32" i="9"/>
  <c r="E32" i="9"/>
  <c r="D32" i="9"/>
  <c r="C32" i="9"/>
  <c r="H31" i="9"/>
  <c r="G31" i="9"/>
  <c r="E31" i="9"/>
  <c r="D31" i="9"/>
  <c r="C31" i="9"/>
  <c r="H30" i="9"/>
  <c r="G30" i="9"/>
  <c r="E30" i="9"/>
  <c r="D30" i="9"/>
  <c r="C30" i="9"/>
  <c r="H29" i="9"/>
  <c r="G29" i="9"/>
  <c r="E29" i="9"/>
  <c r="D29" i="9"/>
  <c r="C29" i="9"/>
  <c r="H28" i="9"/>
  <c r="G28" i="9"/>
  <c r="E28" i="9"/>
  <c r="D28" i="9"/>
  <c r="C28" i="9"/>
  <c r="H24" i="9"/>
  <c r="G24" i="9"/>
  <c r="E24" i="9"/>
  <c r="D24" i="9"/>
  <c r="C24" i="9"/>
  <c r="H23" i="9"/>
  <c r="G23" i="9"/>
  <c r="E23" i="9"/>
  <c r="D23" i="9"/>
  <c r="C23" i="9"/>
  <c r="H22" i="9"/>
  <c r="G22" i="9"/>
  <c r="E22" i="9"/>
  <c r="D22" i="9"/>
  <c r="C22" i="9"/>
  <c r="H21" i="9"/>
  <c r="G21" i="9"/>
  <c r="E21" i="9"/>
  <c r="D21" i="9"/>
  <c r="C21" i="9"/>
  <c r="H20" i="9"/>
  <c r="G20" i="9"/>
  <c r="E20" i="9"/>
  <c r="D20" i="9"/>
  <c r="C20" i="9"/>
  <c r="H16" i="9"/>
  <c r="G16" i="9"/>
  <c r="E16" i="9"/>
  <c r="D16" i="9"/>
  <c r="C16" i="9"/>
  <c r="H15" i="9"/>
  <c r="G15" i="9"/>
  <c r="E15" i="9"/>
  <c r="D15" i="9"/>
  <c r="C15" i="9"/>
  <c r="H14" i="9"/>
  <c r="G14" i="9"/>
  <c r="E14" i="9"/>
  <c r="D14" i="9"/>
  <c r="C14" i="9"/>
  <c r="H13" i="9"/>
  <c r="G13" i="9"/>
  <c r="E13" i="9"/>
  <c r="D13" i="9"/>
  <c r="C13" i="9"/>
  <c r="H12" i="9"/>
  <c r="G12" i="9"/>
  <c r="E12" i="9"/>
  <c r="D12" i="9"/>
  <c r="C12" i="9"/>
  <c r="H11" i="9"/>
  <c r="G11" i="9"/>
  <c r="E11" i="9"/>
  <c r="D11" i="9"/>
  <c r="C11" i="9"/>
  <c r="H7" i="9"/>
  <c r="G7" i="9"/>
  <c r="E7" i="9"/>
  <c r="D7" i="9"/>
  <c r="C7" i="9"/>
  <c r="H6" i="9"/>
  <c r="G6" i="9"/>
  <c r="E6" i="9"/>
  <c r="D6" i="9"/>
  <c r="C6" i="9"/>
  <c r="H118" i="8"/>
  <c r="G118" i="8"/>
  <c r="E118" i="8"/>
  <c r="D118" i="8"/>
  <c r="H114" i="8"/>
  <c r="G114" i="8"/>
  <c r="E114" i="8"/>
  <c r="D114" i="8"/>
  <c r="H110" i="8"/>
  <c r="G110" i="8"/>
  <c r="E110" i="8"/>
  <c r="D110" i="8"/>
  <c r="H104" i="8"/>
  <c r="G104" i="8"/>
  <c r="E104" i="8"/>
  <c r="D104" i="8"/>
  <c r="H99" i="8"/>
  <c r="G99" i="8"/>
  <c r="E99" i="8"/>
  <c r="D99" i="8"/>
  <c r="C99" i="8"/>
  <c r="H95" i="8"/>
  <c r="G95" i="8"/>
  <c r="E95" i="8"/>
  <c r="D95" i="8"/>
  <c r="C95" i="8"/>
  <c r="H91" i="8"/>
  <c r="G91" i="8"/>
  <c r="E91" i="8"/>
  <c r="D91" i="8"/>
  <c r="C91" i="8"/>
  <c r="H87" i="8"/>
  <c r="G87" i="8"/>
  <c r="E87" i="8"/>
  <c r="D87" i="8"/>
  <c r="C87" i="8"/>
  <c r="H83" i="8"/>
  <c r="G83" i="8"/>
  <c r="E83" i="8"/>
  <c r="D83" i="8"/>
  <c r="C83" i="8"/>
  <c r="H80" i="8"/>
  <c r="G80" i="8"/>
  <c r="E80" i="8"/>
  <c r="D80" i="8"/>
  <c r="C80" i="8"/>
  <c r="H79" i="8"/>
  <c r="G79" i="8"/>
  <c r="E79" i="8"/>
  <c r="D79" i="8"/>
  <c r="C79" i="8"/>
  <c r="H78" i="8"/>
  <c r="G78" i="8"/>
  <c r="E78" i="8"/>
  <c r="D78" i="8"/>
  <c r="C78" i="8"/>
  <c r="H77" i="8"/>
  <c r="G77" i="8"/>
  <c r="E77" i="8"/>
  <c r="D77" i="8"/>
  <c r="C77" i="8"/>
  <c r="H76" i="8"/>
  <c r="G76" i="8"/>
  <c r="E76" i="8"/>
  <c r="D76" i="8"/>
  <c r="C76" i="8"/>
  <c r="H72" i="8"/>
  <c r="G72" i="8"/>
  <c r="E72" i="8"/>
  <c r="D72" i="8"/>
  <c r="C72" i="8"/>
  <c r="H71" i="8"/>
  <c r="G71" i="8"/>
  <c r="E71" i="8"/>
  <c r="D71" i="8"/>
  <c r="C71" i="8"/>
  <c r="H70" i="8"/>
  <c r="G70" i="8"/>
  <c r="E70" i="8"/>
  <c r="D70" i="8"/>
  <c r="C70" i="8"/>
  <c r="H69" i="8"/>
  <c r="G69" i="8"/>
  <c r="E69" i="8"/>
  <c r="D69" i="8"/>
  <c r="C69" i="8"/>
  <c r="H68" i="8"/>
  <c r="G68" i="8"/>
  <c r="E68" i="8"/>
  <c r="D68" i="8"/>
  <c r="C68" i="8"/>
  <c r="H67" i="8"/>
  <c r="G67" i="8"/>
  <c r="E67" i="8"/>
  <c r="D67" i="8"/>
  <c r="C67" i="8"/>
  <c r="H66" i="8"/>
  <c r="G66" i="8"/>
  <c r="E66" i="8"/>
  <c r="D66" i="8"/>
  <c r="C66" i="8"/>
  <c r="H62" i="8"/>
  <c r="G62" i="8"/>
  <c r="E62" i="8"/>
  <c r="D62" i="8"/>
  <c r="C62" i="8"/>
  <c r="H58" i="8"/>
  <c r="G58" i="8"/>
  <c r="E58" i="8"/>
  <c r="D58" i="8"/>
  <c r="C58" i="8"/>
  <c r="H54" i="8"/>
  <c r="G54" i="8"/>
  <c r="E54" i="8"/>
  <c r="D54" i="8"/>
  <c r="C54" i="8"/>
  <c r="H53" i="8"/>
  <c r="G53" i="8"/>
  <c r="E53" i="8"/>
  <c r="D53" i="8"/>
  <c r="C53" i="8"/>
  <c r="H52" i="8"/>
  <c r="G52" i="8"/>
  <c r="E52" i="8"/>
  <c r="D52" i="8"/>
  <c r="C52" i="8"/>
  <c r="H48" i="8"/>
  <c r="G48" i="8"/>
  <c r="E48" i="8"/>
  <c r="D48" i="8"/>
  <c r="C48" i="8"/>
  <c r="H47" i="8"/>
  <c r="G47" i="8"/>
  <c r="E47" i="8"/>
  <c r="D47" i="8"/>
  <c r="C47" i="8"/>
  <c r="H46" i="8"/>
  <c r="G46" i="8"/>
  <c r="E46" i="8"/>
  <c r="D46" i="8"/>
  <c r="C46" i="8"/>
  <c r="H42" i="8"/>
  <c r="G42" i="8"/>
  <c r="E42" i="8"/>
  <c r="D42" i="8"/>
  <c r="C42" i="8"/>
  <c r="H41" i="8"/>
  <c r="G41" i="8"/>
  <c r="E41" i="8"/>
  <c r="D41" i="8"/>
  <c r="C41" i="8"/>
  <c r="H40" i="8"/>
  <c r="G40" i="8"/>
  <c r="E40" i="8"/>
  <c r="D40" i="8"/>
  <c r="C40" i="8"/>
  <c r="H39" i="8"/>
  <c r="G39" i="8"/>
  <c r="E39" i="8"/>
  <c r="D39" i="8"/>
  <c r="C39" i="8"/>
  <c r="H35" i="8"/>
  <c r="G35" i="8"/>
  <c r="E35" i="8"/>
  <c r="D35" i="8"/>
  <c r="C35" i="8"/>
  <c r="H34" i="8"/>
  <c r="G34" i="8"/>
  <c r="E34" i="8"/>
  <c r="D34" i="8"/>
  <c r="C34" i="8"/>
  <c r="H33" i="8"/>
  <c r="G33" i="8"/>
  <c r="E33" i="8"/>
  <c r="D33" i="8"/>
  <c r="C33" i="8"/>
  <c r="H32" i="8"/>
  <c r="G32" i="8"/>
  <c r="E32" i="8"/>
  <c r="D32" i="8"/>
  <c r="C32" i="8"/>
  <c r="H31" i="8"/>
  <c r="G31" i="8"/>
  <c r="E31" i="8"/>
  <c r="D31" i="8"/>
  <c r="C31" i="8"/>
  <c r="H30" i="8"/>
  <c r="G30" i="8"/>
  <c r="E30" i="8"/>
  <c r="D30" i="8"/>
  <c r="C30" i="8"/>
  <c r="H26" i="8"/>
  <c r="G26" i="8"/>
  <c r="E26" i="8"/>
  <c r="D26" i="8"/>
  <c r="C26" i="8"/>
  <c r="H25" i="8"/>
  <c r="G25" i="8"/>
  <c r="E25" i="8"/>
  <c r="D25" i="8"/>
  <c r="C25" i="8"/>
  <c r="H24" i="8"/>
  <c r="G24" i="8"/>
  <c r="E24" i="8"/>
  <c r="D24" i="8"/>
  <c r="C24" i="8"/>
  <c r="H23" i="8"/>
  <c r="G23" i="8"/>
  <c r="E23" i="8"/>
  <c r="D23" i="8"/>
  <c r="C23" i="8"/>
  <c r="H22" i="8"/>
  <c r="G22" i="8"/>
  <c r="E22" i="8"/>
  <c r="D22" i="8"/>
  <c r="C22" i="8"/>
  <c r="H18" i="8"/>
  <c r="G18" i="8"/>
  <c r="E18" i="8"/>
  <c r="D18" i="8"/>
  <c r="C18" i="8"/>
  <c r="H17" i="8"/>
  <c r="G17" i="8"/>
  <c r="E17" i="8"/>
  <c r="D17" i="8"/>
  <c r="C17" i="8"/>
  <c r="H16" i="8"/>
  <c r="G16" i="8"/>
  <c r="E16" i="8"/>
  <c r="D16" i="8"/>
  <c r="C16" i="8"/>
  <c r="H12" i="8"/>
  <c r="G12" i="8"/>
  <c r="E12" i="8"/>
  <c r="D12" i="8"/>
  <c r="C12" i="8"/>
  <c r="H11" i="8"/>
  <c r="G11" i="8"/>
  <c r="E11" i="8"/>
  <c r="D11" i="8"/>
  <c r="C11" i="8"/>
  <c r="H10" i="8"/>
  <c r="G10" i="8"/>
  <c r="E10" i="8"/>
  <c r="D10" i="8"/>
  <c r="C10" i="8"/>
  <c r="H9" i="8"/>
  <c r="G9" i="8"/>
  <c r="E9" i="8"/>
  <c r="D9" i="8"/>
  <c r="C9" i="8"/>
  <c r="H8" i="8"/>
  <c r="G8" i="8"/>
  <c r="E8" i="8"/>
  <c r="D8" i="8"/>
  <c r="C8" i="8"/>
  <c r="H7" i="8"/>
  <c r="G7" i="8"/>
  <c r="E7" i="8"/>
  <c r="D7" i="8"/>
  <c r="C7" i="8"/>
  <c r="H6" i="8"/>
  <c r="G6" i="8"/>
  <c r="E6" i="8"/>
  <c r="D6" i="8"/>
  <c r="C6" i="8"/>
  <c r="H128" i="7"/>
  <c r="G128" i="7"/>
  <c r="E128" i="7"/>
  <c r="D128" i="7"/>
  <c r="H124" i="7"/>
  <c r="G124" i="7"/>
  <c r="E124" i="7"/>
  <c r="D124" i="7"/>
  <c r="H120" i="7"/>
  <c r="G120" i="7"/>
  <c r="E120" i="7"/>
  <c r="D120" i="7"/>
  <c r="H114" i="7"/>
  <c r="G114" i="7"/>
  <c r="E114" i="7"/>
  <c r="D114" i="7"/>
  <c r="H109" i="7"/>
  <c r="G109" i="7"/>
  <c r="E109" i="7"/>
  <c r="D109" i="7"/>
  <c r="C109" i="7"/>
  <c r="H105" i="7"/>
  <c r="G105" i="7"/>
  <c r="E105" i="7"/>
  <c r="D105" i="7"/>
  <c r="C105" i="7"/>
  <c r="H101" i="7"/>
  <c r="G101" i="7"/>
  <c r="E101" i="7"/>
  <c r="D101" i="7"/>
  <c r="C101" i="7"/>
  <c r="H97" i="7"/>
  <c r="G97" i="7"/>
  <c r="E97" i="7"/>
  <c r="D97" i="7"/>
  <c r="C97" i="7"/>
  <c r="H94" i="7"/>
  <c r="G94" i="7"/>
  <c r="E94" i="7"/>
  <c r="D94" i="7"/>
  <c r="C94" i="7"/>
  <c r="H91" i="7"/>
  <c r="G91" i="7"/>
  <c r="E91" i="7"/>
  <c r="D91" i="7"/>
  <c r="C91" i="7"/>
  <c r="H90" i="7"/>
  <c r="G90" i="7"/>
  <c r="E90" i="7"/>
  <c r="D90" i="7"/>
  <c r="C90" i="7"/>
  <c r="H89" i="7"/>
  <c r="G89" i="7"/>
  <c r="E89" i="7"/>
  <c r="D89" i="7"/>
  <c r="C89" i="7"/>
  <c r="H88" i="7"/>
  <c r="G88" i="7"/>
  <c r="E88" i="7"/>
  <c r="D88" i="7"/>
  <c r="C88" i="7"/>
  <c r="H84" i="7"/>
  <c r="G84" i="7"/>
  <c r="E84" i="7"/>
  <c r="D84" i="7"/>
  <c r="C84" i="7"/>
  <c r="H80" i="7"/>
  <c r="G80" i="7"/>
  <c r="E80" i="7"/>
  <c r="D80" i="7"/>
  <c r="C80" i="7"/>
  <c r="H79" i="7"/>
  <c r="G79" i="7"/>
  <c r="E79" i="7"/>
  <c r="D79" i="7"/>
  <c r="C79" i="7"/>
  <c r="H78" i="7"/>
  <c r="G78" i="7"/>
  <c r="E78" i="7"/>
  <c r="D78" i="7"/>
  <c r="C78" i="7"/>
  <c r="H77" i="7"/>
  <c r="G77" i="7"/>
  <c r="E77" i="7"/>
  <c r="D77" i="7"/>
  <c r="C77" i="7"/>
  <c r="H73" i="7"/>
  <c r="G73" i="7"/>
  <c r="E73" i="7"/>
  <c r="D73" i="7"/>
  <c r="C73" i="7"/>
  <c r="H72" i="7"/>
  <c r="G72" i="7"/>
  <c r="E72" i="7"/>
  <c r="D72" i="7"/>
  <c r="C72" i="7"/>
  <c r="H68" i="7"/>
  <c r="G68" i="7"/>
  <c r="E68" i="7"/>
  <c r="D68" i="7"/>
  <c r="C68" i="7"/>
  <c r="H64" i="7"/>
  <c r="G64" i="7"/>
  <c r="E64" i="7"/>
  <c r="D64" i="7"/>
  <c r="C64" i="7"/>
  <c r="H63" i="7"/>
  <c r="G63" i="7"/>
  <c r="E63" i="7"/>
  <c r="D63" i="7"/>
  <c r="C63" i="7"/>
  <c r="H59" i="7"/>
  <c r="G59" i="7"/>
  <c r="E59" i="7"/>
  <c r="D59" i="7"/>
  <c r="C59" i="7"/>
  <c r="H58" i="7"/>
  <c r="G58" i="7"/>
  <c r="E58" i="7"/>
  <c r="D58" i="7"/>
  <c r="C58" i="7"/>
  <c r="H57" i="7"/>
  <c r="G57" i="7"/>
  <c r="E57" i="7"/>
  <c r="D57" i="7"/>
  <c r="C57" i="7"/>
  <c r="H56" i="7"/>
  <c r="G56" i="7"/>
  <c r="E56" i="7"/>
  <c r="D56" i="7"/>
  <c r="C56" i="7"/>
  <c r="H52" i="7"/>
  <c r="G52" i="7"/>
  <c r="E52" i="7"/>
  <c r="D52" i="7"/>
  <c r="C52" i="7"/>
  <c r="H51" i="7"/>
  <c r="G51" i="7"/>
  <c r="E51" i="7"/>
  <c r="D51" i="7"/>
  <c r="C51" i="7"/>
  <c r="H47" i="7"/>
  <c r="G47" i="7"/>
  <c r="E47" i="7"/>
  <c r="D47" i="7"/>
  <c r="C47" i="7"/>
  <c r="H46" i="7"/>
  <c r="G46" i="7"/>
  <c r="E46" i="7"/>
  <c r="D46" i="7"/>
  <c r="C46" i="7"/>
  <c r="H45" i="7"/>
  <c r="G45" i="7"/>
  <c r="E45" i="7"/>
  <c r="D45" i="7"/>
  <c r="C45" i="7"/>
  <c r="H44" i="7"/>
  <c r="G44" i="7"/>
  <c r="E44" i="7"/>
  <c r="D44" i="7"/>
  <c r="C44" i="7"/>
  <c r="H43" i="7"/>
  <c r="G43" i="7"/>
  <c r="E43" i="7"/>
  <c r="D43" i="7"/>
  <c r="C43" i="7"/>
  <c r="H39" i="7"/>
  <c r="G39" i="7"/>
  <c r="E39" i="7"/>
  <c r="D39" i="7"/>
  <c r="C39" i="7"/>
  <c r="H38" i="7"/>
  <c r="G38" i="7"/>
  <c r="E38" i="7"/>
  <c r="D38" i="7"/>
  <c r="C38" i="7"/>
  <c r="H37" i="7"/>
  <c r="G37" i="7"/>
  <c r="E37" i="7"/>
  <c r="D37" i="7"/>
  <c r="C37" i="7"/>
  <c r="H36" i="7"/>
  <c r="G36" i="7"/>
  <c r="E36" i="7"/>
  <c r="D36" i="7"/>
  <c r="C36" i="7"/>
  <c r="H35" i="7"/>
  <c r="G35" i="7"/>
  <c r="E35" i="7"/>
  <c r="D35" i="7"/>
  <c r="C35" i="7"/>
  <c r="H31" i="7"/>
  <c r="G31" i="7"/>
  <c r="E31" i="7"/>
  <c r="D31" i="7"/>
  <c r="C31" i="7"/>
  <c r="H30" i="7"/>
  <c r="G30" i="7"/>
  <c r="E30" i="7"/>
  <c r="D30" i="7"/>
  <c r="C30" i="7"/>
  <c r="H29" i="7"/>
  <c r="G29" i="7"/>
  <c r="E29" i="7"/>
  <c r="D29" i="7"/>
  <c r="C29" i="7"/>
  <c r="H28" i="7"/>
  <c r="G28" i="7"/>
  <c r="E28" i="7"/>
  <c r="D28" i="7"/>
  <c r="C28" i="7"/>
  <c r="H27" i="7"/>
  <c r="G27" i="7"/>
  <c r="E27" i="7"/>
  <c r="D27" i="7"/>
  <c r="C27" i="7"/>
  <c r="H26" i="7"/>
  <c r="G26" i="7"/>
  <c r="E26" i="7"/>
  <c r="D26" i="7"/>
  <c r="C26" i="7"/>
  <c r="H22" i="7"/>
  <c r="G22" i="7"/>
  <c r="E22" i="7"/>
  <c r="D22" i="7"/>
  <c r="C22" i="7"/>
  <c r="H21" i="7"/>
  <c r="G21" i="7"/>
  <c r="E21" i="7"/>
  <c r="D21" i="7"/>
  <c r="C21" i="7"/>
  <c r="H20" i="7"/>
  <c r="G20" i="7"/>
  <c r="E20" i="7"/>
  <c r="D20" i="7"/>
  <c r="C20" i="7"/>
  <c r="H19" i="7"/>
  <c r="G19" i="7"/>
  <c r="E19" i="7"/>
  <c r="D19" i="7"/>
  <c r="C19" i="7"/>
  <c r="H18" i="7"/>
  <c r="G18" i="7"/>
  <c r="E18" i="7"/>
  <c r="D18" i="7"/>
  <c r="C18" i="7"/>
  <c r="H17" i="7"/>
  <c r="G17" i="7"/>
  <c r="E17" i="7"/>
  <c r="D17" i="7"/>
  <c r="C17" i="7"/>
  <c r="H13" i="7"/>
  <c r="G13" i="7"/>
  <c r="E13" i="7"/>
  <c r="D13" i="7"/>
  <c r="C13" i="7"/>
  <c r="H12" i="7"/>
  <c r="G12" i="7"/>
  <c r="E12" i="7"/>
  <c r="D12" i="7"/>
  <c r="C12" i="7"/>
  <c r="H11" i="7"/>
  <c r="G11" i="7"/>
  <c r="E11" i="7"/>
  <c r="D11" i="7"/>
  <c r="C11" i="7"/>
  <c r="H10" i="7"/>
  <c r="G10" i="7"/>
  <c r="E10" i="7"/>
  <c r="D10" i="7"/>
  <c r="C10" i="7"/>
  <c r="H9" i="7"/>
  <c r="G9" i="7"/>
  <c r="E9" i="7"/>
  <c r="D9" i="7"/>
  <c r="C9" i="7"/>
  <c r="H8" i="7"/>
  <c r="G8" i="7"/>
  <c r="E8" i="7"/>
  <c r="D8" i="7"/>
  <c r="C8" i="7"/>
  <c r="H7" i="7"/>
  <c r="G7" i="7"/>
  <c r="E7" i="7"/>
  <c r="D7" i="7"/>
  <c r="C7" i="7"/>
  <c r="H6" i="7"/>
  <c r="G6" i="7"/>
  <c r="E6" i="7"/>
  <c r="D6" i="7"/>
  <c r="C6" i="7"/>
  <c r="H107" i="6"/>
  <c r="G107" i="6"/>
  <c r="E107" i="6"/>
  <c r="D107" i="6"/>
  <c r="H103" i="6"/>
  <c r="G103" i="6"/>
  <c r="E103" i="6"/>
  <c r="D103" i="6"/>
  <c r="H99" i="6"/>
  <c r="G99" i="6"/>
  <c r="E99" i="6"/>
  <c r="D99" i="6"/>
  <c r="H93" i="6"/>
  <c r="G93" i="6"/>
  <c r="E93" i="6"/>
  <c r="D93" i="6"/>
  <c r="H88" i="6"/>
  <c r="G88" i="6"/>
  <c r="E88" i="6"/>
  <c r="D88" i="6"/>
  <c r="C88" i="6"/>
  <c r="H84" i="6"/>
  <c r="G84" i="6"/>
  <c r="E84" i="6"/>
  <c r="D84" i="6"/>
  <c r="C84" i="6"/>
  <c r="H80" i="6"/>
  <c r="G80" i="6"/>
  <c r="E80" i="6"/>
  <c r="D80" i="6"/>
  <c r="C80" i="6"/>
  <c r="H76" i="6"/>
  <c r="G76" i="6"/>
  <c r="E76" i="6"/>
  <c r="D76" i="6"/>
  <c r="C76" i="6"/>
  <c r="H73" i="6"/>
  <c r="G73" i="6"/>
  <c r="E73" i="6"/>
  <c r="D73" i="6"/>
  <c r="C73" i="6"/>
  <c r="H69" i="6"/>
  <c r="G69" i="6"/>
  <c r="E69" i="6"/>
  <c r="D69" i="6"/>
  <c r="C69" i="6"/>
  <c r="H68" i="6"/>
  <c r="G68" i="6"/>
  <c r="E68" i="6"/>
  <c r="D68" i="6"/>
  <c r="C68" i="6"/>
  <c r="H67" i="6"/>
  <c r="G67" i="6"/>
  <c r="E67" i="6"/>
  <c r="D67" i="6"/>
  <c r="C67" i="6"/>
  <c r="H66" i="6"/>
  <c r="G66" i="6"/>
  <c r="E66" i="6"/>
  <c r="D66" i="6"/>
  <c r="C66" i="6"/>
  <c r="H65" i="6"/>
  <c r="G65" i="6"/>
  <c r="E65" i="6"/>
  <c r="D65" i="6"/>
  <c r="C65" i="6"/>
  <c r="H64" i="6"/>
  <c r="G64" i="6"/>
  <c r="E64" i="6"/>
  <c r="D64" i="6"/>
  <c r="C64" i="6"/>
  <c r="H60" i="6"/>
  <c r="G60" i="6"/>
  <c r="E60" i="6"/>
  <c r="D60" i="6"/>
  <c r="C60" i="6"/>
  <c r="H59" i="6"/>
  <c r="G59" i="6"/>
  <c r="E59" i="6"/>
  <c r="D59" i="6"/>
  <c r="C59" i="6"/>
  <c r="H55" i="6"/>
  <c r="G55" i="6"/>
  <c r="E55" i="6"/>
  <c r="D55" i="6"/>
  <c r="C55" i="6"/>
  <c r="H54" i="6"/>
  <c r="G54" i="6"/>
  <c r="E54" i="6"/>
  <c r="D54" i="6"/>
  <c r="C54" i="6"/>
  <c r="H50" i="6"/>
  <c r="G50" i="6"/>
  <c r="E50" i="6"/>
  <c r="D50" i="6"/>
  <c r="C50" i="6"/>
  <c r="H49" i="6"/>
  <c r="G49" i="6"/>
  <c r="E49" i="6"/>
  <c r="D49" i="6"/>
  <c r="C49" i="6"/>
  <c r="H45" i="6"/>
  <c r="G45" i="6"/>
  <c r="E45" i="6"/>
  <c r="D45" i="6"/>
  <c r="C45" i="6"/>
  <c r="H44" i="6"/>
  <c r="G44" i="6"/>
  <c r="E44" i="6"/>
  <c r="D44" i="6"/>
  <c r="C44" i="6"/>
  <c r="H43" i="6"/>
  <c r="G43" i="6"/>
  <c r="E43" i="6"/>
  <c r="D43" i="6"/>
  <c r="C43" i="6"/>
  <c r="H42" i="6"/>
  <c r="G42" i="6"/>
  <c r="E42" i="6"/>
  <c r="D42" i="6"/>
  <c r="C42" i="6"/>
  <c r="H38" i="6"/>
  <c r="G38" i="6"/>
  <c r="E38" i="6"/>
  <c r="D38" i="6"/>
  <c r="C38" i="6"/>
  <c r="H37" i="6"/>
  <c r="G37" i="6"/>
  <c r="E37" i="6"/>
  <c r="D37" i="6"/>
  <c r="C37" i="6"/>
  <c r="H35" i="6"/>
  <c r="G35" i="6"/>
  <c r="E35" i="6"/>
  <c r="D35" i="6"/>
  <c r="C35" i="6"/>
  <c r="H34" i="6"/>
  <c r="G34" i="6"/>
  <c r="E34" i="6"/>
  <c r="D34" i="6"/>
  <c r="C34" i="6"/>
  <c r="H33" i="6"/>
  <c r="G33" i="6"/>
  <c r="E33" i="6"/>
  <c r="D33" i="6"/>
  <c r="C33" i="6"/>
  <c r="H32" i="6"/>
  <c r="G32" i="6"/>
  <c r="E32" i="6"/>
  <c r="D32" i="6"/>
  <c r="C32" i="6"/>
  <c r="H28" i="6"/>
  <c r="G28" i="6"/>
  <c r="E28" i="6"/>
  <c r="D28" i="6"/>
  <c r="C28" i="6"/>
  <c r="H27" i="6"/>
  <c r="G27" i="6"/>
  <c r="E27" i="6"/>
  <c r="D27" i="6"/>
  <c r="C27" i="6"/>
  <c r="H26" i="6"/>
  <c r="G26" i="6"/>
  <c r="E26" i="6"/>
  <c r="D26" i="6"/>
  <c r="C26" i="6"/>
  <c r="H24" i="6"/>
  <c r="G24" i="6"/>
  <c r="E24" i="6"/>
  <c r="D24" i="6"/>
  <c r="C24" i="6"/>
  <c r="H23" i="6"/>
  <c r="G23" i="6"/>
  <c r="E23" i="6"/>
  <c r="D23" i="6"/>
  <c r="C23" i="6"/>
  <c r="H22" i="6"/>
  <c r="G22" i="6"/>
  <c r="E22" i="6"/>
  <c r="D22" i="6"/>
  <c r="C22" i="6"/>
  <c r="H18" i="6"/>
  <c r="G18" i="6"/>
  <c r="E18" i="6"/>
  <c r="D18" i="6"/>
  <c r="C18" i="6"/>
  <c r="H17" i="6"/>
  <c r="G17" i="6"/>
  <c r="E17" i="6"/>
  <c r="D17" i="6"/>
  <c r="C17" i="6"/>
  <c r="H16" i="6"/>
  <c r="G16" i="6"/>
  <c r="E16" i="6"/>
  <c r="D16" i="6"/>
  <c r="C16" i="6"/>
  <c r="H15" i="6"/>
  <c r="G15" i="6"/>
  <c r="E15" i="6"/>
  <c r="D15" i="6"/>
  <c r="C15" i="6"/>
  <c r="H11" i="6"/>
  <c r="G11" i="6"/>
  <c r="E11" i="6"/>
  <c r="D11" i="6"/>
  <c r="C11" i="6"/>
  <c r="H10" i="6"/>
  <c r="G10" i="6"/>
  <c r="E10" i="6"/>
  <c r="D10" i="6"/>
  <c r="C10" i="6"/>
  <c r="H9" i="6"/>
  <c r="G9" i="6"/>
  <c r="E9" i="6"/>
  <c r="D9" i="6"/>
  <c r="C9" i="6"/>
  <c r="H8" i="6"/>
  <c r="G8" i="6"/>
  <c r="E8" i="6"/>
  <c r="D8" i="6"/>
  <c r="C8" i="6"/>
  <c r="H7" i="6"/>
  <c r="G7" i="6"/>
  <c r="E7" i="6"/>
  <c r="D7" i="6"/>
  <c r="C7" i="6"/>
  <c r="H6" i="6"/>
  <c r="G6" i="6"/>
  <c r="E6" i="6"/>
  <c r="D6" i="6"/>
  <c r="C6" i="6"/>
  <c r="H141" i="5"/>
  <c r="G141" i="5"/>
  <c r="E141" i="5"/>
  <c r="D141" i="5"/>
  <c r="H137" i="5"/>
  <c r="G137" i="5"/>
  <c r="E137" i="5"/>
  <c r="D137" i="5"/>
  <c r="H133" i="5"/>
  <c r="G133" i="5"/>
  <c r="E133" i="5"/>
  <c r="D133" i="5"/>
  <c r="H127" i="5"/>
  <c r="G127" i="5"/>
  <c r="E127" i="5"/>
  <c r="D127" i="5"/>
  <c r="H122" i="5"/>
  <c r="G122" i="5"/>
  <c r="E122" i="5"/>
  <c r="D122" i="5"/>
  <c r="C122" i="5"/>
  <c r="H118" i="5"/>
  <c r="G118" i="5"/>
  <c r="E118" i="5"/>
  <c r="D118" i="5"/>
  <c r="C118" i="5"/>
  <c r="H114" i="5"/>
  <c r="G114" i="5"/>
  <c r="E114" i="5"/>
  <c r="D114" i="5"/>
  <c r="C114" i="5"/>
  <c r="H110" i="5"/>
  <c r="G110" i="5"/>
  <c r="E110" i="5"/>
  <c r="D110" i="5"/>
  <c r="C110" i="5"/>
  <c r="H109" i="5"/>
  <c r="G109" i="5"/>
  <c r="E109" i="5"/>
  <c r="D109" i="5"/>
  <c r="C109" i="5"/>
  <c r="H108" i="5"/>
  <c r="G108" i="5"/>
  <c r="E108" i="5"/>
  <c r="D108" i="5"/>
  <c r="C108" i="5"/>
  <c r="H107" i="5"/>
  <c r="G107" i="5"/>
  <c r="E107" i="5"/>
  <c r="D107" i="5"/>
  <c r="C107" i="5"/>
  <c r="H103" i="5"/>
  <c r="G103" i="5"/>
  <c r="E103" i="5"/>
  <c r="D103" i="5"/>
  <c r="C103" i="5"/>
  <c r="H102" i="5"/>
  <c r="G102" i="5"/>
  <c r="E102" i="5"/>
  <c r="D102" i="5"/>
  <c r="C102" i="5"/>
  <c r="H101" i="5"/>
  <c r="G101" i="5"/>
  <c r="E101" i="5"/>
  <c r="D101" i="5"/>
  <c r="C101" i="5"/>
  <c r="H97" i="5"/>
  <c r="G97" i="5"/>
  <c r="E97" i="5"/>
  <c r="D97" i="5"/>
  <c r="C97" i="5"/>
  <c r="H96" i="5"/>
  <c r="G96" i="5"/>
  <c r="E96" i="5"/>
  <c r="D96" i="5"/>
  <c r="C96" i="5"/>
  <c r="H95" i="5"/>
  <c r="G95" i="5"/>
  <c r="E95" i="5"/>
  <c r="D95" i="5"/>
  <c r="C95" i="5"/>
  <c r="H91" i="5"/>
  <c r="G91" i="5"/>
  <c r="E91" i="5"/>
  <c r="D91" i="5"/>
  <c r="C91" i="5"/>
  <c r="H90" i="5"/>
  <c r="G90" i="5"/>
  <c r="E90" i="5"/>
  <c r="D90" i="5"/>
  <c r="C90" i="5"/>
  <c r="H86" i="5"/>
  <c r="G86" i="5"/>
  <c r="E86" i="5"/>
  <c r="D86" i="5"/>
  <c r="C86" i="5"/>
  <c r="H85" i="5"/>
  <c r="G85" i="5"/>
  <c r="E85" i="5"/>
  <c r="D85" i="5"/>
  <c r="C85" i="5"/>
  <c r="H81" i="5"/>
  <c r="G81" i="5"/>
  <c r="E81" i="5"/>
  <c r="D81" i="5"/>
  <c r="C81" i="5"/>
  <c r="H80" i="5"/>
  <c r="G80" i="5"/>
  <c r="E80" i="5"/>
  <c r="D80" i="5"/>
  <c r="C80" i="5"/>
  <c r="H76" i="5"/>
  <c r="G76" i="5"/>
  <c r="E76" i="5"/>
  <c r="D76" i="5"/>
  <c r="C76" i="5"/>
  <c r="H75" i="5"/>
  <c r="G75" i="5"/>
  <c r="E75" i="5"/>
  <c r="D75" i="5"/>
  <c r="C75" i="5"/>
  <c r="H71" i="5"/>
  <c r="G71" i="5"/>
  <c r="E71" i="5"/>
  <c r="D71" i="5"/>
  <c r="C71" i="5"/>
  <c r="H70" i="5"/>
  <c r="G70" i="5"/>
  <c r="E70" i="5"/>
  <c r="D70" i="5"/>
  <c r="C70" i="5"/>
  <c r="H66" i="5"/>
  <c r="G66" i="5"/>
  <c r="E66" i="5"/>
  <c r="D66" i="5"/>
  <c r="C66" i="5"/>
  <c r="H65" i="5"/>
  <c r="G65" i="5"/>
  <c r="E65" i="5"/>
  <c r="D65" i="5"/>
  <c r="C65" i="5"/>
  <c r="H64" i="5"/>
  <c r="G64" i="5"/>
  <c r="E64" i="5"/>
  <c r="D64" i="5"/>
  <c r="C64" i="5"/>
  <c r="H63" i="5"/>
  <c r="G63" i="5"/>
  <c r="E63" i="5"/>
  <c r="D63" i="5"/>
  <c r="C63" i="5"/>
  <c r="H62" i="5"/>
  <c r="G62" i="5"/>
  <c r="E62" i="5"/>
  <c r="D62" i="5"/>
  <c r="C62" i="5"/>
  <c r="H61" i="5"/>
  <c r="G61" i="5"/>
  <c r="E61" i="5"/>
  <c r="D61" i="5"/>
  <c r="C61" i="5"/>
  <c r="H60" i="5"/>
  <c r="G60" i="5"/>
  <c r="E60" i="5"/>
  <c r="D60" i="5"/>
  <c r="C60" i="5"/>
  <c r="H59" i="5"/>
  <c r="G59" i="5"/>
  <c r="E59" i="5"/>
  <c r="D59" i="5"/>
  <c r="C59" i="5"/>
  <c r="H58" i="5"/>
  <c r="G58" i="5"/>
  <c r="E58" i="5"/>
  <c r="D58" i="5"/>
  <c r="C58" i="5"/>
  <c r="H54" i="5"/>
  <c r="G54" i="5"/>
  <c r="E54" i="5"/>
  <c r="D54" i="5"/>
  <c r="C54" i="5"/>
  <c r="H53" i="5"/>
  <c r="G53" i="5"/>
  <c r="E53" i="5"/>
  <c r="D53" i="5"/>
  <c r="C53" i="5"/>
  <c r="H52" i="5"/>
  <c r="G52" i="5"/>
  <c r="E52" i="5"/>
  <c r="D52" i="5"/>
  <c r="C52" i="5"/>
  <c r="H51" i="5"/>
  <c r="G51" i="5"/>
  <c r="E51" i="5"/>
  <c r="D51" i="5"/>
  <c r="C51" i="5"/>
  <c r="H50" i="5"/>
  <c r="G50" i="5"/>
  <c r="E50" i="5"/>
  <c r="D50" i="5"/>
  <c r="C50" i="5"/>
  <c r="H49" i="5"/>
  <c r="G49" i="5"/>
  <c r="E49" i="5"/>
  <c r="D49" i="5"/>
  <c r="C49" i="5"/>
  <c r="H48" i="5"/>
  <c r="G48" i="5"/>
  <c r="E48" i="5"/>
  <c r="D48" i="5"/>
  <c r="C48" i="5"/>
  <c r="H44" i="5"/>
  <c r="G44" i="5"/>
  <c r="E44" i="5"/>
  <c r="D44" i="5"/>
  <c r="C44" i="5"/>
  <c r="H43" i="5"/>
  <c r="G43" i="5"/>
  <c r="E43" i="5"/>
  <c r="D43" i="5"/>
  <c r="C43" i="5"/>
  <c r="H42" i="5"/>
  <c r="G42" i="5"/>
  <c r="E42" i="5"/>
  <c r="D42" i="5"/>
  <c r="C42" i="5"/>
  <c r="H41" i="5"/>
  <c r="G41" i="5"/>
  <c r="E41" i="5"/>
  <c r="D41" i="5"/>
  <c r="C41" i="5"/>
  <c r="H40" i="5"/>
  <c r="G40" i="5"/>
  <c r="E40" i="5"/>
  <c r="D40" i="5"/>
  <c r="C40" i="5"/>
  <c r="H36" i="5"/>
  <c r="G36" i="5"/>
  <c r="E36" i="5"/>
  <c r="D36" i="5"/>
  <c r="C36" i="5"/>
  <c r="H35" i="5"/>
  <c r="G35" i="5"/>
  <c r="E35" i="5"/>
  <c r="D35" i="5"/>
  <c r="C35" i="5"/>
  <c r="H34" i="5"/>
  <c r="G34" i="5"/>
  <c r="E34" i="5"/>
  <c r="D34" i="5"/>
  <c r="C34" i="5"/>
  <c r="H33" i="5"/>
  <c r="G33" i="5"/>
  <c r="E33" i="5"/>
  <c r="D33" i="5"/>
  <c r="C33" i="5"/>
  <c r="H32" i="5"/>
  <c r="G32" i="5"/>
  <c r="E32" i="5"/>
  <c r="D32" i="5"/>
  <c r="C32" i="5"/>
  <c r="H28" i="5"/>
  <c r="G28" i="5"/>
  <c r="E28" i="5"/>
  <c r="D28" i="5"/>
  <c r="C28" i="5"/>
  <c r="H27" i="5"/>
  <c r="G27" i="5"/>
  <c r="E27" i="5"/>
  <c r="D27" i="5"/>
  <c r="C27" i="5"/>
  <c r="H26" i="5"/>
  <c r="G26" i="5"/>
  <c r="E26" i="5"/>
  <c r="D26" i="5"/>
  <c r="C26" i="5"/>
  <c r="H25" i="5"/>
  <c r="G25" i="5"/>
  <c r="E25" i="5"/>
  <c r="D25" i="5"/>
  <c r="C25" i="5"/>
  <c r="H24" i="5"/>
  <c r="G24" i="5"/>
  <c r="E24" i="5"/>
  <c r="D24" i="5"/>
  <c r="C24" i="5"/>
  <c r="H20" i="5"/>
  <c r="G20" i="5"/>
  <c r="E20" i="5"/>
  <c r="D20" i="5"/>
  <c r="C20" i="5"/>
  <c r="H19" i="5"/>
  <c r="G19" i="5"/>
  <c r="E19" i="5"/>
  <c r="D19" i="5"/>
  <c r="C19" i="5"/>
  <c r="H18" i="5"/>
  <c r="G18" i="5"/>
  <c r="E18" i="5"/>
  <c r="D18" i="5"/>
  <c r="C18" i="5"/>
  <c r="H14" i="5"/>
  <c r="G14" i="5"/>
  <c r="E14" i="5"/>
  <c r="D14" i="5"/>
  <c r="C14" i="5"/>
  <c r="H13" i="5"/>
  <c r="G13" i="5"/>
  <c r="E13" i="5"/>
  <c r="D13" i="5"/>
  <c r="C13" i="5"/>
  <c r="H12" i="5"/>
  <c r="G12" i="5"/>
  <c r="E12" i="5"/>
  <c r="D12" i="5"/>
  <c r="C12" i="5"/>
  <c r="H8" i="5"/>
  <c r="G8" i="5"/>
  <c r="E8" i="5"/>
  <c r="D8" i="5"/>
  <c r="C8" i="5"/>
  <c r="H7" i="5"/>
  <c r="G7" i="5"/>
  <c r="E7" i="5"/>
  <c r="D7" i="5"/>
  <c r="C7" i="5"/>
  <c r="H6" i="5"/>
  <c r="G6" i="5"/>
  <c r="E6" i="5"/>
  <c r="D6" i="5"/>
  <c r="C6" i="5"/>
  <c r="H114" i="4"/>
  <c r="G114" i="4"/>
  <c r="E114" i="4"/>
  <c r="D114" i="4"/>
  <c r="H110" i="4"/>
  <c r="G110" i="4"/>
  <c r="E110" i="4"/>
  <c r="D110" i="4"/>
  <c r="H106" i="4"/>
  <c r="G106" i="4"/>
  <c r="E106" i="4"/>
  <c r="D106" i="4"/>
  <c r="H100" i="4"/>
  <c r="G100" i="4"/>
  <c r="E100" i="4"/>
  <c r="D100" i="4"/>
  <c r="H95" i="4"/>
  <c r="G95" i="4"/>
  <c r="E95" i="4"/>
  <c r="D95" i="4"/>
  <c r="C95" i="4"/>
  <c r="H91" i="4"/>
  <c r="G91" i="4"/>
  <c r="E91" i="4"/>
  <c r="D91" i="4"/>
  <c r="H87" i="4"/>
  <c r="G87" i="4"/>
  <c r="E87" i="4"/>
  <c r="D87" i="4"/>
  <c r="C87" i="4"/>
  <c r="H86" i="4"/>
  <c r="G86" i="4"/>
  <c r="E86" i="4"/>
  <c r="D86" i="4"/>
  <c r="C86" i="4"/>
  <c r="H85" i="4"/>
  <c r="G85" i="4"/>
  <c r="E85" i="4"/>
  <c r="D85" i="4"/>
  <c r="C85" i="4"/>
  <c r="H84" i="4"/>
  <c r="G84" i="4"/>
  <c r="E84" i="4"/>
  <c r="D84" i="4"/>
  <c r="C84" i="4"/>
  <c r="H83" i="4"/>
  <c r="G83" i="4"/>
  <c r="E83" i="4"/>
  <c r="D83" i="4"/>
  <c r="C83" i="4"/>
  <c r="H79" i="4"/>
  <c r="G79" i="4"/>
  <c r="E79" i="4"/>
  <c r="D79" i="4"/>
  <c r="C79" i="4"/>
  <c r="H78" i="4"/>
  <c r="G78" i="4"/>
  <c r="E78" i="4"/>
  <c r="D78" i="4"/>
  <c r="C78" i="4"/>
  <c r="H77" i="4"/>
  <c r="G77" i="4"/>
  <c r="E77" i="4"/>
  <c r="D77" i="4"/>
  <c r="C77" i="4"/>
  <c r="H76" i="4"/>
  <c r="G76" i="4"/>
  <c r="E76" i="4"/>
  <c r="D76" i="4"/>
  <c r="C76" i="4"/>
  <c r="H75" i="4"/>
  <c r="G75" i="4"/>
  <c r="E75" i="4"/>
  <c r="D75" i="4"/>
  <c r="C75" i="4"/>
  <c r="H71" i="4"/>
  <c r="G71" i="4"/>
  <c r="E71" i="4"/>
  <c r="D71" i="4"/>
  <c r="C71" i="4"/>
  <c r="H70" i="4"/>
  <c r="G70" i="4"/>
  <c r="E70" i="4"/>
  <c r="D70" i="4"/>
  <c r="C70" i="4"/>
  <c r="H69" i="4"/>
  <c r="G69" i="4"/>
  <c r="E69" i="4"/>
  <c r="D69" i="4"/>
  <c r="C69" i="4"/>
  <c r="H68" i="4"/>
  <c r="G68" i="4"/>
  <c r="E68" i="4"/>
  <c r="D68" i="4"/>
  <c r="C68" i="4"/>
  <c r="H67" i="4"/>
  <c r="G67" i="4"/>
  <c r="E67" i="4"/>
  <c r="D67" i="4"/>
  <c r="C67" i="4"/>
  <c r="H63" i="4"/>
  <c r="G63" i="4"/>
  <c r="E63" i="4"/>
  <c r="D63" i="4"/>
  <c r="C63" i="4"/>
  <c r="H62" i="4"/>
  <c r="G62" i="4"/>
  <c r="E62" i="4"/>
  <c r="D62" i="4"/>
  <c r="C62" i="4"/>
  <c r="H61" i="4"/>
  <c r="G61" i="4"/>
  <c r="E61" i="4"/>
  <c r="D61" i="4"/>
  <c r="C61" i="4"/>
  <c r="H57" i="4"/>
  <c r="G57" i="4"/>
  <c r="E57" i="4"/>
  <c r="D57" i="4"/>
  <c r="C57" i="4"/>
  <c r="H56" i="4"/>
  <c r="G56" i="4"/>
  <c r="E56" i="4"/>
  <c r="D56" i="4"/>
  <c r="C56" i="4"/>
  <c r="H52" i="4"/>
  <c r="G52" i="4"/>
  <c r="E52" i="4"/>
  <c r="D52" i="4"/>
  <c r="C52" i="4"/>
  <c r="H51" i="4"/>
  <c r="G51" i="4"/>
  <c r="E51" i="4"/>
  <c r="D51" i="4"/>
  <c r="C51" i="4"/>
  <c r="H47" i="4"/>
  <c r="G47" i="4"/>
  <c r="E47" i="4"/>
  <c r="D47" i="4"/>
  <c r="C47" i="4"/>
  <c r="H46" i="4"/>
  <c r="G46" i="4"/>
  <c r="E46" i="4"/>
  <c r="D46" i="4"/>
  <c r="C46" i="4"/>
  <c r="H45" i="4"/>
  <c r="G45" i="4"/>
  <c r="E45" i="4"/>
  <c r="D45" i="4"/>
  <c r="C45" i="4"/>
  <c r="H44" i="4"/>
  <c r="G44" i="4"/>
  <c r="E44" i="4"/>
  <c r="D44" i="4"/>
  <c r="C44" i="4"/>
  <c r="H40" i="4"/>
  <c r="G40" i="4"/>
  <c r="E40" i="4"/>
  <c r="D40" i="4"/>
  <c r="C40" i="4"/>
  <c r="H39" i="4"/>
  <c r="G39" i="4"/>
  <c r="E39" i="4"/>
  <c r="D39" i="4"/>
  <c r="C39" i="4"/>
  <c r="H37" i="4"/>
  <c r="G37" i="4"/>
  <c r="E37" i="4"/>
  <c r="D37" i="4"/>
  <c r="C37" i="4"/>
  <c r="H36" i="4"/>
  <c r="G36" i="4"/>
  <c r="E36" i="4"/>
  <c r="D36" i="4"/>
  <c r="C36" i="4"/>
  <c r="H35" i="4"/>
  <c r="G35" i="4"/>
  <c r="E35" i="4"/>
  <c r="D35" i="4"/>
  <c r="C35" i="4"/>
  <c r="H34" i="4"/>
  <c r="G34" i="4"/>
  <c r="E34" i="4"/>
  <c r="D34" i="4"/>
  <c r="C34" i="4"/>
  <c r="H30" i="4"/>
  <c r="G30" i="4"/>
  <c r="E30" i="4"/>
  <c r="D30" i="4"/>
  <c r="C30" i="4"/>
  <c r="H29" i="4"/>
  <c r="G29" i="4"/>
  <c r="E29" i="4"/>
  <c r="D29" i="4"/>
  <c r="C29" i="4"/>
  <c r="H28" i="4"/>
  <c r="G28" i="4"/>
  <c r="E28" i="4"/>
  <c r="D28" i="4"/>
  <c r="C28" i="4"/>
  <c r="H27" i="4"/>
  <c r="G27" i="4"/>
  <c r="E27" i="4"/>
  <c r="D27" i="4"/>
  <c r="C27" i="4"/>
  <c r="H25" i="4"/>
  <c r="G25" i="4"/>
  <c r="E25" i="4"/>
  <c r="D25" i="4"/>
  <c r="C25" i="4"/>
  <c r="H24" i="4"/>
  <c r="G24" i="4"/>
  <c r="E24" i="4"/>
  <c r="D24" i="4"/>
  <c r="C24" i="4"/>
  <c r="H23" i="4"/>
  <c r="G23" i="4"/>
  <c r="E23" i="4"/>
  <c r="D23" i="4"/>
  <c r="C23" i="4"/>
  <c r="H19" i="4"/>
  <c r="G19" i="4"/>
  <c r="E19" i="4"/>
  <c r="D19" i="4"/>
  <c r="C19" i="4"/>
  <c r="H18" i="4"/>
  <c r="G18" i="4"/>
  <c r="E18" i="4"/>
  <c r="D18" i="4"/>
  <c r="C18" i="4"/>
  <c r="H17" i="4"/>
  <c r="G17" i="4"/>
  <c r="E17" i="4"/>
  <c r="D17" i="4"/>
  <c r="C17" i="4"/>
  <c r="H15" i="4"/>
  <c r="G15" i="4"/>
  <c r="E15" i="4"/>
  <c r="D15" i="4"/>
  <c r="C15" i="4"/>
  <c r="H14" i="4"/>
  <c r="G14" i="4"/>
  <c r="E14" i="4"/>
  <c r="D14" i="4"/>
  <c r="C14" i="4"/>
  <c r="H13" i="4"/>
  <c r="G13" i="4"/>
  <c r="E13" i="4"/>
  <c r="D13" i="4"/>
  <c r="C13" i="4"/>
  <c r="H8" i="4"/>
  <c r="G8" i="4"/>
  <c r="E8" i="4"/>
  <c r="D8" i="4"/>
  <c r="C8" i="4"/>
  <c r="H7" i="4"/>
  <c r="G7" i="4"/>
  <c r="E7" i="4"/>
  <c r="D7" i="4"/>
  <c r="C7" i="4"/>
  <c r="H6" i="4"/>
  <c r="G6" i="4"/>
  <c r="E6" i="4"/>
  <c r="D6" i="4"/>
  <c r="C6" i="4"/>
  <c r="H140" i="3"/>
  <c r="G140" i="3"/>
  <c r="E140" i="3"/>
  <c r="D140" i="3"/>
  <c r="H136" i="3"/>
  <c r="G136" i="3"/>
  <c r="E136" i="3"/>
  <c r="D136" i="3"/>
  <c r="H132" i="3"/>
  <c r="G132" i="3"/>
  <c r="E132" i="3"/>
  <c r="D132" i="3"/>
  <c r="H127" i="3"/>
  <c r="G127" i="3"/>
  <c r="E127" i="3"/>
  <c r="D127" i="3"/>
  <c r="H122" i="3"/>
  <c r="G122" i="3"/>
  <c r="E122" i="3"/>
  <c r="D122" i="3"/>
  <c r="C122" i="3"/>
  <c r="H118" i="3"/>
  <c r="G118" i="3"/>
  <c r="E118" i="3"/>
  <c r="D118" i="3"/>
  <c r="C118" i="3"/>
  <c r="H114" i="3"/>
  <c r="G114" i="3"/>
  <c r="E114" i="3"/>
  <c r="D114" i="3"/>
  <c r="C114" i="3"/>
  <c r="H113" i="3"/>
  <c r="G113" i="3"/>
  <c r="E113" i="3"/>
  <c r="D113" i="3"/>
  <c r="C113" i="3"/>
  <c r="H110" i="3"/>
  <c r="G110" i="3"/>
  <c r="E110" i="3"/>
  <c r="D110" i="3"/>
  <c r="C110" i="3"/>
  <c r="H109" i="3"/>
  <c r="G109" i="3"/>
  <c r="E109" i="3"/>
  <c r="D109" i="3"/>
  <c r="C109" i="3"/>
  <c r="H106" i="3"/>
  <c r="G106" i="3"/>
  <c r="E106" i="3"/>
  <c r="D106" i="3"/>
  <c r="H105" i="3"/>
  <c r="G105" i="3"/>
  <c r="E105" i="3"/>
  <c r="D105" i="3"/>
  <c r="C105" i="3"/>
  <c r="H104" i="3"/>
  <c r="G104" i="3"/>
  <c r="E104" i="3"/>
  <c r="D104" i="3"/>
  <c r="C104" i="3"/>
  <c r="H103" i="3"/>
  <c r="G103" i="3"/>
  <c r="E103" i="3"/>
  <c r="D103" i="3"/>
  <c r="C103" i="3"/>
  <c r="H99" i="3"/>
  <c r="G99" i="3"/>
  <c r="E99" i="3"/>
  <c r="D99" i="3"/>
  <c r="C99" i="3"/>
  <c r="H98" i="3"/>
  <c r="G98" i="3"/>
  <c r="E98" i="3"/>
  <c r="D98" i="3"/>
  <c r="H97" i="3"/>
  <c r="G97" i="3"/>
  <c r="E97" i="3"/>
  <c r="D97" i="3"/>
  <c r="C97" i="3"/>
  <c r="H96" i="3"/>
  <c r="G96" i="3"/>
  <c r="E96" i="3"/>
  <c r="D96" i="3"/>
  <c r="H95" i="3"/>
  <c r="G95" i="3"/>
  <c r="E95" i="3"/>
  <c r="D95" i="3"/>
  <c r="C95" i="3"/>
  <c r="H94" i="3"/>
  <c r="G94" i="3"/>
  <c r="E94" i="3"/>
  <c r="D94" i="3"/>
  <c r="C94" i="3"/>
  <c r="H93" i="3"/>
  <c r="G93" i="3"/>
  <c r="E93" i="3"/>
  <c r="D93" i="3"/>
  <c r="C93" i="3"/>
  <c r="H92" i="3"/>
  <c r="G92" i="3"/>
  <c r="E92" i="3"/>
  <c r="D92" i="3"/>
  <c r="C92" i="3"/>
  <c r="H91" i="3"/>
  <c r="G91" i="3"/>
  <c r="E91" i="3"/>
  <c r="D91" i="3"/>
  <c r="C91" i="3"/>
  <c r="H90" i="3"/>
  <c r="G90" i="3"/>
  <c r="E90" i="3"/>
  <c r="D90" i="3"/>
  <c r="C90" i="3"/>
  <c r="H89" i="3"/>
  <c r="G89" i="3"/>
  <c r="E89" i="3"/>
  <c r="D89" i="3"/>
  <c r="C89" i="3"/>
  <c r="H88" i="3"/>
  <c r="G88" i="3"/>
  <c r="E88" i="3"/>
  <c r="D88" i="3"/>
  <c r="C88" i="3"/>
  <c r="H87" i="3"/>
  <c r="G87" i="3"/>
  <c r="E87" i="3"/>
  <c r="D87" i="3"/>
  <c r="C87" i="3"/>
  <c r="H83" i="3"/>
  <c r="G83" i="3"/>
  <c r="E83" i="3"/>
  <c r="D83" i="3"/>
  <c r="C83" i="3"/>
  <c r="H79" i="3"/>
  <c r="G79" i="3"/>
  <c r="E79" i="3"/>
  <c r="D79" i="3"/>
  <c r="C79" i="3"/>
  <c r="H78" i="3"/>
  <c r="G78" i="3"/>
  <c r="E78" i="3"/>
  <c r="D78" i="3"/>
  <c r="C78" i="3"/>
  <c r="H77" i="3"/>
  <c r="G77" i="3"/>
  <c r="E77" i="3"/>
  <c r="D77" i="3"/>
  <c r="C77" i="3"/>
  <c r="H73" i="3"/>
  <c r="G73" i="3"/>
  <c r="E73" i="3"/>
  <c r="D73" i="3"/>
  <c r="C73" i="3"/>
  <c r="H72" i="3"/>
  <c r="G72" i="3"/>
  <c r="D72" i="3"/>
  <c r="C72" i="3"/>
  <c r="H71" i="3"/>
  <c r="G71" i="3"/>
  <c r="E71" i="3"/>
  <c r="D71" i="3"/>
  <c r="C71" i="3"/>
  <c r="H67" i="3"/>
  <c r="G67" i="3"/>
  <c r="E67" i="3"/>
  <c r="D67" i="3"/>
  <c r="C67" i="3"/>
  <c r="H66" i="3"/>
  <c r="G66" i="3"/>
  <c r="E66" i="3"/>
  <c r="D66" i="3"/>
  <c r="C66" i="3"/>
  <c r="H65" i="3"/>
  <c r="G65" i="3"/>
  <c r="E65" i="3"/>
  <c r="D65" i="3"/>
  <c r="C65" i="3"/>
  <c r="H64" i="3"/>
  <c r="G64" i="3"/>
  <c r="E64" i="3"/>
  <c r="D64" i="3"/>
  <c r="C64" i="3"/>
  <c r="H63" i="3"/>
  <c r="G63" i="3"/>
  <c r="E63" i="3"/>
  <c r="D63" i="3"/>
  <c r="C63" i="3"/>
  <c r="H62" i="3"/>
  <c r="G62" i="3"/>
  <c r="E62" i="3"/>
  <c r="D62" i="3"/>
  <c r="C62" i="3"/>
  <c r="H61" i="3"/>
  <c r="G61" i="3"/>
  <c r="E61" i="3"/>
  <c r="D61" i="3"/>
  <c r="C61" i="3"/>
  <c r="H60" i="3"/>
  <c r="G60" i="3"/>
  <c r="E60" i="3"/>
  <c r="D60" i="3"/>
  <c r="C60" i="3"/>
  <c r="H59" i="3"/>
  <c r="G59" i="3"/>
  <c r="E59" i="3"/>
  <c r="D59" i="3"/>
  <c r="C59" i="3"/>
  <c r="H58" i="3"/>
  <c r="G58" i="3"/>
  <c r="E58" i="3"/>
  <c r="D58" i="3"/>
  <c r="C58" i="3"/>
  <c r="H54" i="3"/>
  <c r="G54" i="3"/>
  <c r="E54" i="3"/>
  <c r="D54" i="3"/>
  <c r="C54" i="3"/>
  <c r="H53" i="3"/>
  <c r="G53" i="3"/>
  <c r="E53" i="3"/>
  <c r="D53" i="3"/>
  <c r="C53" i="3"/>
  <c r="H52" i="3"/>
  <c r="G52" i="3"/>
  <c r="E52" i="3"/>
  <c r="D52" i="3"/>
  <c r="C52" i="3"/>
  <c r="H51" i="3"/>
  <c r="G51" i="3"/>
  <c r="E51" i="3"/>
  <c r="D51" i="3"/>
  <c r="C51" i="3"/>
  <c r="H50" i="3"/>
  <c r="G50" i="3"/>
  <c r="E50" i="3"/>
  <c r="D50" i="3"/>
  <c r="C50" i="3"/>
  <c r="H49" i="3"/>
  <c r="G49" i="3"/>
  <c r="E49" i="3"/>
  <c r="D49" i="3"/>
  <c r="C49" i="3"/>
  <c r="H48" i="3"/>
  <c r="G48" i="3"/>
  <c r="E48" i="3"/>
  <c r="D48" i="3"/>
  <c r="C48" i="3"/>
  <c r="H47" i="3"/>
  <c r="G47" i="3"/>
  <c r="E47" i="3"/>
  <c r="D47" i="3"/>
  <c r="C47" i="3"/>
  <c r="H46" i="3"/>
  <c r="G46" i="3"/>
  <c r="E46" i="3"/>
  <c r="D46" i="3"/>
  <c r="C46" i="3"/>
  <c r="H45" i="3"/>
  <c r="G45" i="3"/>
  <c r="E45" i="3"/>
  <c r="D45" i="3"/>
  <c r="C45" i="3"/>
  <c r="H41" i="3"/>
  <c r="G41" i="3"/>
  <c r="E41" i="3"/>
  <c r="D41" i="3"/>
  <c r="C41" i="3"/>
  <c r="H37" i="3"/>
  <c r="G37" i="3"/>
  <c r="E37" i="3"/>
  <c r="D37" i="3"/>
  <c r="C37" i="3"/>
  <c r="H36" i="3"/>
  <c r="G36" i="3"/>
  <c r="E36" i="3"/>
  <c r="D36" i="3"/>
  <c r="C36" i="3"/>
  <c r="H35" i="3"/>
  <c r="G35" i="3"/>
  <c r="E35" i="3"/>
  <c r="D35" i="3"/>
  <c r="C35" i="3"/>
  <c r="H34" i="3"/>
  <c r="G34" i="3"/>
  <c r="E34" i="3"/>
  <c r="D34" i="3"/>
  <c r="C34" i="3"/>
  <c r="H32" i="3"/>
  <c r="G32" i="3"/>
  <c r="E32" i="3"/>
  <c r="D32" i="3"/>
  <c r="C32" i="3"/>
  <c r="H31" i="3"/>
  <c r="G31" i="3"/>
  <c r="E31" i="3"/>
  <c r="D31" i="3"/>
  <c r="C31" i="3"/>
  <c r="H30" i="3"/>
  <c r="G30" i="3"/>
  <c r="E30" i="3"/>
  <c r="D30" i="3"/>
  <c r="C30" i="3"/>
  <c r="H26" i="3"/>
  <c r="G26" i="3"/>
  <c r="E26" i="3"/>
  <c r="D26" i="3"/>
  <c r="C26" i="3"/>
  <c r="H24" i="3"/>
  <c r="G24" i="3"/>
  <c r="E24" i="3"/>
  <c r="D24" i="3"/>
  <c r="C24" i="3"/>
  <c r="H23" i="3"/>
  <c r="G23" i="3"/>
  <c r="E23" i="3"/>
  <c r="D23" i="3"/>
  <c r="C23" i="3"/>
  <c r="H18" i="3"/>
  <c r="G18" i="3"/>
  <c r="E18" i="3"/>
  <c r="D18" i="3"/>
  <c r="C18" i="3"/>
  <c r="H17" i="3"/>
  <c r="G17" i="3"/>
  <c r="E17" i="3"/>
  <c r="D17" i="3"/>
  <c r="C17" i="3"/>
  <c r="H16" i="3"/>
  <c r="G16" i="3"/>
  <c r="E16" i="3"/>
  <c r="D16" i="3"/>
  <c r="C16" i="3"/>
  <c r="H12" i="3"/>
  <c r="G12" i="3"/>
  <c r="E12" i="3"/>
  <c r="D12" i="3"/>
  <c r="C12" i="3"/>
  <c r="H11" i="3"/>
  <c r="G11" i="3"/>
  <c r="E11" i="3"/>
  <c r="D11" i="3"/>
  <c r="C11" i="3"/>
  <c r="H10" i="3"/>
  <c r="G10" i="3"/>
  <c r="E10" i="3"/>
  <c r="D10" i="3"/>
  <c r="C10" i="3"/>
  <c r="H9" i="3"/>
  <c r="G9" i="3"/>
  <c r="E9" i="3"/>
  <c r="D9" i="3"/>
  <c r="C9" i="3"/>
  <c r="H8" i="3"/>
  <c r="G8" i="3"/>
  <c r="E8" i="3"/>
  <c r="D8" i="3"/>
  <c r="C8" i="3"/>
  <c r="H7" i="3"/>
  <c r="G7" i="3"/>
  <c r="E7" i="3"/>
  <c r="D7" i="3"/>
  <c r="C7" i="3"/>
  <c r="H6" i="3"/>
  <c r="G6" i="3"/>
  <c r="E6" i="3"/>
  <c r="D6" i="3"/>
  <c r="C6" i="3"/>
  <c r="H113" i="11"/>
  <c r="G113" i="11"/>
  <c r="E113" i="11"/>
  <c r="D113" i="11"/>
  <c r="H109" i="11"/>
  <c r="G109" i="11"/>
  <c r="E109" i="11"/>
  <c r="D109" i="11"/>
  <c r="H105" i="11"/>
  <c r="G105" i="11"/>
  <c r="E105" i="11"/>
  <c r="D105" i="11"/>
  <c r="H99" i="11"/>
  <c r="G99" i="11"/>
  <c r="E99" i="11"/>
  <c r="D99" i="11"/>
  <c r="H92" i="11"/>
  <c r="G92" i="11"/>
  <c r="E92" i="11"/>
  <c r="D92" i="11"/>
  <c r="C92" i="11"/>
  <c r="H87" i="11"/>
  <c r="G87" i="11"/>
  <c r="E87" i="11"/>
  <c r="D87" i="11"/>
  <c r="C87" i="11"/>
  <c r="H82" i="11"/>
  <c r="G82" i="11"/>
  <c r="E82" i="11"/>
  <c r="D82" i="11"/>
  <c r="C82" i="11"/>
  <c r="H81" i="11"/>
  <c r="G81" i="11"/>
  <c r="E81" i="11"/>
  <c r="D81" i="11"/>
  <c r="C81" i="11"/>
  <c r="H79" i="11"/>
  <c r="G79" i="11"/>
  <c r="E79" i="11"/>
  <c r="D79" i="11"/>
  <c r="C79" i="11"/>
  <c r="H77" i="11"/>
  <c r="G77" i="11"/>
  <c r="E77" i="11"/>
  <c r="D77" i="11"/>
  <c r="C77" i="11"/>
  <c r="H76" i="11"/>
  <c r="G76" i="11"/>
  <c r="E76" i="11"/>
  <c r="D76" i="11"/>
  <c r="C76" i="11"/>
  <c r="H70" i="11"/>
  <c r="G70" i="11"/>
  <c r="E70" i="11"/>
  <c r="D70" i="11"/>
  <c r="C70" i="11"/>
  <c r="H68" i="11"/>
  <c r="G68" i="11"/>
  <c r="E68" i="11"/>
  <c r="D68" i="11"/>
  <c r="C68" i="11"/>
  <c r="H67" i="11"/>
  <c r="G67" i="11"/>
  <c r="E67" i="11"/>
  <c r="D67" i="11"/>
  <c r="C67" i="11"/>
  <c r="H62" i="11"/>
  <c r="G62" i="11"/>
  <c r="E62" i="11"/>
  <c r="D62" i="11"/>
  <c r="C62" i="11"/>
  <c r="H57" i="11"/>
  <c r="G57" i="11"/>
  <c r="E57" i="11"/>
  <c r="D57" i="11"/>
  <c r="C57" i="11"/>
  <c r="H52" i="11"/>
  <c r="G52" i="11"/>
  <c r="E52" i="11"/>
  <c r="D52" i="11"/>
  <c r="C52" i="11"/>
  <c r="H51" i="11"/>
  <c r="G51" i="11"/>
  <c r="E51" i="11"/>
  <c r="D51" i="11"/>
  <c r="C51" i="11"/>
  <c r="H50" i="11"/>
  <c r="G50" i="11"/>
  <c r="E50" i="11"/>
  <c r="D50" i="11"/>
  <c r="C50" i="11"/>
  <c r="H48" i="11"/>
  <c r="G48" i="11"/>
  <c r="E48" i="11"/>
  <c r="D48" i="11"/>
  <c r="C48" i="11"/>
  <c r="H47" i="11"/>
  <c r="G47" i="11"/>
  <c r="E47" i="11"/>
  <c r="D47" i="11"/>
  <c r="C47" i="11"/>
  <c r="H41" i="11"/>
  <c r="G41" i="11"/>
  <c r="E41" i="11"/>
  <c r="D41" i="11"/>
  <c r="H40" i="11"/>
  <c r="G40" i="11"/>
  <c r="E40" i="11"/>
  <c r="D40" i="11"/>
  <c r="C40" i="11"/>
  <c r="H38" i="11"/>
  <c r="G38" i="11"/>
  <c r="E38" i="11"/>
  <c r="D38" i="11"/>
  <c r="C38" i="11"/>
  <c r="H37" i="11"/>
  <c r="G37" i="11"/>
  <c r="E37" i="11"/>
  <c r="D37" i="11"/>
  <c r="C37" i="11"/>
  <c r="H36" i="11"/>
  <c r="G36" i="11"/>
  <c r="E36" i="11"/>
  <c r="D36" i="11"/>
  <c r="C36" i="11"/>
  <c r="H35" i="11"/>
  <c r="G35" i="11"/>
  <c r="E35" i="11"/>
  <c r="D35" i="11"/>
  <c r="C35" i="11"/>
  <c r="H30" i="11"/>
  <c r="G30" i="11"/>
  <c r="E30" i="11"/>
  <c r="D30" i="11"/>
  <c r="C30" i="11"/>
  <c r="H28" i="11"/>
  <c r="G28" i="11"/>
  <c r="E28" i="11"/>
  <c r="D28" i="11"/>
  <c r="C28" i="11"/>
  <c r="H27" i="11"/>
  <c r="G27" i="11"/>
  <c r="E27" i="11"/>
  <c r="D27" i="11"/>
  <c r="C27" i="11"/>
  <c r="H26" i="11"/>
  <c r="G26" i="11"/>
  <c r="E26" i="11"/>
  <c r="D26" i="11"/>
  <c r="C26" i="11"/>
  <c r="H25" i="11"/>
  <c r="G25" i="11"/>
  <c r="E25" i="11"/>
  <c r="D25" i="11"/>
  <c r="C25" i="11"/>
  <c r="H24" i="11"/>
  <c r="G24" i="11"/>
  <c r="E24" i="11"/>
  <c r="D24" i="11"/>
  <c r="C24" i="11"/>
  <c r="H19" i="11"/>
  <c r="G19" i="11"/>
  <c r="D19" i="11"/>
  <c r="C19" i="11"/>
  <c r="H18" i="11"/>
  <c r="G18" i="11"/>
  <c r="E18" i="11"/>
  <c r="D18" i="11"/>
  <c r="C18" i="11"/>
  <c r="H17" i="11"/>
  <c r="G17" i="11"/>
  <c r="E17" i="11"/>
  <c r="D17" i="11"/>
  <c r="C17" i="11"/>
  <c r="H15" i="11"/>
  <c r="G15" i="11"/>
  <c r="E15" i="11"/>
  <c r="D15" i="11"/>
  <c r="C15" i="11"/>
  <c r="H14" i="11"/>
  <c r="G14" i="11"/>
  <c r="E14" i="11"/>
  <c r="D14" i="11"/>
  <c r="C14" i="11"/>
  <c r="H9" i="11"/>
  <c r="G9" i="11"/>
  <c r="E9" i="11"/>
  <c r="D9" i="11"/>
  <c r="C9" i="11"/>
  <c r="H7" i="11"/>
  <c r="G7" i="11"/>
  <c r="E7" i="11"/>
  <c r="D7" i="11"/>
  <c r="C7" i="11"/>
  <c r="H6" i="11"/>
  <c r="G6" i="11"/>
  <c r="E6" i="11"/>
  <c r="D6" i="11"/>
  <c r="C6" i="11"/>
  <c r="G238" i="1"/>
  <c r="E238" i="1"/>
  <c r="D238" i="1"/>
  <c r="H234" i="1"/>
  <c r="G234" i="1"/>
  <c r="E234" i="1"/>
  <c r="D234" i="1"/>
  <c r="H229" i="1"/>
  <c r="G229" i="1"/>
  <c r="E229" i="1"/>
  <c r="D229" i="1"/>
  <c r="H224" i="1"/>
  <c r="G224" i="1"/>
  <c r="E224" i="1"/>
  <c r="D224" i="1"/>
  <c r="H219" i="1"/>
  <c r="G219" i="1"/>
  <c r="E219" i="1"/>
  <c r="D219" i="1"/>
  <c r="C219" i="1"/>
  <c r="H215" i="1"/>
  <c r="G215" i="1"/>
  <c r="E215" i="1"/>
  <c r="D215" i="1"/>
  <c r="C215" i="1"/>
  <c r="H211" i="1"/>
  <c r="G211" i="1"/>
  <c r="E211" i="1"/>
  <c r="D211" i="1"/>
  <c r="H210" i="1"/>
  <c r="G210" i="1"/>
  <c r="E210" i="1"/>
  <c r="D210" i="1"/>
  <c r="C210" i="1"/>
  <c r="H209" i="1"/>
  <c r="G209" i="1"/>
  <c r="E209" i="1"/>
  <c r="D209" i="1"/>
  <c r="C209" i="1"/>
  <c r="H208" i="1"/>
  <c r="G208" i="1"/>
  <c r="E208" i="1"/>
  <c r="D208" i="1"/>
  <c r="C208" i="1"/>
  <c r="H207" i="1"/>
  <c r="G207" i="1"/>
  <c r="E207" i="1"/>
  <c r="D207" i="1"/>
  <c r="C207" i="1"/>
  <c r="H203" i="1"/>
  <c r="G203" i="1"/>
  <c r="E203" i="1"/>
  <c r="D203" i="1"/>
  <c r="H202" i="1"/>
  <c r="G202" i="1"/>
  <c r="E202" i="1"/>
  <c r="D202" i="1"/>
  <c r="C202" i="1"/>
  <c r="H201" i="1"/>
  <c r="G201" i="1"/>
  <c r="E201" i="1"/>
  <c r="D201" i="1"/>
  <c r="C201" i="1"/>
  <c r="H200" i="1"/>
  <c r="G200" i="1"/>
  <c r="E200" i="1"/>
  <c r="D200" i="1"/>
  <c r="C200" i="1"/>
  <c r="H199" i="1"/>
  <c r="G199" i="1"/>
  <c r="E199" i="1"/>
  <c r="D199" i="1"/>
  <c r="C199" i="1"/>
  <c r="H195" i="1"/>
  <c r="G195" i="1"/>
  <c r="E195" i="1"/>
  <c r="D195" i="1"/>
  <c r="H194" i="1"/>
  <c r="G194" i="1"/>
  <c r="E194" i="1"/>
  <c r="D194" i="1"/>
  <c r="C194" i="1"/>
  <c r="H193" i="1"/>
  <c r="G193" i="1"/>
  <c r="E193" i="1"/>
  <c r="D193" i="1"/>
  <c r="C193" i="1"/>
  <c r="H192" i="1"/>
  <c r="G192" i="1"/>
  <c r="E192" i="1"/>
  <c r="D192" i="1"/>
  <c r="C192" i="1"/>
  <c r="H191" i="1"/>
  <c r="G191" i="1"/>
  <c r="E191" i="1"/>
  <c r="D191" i="1"/>
  <c r="C191" i="1"/>
  <c r="H187" i="1"/>
  <c r="G187" i="1"/>
  <c r="E187" i="1"/>
  <c r="D187" i="1"/>
  <c r="C187" i="1"/>
  <c r="H186" i="1"/>
  <c r="G186" i="1"/>
  <c r="E186" i="1"/>
  <c r="D186" i="1"/>
  <c r="C186" i="1"/>
  <c r="H185" i="1"/>
  <c r="G185" i="1"/>
  <c r="E185" i="1"/>
  <c r="D185" i="1"/>
  <c r="C185" i="1"/>
  <c r="H184" i="1"/>
  <c r="G184" i="1"/>
  <c r="E184" i="1"/>
  <c r="D184" i="1"/>
  <c r="C184" i="1"/>
  <c r="H180" i="1"/>
  <c r="G180" i="1"/>
  <c r="E180" i="1"/>
  <c r="D180" i="1"/>
  <c r="C180" i="1"/>
  <c r="H179" i="1"/>
  <c r="G179" i="1"/>
  <c r="E179" i="1"/>
  <c r="D179" i="1"/>
  <c r="C179" i="1"/>
  <c r="H178" i="1"/>
  <c r="G178" i="1"/>
  <c r="E178" i="1"/>
  <c r="D178" i="1"/>
  <c r="C178" i="1"/>
  <c r="H174" i="1"/>
  <c r="G174" i="1"/>
  <c r="E174" i="1"/>
  <c r="D174" i="1"/>
  <c r="C174" i="1"/>
  <c r="H173" i="1"/>
  <c r="G173" i="1"/>
  <c r="E173" i="1"/>
  <c r="D173" i="1"/>
  <c r="C173" i="1"/>
  <c r="H172" i="1"/>
  <c r="G172" i="1"/>
  <c r="E172" i="1"/>
  <c r="D172" i="1"/>
  <c r="C172" i="1"/>
  <c r="H168" i="1"/>
  <c r="G168" i="1"/>
  <c r="E168" i="1"/>
  <c r="D168" i="1"/>
  <c r="C168" i="1"/>
  <c r="H167" i="1"/>
  <c r="G167" i="1"/>
  <c r="E167" i="1"/>
  <c r="D167" i="1"/>
  <c r="C167" i="1"/>
  <c r="H166" i="1"/>
  <c r="G166" i="1"/>
  <c r="E166" i="1"/>
  <c r="D166" i="1"/>
  <c r="C166" i="1"/>
  <c r="H162" i="1"/>
  <c r="G162" i="1"/>
  <c r="E162" i="1"/>
  <c r="D162" i="1"/>
  <c r="C162" i="1"/>
  <c r="H161" i="1"/>
  <c r="G161" i="1"/>
  <c r="E161" i="1"/>
  <c r="D161" i="1"/>
  <c r="C161" i="1"/>
  <c r="H160" i="1"/>
  <c r="G160" i="1"/>
  <c r="E160" i="1"/>
  <c r="D160" i="1"/>
  <c r="C160" i="1"/>
  <c r="H156" i="1"/>
  <c r="G156" i="1"/>
  <c r="E156" i="1"/>
  <c r="D156" i="1"/>
  <c r="C156" i="1"/>
  <c r="H155" i="1"/>
  <c r="G155" i="1"/>
  <c r="E155" i="1"/>
  <c r="D155" i="1"/>
  <c r="C155" i="1"/>
  <c r="H151" i="1"/>
  <c r="G151" i="1"/>
  <c r="E151" i="1"/>
  <c r="D151" i="1"/>
  <c r="C151" i="1"/>
  <c r="H150" i="1"/>
  <c r="G150" i="1"/>
  <c r="E150" i="1"/>
  <c r="D150" i="1"/>
  <c r="C150" i="1"/>
  <c r="H149" i="1"/>
  <c r="G149" i="1"/>
  <c r="E149" i="1"/>
  <c r="D149" i="1"/>
  <c r="C149" i="1"/>
  <c r="H148" i="1"/>
  <c r="G148" i="1"/>
  <c r="E148" i="1"/>
  <c r="D148" i="1"/>
  <c r="C148" i="1"/>
  <c r="H147" i="1"/>
  <c r="G147" i="1"/>
  <c r="E147" i="1"/>
  <c r="D147" i="1"/>
  <c r="C147" i="1"/>
  <c r="H143" i="1"/>
  <c r="G143" i="1"/>
  <c r="E143" i="1"/>
  <c r="D143" i="1"/>
  <c r="C143" i="1"/>
  <c r="H142" i="1"/>
  <c r="G142" i="1"/>
  <c r="E142" i="1"/>
  <c r="D142" i="1"/>
  <c r="C142" i="1"/>
  <c r="H141" i="1"/>
  <c r="G141" i="1"/>
  <c r="E141" i="1"/>
  <c r="D141" i="1"/>
  <c r="C141" i="1"/>
  <c r="H140" i="1"/>
  <c r="G140" i="1"/>
  <c r="E140" i="1"/>
  <c r="D140" i="1"/>
  <c r="C140" i="1"/>
  <c r="H136" i="1"/>
  <c r="G136" i="1"/>
  <c r="E136" i="1"/>
  <c r="D136" i="1"/>
  <c r="C136" i="1"/>
  <c r="H135" i="1"/>
  <c r="G135" i="1"/>
  <c r="E135" i="1"/>
  <c r="D135" i="1"/>
  <c r="C135" i="1"/>
  <c r="H133" i="1"/>
  <c r="G133" i="1"/>
  <c r="E133" i="1"/>
  <c r="D133" i="1"/>
  <c r="C133" i="1"/>
  <c r="H132" i="1"/>
  <c r="G132" i="1"/>
  <c r="E132" i="1"/>
  <c r="D132" i="1"/>
  <c r="C132" i="1"/>
  <c r="H128" i="1"/>
  <c r="G128" i="1"/>
  <c r="E128" i="1"/>
  <c r="D128" i="1"/>
  <c r="C128" i="1"/>
  <c r="H127" i="1"/>
  <c r="G127" i="1"/>
  <c r="E127" i="1"/>
  <c r="D127" i="1"/>
  <c r="C127" i="1"/>
  <c r="H126" i="1"/>
  <c r="G126" i="1"/>
  <c r="E126" i="1"/>
  <c r="D126" i="1"/>
  <c r="C126" i="1"/>
  <c r="H124" i="1"/>
  <c r="G124" i="1"/>
  <c r="E124" i="1"/>
  <c r="D124" i="1"/>
  <c r="C124" i="1"/>
  <c r="H123" i="1"/>
  <c r="G123" i="1"/>
  <c r="E123" i="1"/>
  <c r="D123" i="1"/>
  <c r="C123" i="1"/>
  <c r="H119" i="1"/>
  <c r="G119" i="1"/>
  <c r="E119" i="1"/>
  <c r="D119" i="1"/>
  <c r="C119" i="1"/>
  <c r="H118" i="1"/>
  <c r="G118" i="1"/>
  <c r="E118" i="1"/>
  <c r="D118" i="1"/>
  <c r="C118" i="1"/>
  <c r="H116" i="1"/>
  <c r="G116" i="1"/>
  <c r="E116" i="1"/>
  <c r="D116" i="1"/>
  <c r="C116" i="1"/>
  <c r="H115" i="1"/>
  <c r="G115" i="1"/>
  <c r="E115" i="1"/>
  <c r="D115" i="1"/>
  <c r="C115" i="1"/>
  <c r="H114" i="1"/>
  <c r="G114" i="1"/>
  <c r="E114" i="1"/>
  <c r="D114" i="1"/>
  <c r="C114" i="1"/>
  <c r="H113" i="1"/>
  <c r="G113" i="1"/>
  <c r="E113" i="1"/>
  <c r="D113" i="1"/>
  <c r="C113" i="1"/>
  <c r="H109" i="1"/>
  <c r="G109" i="1"/>
  <c r="E109" i="1"/>
  <c r="D109" i="1"/>
  <c r="C109" i="1"/>
  <c r="H108" i="1"/>
  <c r="G108" i="1"/>
  <c r="E108" i="1"/>
  <c r="D108" i="1"/>
  <c r="C108" i="1"/>
  <c r="H106" i="1"/>
  <c r="G106" i="1"/>
  <c r="E106" i="1"/>
  <c r="D106" i="1"/>
  <c r="C106" i="1"/>
  <c r="H105" i="1"/>
  <c r="G105" i="1"/>
  <c r="E105" i="1"/>
  <c r="D105" i="1"/>
  <c r="C105" i="1"/>
  <c r="H101" i="1"/>
  <c r="G101" i="1"/>
  <c r="E101" i="1"/>
  <c r="D101" i="1"/>
  <c r="C101" i="1"/>
  <c r="H100" i="1"/>
  <c r="G100" i="1"/>
  <c r="E100" i="1"/>
  <c r="D100" i="1"/>
  <c r="C100" i="1"/>
  <c r="H99" i="1"/>
  <c r="G99" i="1"/>
  <c r="E99" i="1"/>
  <c r="D99" i="1"/>
  <c r="C99" i="1"/>
  <c r="H97" i="1"/>
  <c r="G97" i="1"/>
  <c r="E97" i="1"/>
  <c r="D97" i="1"/>
  <c r="C97" i="1"/>
  <c r="H96" i="1"/>
  <c r="G96" i="1"/>
  <c r="E96" i="1"/>
  <c r="D96" i="1"/>
  <c r="C96" i="1"/>
  <c r="H92" i="1"/>
  <c r="G92" i="1"/>
  <c r="E92" i="1"/>
  <c r="D92" i="1"/>
  <c r="C92" i="1"/>
  <c r="H91" i="1"/>
  <c r="G91" i="1"/>
  <c r="E91" i="1"/>
  <c r="D91" i="1"/>
  <c r="C91" i="1"/>
  <c r="H89" i="1"/>
  <c r="G89" i="1"/>
  <c r="E89" i="1"/>
  <c r="D89" i="1"/>
  <c r="C89" i="1"/>
  <c r="H88" i="1"/>
  <c r="G88" i="1"/>
  <c r="E88" i="1"/>
  <c r="D88" i="1"/>
  <c r="C88" i="1"/>
  <c r="H87" i="1"/>
  <c r="G87" i="1"/>
  <c r="E87" i="1"/>
  <c r="D87" i="1"/>
  <c r="C87" i="1"/>
  <c r="H86" i="1"/>
  <c r="G86" i="1"/>
  <c r="E86" i="1"/>
  <c r="D86" i="1"/>
  <c r="C86" i="1"/>
  <c r="H82" i="1"/>
  <c r="G82" i="1"/>
  <c r="E82" i="1"/>
  <c r="D82" i="1"/>
  <c r="C82" i="1"/>
  <c r="H81" i="1"/>
  <c r="G81" i="1"/>
  <c r="E81" i="1"/>
  <c r="D81" i="1"/>
  <c r="C81" i="1"/>
  <c r="H79" i="1"/>
  <c r="G79" i="1"/>
  <c r="E79" i="1"/>
  <c r="D79" i="1"/>
  <c r="C79" i="1"/>
  <c r="H78" i="1"/>
  <c r="G78" i="1"/>
  <c r="E78" i="1"/>
  <c r="D78" i="1"/>
  <c r="C78" i="1"/>
  <c r="H74" i="1"/>
  <c r="G74" i="1"/>
  <c r="E74" i="1"/>
  <c r="D74" i="1"/>
  <c r="C74" i="1"/>
  <c r="H73" i="1"/>
  <c r="G73" i="1"/>
  <c r="E73" i="1"/>
  <c r="D73" i="1"/>
  <c r="C73" i="1"/>
  <c r="H71" i="1"/>
  <c r="G71" i="1"/>
  <c r="E71" i="1"/>
  <c r="D71" i="1"/>
  <c r="C71" i="1"/>
  <c r="H70" i="1"/>
  <c r="G70" i="1"/>
  <c r="E70" i="1"/>
  <c r="D70" i="1"/>
  <c r="C70" i="1"/>
  <c r="H66" i="1"/>
  <c r="G66" i="1"/>
  <c r="E66" i="1"/>
  <c r="D66" i="1"/>
  <c r="C66" i="1"/>
  <c r="H65" i="1"/>
  <c r="G65" i="1"/>
  <c r="E65" i="1"/>
  <c r="D65" i="1"/>
  <c r="C65" i="1"/>
  <c r="H63" i="1"/>
  <c r="G63" i="1"/>
  <c r="E63" i="1"/>
  <c r="D63" i="1"/>
  <c r="C63" i="1"/>
  <c r="H62" i="1"/>
  <c r="G62" i="1"/>
  <c r="E62" i="1"/>
  <c r="D62" i="1"/>
  <c r="C62" i="1"/>
  <c r="H58" i="1"/>
  <c r="G58" i="1"/>
  <c r="E58" i="1"/>
  <c r="D58" i="1"/>
  <c r="C58" i="1"/>
  <c r="H57" i="1"/>
  <c r="G57" i="1"/>
  <c r="E57" i="1"/>
  <c r="D57" i="1"/>
  <c r="C57" i="1"/>
  <c r="H55" i="1"/>
  <c r="G55" i="1"/>
  <c r="E55" i="1"/>
  <c r="D55" i="1"/>
  <c r="C55" i="1"/>
  <c r="H54" i="1"/>
  <c r="G54" i="1"/>
  <c r="E54" i="1"/>
  <c r="D54" i="1"/>
  <c r="C54" i="1"/>
  <c r="H50" i="1"/>
  <c r="G50" i="1"/>
  <c r="E50" i="1"/>
  <c r="D50" i="1"/>
  <c r="C50" i="1"/>
  <c r="H49" i="1"/>
  <c r="G49" i="1"/>
  <c r="E49" i="1"/>
  <c r="D49" i="1"/>
  <c r="C49" i="1"/>
  <c r="H48" i="1"/>
  <c r="G48" i="1"/>
  <c r="E48" i="1"/>
  <c r="D48" i="1"/>
  <c r="C48" i="1"/>
  <c r="H46" i="1"/>
  <c r="G46" i="1"/>
  <c r="E46" i="1"/>
  <c r="D46" i="1"/>
  <c r="C46" i="1"/>
  <c r="H45" i="1"/>
  <c r="G45" i="1"/>
  <c r="E45" i="1"/>
  <c r="D45" i="1"/>
  <c r="C45" i="1"/>
  <c r="H41" i="1"/>
  <c r="G41" i="1"/>
  <c r="E41" i="1"/>
  <c r="D41" i="1"/>
  <c r="C41" i="1"/>
  <c r="H40" i="1"/>
  <c r="G40" i="1"/>
  <c r="E40" i="1"/>
  <c r="D40" i="1"/>
  <c r="C40" i="1"/>
  <c r="H38" i="1"/>
  <c r="G38" i="1"/>
  <c r="E38" i="1"/>
  <c r="D38" i="1"/>
  <c r="C38" i="1"/>
  <c r="H37" i="1"/>
  <c r="G37" i="1"/>
  <c r="E37" i="1"/>
  <c r="D37" i="1"/>
  <c r="C37" i="1"/>
  <c r="H36" i="1"/>
  <c r="G36" i="1"/>
  <c r="E36" i="1"/>
  <c r="D36" i="1"/>
  <c r="C36" i="1"/>
  <c r="H35" i="1"/>
  <c r="G35" i="1"/>
  <c r="E35" i="1"/>
  <c r="D35" i="1"/>
  <c r="C35" i="1"/>
  <c r="H30" i="1"/>
  <c r="G30" i="1"/>
  <c r="E30" i="1"/>
  <c r="D30" i="1"/>
  <c r="C30" i="1"/>
  <c r="H29" i="1"/>
  <c r="G29" i="1"/>
  <c r="E29" i="1"/>
  <c r="D29" i="1"/>
  <c r="C29" i="1"/>
  <c r="H28" i="1"/>
  <c r="G28" i="1"/>
  <c r="E28" i="1"/>
  <c r="D28" i="1"/>
  <c r="C28" i="1"/>
  <c r="H27" i="1"/>
  <c r="G27" i="1"/>
  <c r="E27" i="1"/>
  <c r="D27" i="1"/>
  <c r="C27" i="1"/>
  <c r="H23" i="1"/>
  <c r="G23" i="1"/>
  <c r="E23" i="1"/>
  <c r="D23" i="1"/>
  <c r="C23" i="1"/>
  <c r="H21" i="1"/>
  <c r="G21" i="1"/>
  <c r="E21" i="1"/>
  <c r="D21" i="1"/>
  <c r="C21" i="1"/>
  <c r="H20" i="1"/>
  <c r="G20" i="1"/>
  <c r="E20" i="1"/>
  <c r="D20" i="1"/>
  <c r="C20" i="1"/>
  <c r="H16" i="1"/>
  <c r="G16" i="1"/>
  <c r="E16" i="1"/>
  <c r="D16" i="1"/>
  <c r="C16" i="1"/>
  <c r="H14" i="1"/>
  <c r="G14" i="1"/>
  <c r="E14" i="1"/>
  <c r="D14" i="1"/>
  <c r="C14" i="1"/>
  <c r="H13" i="1"/>
  <c r="G13" i="1"/>
  <c r="E13" i="1"/>
  <c r="D13" i="1"/>
  <c r="C13" i="1"/>
  <c r="H9" i="1"/>
  <c r="G9" i="1"/>
  <c r="E9" i="1"/>
  <c r="D9" i="1"/>
  <c r="C9" i="1"/>
  <c r="H7" i="1"/>
  <c r="G7" i="1"/>
  <c r="E7" i="1"/>
  <c r="D7" i="1"/>
  <c r="C7" i="1"/>
  <c r="H6" i="1"/>
  <c r="G6" i="1"/>
  <c r="E6" i="1"/>
  <c r="D6" i="1"/>
  <c r="C6" i="1"/>
  <c r="I224" i="1" l="1"/>
  <c r="F224" i="1"/>
  <c r="K12" i="13" l="1"/>
  <c r="K13" i="13"/>
  <c r="K14" i="13"/>
  <c r="K3" i="13"/>
  <c r="K4" i="13"/>
  <c r="K5" i="13"/>
  <c r="K6" i="13"/>
  <c r="K7" i="13"/>
  <c r="K8" i="13"/>
  <c r="K9" i="13"/>
  <c r="K10" i="13"/>
  <c r="G12" i="13"/>
  <c r="G13" i="13"/>
  <c r="G14" i="13"/>
  <c r="G3" i="13"/>
  <c r="G4" i="13"/>
  <c r="G5" i="13"/>
  <c r="G6" i="13"/>
  <c r="G7" i="13"/>
  <c r="G8" i="13"/>
  <c r="G9" i="13"/>
  <c r="G10" i="13"/>
  <c r="I140" i="3" l="1"/>
  <c r="I133" i="10"/>
  <c r="F133" i="10"/>
  <c r="F113" i="9"/>
  <c r="I118" i="8"/>
  <c r="F118" i="8"/>
  <c r="I128" i="7"/>
  <c r="F128" i="7"/>
  <c r="F107" i="6"/>
  <c r="I141" i="5"/>
  <c r="F141" i="5"/>
  <c r="I114" i="4"/>
  <c r="F114" i="4"/>
  <c r="F140" i="3"/>
  <c r="I113" i="11"/>
  <c r="F113" i="11"/>
  <c r="I238" i="1"/>
  <c r="C256" i="1" s="1"/>
  <c r="F238" i="1"/>
  <c r="I107" i="6" l="1"/>
  <c r="I113" i="9"/>
  <c r="H14" i="13"/>
  <c r="L14" i="13"/>
  <c r="J97" i="5"/>
  <c r="F96" i="5"/>
  <c r="J66" i="5"/>
  <c r="F65" i="5"/>
  <c r="F64" i="5"/>
  <c r="J54" i="5"/>
  <c r="F53" i="5"/>
  <c r="F52" i="5"/>
  <c r="F34" i="4"/>
  <c r="F30" i="4"/>
  <c r="F29" i="4"/>
  <c r="F19" i="4"/>
  <c r="F13" i="4"/>
  <c r="I65" i="5" l="1"/>
  <c r="I97" i="5"/>
  <c r="I66" i="5"/>
  <c r="I96" i="5"/>
  <c r="J96" i="5"/>
  <c r="I64" i="5"/>
  <c r="J64" i="5"/>
  <c r="J65" i="5"/>
  <c r="I54" i="5"/>
  <c r="I53" i="5"/>
  <c r="J53" i="5"/>
  <c r="J52" i="5"/>
  <c r="I52" i="5"/>
  <c r="J34" i="4"/>
  <c r="I34" i="4"/>
  <c r="J30" i="4"/>
  <c r="I30" i="4"/>
  <c r="J29" i="4"/>
  <c r="I29" i="4"/>
  <c r="I19" i="4"/>
  <c r="J19" i="4"/>
  <c r="J13" i="4"/>
  <c r="I13" i="4"/>
  <c r="J38" i="4"/>
  <c r="I38" i="4"/>
  <c r="J9" i="4"/>
  <c r="I9" i="4"/>
  <c r="J26" i="4"/>
  <c r="I26" i="4"/>
  <c r="J16" i="4"/>
  <c r="I16" i="4"/>
  <c r="I100" i="4"/>
  <c r="C128" i="4" s="1"/>
  <c r="F18" i="4"/>
  <c r="I127" i="3"/>
  <c r="C159" i="3" s="1"/>
  <c r="K15" i="13" l="1"/>
  <c r="W4" i="13" s="1"/>
  <c r="G15" i="13"/>
  <c r="S4" i="13" s="1"/>
  <c r="J14" i="13"/>
  <c r="I14" i="13"/>
  <c r="F14" i="13"/>
  <c r="E14" i="13"/>
  <c r="D14" i="13"/>
  <c r="C14" i="13"/>
  <c r="I13" i="13"/>
  <c r="E13" i="13"/>
  <c r="C13" i="13"/>
  <c r="I12" i="13"/>
  <c r="E12" i="13"/>
  <c r="C12" i="13"/>
  <c r="K11" i="13"/>
  <c r="W3" i="13" s="1"/>
  <c r="G11" i="13"/>
  <c r="S3" i="13" s="1"/>
  <c r="I10" i="13"/>
  <c r="E10" i="13"/>
  <c r="C10" i="13"/>
  <c r="B10" i="13"/>
  <c r="I9" i="13"/>
  <c r="E9" i="13"/>
  <c r="C9" i="13"/>
  <c r="B9" i="13"/>
  <c r="I8" i="13"/>
  <c r="E8" i="13"/>
  <c r="C8" i="13"/>
  <c r="B8" i="13"/>
  <c r="I7" i="13"/>
  <c r="E7" i="13"/>
  <c r="C7" i="13"/>
  <c r="B7" i="13"/>
  <c r="I6" i="13"/>
  <c r="E6" i="13"/>
  <c r="C6" i="13"/>
  <c r="B6" i="13"/>
  <c r="I5" i="13"/>
  <c r="E5" i="13"/>
  <c r="C5" i="13"/>
  <c r="B5" i="13"/>
  <c r="I4" i="13"/>
  <c r="E4" i="13"/>
  <c r="C4" i="13"/>
  <c r="B4" i="13"/>
  <c r="I3" i="13"/>
  <c r="E3" i="13"/>
  <c r="C3" i="13"/>
  <c r="B3" i="13"/>
  <c r="I11" i="13" l="1"/>
  <c r="U3" i="13" s="1"/>
  <c r="E11" i="13"/>
  <c r="Q3" i="13" s="1"/>
  <c r="C15" i="13"/>
  <c r="O4" i="13" s="1"/>
  <c r="C11" i="13"/>
  <c r="O3" i="13" s="1"/>
  <c r="I15" i="13"/>
  <c r="U4" i="13" s="1"/>
  <c r="E15" i="13"/>
  <c r="Q4" i="13" s="1"/>
  <c r="I79" i="3"/>
  <c r="J79" i="3"/>
  <c r="F114" i="3" l="1"/>
  <c r="F110" i="3"/>
  <c r="I106" i="3"/>
  <c r="J98" i="3"/>
  <c r="F97" i="3"/>
  <c r="F96" i="3"/>
  <c r="J67" i="3"/>
  <c r="F66" i="3"/>
  <c r="J65" i="3"/>
  <c r="F64" i="3"/>
  <c r="I110" i="3" l="1"/>
  <c r="J114" i="3"/>
  <c r="I114" i="3"/>
  <c r="J110" i="3"/>
  <c r="J106" i="3"/>
  <c r="J64" i="3"/>
  <c r="J89" i="3"/>
  <c r="I89" i="3"/>
  <c r="I52" i="3"/>
  <c r="I98" i="3"/>
  <c r="J97" i="3"/>
  <c r="I97" i="3"/>
  <c r="J96" i="3"/>
  <c r="I96" i="3"/>
  <c r="I65" i="3"/>
  <c r="I67" i="3"/>
  <c r="I66" i="3"/>
  <c r="J66" i="3"/>
  <c r="I64" i="3"/>
  <c r="J52" i="3"/>
  <c r="I54" i="3"/>
  <c r="J54" i="3"/>
  <c r="B3" i="12"/>
  <c r="B4" i="12"/>
  <c r="B5" i="12"/>
  <c r="B6" i="12"/>
  <c r="B7" i="12"/>
  <c r="B8" i="12"/>
  <c r="B9" i="12"/>
  <c r="B10" i="12"/>
  <c r="B12" i="12"/>
  <c r="B13" i="12"/>
  <c r="B14" i="12"/>
  <c r="K3" i="12"/>
  <c r="K4" i="12"/>
  <c r="K5" i="12"/>
  <c r="K6" i="12"/>
  <c r="K7" i="12"/>
  <c r="K8" i="12"/>
  <c r="K9" i="12"/>
  <c r="K10" i="12"/>
  <c r="K12" i="12"/>
  <c r="K13" i="12"/>
  <c r="K14" i="12"/>
  <c r="L14" i="12"/>
  <c r="I3" i="12"/>
  <c r="I4" i="12"/>
  <c r="I5" i="12"/>
  <c r="I6" i="12"/>
  <c r="I7" i="12"/>
  <c r="I8" i="12"/>
  <c r="I9" i="12"/>
  <c r="I10" i="12"/>
  <c r="I12" i="12"/>
  <c r="I13" i="12"/>
  <c r="G3" i="12"/>
  <c r="G4" i="12"/>
  <c r="G5" i="12"/>
  <c r="G6" i="12"/>
  <c r="G7" i="12"/>
  <c r="G8" i="12"/>
  <c r="G9" i="12"/>
  <c r="G10" i="12"/>
  <c r="G12" i="12"/>
  <c r="G13" i="12"/>
  <c r="G14" i="12"/>
  <c r="E3" i="12"/>
  <c r="E4" i="12"/>
  <c r="E5" i="12"/>
  <c r="E6" i="12"/>
  <c r="E7" i="12"/>
  <c r="E8" i="12"/>
  <c r="E9" i="12"/>
  <c r="E10" i="12"/>
  <c r="E12" i="12"/>
  <c r="E14" i="12"/>
  <c r="F14" i="12"/>
  <c r="E13" i="12"/>
  <c r="F13" i="12"/>
  <c r="C3" i="12"/>
  <c r="C4" i="12"/>
  <c r="C5" i="12"/>
  <c r="C6" i="12"/>
  <c r="C7" i="12"/>
  <c r="C8" i="12"/>
  <c r="C9" i="12"/>
  <c r="C10" i="12"/>
  <c r="C12" i="12"/>
  <c r="C13" i="12"/>
  <c r="C14" i="12"/>
  <c r="H14" i="12"/>
  <c r="F109" i="11"/>
  <c r="I105" i="11"/>
  <c r="F105" i="11"/>
  <c r="I99" i="11"/>
  <c r="F99" i="11"/>
  <c r="I93" i="11"/>
  <c r="F92" i="11"/>
  <c r="F87" i="11"/>
  <c r="J83" i="11"/>
  <c r="I83" i="11"/>
  <c r="F82" i="11"/>
  <c r="F81" i="11"/>
  <c r="J80" i="11"/>
  <c r="I80" i="11"/>
  <c r="F79" i="11"/>
  <c r="J79" i="11" s="1"/>
  <c r="J78" i="11"/>
  <c r="I78" i="11"/>
  <c r="J77" i="11"/>
  <c r="I77" i="11"/>
  <c r="F76" i="11"/>
  <c r="I76" i="11" s="1"/>
  <c r="J71" i="11"/>
  <c r="I71" i="11"/>
  <c r="F70" i="11"/>
  <c r="J69" i="11"/>
  <c r="I69" i="11"/>
  <c r="F68" i="11"/>
  <c r="F67" i="11"/>
  <c r="F62" i="11"/>
  <c r="F57" i="11"/>
  <c r="J57" i="11" s="1"/>
  <c r="F52" i="11"/>
  <c r="J52" i="11" s="1"/>
  <c r="F51" i="11"/>
  <c r="J51" i="11" s="1"/>
  <c r="F50" i="11"/>
  <c r="J50" i="11" s="1"/>
  <c r="J49" i="11"/>
  <c r="I49" i="11"/>
  <c r="F48" i="11"/>
  <c r="J48" i="11" s="1"/>
  <c r="F47" i="11"/>
  <c r="J47" i="11" s="1"/>
  <c r="J42" i="11"/>
  <c r="I42" i="11"/>
  <c r="F41" i="11"/>
  <c r="I41" i="11" s="1"/>
  <c r="F40" i="11"/>
  <c r="J39" i="11"/>
  <c r="I39" i="11"/>
  <c r="F38" i="11"/>
  <c r="F37" i="11"/>
  <c r="F36" i="11"/>
  <c r="F35" i="11"/>
  <c r="F30" i="11"/>
  <c r="I30" i="11" s="1"/>
  <c r="F29" i="11"/>
  <c r="J29" i="11" s="1"/>
  <c r="F28" i="11"/>
  <c r="F27" i="11"/>
  <c r="I26" i="11"/>
  <c r="J26" i="11"/>
  <c r="F25" i="11"/>
  <c r="F24" i="11"/>
  <c r="F19" i="11"/>
  <c r="I19" i="11" s="1"/>
  <c r="F18" i="11"/>
  <c r="F17" i="11"/>
  <c r="J16" i="11"/>
  <c r="I16" i="11"/>
  <c r="F15" i="11"/>
  <c r="J15" i="11" s="1"/>
  <c r="F14" i="11"/>
  <c r="J14" i="11" s="1"/>
  <c r="F9" i="11"/>
  <c r="I9" i="11" s="1"/>
  <c r="J8" i="11"/>
  <c r="I8" i="11"/>
  <c r="J7" i="11"/>
  <c r="I6" i="11"/>
  <c r="J6" i="11"/>
  <c r="C133" i="11" l="1"/>
  <c r="F12" i="12" s="1"/>
  <c r="F15" i="12" s="1"/>
  <c r="R4" i="12" s="1"/>
  <c r="J9" i="11"/>
  <c r="K15" i="12"/>
  <c r="W4" i="12" s="1"/>
  <c r="I15" i="12"/>
  <c r="U4" i="12" s="1"/>
  <c r="K11" i="12"/>
  <c r="W3" i="12" s="1"/>
  <c r="E15" i="12"/>
  <c r="Q4" i="12" s="1"/>
  <c r="E11" i="12"/>
  <c r="Q3" i="12" s="1"/>
  <c r="I11" i="12"/>
  <c r="U3" i="12" s="1"/>
  <c r="C15" i="12"/>
  <c r="O4" i="12" s="1"/>
  <c r="C11" i="12"/>
  <c r="O3" i="12" s="1"/>
  <c r="G15" i="12"/>
  <c r="S4" i="12" s="1"/>
  <c r="G11" i="12"/>
  <c r="S3" i="12" s="1"/>
  <c r="J19" i="11"/>
  <c r="I51" i="11"/>
  <c r="J76" i="11"/>
  <c r="I52" i="11"/>
  <c r="J67" i="11"/>
  <c r="I50" i="11"/>
  <c r="J28" i="11"/>
  <c r="I87" i="11"/>
  <c r="C131" i="11" s="1"/>
  <c r="F9" i="12" s="1"/>
  <c r="J27" i="11"/>
  <c r="I92" i="11"/>
  <c r="I94" i="11" s="1"/>
  <c r="C130" i="11" s="1"/>
  <c r="F8" i="12" s="1"/>
  <c r="J82" i="11"/>
  <c r="I82" i="11"/>
  <c r="J25" i="11"/>
  <c r="I25" i="11"/>
  <c r="J36" i="11"/>
  <c r="I36" i="11"/>
  <c r="J62" i="11"/>
  <c r="I62" i="11"/>
  <c r="I63" i="11" s="1"/>
  <c r="J68" i="11"/>
  <c r="I68" i="11"/>
  <c r="J81" i="11"/>
  <c r="I81" i="11"/>
  <c r="J18" i="11"/>
  <c r="I18" i="11"/>
  <c r="J40" i="11"/>
  <c r="I40" i="11"/>
  <c r="J38" i="11"/>
  <c r="I38" i="11"/>
  <c r="J24" i="11"/>
  <c r="I24" i="11"/>
  <c r="J35" i="11"/>
  <c r="I35" i="11"/>
  <c r="J17" i="11"/>
  <c r="I17" i="11"/>
  <c r="J37" i="11"/>
  <c r="I37" i="11"/>
  <c r="I29" i="11"/>
  <c r="J30" i="11"/>
  <c r="J70" i="11"/>
  <c r="I57" i="11"/>
  <c r="I58" i="11" s="1"/>
  <c r="I79" i="11"/>
  <c r="I7" i="11"/>
  <c r="I10" i="11" s="1"/>
  <c r="I67" i="11"/>
  <c r="J41" i="11"/>
  <c r="I14" i="11"/>
  <c r="I15" i="11"/>
  <c r="I70" i="11"/>
  <c r="I28" i="11"/>
  <c r="I47" i="11"/>
  <c r="I27" i="11"/>
  <c r="I48" i="11"/>
  <c r="C125" i="11" l="1"/>
  <c r="F3" i="12" s="1"/>
  <c r="I84" i="11"/>
  <c r="C129" i="11" s="1"/>
  <c r="F7" i="12" s="1"/>
  <c r="J108" i="11"/>
  <c r="I109" i="11" s="1"/>
  <c r="C132" i="11" s="1"/>
  <c r="F10" i="12" s="1"/>
  <c r="I43" i="11"/>
  <c r="I31" i="11"/>
  <c r="I20" i="11"/>
  <c r="C126" i="11" s="1"/>
  <c r="I53" i="11"/>
  <c r="I72" i="11"/>
  <c r="C128" i="11" s="1"/>
  <c r="F6" i="12" s="1"/>
  <c r="C127" i="11" l="1"/>
  <c r="F5" i="12" s="1"/>
  <c r="F4" i="12"/>
  <c r="D14" i="12"/>
  <c r="F11" i="12" l="1"/>
  <c r="R3" i="12" s="1"/>
  <c r="F134" i="1"/>
  <c r="J134" i="1" s="1"/>
  <c r="F125" i="1"/>
  <c r="I125" i="1" s="1"/>
  <c r="F117" i="1"/>
  <c r="I117" i="1" s="1"/>
  <c r="F107" i="1"/>
  <c r="J107" i="1" s="1"/>
  <c r="F98" i="1"/>
  <c r="J98" i="1" s="1"/>
  <c r="F90" i="1"/>
  <c r="J90" i="1" s="1"/>
  <c r="F80" i="1"/>
  <c r="J80" i="1" s="1"/>
  <c r="F72" i="1"/>
  <c r="I72" i="1" s="1"/>
  <c r="F64" i="1"/>
  <c r="J64" i="1" s="1"/>
  <c r="F56" i="1"/>
  <c r="J56" i="1" s="1"/>
  <c r="F47" i="1"/>
  <c r="J47" i="1" s="1"/>
  <c r="F39" i="1"/>
  <c r="I39" i="1" s="1"/>
  <c r="F31" i="1"/>
  <c r="J31" i="1" s="1"/>
  <c r="J125" i="1" l="1"/>
  <c r="J39" i="1"/>
  <c r="I90" i="1"/>
  <c r="I134" i="1"/>
  <c r="I98" i="1"/>
  <c r="I64" i="1"/>
  <c r="J117" i="1"/>
  <c r="I107" i="1"/>
  <c r="I80" i="1"/>
  <c r="J72" i="1"/>
  <c r="I56" i="1"/>
  <c r="I47" i="1"/>
  <c r="I31" i="1"/>
  <c r="F128" i="10"/>
  <c r="F109" i="9"/>
  <c r="F114" i="8"/>
  <c r="F124" i="7"/>
  <c r="F103" i="6"/>
  <c r="F137" i="5"/>
  <c r="F110" i="4"/>
  <c r="F136" i="3"/>
  <c r="I95" i="9" l="1"/>
  <c r="F54" i="8"/>
  <c r="F35" i="8"/>
  <c r="I229" i="1"/>
  <c r="C257" i="1" s="1"/>
  <c r="D13" i="12" s="1"/>
  <c r="F229" i="1"/>
  <c r="F70" i="10"/>
  <c r="F69" i="10"/>
  <c r="F59" i="10"/>
  <c r="F58" i="10"/>
  <c r="F50" i="10"/>
  <c r="F49" i="10"/>
  <c r="F48" i="10"/>
  <c r="F47" i="10"/>
  <c r="F39" i="10"/>
  <c r="I39" i="10" s="1"/>
  <c r="F38" i="10"/>
  <c r="F32" i="10"/>
  <c r="F31" i="10"/>
  <c r="F30" i="10"/>
  <c r="F24" i="10"/>
  <c r="F23" i="10"/>
  <c r="F22" i="10"/>
  <c r="F16" i="10"/>
  <c r="F15" i="10"/>
  <c r="F9" i="10"/>
  <c r="F8" i="10"/>
  <c r="F7" i="10"/>
  <c r="F6" i="10"/>
  <c r="F90" i="10"/>
  <c r="F89" i="10"/>
  <c r="F92" i="10"/>
  <c r="F91" i="10"/>
  <c r="F81" i="10"/>
  <c r="F80" i="10"/>
  <c r="F83" i="10"/>
  <c r="F82" i="10"/>
  <c r="F97" i="10"/>
  <c r="F94" i="10"/>
  <c r="F85" i="10"/>
  <c r="I85" i="10" s="1"/>
  <c r="F76" i="10"/>
  <c r="F72" i="10"/>
  <c r="F71" i="10"/>
  <c r="F64" i="10"/>
  <c r="F60" i="10"/>
  <c r="F53" i="10"/>
  <c r="I53" i="10" s="1"/>
  <c r="F51" i="10"/>
  <c r="I51" i="10" s="1"/>
  <c r="F43" i="10"/>
  <c r="F41" i="10"/>
  <c r="F34" i="10"/>
  <c r="F33" i="10"/>
  <c r="F26" i="10"/>
  <c r="F25" i="10"/>
  <c r="F18" i="10"/>
  <c r="F17" i="10"/>
  <c r="F11" i="10"/>
  <c r="F10" i="10"/>
  <c r="F113" i="3"/>
  <c r="I113" i="3" s="1"/>
  <c r="F109" i="3"/>
  <c r="I109" i="3" s="1"/>
  <c r="F105" i="3"/>
  <c r="I105" i="3" s="1"/>
  <c r="F104" i="3"/>
  <c r="F103" i="3"/>
  <c r="F99" i="3"/>
  <c r="F95" i="3"/>
  <c r="I95" i="3" s="1"/>
  <c r="F94" i="3"/>
  <c r="F93" i="3"/>
  <c r="F92" i="3"/>
  <c r="F91" i="3"/>
  <c r="F90" i="3"/>
  <c r="F88" i="3"/>
  <c r="I88" i="3" s="1"/>
  <c r="F87" i="3"/>
  <c r="F83" i="3"/>
  <c r="F78" i="3"/>
  <c r="I78" i="3" s="1"/>
  <c r="F77" i="3"/>
  <c r="F71" i="3"/>
  <c r="F63" i="3"/>
  <c r="I63" i="3" s="1"/>
  <c r="F62" i="3"/>
  <c r="F61" i="3"/>
  <c r="F60" i="3"/>
  <c r="F59" i="3"/>
  <c r="F58" i="3"/>
  <c r="F53" i="3"/>
  <c r="I53" i="3" s="1"/>
  <c r="F51" i="3"/>
  <c r="I51" i="3" s="1"/>
  <c r="F50" i="3"/>
  <c r="I50" i="3" s="1"/>
  <c r="F49" i="3"/>
  <c r="F48" i="3"/>
  <c r="F47" i="3"/>
  <c r="F46" i="3"/>
  <c r="F45" i="3"/>
  <c r="F41" i="3"/>
  <c r="F37" i="3"/>
  <c r="F36" i="3"/>
  <c r="F35" i="3"/>
  <c r="F34" i="3"/>
  <c r="F32" i="3"/>
  <c r="F31" i="3"/>
  <c r="F30" i="3"/>
  <c r="F26" i="3"/>
  <c r="F24" i="3"/>
  <c r="F23" i="3"/>
  <c r="F18" i="3"/>
  <c r="F17" i="3"/>
  <c r="F16" i="3"/>
  <c r="F12" i="3"/>
  <c r="F11" i="3"/>
  <c r="F10" i="3"/>
  <c r="F9" i="3"/>
  <c r="F8" i="3"/>
  <c r="F7" i="3"/>
  <c r="F6" i="3"/>
  <c r="F78" i="9"/>
  <c r="F77" i="9"/>
  <c r="F76" i="9"/>
  <c r="F75" i="9"/>
  <c r="F74" i="9"/>
  <c r="F70" i="9"/>
  <c r="F69" i="9"/>
  <c r="F68" i="9"/>
  <c r="F67" i="9"/>
  <c r="F66" i="9"/>
  <c r="F65" i="9"/>
  <c r="F60" i="9"/>
  <c r="F59" i="9"/>
  <c r="F54" i="9"/>
  <c r="F53" i="9"/>
  <c r="F49" i="9"/>
  <c r="F45" i="9"/>
  <c r="F44" i="9"/>
  <c r="F43" i="9"/>
  <c r="F39" i="9"/>
  <c r="F38" i="9"/>
  <c r="F37" i="9"/>
  <c r="F36" i="9"/>
  <c r="F32" i="9"/>
  <c r="F31" i="9"/>
  <c r="F30" i="9"/>
  <c r="F29" i="9"/>
  <c r="F28" i="9"/>
  <c r="F24" i="9"/>
  <c r="F23" i="9"/>
  <c r="F22" i="9"/>
  <c r="F21" i="9"/>
  <c r="F20" i="9"/>
  <c r="F16" i="9"/>
  <c r="F15" i="9"/>
  <c r="F14" i="9"/>
  <c r="F13" i="9"/>
  <c r="F12" i="9"/>
  <c r="F11" i="9"/>
  <c r="F7" i="9"/>
  <c r="F6" i="9"/>
  <c r="F83" i="8"/>
  <c r="F80" i="8"/>
  <c r="F79" i="8"/>
  <c r="F78" i="8"/>
  <c r="F77" i="8"/>
  <c r="F76" i="8"/>
  <c r="F72" i="8"/>
  <c r="F71" i="8"/>
  <c r="F70" i="8"/>
  <c r="F68" i="8"/>
  <c r="F67" i="8"/>
  <c r="F66" i="8"/>
  <c r="F62" i="8"/>
  <c r="F58" i="8"/>
  <c r="F53" i="8"/>
  <c r="F52" i="8"/>
  <c r="F48" i="8"/>
  <c r="F47" i="8"/>
  <c r="F46" i="8"/>
  <c r="F42" i="8"/>
  <c r="F41" i="8"/>
  <c r="F40" i="8"/>
  <c r="F39" i="8"/>
  <c r="F34" i="8"/>
  <c r="F33" i="8"/>
  <c r="F32" i="8"/>
  <c r="F31" i="8"/>
  <c r="F30" i="8"/>
  <c r="F26" i="8"/>
  <c r="F25" i="8"/>
  <c r="F24" i="8"/>
  <c r="F23" i="8"/>
  <c r="F22" i="8"/>
  <c r="F18" i="8"/>
  <c r="F17" i="8"/>
  <c r="F16" i="8"/>
  <c r="F12" i="8"/>
  <c r="F11" i="8"/>
  <c r="F10" i="8"/>
  <c r="F9" i="8"/>
  <c r="F8" i="8"/>
  <c r="F7" i="8"/>
  <c r="F6" i="8"/>
  <c r="F97" i="7"/>
  <c r="F94" i="7"/>
  <c r="F91" i="7"/>
  <c r="F89" i="7"/>
  <c r="F88" i="7"/>
  <c r="F84" i="7"/>
  <c r="F80" i="7"/>
  <c r="F78" i="7"/>
  <c r="F77" i="7"/>
  <c r="F68" i="7"/>
  <c r="F73" i="7"/>
  <c r="F72" i="7"/>
  <c r="F64" i="7"/>
  <c r="F63" i="7"/>
  <c r="F59" i="7"/>
  <c r="F58" i="7"/>
  <c r="F57" i="7"/>
  <c r="F56" i="7"/>
  <c r="F52" i="7"/>
  <c r="F51" i="7"/>
  <c r="F47" i="7"/>
  <c r="F46" i="7"/>
  <c r="F45" i="7"/>
  <c r="F44" i="7"/>
  <c r="F43" i="7"/>
  <c r="F39" i="7"/>
  <c r="F38" i="7"/>
  <c r="F37" i="7"/>
  <c r="F36" i="7"/>
  <c r="F35" i="7"/>
  <c r="F31" i="7"/>
  <c r="F30" i="7"/>
  <c r="F29" i="7"/>
  <c r="F28" i="7"/>
  <c r="F27" i="7"/>
  <c r="F26" i="7"/>
  <c r="F22" i="7"/>
  <c r="F21" i="7"/>
  <c r="F20" i="7"/>
  <c r="F19" i="7"/>
  <c r="F18" i="7"/>
  <c r="F17" i="7"/>
  <c r="F13" i="7"/>
  <c r="F11" i="7"/>
  <c r="F10" i="7"/>
  <c r="F9" i="7"/>
  <c r="F8" i="7"/>
  <c r="F7" i="7"/>
  <c r="F6" i="7"/>
  <c r="F76" i="6"/>
  <c r="F73" i="6"/>
  <c r="F69" i="6"/>
  <c r="F68" i="6"/>
  <c r="F67" i="6"/>
  <c r="F66" i="6"/>
  <c r="F65" i="6"/>
  <c r="F64" i="6"/>
  <c r="F60" i="6"/>
  <c r="F59" i="6"/>
  <c r="F55" i="6"/>
  <c r="F54" i="6"/>
  <c r="F50" i="6"/>
  <c r="F49" i="6"/>
  <c r="F44" i="6"/>
  <c r="F43" i="6"/>
  <c r="F42" i="6"/>
  <c r="F38" i="6"/>
  <c r="F37" i="6"/>
  <c r="F35" i="6"/>
  <c r="F34" i="6"/>
  <c r="F33" i="6"/>
  <c r="F32" i="6"/>
  <c r="F28" i="6"/>
  <c r="F27" i="6"/>
  <c r="F26" i="6"/>
  <c r="F24" i="6"/>
  <c r="F23" i="6"/>
  <c r="F22" i="6"/>
  <c r="F18" i="6"/>
  <c r="F17" i="6"/>
  <c r="F16" i="6"/>
  <c r="F15" i="6"/>
  <c r="F11" i="6"/>
  <c r="F10" i="6"/>
  <c r="F9" i="6"/>
  <c r="F8" i="6"/>
  <c r="F7" i="6"/>
  <c r="F6" i="6"/>
  <c r="F110" i="5"/>
  <c r="F109" i="5"/>
  <c r="F108" i="5"/>
  <c r="F107" i="5"/>
  <c r="F103" i="5"/>
  <c r="F102" i="5"/>
  <c r="F101" i="5"/>
  <c r="F95" i="5"/>
  <c r="F91" i="5"/>
  <c r="F90" i="5"/>
  <c r="F86" i="5"/>
  <c r="F85" i="5"/>
  <c r="F81" i="5"/>
  <c r="F80" i="5"/>
  <c r="F76" i="5"/>
  <c r="F75" i="5"/>
  <c r="F71" i="5"/>
  <c r="F70" i="5"/>
  <c r="F63" i="5"/>
  <c r="F62" i="5"/>
  <c r="F61" i="5"/>
  <c r="F60" i="5"/>
  <c r="F59" i="5"/>
  <c r="F58" i="5"/>
  <c r="F51" i="5"/>
  <c r="F50" i="5"/>
  <c r="F49" i="5"/>
  <c r="F48" i="5"/>
  <c r="F44" i="5"/>
  <c r="F43" i="5"/>
  <c r="F42" i="5"/>
  <c r="F41" i="5"/>
  <c r="F40" i="5"/>
  <c r="F36" i="5"/>
  <c r="F35" i="5"/>
  <c r="F34" i="5"/>
  <c r="F33" i="5"/>
  <c r="F32" i="5"/>
  <c r="F28" i="5"/>
  <c r="F27" i="5"/>
  <c r="F26" i="5"/>
  <c r="F25" i="5"/>
  <c r="F24" i="5"/>
  <c r="F20" i="5"/>
  <c r="F19" i="5"/>
  <c r="F18" i="5"/>
  <c r="F14" i="5"/>
  <c r="F13" i="5"/>
  <c r="F12" i="5"/>
  <c r="F8" i="5"/>
  <c r="F7" i="5"/>
  <c r="F6" i="5"/>
  <c r="F87" i="4"/>
  <c r="F86" i="4"/>
  <c r="F85" i="4"/>
  <c r="F84" i="4"/>
  <c r="F83" i="4"/>
  <c r="F79" i="4"/>
  <c r="F78" i="4"/>
  <c r="F77" i="4"/>
  <c r="F76" i="4"/>
  <c r="F75" i="4"/>
  <c r="F71" i="4"/>
  <c r="F70" i="4"/>
  <c r="F69" i="4"/>
  <c r="F68" i="4"/>
  <c r="F67" i="4"/>
  <c r="F63" i="4"/>
  <c r="F62" i="4"/>
  <c r="F61" i="4"/>
  <c r="F52" i="4"/>
  <c r="F51" i="4"/>
  <c r="F57" i="4"/>
  <c r="F56" i="4"/>
  <c r="F47" i="4"/>
  <c r="F46" i="4"/>
  <c r="F45" i="4"/>
  <c r="F44" i="4"/>
  <c r="F40" i="4"/>
  <c r="F39" i="4"/>
  <c r="F37" i="4"/>
  <c r="F36" i="4"/>
  <c r="F35" i="4"/>
  <c r="F28" i="4"/>
  <c r="F27" i="4"/>
  <c r="F25" i="4"/>
  <c r="F24" i="4"/>
  <c r="F23" i="4"/>
  <c r="F17" i="4"/>
  <c r="F15" i="4"/>
  <c r="F14" i="4"/>
  <c r="F8" i="4"/>
  <c r="F7" i="4"/>
  <c r="F6" i="4"/>
  <c r="F234" i="1"/>
  <c r="I132" i="3"/>
  <c r="C160" i="3" s="1"/>
  <c r="H13" i="12" s="1"/>
  <c r="F132" i="3"/>
  <c r="I106" i="4"/>
  <c r="F106" i="4"/>
  <c r="I133" i="5"/>
  <c r="C161" i="5" s="1"/>
  <c r="F133" i="5"/>
  <c r="I99" i="6"/>
  <c r="C125" i="6" s="1"/>
  <c r="D13" i="13" s="1"/>
  <c r="F99" i="6"/>
  <c r="I120" i="7"/>
  <c r="C146" i="7" s="1"/>
  <c r="F13" i="13" s="1"/>
  <c r="F120" i="7"/>
  <c r="I110" i="8"/>
  <c r="C137" i="8" s="1"/>
  <c r="H13" i="13" s="1"/>
  <c r="F110" i="8"/>
  <c r="I105" i="9"/>
  <c r="C132" i="9" s="1"/>
  <c r="J13" i="13" s="1"/>
  <c r="F105" i="9"/>
  <c r="I124" i="10"/>
  <c r="C151" i="10" s="1"/>
  <c r="L13" i="13" s="1"/>
  <c r="F124" i="10"/>
  <c r="I118" i="10"/>
  <c r="F118" i="10"/>
  <c r="I99" i="9"/>
  <c r="F99" i="9"/>
  <c r="I104" i="8"/>
  <c r="F104" i="8"/>
  <c r="I114" i="7"/>
  <c r="F114" i="7"/>
  <c r="I93" i="6"/>
  <c r="F93" i="6"/>
  <c r="I127" i="5"/>
  <c r="F127" i="5"/>
  <c r="J12" i="12"/>
  <c r="F100" i="4"/>
  <c r="H12" i="12"/>
  <c r="F127" i="3"/>
  <c r="D12" i="12"/>
  <c r="I114" i="10"/>
  <c r="F113" i="10"/>
  <c r="I110" i="10"/>
  <c r="F109" i="10"/>
  <c r="I106" i="10"/>
  <c r="F105" i="10"/>
  <c r="F94" i="9"/>
  <c r="I91" i="9"/>
  <c r="F90" i="9"/>
  <c r="I87" i="9"/>
  <c r="F86" i="9"/>
  <c r="I100" i="8"/>
  <c r="F99" i="8"/>
  <c r="I96" i="8"/>
  <c r="F95" i="8"/>
  <c r="I110" i="7"/>
  <c r="F109" i="7"/>
  <c r="I106" i="7"/>
  <c r="F105" i="7"/>
  <c r="I89" i="6"/>
  <c r="F88" i="6"/>
  <c r="I85" i="6"/>
  <c r="F84" i="6"/>
  <c r="I123" i="5"/>
  <c r="F122" i="5"/>
  <c r="I119" i="5"/>
  <c r="F118" i="5"/>
  <c r="I96" i="4"/>
  <c r="F95" i="4"/>
  <c r="I123" i="3"/>
  <c r="F122" i="3"/>
  <c r="I220" i="1"/>
  <c r="F219" i="1"/>
  <c r="F101" i="10"/>
  <c r="F82" i="9"/>
  <c r="F91" i="8"/>
  <c r="F87" i="8"/>
  <c r="F101" i="7"/>
  <c r="F80" i="6"/>
  <c r="F114" i="5"/>
  <c r="F91" i="4"/>
  <c r="F118" i="3"/>
  <c r="C129" i="4" l="1"/>
  <c r="J13" i="12" s="1"/>
  <c r="J15" i="12" s="1"/>
  <c r="V4" i="12" s="1"/>
  <c r="C150" i="10"/>
  <c r="L12" i="13" s="1"/>
  <c r="L15" i="13" s="1"/>
  <c r="X4" i="13" s="1"/>
  <c r="C131" i="9"/>
  <c r="J12" i="13" s="1"/>
  <c r="J15" i="13" s="1"/>
  <c r="V4" i="13" s="1"/>
  <c r="C136" i="8"/>
  <c r="H12" i="13" s="1"/>
  <c r="H15" i="13" s="1"/>
  <c r="T4" i="13" s="1"/>
  <c r="C145" i="7"/>
  <c r="F12" i="13" s="1"/>
  <c r="F15" i="13" s="1"/>
  <c r="R4" i="13" s="1"/>
  <c r="C124" i="6"/>
  <c r="D12" i="13" s="1"/>
  <c r="D15" i="13" s="1"/>
  <c r="P4" i="13" s="1"/>
  <c r="C160" i="5"/>
  <c r="L12" i="12" s="1"/>
  <c r="J76" i="6"/>
  <c r="I76" i="6"/>
  <c r="D15" i="12"/>
  <c r="P4" i="12" s="1"/>
  <c r="H15" i="12"/>
  <c r="T4" i="12" s="1"/>
  <c r="L13" i="12"/>
  <c r="I94" i="9"/>
  <c r="I96" i="9" s="1"/>
  <c r="I54" i="8"/>
  <c r="I91" i="4"/>
  <c r="C125" i="4" s="1"/>
  <c r="J8" i="12" s="1"/>
  <c r="J11" i="9"/>
  <c r="J67" i="8"/>
  <c r="I114" i="5"/>
  <c r="C157" i="5" s="1"/>
  <c r="L8" i="12" s="1"/>
  <c r="I87" i="8"/>
  <c r="I82" i="9"/>
  <c r="C128" i="9" s="1"/>
  <c r="J8" i="13" s="1"/>
  <c r="J61" i="9"/>
  <c r="I95" i="4"/>
  <c r="I97" i="4" s="1"/>
  <c r="C126" i="4" s="1"/>
  <c r="J9" i="12" s="1"/>
  <c r="J65" i="9"/>
  <c r="I88" i="6"/>
  <c r="I90" i="6" s="1"/>
  <c r="I99" i="8"/>
  <c r="I101" i="8" s="1"/>
  <c r="J76" i="4"/>
  <c r="I101" i="10"/>
  <c r="C147" i="10" s="1"/>
  <c r="L8" i="13" s="1"/>
  <c r="J52" i="8"/>
  <c r="J48" i="3"/>
  <c r="J59" i="3"/>
  <c r="I101" i="7"/>
  <c r="C142" i="7" s="1"/>
  <c r="F8" i="13" s="1"/>
  <c r="I122" i="3"/>
  <c r="I124" i="3" s="1"/>
  <c r="C157" i="3" s="1"/>
  <c r="H9" i="12" s="1"/>
  <c r="I84" i="6"/>
  <c r="I86" i="6" s="1"/>
  <c r="I95" i="8"/>
  <c r="I97" i="8" s="1"/>
  <c r="J61" i="5"/>
  <c r="J37" i="7"/>
  <c r="J40" i="8"/>
  <c r="J66" i="8"/>
  <c r="J47" i="10"/>
  <c r="J91" i="7"/>
  <c r="J80" i="8"/>
  <c r="J75" i="9"/>
  <c r="J47" i="3"/>
  <c r="J58" i="3"/>
  <c r="J81" i="10"/>
  <c r="J71" i="4"/>
  <c r="J19" i="7"/>
  <c r="J12" i="9"/>
  <c r="J15" i="9"/>
  <c r="J75" i="4"/>
  <c r="J20" i="7"/>
  <c r="J16" i="9"/>
  <c r="J61" i="3"/>
  <c r="J9" i="10"/>
  <c r="I91" i="8"/>
  <c r="I219" i="1"/>
  <c r="I221" i="1" s="1"/>
  <c r="C254" i="1" s="1"/>
  <c r="D9" i="12" s="1"/>
  <c r="J39" i="8"/>
  <c r="J66" i="9"/>
  <c r="J71" i="3"/>
  <c r="I118" i="3"/>
  <c r="C156" i="3" s="1"/>
  <c r="H8" i="12" s="1"/>
  <c r="I80" i="6"/>
  <c r="C121" i="6" s="1"/>
  <c r="D8" i="13" s="1"/>
  <c r="J63" i="5"/>
  <c r="J81" i="5"/>
  <c r="J68" i="7"/>
  <c r="J90" i="7"/>
  <c r="J79" i="8"/>
  <c r="J74" i="9"/>
  <c r="J80" i="10"/>
  <c r="J21" i="9"/>
  <c r="J60" i="3"/>
  <c r="J93" i="3"/>
  <c r="J8" i="10"/>
  <c r="J62" i="5"/>
  <c r="J73" i="3"/>
  <c r="J70" i="10"/>
  <c r="J80" i="5"/>
  <c r="J20" i="9"/>
  <c r="J92" i="3"/>
  <c r="J48" i="10"/>
  <c r="I51" i="7"/>
  <c r="J51" i="7"/>
  <c r="I52" i="7"/>
  <c r="J52" i="7"/>
  <c r="I40" i="8"/>
  <c r="I39" i="8"/>
  <c r="I122" i="5"/>
  <c r="I124" i="5" s="1"/>
  <c r="I109" i="7"/>
  <c r="I111" i="7" s="1"/>
  <c r="I90" i="9"/>
  <c r="I92" i="9" s="1"/>
  <c r="I118" i="5"/>
  <c r="I120" i="5" s="1"/>
  <c r="I105" i="7"/>
  <c r="I107" i="7" s="1"/>
  <c r="I86" i="9"/>
  <c r="I88" i="9" s="1"/>
  <c r="I70" i="10"/>
  <c r="J58" i="10"/>
  <c r="I58" i="10"/>
  <c r="J59" i="10"/>
  <c r="I59" i="10"/>
  <c r="J49" i="10"/>
  <c r="I49" i="10"/>
  <c r="J50" i="10"/>
  <c r="I50" i="10"/>
  <c r="I47" i="10"/>
  <c r="I48" i="10"/>
  <c r="J38" i="10"/>
  <c r="I38" i="10"/>
  <c r="J39" i="10"/>
  <c r="J31" i="10"/>
  <c r="I31" i="10"/>
  <c r="J32" i="10"/>
  <c r="I32" i="10"/>
  <c r="J30" i="10"/>
  <c r="I30" i="10"/>
  <c r="J23" i="10"/>
  <c r="I23" i="10"/>
  <c r="J24" i="10"/>
  <c r="I24" i="10"/>
  <c r="J22" i="10"/>
  <c r="I22" i="10"/>
  <c r="J15" i="10"/>
  <c r="I15" i="10"/>
  <c r="J16" i="10"/>
  <c r="I16" i="10"/>
  <c r="I8" i="10"/>
  <c r="I9" i="10"/>
  <c r="J7" i="10"/>
  <c r="I7" i="10"/>
  <c r="J6" i="10"/>
  <c r="I6" i="10"/>
  <c r="J89" i="10"/>
  <c r="I89" i="10"/>
  <c r="J90" i="10"/>
  <c r="I90" i="10"/>
  <c r="J91" i="10"/>
  <c r="I91" i="10"/>
  <c r="J92" i="10"/>
  <c r="I92" i="10"/>
  <c r="I80" i="10"/>
  <c r="I81" i="10"/>
  <c r="J82" i="10"/>
  <c r="I82" i="10"/>
  <c r="J83" i="10"/>
  <c r="I83" i="10"/>
  <c r="I113" i="10"/>
  <c r="I115" i="10" s="1"/>
  <c r="I109" i="10"/>
  <c r="I111" i="10" s="1"/>
  <c r="I105" i="10"/>
  <c r="I107" i="10" s="1"/>
  <c r="J97" i="10"/>
  <c r="I97" i="10"/>
  <c r="I98" i="10" s="1"/>
  <c r="J93" i="10"/>
  <c r="I93" i="10"/>
  <c r="J85" i="10"/>
  <c r="J84" i="10"/>
  <c r="I84" i="10"/>
  <c r="J76" i="10"/>
  <c r="I76" i="10"/>
  <c r="I77" i="10" s="1"/>
  <c r="J72" i="10"/>
  <c r="I72" i="10"/>
  <c r="J65" i="10"/>
  <c r="I65" i="10"/>
  <c r="J64" i="10"/>
  <c r="I64" i="10"/>
  <c r="J60" i="10"/>
  <c r="I60" i="10"/>
  <c r="J51" i="10"/>
  <c r="J53" i="10"/>
  <c r="J41" i="10"/>
  <c r="I41" i="10"/>
  <c r="J43" i="10"/>
  <c r="I43" i="10"/>
  <c r="J34" i="10"/>
  <c r="I34" i="10"/>
  <c r="J33" i="10"/>
  <c r="I33" i="10"/>
  <c r="J26" i="10"/>
  <c r="I26" i="10"/>
  <c r="J25" i="10"/>
  <c r="I25" i="10"/>
  <c r="J18" i="10"/>
  <c r="I18" i="10"/>
  <c r="J17" i="10"/>
  <c r="I17" i="10"/>
  <c r="J10" i="10"/>
  <c r="I10" i="10"/>
  <c r="J11" i="10"/>
  <c r="I11" i="10"/>
  <c r="J113" i="3"/>
  <c r="I115" i="3"/>
  <c r="J109" i="3"/>
  <c r="I111" i="3"/>
  <c r="J104" i="3"/>
  <c r="I104" i="3"/>
  <c r="J105" i="3"/>
  <c r="J103" i="3"/>
  <c r="I103" i="3"/>
  <c r="J99" i="3"/>
  <c r="I99" i="3"/>
  <c r="J94" i="3"/>
  <c r="I94" i="3"/>
  <c r="J95" i="3"/>
  <c r="I92" i="3"/>
  <c r="I93" i="3"/>
  <c r="J90" i="3"/>
  <c r="I90" i="3"/>
  <c r="J91" i="3"/>
  <c r="I91" i="3"/>
  <c r="J87" i="3"/>
  <c r="I87" i="3"/>
  <c r="J88" i="3"/>
  <c r="J83" i="3"/>
  <c r="I83" i="3"/>
  <c r="I84" i="3" s="1"/>
  <c r="J77" i="3"/>
  <c r="I77" i="3"/>
  <c r="I80" i="3" s="1"/>
  <c r="J78" i="3"/>
  <c r="J72" i="3"/>
  <c r="I72" i="3"/>
  <c r="I73" i="3"/>
  <c r="I71" i="3"/>
  <c r="J62" i="3"/>
  <c r="I62" i="3"/>
  <c r="J63" i="3"/>
  <c r="I60" i="3"/>
  <c r="I61" i="3"/>
  <c r="I58" i="3"/>
  <c r="I59" i="3"/>
  <c r="J51" i="3"/>
  <c r="J53" i="3"/>
  <c r="J49" i="3"/>
  <c r="I49" i="3"/>
  <c r="J50" i="3"/>
  <c r="I47" i="3"/>
  <c r="I48" i="3"/>
  <c r="J45" i="3"/>
  <c r="I45" i="3"/>
  <c r="J46" i="3"/>
  <c r="I46" i="3"/>
  <c r="J41" i="3"/>
  <c r="I41" i="3"/>
  <c r="I42" i="3" s="1"/>
  <c r="J36" i="3"/>
  <c r="I36" i="3"/>
  <c r="J37" i="3"/>
  <c r="I37" i="3"/>
  <c r="J34" i="3"/>
  <c r="I34" i="3"/>
  <c r="J35" i="3"/>
  <c r="I35" i="3"/>
  <c r="J31" i="3"/>
  <c r="I31" i="3"/>
  <c r="J32" i="3"/>
  <c r="I32" i="3"/>
  <c r="J30" i="3"/>
  <c r="I30" i="3"/>
  <c r="J24" i="3"/>
  <c r="I24" i="3"/>
  <c r="J26" i="3"/>
  <c r="I26" i="3"/>
  <c r="J23" i="3"/>
  <c r="I23" i="3"/>
  <c r="J17" i="3"/>
  <c r="I17" i="3"/>
  <c r="J18" i="3"/>
  <c r="I18" i="3"/>
  <c r="J16" i="3"/>
  <c r="I16" i="3"/>
  <c r="J11" i="3"/>
  <c r="I11" i="3"/>
  <c r="J12" i="3"/>
  <c r="I12" i="3"/>
  <c r="I10" i="3"/>
  <c r="J10" i="3"/>
  <c r="J8" i="3"/>
  <c r="I8" i="3"/>
  <c r="J9" i="3"/>
  <c r="I9" i="3"/>
  <c r="J6" i="3"/>
  <c r="I6" i="3"/>
  <c r="J7" i="3"/>
  <c r="I7" i="3"/>
  <c r="J77" i="9"/>
  <c r="I77" i="9"/>
  <c r="J78" i="9"/>
  <c r="I78" i="9"/>
  <c r="J76" i="9"/>
  <c r="I76" i="9"/>
  <c r="I74" i="9"/>
  <c r="I75" i="9"/>
  <c r="J69" i="9"/>
  <c r="I69" i="9"/>
  <c r="J70" i="9"/>
  <c r="I70" i="9"/>
  <c r="J67" i="9"/>
  <c r="I67" i="9"/>
  <c r="J68" i="9"/>
  <c r="I68" i="9"/>
  <c r="I65" i="9"/>
  <c r="I66" i="9"/>
  <c r="J60" i="9"/>
  <c r="I60" i="9"/>
  <c r="I61" i="9"/>
  <c r="J59" i="9"/>
  <c r="I59" i="9"/>
  <c r="J54" i="9"/>
  <c r="I54" i="9"/>
  <c r="J55" i="9"/>
  <c r="I55" i="9"/>
  <c r="J53" i="9"/>
  <c r="I53" i="9"/>
  <c r="J49" i="9"/>
  <c r="I49" i="9"/>
  <c r="J44" i="9"/>
  <c r="I44" i="9"/>
  <c r="J45" i="9"/>
  <c r="I45" i="9"/>
  <c r="J43" i="9"/>
  <c r="I43" i="9"/>
  <c r="J38" i="9"/>
  <c r="I38" i="9"/>
  <c r="J39" i="9"/>
  <c r="I39" i="9"/>
  <c r="J36" i="9"/>
  <c r="I36" i="9"/>
  <c r="J37" i="9"/>
  <c r="I37" i="9"/>
  <c r="J31" i="9"/>
  <c r="I31" i="9"/>
  <c r="J32" i="9"/>
  <c r="I32" i="9"/>
  <c r="J30" i="9"/>
  <c r="I30" i="9"/>
  <c r="J28" i="9"/>
  <c r="I28" i="9"/>
  <c r="J29" i="9"/>
  <c r="I29" i="9"/>
  <c r="J23" i="9"/>
  <c r="I23" i="9"/>
  <c r="J24" i="9"/>
  <c r="I24" i="9"/>
  <c r="J22" i="9"/>
  <c r="I22" i="9"/>
  <c r="I20" i="9"/>
  <c r="I21" i="9"/>
  <c r="I15" i="9"/>
  <c r="I16" i="9"/>
  <c r="J13" i="9"/>
  <c r="I13" i="9"/>
  <c r="J14" i="9"/>
  <c r="I14" i="9"/>
  <c r="I11" i="9"/>
  <c r="I12" i="9"/>
  <c r="J6" i="9"/>
  <c r="I6" i="9"/>
  <c r="J7" i="9"/>
  <c r="I7" i="9"/>
  <c r="J83" i="8"/>
  <c r="I83" i="8"/>
  <c r="I84" i="8" s="1"/>
  <c r="I79" i="8"/>
  <c r="I80" i="8"/>
  <c r="J78" i="8"/>
  <c r="I78" i="8"/>
  <c r="J76" i="8"/>
  <c r="I76" i="8"/>
  <c r="J77" i="8"/>
  <c r="I77" i="8"/>
  <c r="J71" i="8"/>
  <c r="I71" i="8"/>
  <c r="J72" i="8"/>
  <c r="I72" i="8"/>
  <c r="J70" i="8"/>
  <c r="I70" i="8"/>
  <c r="I68" i="8"/>
  <c r="J68" i="8"/>
  <c r="I69" i="8"/>
  <c r="J69" i="8"/>
  <c r="I66" i="8"/>
  <c r="I67" i="8"/>
  <c r="J62" i="8"/>
  <c r="I62" i="8"/>
  <c r="I63" i="8" s="1"/>
  <c r="J58" i="8"/>
  <c r="I58" i="8"/>
  <c r="I59" i="8" s="1"/>
  <c r="J53" i="8"/>
  <c r="I53" i="8"/>
  <c r="J54" i="8"/>
  <c r="I52" i="8"/>
  <c r="J47" i="8"/>
  <c r="I47" i="8"/>
  <c r="J48" i="8"/>
  <c r="I48" i="8"/>
  <c r="J41" i="8"/>
  <c r="I41" i="8"/>
  <c r="J42" i="8"/>
  <c r="I42" i="8"/>
  <c r="J34" i="8"/>
  <c r="I34" i="8"/>
  <c r="J35" i="8"/>
  <c r="I35" i="8"/>
  <c r="J32" i="8"/>
  <c r="I32" i="8"/>
  <c r="J33" i="8"/>
  <c r="I33" i="8"/>
  <c r="J30" i="8"/>
  <c r="I30" i="8"/>
  <c r="J31" i="8"/>
  <c r="I31" i="8"/>
  <c r="J25" i="8"/>
  <c r="I25" i="8"/>
  <c r="J26" i="8"/>
  <c r="I26" i="8"/>
  <c r="J24" i="8"/>
  <c r="I24" i="8"/>
  <c r="J22" i="8"/>
  <c r="I22" i="8"/>
  <c r="J23" i="8"/>
  <c r="I23" i="8"/>
  <c r="J17" i="8"/>
  <c r="I17" i="8"/>
  <c r="J18" i="8"/>
  <c r="I18" i="8"/>
  <c r="J16" i="8"/>
  <c r="I16" i="8"/>
  <c r="J11" i="8"/>
  <c r="I11" i="8"/>
  <c r="J12" i="8"/>
  <c r="I12" i="8"/>
  <c r="J10" i="8"/>
  <c r="I10" i="8"/>
  <c r="J8" i="8"/>
  <c r="I8" i="8"/>
  <c r="J9" i="8"/>
  <c r="I9" i="8"/>
  <c r="J6" i="8"/>
  <c r="I6" i="8"/>
  <c r="J7" i="8"/>
  <c r="I7" i="8"/>
  <c r="J97" i="7"/>
  <c r="I97" i="7"/>
  <c r="I98" i="7" s="1"/>
  <c r="J94" i="7"/>
  <c r="I94" i="7"/>
  <c r="I95" i="7" s="1"/>
  <c r="I90" i="7"/>
  <c r="I91" i="7"/>
  <c r="J88" i="7"/>
  <c r="I88" i="7"/>
  <c r="J89" i="7"/>
  <c r="I89" i="7"/>
  <c r="J84" i="7"/>
  <c r="I84" i="7"/>
  <c r="I85" i="7" s="1"/>
  <c r="J79" i="7"/>
  <c r="I79" i="7"/>
  <c r="J80" i="7"/>
  <c r="I80" i="7"/>
  <c r="J77" i="7"/>
  <c r="I77" i="7"/>
  <c r="J78" i="7"/>
  <c r="I78" i="7"/>
  <c r="I68" i="7"/>
  <c r="I69" i="7" s="1"/>
  <c r="J72" i="7"/>
  <c r="I72" i="7"/>
  <c r="J73" i="7"/>
  <c r="I73" i="7"/>
  <c r="J63" i="7"/>
  <c r="I63" i="7"/>
  <c r="J64" i="7"/>
  <c r="I64" i="7"/>
  <c r="J58" i="7"/>
  <c r="I58" i="7"/>
  <c r="J59" i="7"/>
  <c r="I59" i="7"/>
  <c r="J56" i="7"/>
  <c r="I56" i="7"/>
  <c r="J57" i="7"/>
  <c r="I57" i="7"/>
  <c r="J46" i="7"/>
  <c r="I46" i="7"/>
  <c r="J47" i="7"/>
  <c r="I47" i="7"/>
  <c r="J45" i="7"/>
  <c r="I45" i="7"/>
  <c r="J43" i="7"/>
  <c r="I43" i="7"/>
  <c r="J44" i="7"/>
  <c r="I44" i="7"/>
  <c r="J38" i="7"/>
  <c r="I38" i="7"/>
  <c r="J39" i="7"/>
  <c r="I39" i="7"/>
  <c r="I37" i="7"/>
  <c r="J35" i="7"/>
  <c r="I35" i="7"/>
  <c r="J36" i="7"/>
  <c r="I36" i="7"/>
  <c r="J30" i="7"/>
  <c r="I30" i="7"/>
  <c r="J31" i="7"/>
  <c r="I31" i="7"/>
  <c r="J28" i="7"/>
  <c r="I28" i="7"/>
  <c r="J29" i="7"/>
  <c r="I29" i="7"/>
  <c r="J26" i="7"/>
  <c r="I26" i="7"/>
  <c r="J27" i="7"/>
  <c r="I27" i="7"/>
  <c r="J21" i="7"/>
  <c r="I21" i="7"/>
  <c r="J22" i="7"/>
  <c r="I22" i="7"/>
  <c r="I19" i="7"/>
  <c r="I20" i="7"/>
  <c r="J17" i="7"/>
  <c r="I17" i="7"/>
  <c r="J18" i="7"/>
  <c r="I18" i="7"/>
  <c r="J12" i="7"/>
  <c r="I12" i="7"/>
  <c r="J13" i="7"/>
  <c r="I13" i="7"/>
  <c r="J10" i="7"/>
  <c r="I10" i="7"/>
  <c r="J11" i="7"/>
  <c r="I11" i="7"/>
  <c r="J8" i="7"/>
  <c r="I8" i="7"/>
  <c r="J9" i="7"/>
  <c r="I9" i="7"/>
  <c r="J6" i="7"/>
  <c r="I6" i="7"/>
  <c r="J7" i="7"/>
  <c r="I7" i="7"/>
  <c r="I77" i="6"/>
  <c r="J73" i="6"/>
  <c r="I73" i="6"/>
  <c r="I74" i="6" s="1"/>
  <c r="J68" i="6"/>
  <c r="I68" i="6"/>
  <c r="J66" i="6"/>
  <c r="I66" i="6"/>
  <c r="J67" i="6"/>
  <c r="I67" i="6"/>
  <c r="J64" i="6"/>
  <c r="I64" i="6"/>
  <c r="J65" i="6"/>
  <c r="I65" i="6"/>
  <c r="J59" i="6"/>
  <c r="I59" i="6"/>
  <c r="J60" i="6"/>
  <c r="I60" i="6"/>
  <c r="J55" i="6"/>
  <c r="I55" i="6"/>
  <c r="J54" i="6"/>
  <c r="I54" i="6"/>
  <c r="J50" i="6"/>
  <c r="I50" i="6"/>
  <c r="J49" i="6"/>
  <c r="I49" i="6"/>
  <c r="J44" i="6"/>
  <c r="I44" i="6"/>
  <c r="J45" i="6"/>
  <c r="I45" i="6"/>
  <c r="J42" i="6"/>
  <c r="I42" i="6"/>
  <c r="J43" i="6"/>
  <c r="I43" i="6"/>
  <c r="J37" i="6"/>
  <c r="I37" i="6"/>
  <c r="J38" i="6"/>
  <c r="I38" i="6"/>
  <c r="J34" i="6"/>
  <c r="I34" i="6"/>
  <c r="J35" i="6"/>
  <c r="I35" i="6"/>
  <c r="J32" i="6"/>
  <c r="I32" i="6"/>
  <c r="J33" i="6"/>
  <c r="I33" i="6"/>
  <c r="J27" i="6"/>
  <c r="I27" i="6"/>
  <c r="J28" i="6"/>
  <c r="I28" i="6"/>
  <c r="I24" i="6"/>
  <c r="J24" i="6"/>
  <c r="I26" i="6"/>
  <c r="J26" i="6"/>
  <c r="J22" i="6"/>
  <c r="I22" i="6"/>
  <c r="J23" i="6"/>
  <c r="I23" i="6"/>
  <c r="J17" i="6"/>
  <c r="I17" i="6"/>
  <c r="J18" i="6"/>
  <c r="I18" i="6"/>
  <c r="J15" i="6"/>
  <c r="I15" i="6"/>
  <c r="J16" i="6"/>
  <c r="I16" i="6"/>
  <c r="J10" i="6"/>
  <c r="I10" i="6"/>
  <c r="J11" i="6"/>
  <c r="I11" i="6"/>
  <c r="J8" i="6"/>
  <c r="I8" i="6"/>
  <c r="J9" i="6"/>
  <c r="I9" i="6"/>
  <c r="J6" i="6"/>
  <c r="I6" i="6"/>
  <c r="J7" i="6"/>
  <c r="I7" i="6"/>
  <c r="J109" i="5"/>
  <c r="I109" i="5"/>
  <c r="J110" i="5"/>
  <c r="I110" i="5"/>
  <c r="J107" i="5"/>
  <c r="I107" i="5"/>
  <c r="J108" i="5"/>
  <c r="I108" i="5"/>
  <c r="J102" i="5"/>
  <c r="I102" i="5"/>
  <c r="J103" i="5"/>
  <c r="I103" i="5"/>
  <c r="J101" i="5"/>
  <c r="I101" i="5"/>
  <c r="J95" i="5"/>
  <c r="I95" i="5"/>
  <c r="J90" i="5"/>
  <c r="I90" i="5"/>
  <c r="J91" i="5"/>
  <c r="I91" i="5"/>
  <c r="J85" i="5"/>
  <c r="I85" i="5"/>
  <c r="J86" i="5"/>
  <c r="I86" i="5"/>
  <c r="I80" i="5"/>
  <c r="I81" i="5"/>
  <c r="J76" i="5"/>
  <c r="I76" i="5"/>
  <c r="J75" i="5"/>
  <c r="I75" i="5"/>
  <c r="J70" i="5"/>
  <c r="I70" i="5"/>
  <c r="J71" i="5"/>
  <c r="I71" i="5"/>
  <c r="I61" i="5"/>
  <c r="I62" i="5"/>
  <c r="I63" i="5"/>
  <c r="J59" i="5"/>
  <c r="I59" i="5"/>
  <c r="J58" i="5"/>
  <c r="I58" i="5"/>
  <c r="J60" i="5"/>
  <c r="I60" i="5"/>
  <c r="I51" i="5"/>
  <c r="J51" i="5"/>
  <c r="J49" i="5"/>
  <c r="I49" i="5"/>
  <c r="J48" i="5"/>
  <c r="I48" i="5"/>
  <c r="J50" i="5"/>
  <c r="I50" i="5"/>
  <c r="J43" i="5"/>
  <c r="I43" i="5"/>
  <c r="J42" i="5"/>
  <c r="I42" i="5"/>
  <c r="J44" i="5"/>
  <c r="I44" i="5"/>
  <c r="J41" i="5"/>
  <c r="I41" i="5"/>
  <c r="J40" i="5"/>
  <c r="I40" i="5"/>
  <c r="J35" i="5"/>
  <c r="I35" i="5"/>
  <c r="J34" i="5"/>
  <c r="I34" i="5"/>
  <c r="J36" i="5"/>
  <c r="I36" i="5"/>
  <c r="J33" i="5"/>
  <c r="I33" i="5"/>
  <c r="J32" i="5"/>
  <c r="I32" i="5"/>
  <c r="J27" i="5"/>
  <c r="I27" i="5"/>
  <c r="J26" i="5"/>
  <c r="I26" i="5"/>
  <c r="J28" i="5"/>
  <c r="I28" i="5"/>
  <c r="J25" i="5"/>
  <c r="I25" i="5"/>
  <c r="J24" i="5"/>
  <c r="I24" i="5"/>
  <c r="I18" i="5"/>
  <c r="J18" i="5"/>
  <c r="I19" i="5"/>
  <c r="J19" i="5"/>
  <c r="I20" i="5"/>
  <c r="J20" i="5"/>
  <c r="J12" i="5"/>
  <c r="I12" i="5"/>
  <c r="J13" i="5"/>
  <c r="I13" i="5"/>
  <c r="J14" i="5"/>
  <c r="I14" i="5"/>
  <c r="J7" i="5"/>
  <c r="I7" i="5"/>
  <c r="J6" i="5"/>
  <c r="I6" i="5"/>
  <c r="J8" i="5"/>
  <c r="I8" i="5"/>
  <c r="J86" i="4"/>
  <c r="I86" i="4"/>
  <c r="J85" i="4"/>
  <c r="I85" i="4"/>
  <c r="J87" i="4"/>
  <c r="I87" i="4"/>
  <c r="J83" i="4"/>
  <c r="I83" i="4"/>
  <c r="J84" i="4"/>
  <c r="I84" i="4"/>
  <c r="J78" i="4"/>
  <c r="I78" i="4"/>
  <c r="J77" i="4"/>
  <c r="I77" i="4"/>
  <c r="J79" i="4"/>
  <c r="I79" i="4"/>
  <c r="I75" i="4"/>
  <c r="I76" i="4"/>
  <c r="J69" i="4"/>
  <c r="I69" i="4"/>
  <c r="J70" i="4"/>
  <c r="I70" i="4"/>
  <c r="I71" i="4"/>
  <c r="J68" i="4"/>
  <c r="I68" i="4"/>
  <c r="J67" i="4"/>
  <c r="I67" i="4"/>
  <c r="J62" i="4"/>
  <c r="I62" i="4"/>
  <c r="J61" i="4"/>
  <c r="I61" i="4"/>
  <c r="J63" i="4"/>
  <c r="I63" i="4"/>
  <c r="J51" i="4"/>
  <c r="I51" i="4"/>
  <c r="J52" i="4"/>
  <c r="I52" i="4"/>
  <c r="J56" i="4"/>
  <c r="I56" i="4"/>
  <c r="J57" i="4"/>
  <c r="I57" i="4"/>
  <c r="J46" i="4"/>
  <c r="I46" i="4"/>
  <c r="J45" i="4"/>
  <c r="I45" i="4"/>
  <c r="J47" i="4"/>
  <c r="I47" i="4"/>
  <c r="J44" i="4"/>
  <c r="I44" i="4"/>
  <c r="J39" i="4"/>
  <c r="I39" i="4"/>
  <c r="J37" i="4"/>
  <c r="I37" i="4"/>
  <c r="J40" i="4"/>
  <c r="I40" i="4"/>
  <c r="J36" i="4"/>
  <c r="I36" i="4"/>
  <c r="J35" i="4"/>
  <c r="I35" i="4"/>
  <c r="J27" i="4"/>
  <c r="I27" i="4"/>
  <c r="J25" i="4"/>
  <c r="I25" i="4"/>
  <c r="J28" i="4"/>
  <c r="I28" i="4"/>
  <c r="I24" i="4"/>
  <c r="J24" i="4"/>
  <c r="J23" i="4"/>
  <c r="I23" i="4"/>
  <c r="J17" i="4"/>
  <c r="I17" i="4"/>
  <c r="J15" i="4"/>
  <c r="I15" i="4"/>
  <c r="J18" i="4"/>
  <c r="I18" i="4"/>
  <c r="J14" i="4"/>
  <c r="I14" i="4"/>
  <c r="J7" i="4"/>
  <c r="I7" i="4"/>
  <c r="J8" i="4"/>
  <c r="I8" i="4"/>
  <c r="J6" i="4"/>
  <c r="I6" i="4"/>
  <c r="L15" i="12" l="1"/>
  <c r="X4" i="12" s="1"/>
  <c r="C122" i="6"/>
  <c r="C148" i="10"/>
  <c r="C129" i="9"/>
  <c r="J9" i="13" s="1"/>
  <c r="C143" i="7"/>
  <c r="F9" i="13" s="1"/>
  <c r="C134" i="8"/>
  <c r="H9" i="13" s="1"/>
  <c r="J102" i="6"/>
  <c r="I103" i="6" s="1"/>
  <c r="C158" i="5"/>
  <c r="L9" i="12" s="1"/>
  <c r="I107" i="3"/>
  <c r="I41" i="4"/>
  <c r="I55" i="5"/>
  <c r="I31" i="4"/>
  <c r="I20" i="4"/>
  <c r="J113" i="8"/>
  <c r="I114" i="8" s="1"/>
  <c r="C135" i="8" s="1"/>
  <c r="H10" i="13" s="1"/>
  <c r="I73" i="10"/>
  <c r="I86" i="10"/>
  <c r="I17" i="9"/>
  <c r="I25" i="9"/>
  <c r="I33" i="9"/>
  <c r="I49" i="8"/>
  <c r="I70" i="6"/>
  <c r="I53" i="4"/>
  <c r="I58" i="4"/>
  <c r="I43" i="8"/>
  <c r="I68" i="3"/>
  <c r="I44" i="10"/>
  <c r="I55" i="10"/>
  <c r="I55" i="3"/>
  <c r="C154" i="3"/>
  <c r="H6" i="12" s="1"/>
  <c r="C133" i="8"/>
  <c r="H8" i="13" s="1"/>
  <c r="J108" i="9"/>
  <c r="D9" i="13"/>
  <c r="I87" i="5"/>
  <c r="I67" i="5"/>
  <c r="I40" i="9"/>
  <c r="I74" i="7"/>
  <c r="J109" i="4"/>
  <c r="I110" i="4" s="1"/>
  <c r="I71" i="9"/>
  <c r="I100" i="3"/>
  <c r="I10" i="4"/>
  <c r="I46" i="9"/>
  <c r="I79" i="9"/>
  <c r="I13" i="8"/>
  <c r="I81" i="8"/>
  <c r="I88" i="4"/>
  <c r="I65" i="7"/>
  <c r="I8" i="9"/>
  <c r="I64" i="4"/>
  <c r="I21" i="5"/>
  <c r="I92" i="5"/>
  <c r="I51" i="6"/>
  <c r="I32" i="7"/>
  <c r="I81" i="7"/>
  <c r="I19" i="8"/>
  <c r="I27" i="8"/>
  <c r="C129" i="8" s="1"/>
  <c r="I19" i="3"/>
  <c r="I72" i="4"/>
  <c r="I77" i="5"/>
  <c r="I98" i="5"/>
  <c r="I56" i="6"/>
  <c r="I48" i="7"/>
  <c r="I12" i="6"/>
  <c r="I9" i="5"/>
  <c r="I15" i="5"/>
  <c r="I29" i="5"/>
  <c r="I62" i="9"/>
  <c r="I40" i="7"/>
  <c r="I73" i="8"/>
  <c r="I60" i="7"/>
  <c r="J135" i="3"/>
  <c r="I74" i="3"/>
  <c r="I12" i="10"/>
  <c r="C142" i="10" s="1"/>
  <c r="L3" i="13" s="1"/>
  <c r="I66" i="10"/>
  <c r="I82" i="5"/>
  <c r="I48" i="4"/>
  <c r="I72" i="5"/>
  <c r="I19" i="6"/>
  <c r="I29" i="6"/>
  <c r="I46" i="6"/>
  <c r="I61" i="6"/>
  <c r="I92" i="7"/>
  <c r="I36" i="8"/>
  <c r="I37" i="5"/>
  <c r="J123" i="7"/>
  <c r="C131" i="8"/>
  <c r="H6" i="13" s="1"/>
  <c r="I51" i="9"/>
  <c r="I13" i="3"/>
  <c r="I19" i="10"/>
  <c r="I35" i="10"/>
  <c r="I45" i="5"/>
  <c r="I56" i="9"/>
  <c r="I38" i="3"/>
  <c r="J127" i="10"/>
  <c r="I80" i="4"/>
  <c r="J136" i="5"/>
  <c r="I137" i="5" s="1"/>
  <c r="I104" i="5"/>
  <c r="I111" i="5"/>
  <c r="I39" i="6"/>
  <c r="I14" i="7"/>
  <c r="I23" i="7"/>
  <c r="I55" i="8"/>
  <c r="I27" i="10"/>
  <c r="I61" i="10"/>
  <c r="I53" i="7"/>
  <c r="L9" i="13"/>
  <c r="I95" i="10"/>
  <c r="C123" i="9" l="1"/>
  <c r="J3" i="13" s="1"/>
  <c r="C127" i="9"/>
  <c r="C118" i="6"/>
  <c r="D5" i="13" s="1"/>
  <c r="C116" i="6"/>
  <c r="D3" i="13" s="1"/>
  <c r="C140" i="7"/>
  <c r="F6" i="13" s="1"/>
  <c r="C146" i="10"/>
  <c r="L7" i="13" s="1"/>
  <c r="C138" i="7"/>
  <c r="F4" i="13" s="1"/>
  <c r="C124" i="9"/>
  <c r="J4" i="13" s="1"/>
  <c r="C139" i="7"/>
  <c r="F5" i="13" s="1"/>
  <c r="C141" i="7"/>
  <c r="F7" i="13" s="1"/>
  <c r="C137" i="7"/>
  <c r="F3" i="13" s="1"/>
  <c r="C128" i="8"/>
  <c r="H3" i="13" s="1"/>
  <c r="C120" i="6"/>
  <c r="D7" i="13" s="1"/>
  <c r="C121" i="4"/>
  <c r="J4" i="12" s="1"/>
  <c r="C130" i="8"/>
  <c r="H5" i="13" s="1"/>
  <c r="C125" i="9"/>
  <c r="J5" i="13" s="1"/>
  <c r="C143" i="10"/>
  <c r="L4" i="13" s="1"/>
  <c r="C144" i="10"/>
  <c r="L5" i="13" s="1"/>
  <c r="C152" i="5"/>
  <c r="L3" i="12" s="1"/>
  <c r="C155" i="3"/>
  <c r="H7" i="12" s="1"/>
  <c r="C151" i="3"/>
  <c r="H3" i="12" s="1"/>
  <c r="C155" i="5"/>
  <c r="L6" i="12" s="1"/>
  <c r="C156" i="5"/>
  <c r="L7" i="12" s="1"/>
  <c r="C154" i="5"/>
  <c r="L5" i="12" s="1"/>
  <c r="C153" i="5"/>
  <c r="L4" i="12" s="1"/>
  <c r="C124" i="4"/>
  <c r="J7" i="12" s="1"/>
  <c r="C122" i="4"/>
  <c r="J5" i="12" s="1"/>
  <c r="C120" i="4"/>
  <c r="J3" i="12" s="1"/>
  <c r="C123" i="4"/>
  <c r="J6" i="12" s="1"/>
  <c r="C153" i="3"/>
  <c r="H5" i="12" s="1"/>
  <c r="C159" i="5"/>
  <c r="L10" i="12" s="1"/>
  <c r="I124" i="7"/>
  <c r="C144" i="7" s="1"/>
  <c r="F10" i="13" s="1"/>
  <c r="I109" i="9"/>
  <c r="C130" i="9" s="1"/>
  <c r="J10" i="13" s="1"/>
  <c r="I128" i="10"/>
  <c r="C149" i="10" s="1"/>
  <c r="L10" i="13" s="1"/>
  <c r="C123" i="6"/>
  <c r="D10" i="13" s="1"/>
  <c r="C145" i="10"/>
  <c r="L6" i="13" s="1"/>
  <c r="C127" i="4"/>
  <c r="J10" i="12" s="1"/>
  <c r="I136" i="3"/>
  <c r="C158" i="3" s="1"/>
  <c r="H10" i="12" s="1"/>
  <c r="C119" i="6"/>
  <c r="D6" i="13" s="1"/>
  <c r="I27" i="3"/>
  <c r="C152" i="3" s="1"/>
  <c r="H4" i="12" s="1"/>
  <c r="H4" i="13"/>
  <c r="J7" i="13"/>
  <c r="C132" i="8"/>
  <c r="H7" i="13" s="1"/>
  <c r="C117" i="6"/>
  <c r="D4" i="13" s="1"/>
  <c r="C126" i="9"/>
  <c r="J6" i="13" s="1"/>
  <c r="L11" i="13" l="1"/>
  <c r="X3" i="13" s="1"/>
  <c r="H11" i="13"/>
  <c r="T3" i="13" s="1"/>
  <c r="D11" i="13"/>
  <c r="P3" i="13" s="1"/>
  <c r="J11" i="13"/>
  <c r="V3" i="13" s="1"/>
  <c r="F11" i="13"/>
  <c r="R3" i="13" s="1"/>
  <c r="J11" i="12"/>
  <c r="V3" i="12" s="1"/>
  <c r="L11" i="12"/>
  <c r="X3" i="12" s="1"/>
  <c r="H11" i="12"/>
  <c r="T3" i="12" s="1"/>
  <c r="I215" i="1"/>
  <c r="C253" i="1" s="1"/>
  <c r="D8" i="12" s="1"/>
  <c r="F215" i="1"/>
  <c r="F211" i="1"/>
  <c r="F210" i="1"/>
  <c r="F208" i="1"/>
  <c r="F207" i="1"/>
  <c r="F203" i="1"/>
  <c r="F202" i="1"/>
  <c r="F201" i="1"/>
  <c r="F200" i="1"/>
  <c r="F199" i="1"/>
  <c r="F195" i="1"/>
  <c r="F194" i="1"/>
  <c r="F193" i="1"/>
  <c r="F192" i="1"/>
  <c r="F191" i="1"/>
  <c r="F187" i="1"/>
  <c r="F186" i="1"/>
  <c r="F185" i="1"/>
  <c r="F184" i="1"/>
  <c r="F180" i="1"/>
  <c r="F179" i="1"/>
  <c r="F178" i="1"/>
  <c r="F174" i="1"/>
  <c r="F173" i="1"/>
  <c r="F172" i="1"/>
  <c r="F168" i="1"/>
  <c r="F167" i="1"/>
  <c r="F166" i="1"/>
  <c r="F162" i="1"/>
  <c r="F161" i="1"/>
  <c r="F160" i="1"/>
  <c r="F156" i="1"/>
  <c r="F155" i="1"/>
  <c r="F151" i="1"/>
  <c r="F150" i="1"/>
  <c r="F149" i="1"/>
  <c r="F148" i="1"/>
  <c r="F147" i="1"/>
  <c r="F143" i="1"/>
  <c r="F142" i="1"/>
  <c r="F141" i="1"/>
  <c r="F140" i="1"/>
  <c r="F136" i="1"/>
  <c r="F135" i="1"/>
  <c r="F133" i="1"/>
  <c r="F132" i="1"/>
  <c r="F128" i="1"/>
  <c r="F127" i="1"/>
  <c r="F126" i="1"/>
  <c r="F124" i="1"/>
  <c r="F123" i="1"/>
  <c r="F119" i="1"/>
  <c r="F118" i="1"/>
  <c r="F116" i="1"/>
  <c r="F115" i="1"/>
  <c r="F114" i="1"/>
  <c r="F113" i="1"/>
  <c r="F109" i="1"/>
  <c r="F108" i="1"/>
  <c r="F106" i="1"/>
  <c r="F105" i="1"/>
  <c r="F101" i="1"/>
  <c r="F100" i="1"/>
  <c r="F99" i="1"/>
  <c r="F97" i="1"/>
  <c r="F96" i="1"/>
  <c r="F92" i="1"/>
  <c r="F91" i="1"/>
  <c r="F89" i="1"/>
  <c r="F88" i="1"/>
  <c r="F87" i="1"/>
  <c r="F86" i="1"/>
  <c r="F82" i="1"/>
  <c r="F81" i="1"/>
  <c r="F79" i="1"/>
  <c r="F78" i="1"/>
  <c r="F74" i="1"/>
  <c r="F73" i="1"/>
  <c r="F71" i="1"/>
  <c r="F70" i="1"/>
  <c r="F66" i="1"/>
  <c r="F65" i="1"/>
  <c r="F63" i="1"/>
  <c r="F62" i="1"/>
  <c r="J58" i="1"/>
  <c r="F57" i="1"/>
  <c r="F55" i="1"/>
  <c r="F54" i="1"/>
  <c r="F49" i="1"/>
  <c r="F48" i="1"/>
  <c r="F46" i="1"/>
  <c r="F45" i="1"/>
  <c r="J41" i="1"/>
  <c r="F40" i="1"/>
  <c r="F38" i="1"/>
  <c r="F37" i="1"/>
  <c r="F36" i="1"/>
  <c r="F35" i="1"/>
  <c r="F30" i="1"/>
  <c r="F29" i="1"/>
  <c r="F28" i="1"/>
  <c r="F27" i="1"/>
  <c r="F23" i="1"/>
  <c r="F22" i="1"/>
  <c r="J22" i="1" s="1"/>
  <c r="F21" i="1"/>
  <c r="F20" i="1"/>
  <c r="F16" i="1"/>
  <c r="F15" i="1"/>
  <c r="I15" i="1" s="1"/>
  <c r="F14" i="1"/>
  <c r="F13" i="1"/>
  <c r="F8" i="1"/>
  <c r="J8" i="1" s="1"/>
  <c r="F9" i="1"/>
  <c r="F7" i="1"/>
  <c r="F6" i="1"/>
  <c r="I187" i="1" l="1"/>
  <c r="J118" i="1"/>
  <c r="J155" i="1"/>
  <c r="J192" i="1"/>
  <c r="I16" i="1"/>
  <c r="J78" i="1"/>
  <c r="J147" i="1"/>
  <c r="J161" i="1"/>
  <c r="I173" i="1"/>
  <c r="I156" i="1"/>
  <c r="J156" i="1"/>
  <c r="I119" i="1"/>
  <c r="J119" i="1"/>
  <c r="I149" i="1"/>
  <c r="J149" i="1"/>
  <c r="J148" i="1"/>
  <c r="I174" i="1"/>
  <c r="I8" i="1"/>
  <c r="I41" i="1"/>
  <c r="J15" i="1"/>
  <c r="I57" i="1"/>
  <c r="I40" i="1"/>
  <c r="I118" i="1"/>
  <c r="J79" i="1"/>
  <c r="J193" i="1"/>
  <c r="I155" i="1"/>
  <c r="J210" i="1"/>
  <c r="I210" i="1"/>
  <c r="J211" i="1"/>
  <c r="J209" i="1"/>
  <c r="I209" i="1"/>
  <c r="J207" i="1"/>
  <c r="I207" i="1"/>
  <c r="J208" i="1"/>
  <c r="I208" i="1"/>
  <c r="J202" i="1"/>
  <c r="I202" i="1"/>
  <c r="J203" i="1"/>
  <c r="J201" i="1"/>
  <c r="I201" i="1"/>
  <c r="J199" i="1"/>
  <c r="I199" i="1"/>
  <c r="J200" i="1"/>
  <c r="I200" i="1"/>
  <c r="J194" i="1"/>
  <c r="I194" i="1"/>
  <c r="J195" i="1"/>
  <c r="I192" i="1"/>
  <c r="I193" i="1"/>
  <c r="J191" i="1"/>
  <c r="I191" i="1"/>
  <c r="J186" i="1"/>
  <c r="I186" i="1"/>
  <c r="J187" i="1"/>
  <c r="J184" i="1"/>
  <c r="I184" i="1"/>
  <c r="J185" i="1"/>
  <c r="I185" i="1"/>
  <c r="J179" i="1"/>
  <c r="I179" i="1"/>
  <c r="J180" i="1"/>
  <c r="I180" i="1"/>
  <c r="J178" i="1"/>
  <c r="I178" i="1"/>
  <c r="J173" i="1"/>
  <c r="J174" i="1"/>
  <c r="J172" i="1"/>
  <c r="I172" i="1"/>
  <c r="J167" i="1"/>
  <c r="I167" i="1"/>
  <c r="I161" i="1"/>
  <c r="J150" i="1"/>
  <c r="I150" i="1"/>
  <c r="J151" i="1"/>
  <c r="I151" i="1"/>
  <c r="I147" i="1"/>
  <c r="I148" i="1"/>
  <c r="J142" i="1"/>
  <c r="I142" i="1"/>
  <c r="J143" i="1"/>
  <c r="I143" i="1"/>
  <c r="J140" i="1"/>
  <c r="I140" i="1"/>
  <c r="J141" i="1"/>
  <c r="I141" i="1"/>
  <c r="J135" i="1"/>
  <c r="I135" i="1"/>
  <c r="J136" i="1"/>
  <c r="I136" i="1"/>
  <c r="J132" i="1"/>
  <c r="I132" i="1"/>
  <c r="J133" i="1"/>
  <c r="I133" i="1"/>
  <c r="J127" i="1"/>
  <c r="I127" i="1"/>
  <c r="J128" i="1"/>
  <c r="I128" i="1"/>
  <c r="J126" i="1"/>
  <c r="I126" i="1"/>
  <c r="J123" i="1"/>
  <c r="I123" i="1"/>
  <c r="J124" i="1"/>
  <c r="I124" i="1"/>
  <c r="J116" i="1"/>
  <c r="I116" i="1"/>
  <c r="J115" i="1"/>
  <c r="I115" i="1"/>
  <c r="J113" i="1"/>
  <c r="I113" i="1"/>
  <c r="J114" i="1"/>
  <c r="I114" i="1"/>
  <c r="I109" i="1"/>
  <c r="J109" i="1"/>
  <c r="I108" i="1"/>
  <c r="J108" i="1"/>
  <c r="J105" i="1"/>
  <c r="I105" i="1"/>
  <c r="J106" i="1"/>
  <c r="I106" i="1"/>
  <c r="J100" i="1"/>
  <c r="I100" i="1"/>
  <c r="J101" i="1"/>
  <c r="I101" i="1"/>
  <c r="J99" i="1"/>
  <c r="I99" i="1"/>
  <c r="J97" i="1"/>
  <c r="I97" i="1"/>
  <c r="J96" i="1"/>
  <c r="I96" i="1"/>
  <c r="J91" i="1"/>
  <c r="I91" i="1"/>
  <c r="J92" i="1"/>
  <c r="I92" i="1"/>
  <c r="J88" i="1"/>
  <c r="I88" i="1"/>
  <c r="J89" i="1"/>
  <c r="I89" i="1"/>
  <c r="J86" i="1"/>
  <c r="I86" i="1"/>
  <c r="J87" i="1"/>
  <c r="I87" i="1"/>
  <c r="J81" i="1"/>
  <c r="I81" i="1"/>
  <c r="J82" i="1"/>
  <c r="I82" i="1"/>
  <c r="I78" i="1"/>
  <c r="I79" i="1"/>
  <c r="J73" i="1"/>
  <c r="I73" i="1"/>
  <c r="J74" i="1"/>
  <c r="I74" i="1"/>
  <c r="J70" i="1"/>
  <c r="I70" i="1"/>
  <c r="J71" i="1"/>
  <c r="I71" i="1"/>
  <c r="I21" i="1"/>
  <c r="J21" i="1"/>
  <c r="I37" i="1"/>
  <c r="J37" i="1"/>
  <c r="I46" i="1"/>
  <c r="J46" i="1"/>
  <c r="J57" i="1"/>
  <c r="J40" i="1"/>
  <c r="I38" i="1"/>
  <c r="J38" i="1"/>
  <c r="I45" i="1"/>
  <c r="J45" i="1"/>
  <c r="J6" i="1"/>
  <c r="J7" i="1"/>
  <c r="J16" i="1"/>
  <c r="J65" i="1"/>
  <c r="I65" i="1"/>
  <c r="J66" i="1"/>
  <c r="I66" i="1"/>
  <c r="J62" i="1"/>
  <c r="I62" i="1"/>
  <c r="J63" i="1"/>
  <c r="I63" i="1"/>
  <c r="I58" i="1"/>
  <c r="J54" i="1"/>
  <c r="I54" i="1"/>
  <c r="J55" i="1"/>
  <c r="I55" i="1"/>
  <c r="J49" i="1"/>
  <c r="I49" i="1"/>
  <c r="J50" i="1"/>
  <c r="I50" i="1"/>
  <c r="J48" i="1"/>
  <c r="I48" i="1"/>
  <c r="J35" i="1"/>
  <c r="I35" i="1"/>
  <c r="J36" i="1"/>
  <c r="I36" i="1"/>
  <c r="J30" i="1"/>
  <c r="I30" i="1"/>
  <c r="J29" i="1"/>
  <c r="I29" i="1"/>
  <c r="J27" i="1"/>
  <c r="I27" i="1"/>
  <c r="J28" i="1"/>
  <c r="I28" i="1"/>
  <c r="J20" i="1"/>
  <c r="I20" i="1"/>
  <c r="J23" i="1"/>
  <c r="I23" i="1"/>
  <c r="I22" i="1"/>
  <c r="I13" i="1"/>
  <c r="J13" i="1"/>
  <c r="J14" i="1"/>
  <c r="I14" i="1"/>
  <c r="J9" i="1"/>
  <c r="I9" i="1"/>
  <c r="I7" i="1"/>
  <c r="I6" i="1"/>
  <c r="I32" i="1" l="1"/>
  <c r="I157" i="1"/>
  <c r="I152" i="1"/>
  <c r="I175" i="1"/>
  <c r="I181" i="1"/>
  <c r="I102" i="1"/>
  <c r="I137" i="1"/>
  <c r="I144" i="1"/>
  <c r="I196" i="1"/>
  <c r="I75" i="1"/>
  <c r="I93" i="1"/>
  <c r="I83" i="1"/>
  <c r="I67" i="1"/>
  <c r="I188" i="1"/>
  <c r="I204" i="1"/>
  <c r="I51" i="1"/>
  <c r="I212" i="1"/>
  <c r="I59" i="1"/>
  <c r="I110" i="1"/>
  <c r="I120" i="1"/>
  <c r="I129" i="1"/>
  <c r="I17" i="1"/>
  <c r="I42" i="1"/>
  <c r="I24" i="1"/>
  <c r="I10" i="1"/>
  <c r="C249" i="1" l="1"/>
  <c r="D4" i="12" s="1"/>
  <c r="C248" i="1"/>
  <c r="D3" i="12" s="1"/>
  <c r="C252" i="1"/>
  <c r="D7" i="12" s="1"/>
  <c r="C250" i="1"/>
  <c r="D5" i="12" s="1"/>
  <c r="B168" i="1"/>
  <c r="B166" i="1"/>
  <c r="B162" i="1"/>
  <c r="B160" i="1"/>
  <c r="J166" i="1" l="1"/>
  <c r="I166" i="1"/>
  <c r="J160" i="1"/>
  <c r="I160" i="1"/>
  <c r="I162" i="1"/>
  <c r="J162" i="1"/>
  <c r="J168" i="1"/>
  <c r="I168" i="1"/>
  <c r="I163" i="1" l="1"/>
  <c r="J233" i="1"/>
  <c r="I234" i="1" s="1"/>
  <c r="I169" i="1"/>
  <c r="C255" i="1" l="1"/>
  <c r="D10" i="12" s="1"/>
  <c r="C251" i="1"/>
  <c r="D6" i="12" s="1"/>
  <c r="D11" i="12" l="1"/>
  <c r="P3" i="12" s="1"/>
</calcChain>
</file>

<file path=xl/comments1.xml><?xml version="1.0" encoding="utf-8"?>
<comments xmlns="http://schemas.openxmlformats.org/spreadsheetml/2006/main">
  <authors>
    <author>Rhythima Shinde</author>
    <author/>
  </authors>
  <commentList>
    <comment ref="J23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234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10.xml><?xml version="1.0" encoding="utf-8"?>
<comments xmlns="http://schemas.openxmlformats.org/spreadsheetml/2006/main">
  <authors>
    <author>Rhythima Shinde</author>
    <author/>
  </authors>
  <commentList>
    <comment ref="J127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28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2.xml><?xml version="1.0" encoding="utf-8"?>
<comments xmlns="http://schemas.openxmlformats.org/spreadsheetml/2006/main">
  <authors>
    <author>Rhythima Shinde</author>
  </authors>
  <commentList>
    <comment ref="J108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</commentList>
</comments>
</file>

<file path=xl/comments3.xml><?xml version="1.0" encoding="utf-8"?>
<comments xmlns="http://schemas.openxmlformats.org/spreadsheetml/2006/main">
  <authors>
    <author/>
    <author>Rhythima Shinde</author>
  </authors>
  <commentList>
    <comment ref="B129" authorId="0" shapeId="0">
      <text>
        <r>
          <rPr>
            <sz val="11"/>
            <color rgb="FF000000"/>
            <rFont val="Calibri"/>
            <family val="2"/>
            <charset val="1"/>
          </rPr>
          <t>Heating coverage is not 100%, maybe it’s 2 sources, p. 50</t>
        </r>
      </text>
    </comment>
    <comment ref="J135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</commentList>
</comments>
</file>

<file path=xl/comments4.xml><?xml version="1.0" encoding="utf-8"?>
<comments xmlns="http://schemas.openxmlformats.org/spreadsheetml/2006/main">
  <authors>
    <author>Rhythima Shinde</author>
    <author/>
  </authors>
  <commentList>
    <comment ref="J109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10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5.xml><?xml version="1.0" encoding="utf-8"?>
<comments xmlns="http://schemas.openxmlformats.org/spreadsheetml/2006/main">
  <authors>
    <author>Rhythima Shinde</author>
    <author/>
  </authors>
  <commentList>
    <comment ref="J136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37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6.xml><?xml version="1.0" encoding="utf-8"?>
<comments xmlns="http://schemas.openxmlformats.org/spreadsheetml/2006/main">
  <authors>
    <author/>
    <author>Rhythima Shinde</author>
  </authors>
  <commentList>
    <comment ref="B96" authorId="0" shapeId="0">
      <text>
        <r>
          <rPr>
            <sz val="11"/>
            <color rgb="FF000000"/>
            <rFont val="Calibri"/>
            <family val="2"/>
          </rPr>
          <t>Heating coverage is not 100%, maybe it’s 2 sources, p. 61</t>
        </r>
      </text>
    </comment>
    <comment ref="J102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0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7.xml><?xml version="1.0" encoding="utf-8"?>
<comments xmlns="http://schemas.openxmlformats.org/spreadsheetml/2006/main">
  <authors>
    <author/>
    <author>Rhythima Shinde</author>
  </authors>
  <commentList>
    <comment ref="B4" authorId="0" shapeId="0">
      <text>
        <r>
          <rPr>
            <sz val="11"/>
            <color rgb="FF000000"/>
            <rFont val="Calibri"/>
            <family val="2"/>
            <charset val="1"/>
          </rPr>
          <t>This component is completely different, I don’t know why, so didn’t change it anywhere</t>
        </r>
      </text>
    </comment>
    <comment ref="J123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2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8.xml><?xml version="1.0" encoding="utf-8"?>
<comments xmlns="http://schemas.openxmlformats.org/spreadsheetml/2006/main">
  <authors>
    <author>Rhythima Shinde</author>
    <author/>
  </authors>
  <commentList>
    <comment ref="J11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14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9.xml><?xml version="1.0" encoding="utf-8"?>
<comments xmlns="http://schemas.openxmlformats.org/spreadsheetml/2006/main">
  <authors>
    <author>Rhythima Shinde</author>
    <author/>
  </authors>
  <commentList>
    <comment ref="J108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09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sharedStrings.xml><?xml version="1.0" encoding="utf-8"?>
<sst xmlns="http://schemas.openxmlformats.org/spreadsheetml/2006/main" count="1825" uniqueCount="297">
  <si>
    <t>Building lifetime</t>
  </si>
  <si>
    <t>Building</t>
  </si>
  <si>
    <t>Component</t>
  </si>
  <si>
    <t>Lifetime</t>
  </si>
  <si>
    <t>KBOB material</t>
  </si>
  <si>
    <t>KBOB density , averaged (KG/m3)</t>
  </si>
  <si>
    <t>KBOB density (KG/m3)</t>
  </si>
  <si>
    <t>KBOB unit (FU)</t>
  </si>
  <si>
    <t>KBOB GHG factor (Kg CO2 eq/ FU)</t>
  </si>
  <si>
    <t>GHG (KGCO2eq/m2/year)</t>
  </si>
  <si>
    <t>tons of material</t>
  </si>
  <si>
    <t>MFH01</t>
  </si>
  <si>
    <t>Floor 1</t>
  </si>
  <si>
    <t>Area (m²)</t>
  </si>
  <si>
    <t>Cement cast plaster floor</t>
  </si>
  <si>
    <t>Concrete floor slab (Fe 80 kg/m³)</t>
  </si>
  <si>
    <t>Poor concrete</t>
  </si>
  <si>
    <t>Floor 2</t>
  </si>
  <si>
    <t>Floor 3</t>
  </si>
  <si>
    <t>Floor 4</t>
  </si>
  <si>
    <t xml:space="preserve">Adhesive mortar </t>
  </si>
  <si>
    <t>Cement mortar</t>
  </si>
  <si>
    <t>Ceramics</t>
  </si>
  <si>
    <t>Ceiling 1</t>
  </si>
  <si>
    <t>Concrete slab (FE 80 kg/m³)</t>
  </si>
  <si>
    <t>Expanded polystyrene (EPS) (30 kg/m³)</t>
  </si>
  <si>
    <t>Glass wool mat (30 kg/m³)</t>
  </si>
  <si>
    <t>Ceiling 2</t>
  </si>
  <si>
    <t>Flooring of polyurethane (PU)</t>
  </si>
  <si>
    <t>Ceiling 3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</si>
  <si>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</si>
  <si>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</si>
  <si>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</si>
  <si>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</si>
  <si>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</si>
  <si>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</si>
  <si>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</si>
  <si>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</si>
  <si>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</si>
  <si>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</si>
  <si>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Concrete wall (FE 60 kg/m³)</t>
  </si>
  <si>
    <t>External wall 2</t>
  </si>
  <si>
    <t>Base plaster</t>
  </si>
  <si>
    <t>Brickwork (concrete brick)</t>
  </si>
  <si>
    <t>Gypsum plaster</t>
  </si>
  <si>
    <t>Mineral plaster</t>
  </si>
  <si>
    <t>External wall 3</t>
  </si>
  <si>
    <t>Extruded polystyrene (XPS) (30 kg/m³)</t>
  </si>
  <si>
    <t>Internal wall 1</t>
  </si>
  <si>
    <t>Internal wall 2</t>
  </si>
  <si>
    <t>Internal wall 3</t>
  </si>
  <si>
    <t>Internal wall 4</t>
  </si>
  <si>
    <t>Roof 1</t>
  </si>
  <si>
    <t>Natural stone plates</t>
  </si>
  <si>
    <t>Roof 2</t>
  </si>
  <si>
    <t>Non-woven filter (PE) and drainage layer</t>
  </si>
  <si>
    <t>Polyurethane foam (PU) (30 kg/m³)</t>
  </si>
  <si>
    <t>Substrate for vegetation</t>
  </si>
  <si>
    <t>Roof 3</t>
  </si>
  <si>
    <t>Roof 4</t>
  </si>
  <si>
    <t>Insulation (recycled glass foam fill)</t>
  </si>
  <si>
    <t>Exterior door</t>
  </si>
  <si>
    <t>Wood, aluminum clad</t>
  </si>
  <si>
    <t>Windows</t>
  </si>
  <si>
    <t>Area</t>
  </si>
  <si>
    <t>Wood/ aluminium, triple glazing</t>
  </si>
  <si>
    <t>electricity</t>
  </si>
  <si>
    <t>accomodation unit</t>
  </si>
  <si>
    <t>ERA</t>
  </si>
  <si>
    <t>Electricity</t>
  </si>
  <si>
    <t>hot water</t>
  </si>
  <si>
    <t>Hot water consumption</t>
  </si>
  <si>
    <t>Hot Water Heating source</t>
  </si>
  <si>
    <t>Combined with central heat generator: Electric heat pump water brine (135 kW)</t>
  </si>
  <si>
    <t xml:space="preserve">Hot water energy carrier </t>
  </si>
  <si>
    <t>Energy mix</t>
  </si>
  <si>
    <t>transport</t>
  </si>
  <si>
    <t>lorry</t>
  </si>
  <si>
    <t>MFH02 lifetime (years)</t>
  </si>
  <si>
    <t>MFH02</t>
  </si>
  <si>
    <t>Floor</t>
  </si>
  <si>
    <t xml:space="preserve">kg </t>
  </si>
  <si>
    <t>Concrete floor slab (FE 80 kg/m³)</t>
  </si>
  <si>
    <t>reinforcement steel</t>
  </si>
  <si>
    <t>Polyurethane (PUR / PIR) (30 kg/m³)</t>
  </si>
  <si>
    <t>Solid Spruce / Fir / Larch (parquet)</t>
  </si>
  <si>
    <t>sawn timber used in Viola (much higher GHG factor)</t>
  </si>
  <si>
    <t>Vapour barrier of polyethylene (PE)</t>
  </si>
  <si>
    <t>5-layer insulated (glass wool) wood panel</t>
  </si>
  <si>
    <t>Timber battens with sand fill</t>
  </si>
  <si>
    <t>8% estimated</t>
  </si>
  <si>
    <t>sand</t>
  </si>
  <si>
    <t>92% estimated</t>
  </si>
  <si>
    <t>3-layer solid wood panel PVAc-bound</t>
  </si>
  <si>
    <t>Fibre board</t>
  </si>
  <si>
    <t>Medium density fibreboard (MDF), UF bonded</t>
  </si>
  <si>
    <t>Log wood panel with 0.26 m rock wool</t>
  </si>
  <si>
    <t>rockwool</t>
  </si>
  <si>
    <t>Solid Spruce / Fir / Larch</t>
  </si>
  <si>
    <t xml:space="preserve">Timber battens with rock wool (60 kg/m³ </t>
  </si>
  <si>
    <t>Bitumen waterproofing membrane GV2</t>
  </si>
  <si>
    <t>Drainage slab (poor concrete)</t>
  </si>
  <si>
    <t>Non-woven filter (PE)</t>
  </si>
  <si>
    <t>Sand lime brick</t>
  </si>
  <si>
    <t xml:space="preserve">Gypsum plaster board 12cm x 17.5cm </t>
  </si>
  <si>
    <t>timber frame construction with intermediate glass wool insulation</t>
  </si>
  <si>
    <t>Roof</t>
  </si>
  <si>
    <t xml:space="preserve">Fibre board Polypropylene sheet </t>
  </si>
  <si>
    <t xml:space="preserve">Glued laminated timber frame construction with intermediate rock wool (60 kg/m³) </t>
  </si>
  <si>
    <t>Timber battens and counter battens</t>
  </si>
  <si>
    <t xml:space="preserve">- </t>
  </si>
  <si>
    <t xml:space="preserve">m2 </t>
  </si>
  <si>
    <t>window</t>
  </si>
  <si>
    <t>Triple glazing, Ug value 0.5 W/m 2K, thickness 36 mm</t>
  </si>
  <si>
    <t xml:space="preserve">                                                                                      </t>
  </si>
  <si>
    <t>Combined with central heat generator: District heating</t>
  </si>
  <si>
    <t>wood chips</t>
  </si>
  <si>
    <t>tkm</t>
  </si>
  <si>
    <t>Reported (John, 2012)</t>
  </si>
  <si>
    <t>Calculated</t>
  </si>
  <si>
    <t>Ceiling</t>
  </si>
  <si>
    <t>External wall</t>
  </si>
  <si>
    <t>Internal wall</t>
  </si>
  <si>
    <t>windows</t>
  </si>
  <si>
    <t>door</t>
  </si>
  <si>
    <t>MFH03</t>
  </si>
  <si>
    <t>Bitumen sealing</t>
  </si>
  <si>
    <t>Concrete C 8 / 10 (lean concrete)</t>
  </si>
  <si>
    <t>Rockwool insulation (60 kg/m³)</t>
  </si>
  <si>
    <t>Floor slab element of plywood filled with crushed stones</t>
  </si>
  <si>
    <t>Gypsum fibre board</t>
  </si>
  <si>
    <t>Stucco</t>
  </si>
  <si>
    <t>Timber battens with intermediate insulation</t>
  </si>
  <si>
    <t>Concrete slab (Fe 80 kg/m³)</t>
  </si>
  <si>
    <t>Cladding of solid Spruce / Fir / Larch</t>
  </si>
  <si>
    <t>Fibre board soft</t>
  </si>
  <si>
    <t>Lime plaster</t>
  </si>
  <si>
    <t>Oriented Strand Board (OSB)</t>
  </si>
  <si>
    <t>Timber battens (30/60)</t>
  </si>
  <si>
    <t>Timber battens (40/80) with intermediate rock wool insulation (60 kg/m³)</t>
  </si>
  <si>
    <t>Timber frame construction with intermediate cellulose fibre insulation</t>
  </si>
  <si>
    <t>Fibre cement facing tile</t>
  </si>
  <si>
    <t>Concrete wall (Fe 60 kg/m³)</t>
  </si>
  <si>
    <t>Foam glass</t>
  </si>
  <si>
    <t xml:space="preserve">Timber frame construction with intermediate rock wool insulation (60 kg/m³) </t>
  </si>
  <si>
    <t>Floor slab element of plywood with intermediate rock wool insulation</t>
  </si>
  <si>
    <t>Gravel</t>
  </si>
  <si>
    <t>Timber battens</t>
  </si>
  <si>
    <t>Timber battens with intermediate glass wool mat (30 kg/m³)</t>
  </si>
  <si>
    <t>Timber battens with intermediate insulation (0.3 m) and installation gap (0.05 m)</t>
  </si>
  <si>
    <t>Timber cladding</t>
  </si>
  <si>
    <t>Column 1</t>
  </si>
  <si>
    <t>Steel (filled with quarry sand) - volume (m³)</t>
  </si>
  <si>
    <t>Column 2</t>
  </si>
  <si>
    <t xml:space="preserve">Central hot water only, electric heat pump </t>
  </si>
  <si>
    <t>energy mix</t>
  </si>
  <si>
    <t>MFH04</t>
  </si>
  <si>
    <t>Expanded polystyrene (EPS) (15 kg/m³)</t>
  </si>
  <si>
    <t>Granite floor slabs (mottled and brush-finished) in mortar bedding</t>
  </si>
  <si>
    <t>(White) gypsum plaster, painted</t>
  </si>
  <si>
    <t>Solid Oak (parquet)</t>
  </si>
  <si>
    <t>Masonry-BN (standard brick)</t>
  </si>
  <si>
    <t>Flagstone in a bed of crushed stones</t>
  </si>
  <si>
    <t>Protective sheet of rubber granulate</t>
  </si>
  <si>
    <t>26.45 m²</t>
  </si>
  <si>
    <t xml:space="preserve">Timber battens and counter battens with intermediate air space </t>
  </si>
  <si>
    <t>113.51 m²</t>
  </si>
  <si>
    <t xml:space="preserve">Timber battens with intermediate air space  </t>
  </si>
  <si>
    <t>Metal, glass insert</t>
  </si>
  <si>
    <t>Wood/ aluminium, double glazing</t>
  </si>
  <si>
    <t>Combined with central heat generator: Electric heat pump water brine (16.7 kW)</t>
  </si>
  <si>
    <t>MFH05</t>
  </si>
  <si>
    <t>Mastic asphalt</t>
  </si>
  <si>
    <t>Rock wool (60 kg/m³)</t>
  </si>
  <si>
    <t>Gypsum plaster board</t>
  </si>
  <si>
    <t>Oriented strand board (OSB)</t>
  </si>
  <si>
    <t>Brickwork</t>
  </si>
  <si>
    <t>Internal wall 5</t>
  </si>
  <si>
    <t>Sand-lime brick</t>
  </si>
  <si>
    <t>Internal wall 6</t>
  </si>
  <si>
    <t>Cement slates</t>
  </si>
  <si>
    <t>Windows 1</t>
  </si>
  <si>
    <t>Windows 2</t>
  </si>
  <si>
    <t>Wood/ aluminium, transparent insulation</t>
  </si>
  <si>
    <t>Combined with central heat generator: Electric heat pump air water (60 kW)</t>
  </si>
  <si>
    <t>sun</t>
  </si>
  <si>
    <t>MFH07</t>
  </si>
  <si>
    <t xml:space="preserve">Glass wool mat </t>
  </si>
  <si>
    <t>Lean concrete</t>
  </si>
  <si>
    <t xml:space="preserve">Clinker quarter brick </t>
  </si>
  <si>
    <t>Non-woven polyethylene (PE)</t>
  </si>
  <si>
    <t>Fibre cement board</t>
  </si>
  <si>
    <t>Column</t>
  </si>
  <si>
    <t>Reinforced concrete (m³)</t>
  </si>
  <si>
    <t xml:space="preserve">Metal with glass insert </t>
  </si>
  <si>
    <t>Aluminium overhead light</t>
  </si>
  <si>
    <t>Central, hot water only: Modulating condensing boiler (kW 70)</t>
  </si>
  <si>
    <t>natural gas</t>
  </si>
  <si>
    <t>MFH08</t>
  </si>
  <si>
    <t>Tile / brick &amp; timber construction, battens</t>
  </si>
  <si>
    <t>Flagstones</t>
  </si>
  <si>
    <t>insulation (glass wool) (30 kg/m³)</t>
  </si>
  <si>
    <t>Sand filling</t>
  </si>
  <si>
    <t xml:space="preserve">Log wood panel with 6 cm insulation (glass wool) (30 kg/m³) 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</si>
  <si>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</si>
  <si>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</si>
  <si>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</si>
  <si>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</si>
  <si>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 xml:space="preserve">12 cm X 16 cm timber frame construction </t>
  </si>
  <si>
    <t xml:space="preserve">Roof 3 (Additional sloping roof as cover for flat roof) </t>
  </si>
  <si>
    <t>Columns 1</t>
  </si>
  <si>
    <t>Columns 2</t>
  </si>
  <si>
    <t>Solid wood (m³)</t>
  </si>
  <si>
    <t xml:space="preserve">Wood, glass insert </t>
  </si>
  <si>
    <t>Combined with central heat generator: Electric heat pump water brine (24.9 kW)</t>
  </si>
  <si>
    <t>MFH10</t>
  </si>
  <si>
    <t>Insulation of Polyurethane (PU)</t>
  </si>
  <si>
    <t>Linoleum</t>
  </si>
  <si>
    <t>Wood wool board, cement bonded</t>
  </si>
  <si>
    <t xml:space="preserve">Timber battens and counter battens with air cavity </t>
  </si>
  <si>
    <t>Air cavity</t>
  </si>
  <si>
    <t>Hard fibre board</t>
  </si>
  <si>
    <t>Rafters with cellulose insulation</t>
  </si>
  <si>
    <t>Timber battens and air cavity</t>
  </si>
  <si>
    <r>
      <rPr>
        <sz val="11"/>
        <color rgb="FF000000"/>
        <rFont val="Calibri"/>
        <family val="2"/>
        <charset val="1"/>
      </rPr>
      <t>Reinforced concrete (</t>
    </r>
    <r>
      <rPr>
        <sz val="11"/>
        <color rgb="FF000000"/>
        <rFont val="Calibri"/>
        <family val="2"/>
      </rPr>
      <t>m³</t>
    </r>
    <r>
      <rPr>
        <sz val="11"/>
        <color rgb="FF000000"/>
        <rFont val="Calibri"/>
        <family val="2"/>
        <charset val="1"/>
      </rPr>
      <t>)</t>
    </r>
  </si>
  <si>
    <t>Exterior door 1</t>
  </si>
  <si>
    <t>Exterior door 2</t>
  </si>
  <si>
    <t>Wood, triple glazing</t>
  </si>
  <si>
    <t xml:space="preserve">Wood, double glazing </t>
  </si>
  <si>
    <t>Combined with central heat generator: Near/ district heating from cogeneration</t>
  </si>
  <si>
    <t>MFH11</t>
  </si>
  <si>
    <t>Anhydrite floor</t>
  </si>
  <si>
    <t>Metal frame construction with rock wool insulation</t>
  </si>
  <si>
    <t>Concrete slabs</t>
  </si>
  <si>
    <t>Sand</t>
  </si>
  <si>
    <t>Windows 3</t>
  </si>
  <si>
    <t xml:space="preserve">Plastic, double glazing </t>
  </si>
  <si>
    <t>Combined with central heat generator: Electric heat pump water brine (40.8 kW)</t>
  </si>
  <si>
    <t>MFH12</t>
  </si>
  <si>
    <t>Phenolic foam (PF) (15 kg/m³)</t>
  </si>
  <si>
    <t>Concrete bond</t>
  </si>
  <si>
    <t>Edge-glued timber floor</t>
  </si>
  <si>
    <t>Fibre board, emission-free ("Living board")</t>
  </si>
  <si>
    <t>Timber battens with intermediate rock wool insulation</t>
  </si>
  <si>
    <t>Solid wood (spruce), raw</t>
  </si>
  <si>
    <t>Medium density fibre board (DWD)</t>
  </si>
  <si>
    <t xml:space="preserve">Metal stud construction with intermediate rock wool insulation </t>
  </si>
  <si>
    <t>Particle board, emission-free ("Living board")</t>
  </si>
  <si>
    <t>Protective drainage layer made of PE</t>
  </si>
  <si>
    <t>Rock wool insulation</t>
  </si>
  <si>
    <t>Bituminous geomembrane</t>
  </si>
  <si>
    <t>Combined with central heat generator: Electric heat pump water brine (28.1 kW)</t>
  </si>
  <si>
    <t>Double insulating glazing, Ug value 1.1 W/m 2K, thickness 24 mm</t>
  </si>
  <si>
    <t>mfh01</t>
  </si>
  <si>
    <t>mfh02</t>
  </si>
  <si>
    <t>mfh03</t>
  </si>
  <si>
    <t>mfh04</t>
  </si>
  <si>
    <t>mfh05</t>
  </si>
  <si>
    <t>mfh07</t>
  </si>
  <si>
    <t>mfh08</t>
  </si>
  <si>
    <t>mfh10</t>
  </si>
  <si>
    <t>mfh12</t>
  </si>
  <si>
    <t>mfh11</t>
  </si>
  <si>
    <t>R</t>
  </si>
  <si>
    <t>C</t>
  </si>
  <si>
    <t>transmission heat demand</t>
  </si>
  <si>
    <t xml:space="preserve">cellulose insulation, timber ratio 6% </t>
  </si>
  <si>
    <t>embodied</t>
  </si>
  <si>
    <t>operational</t>
  </si>
  <si>
    <t>Protective Layer (PE)</t>
  </si>
  <si>
    <t>Heating source</t>
  </si>
  <si>
    <t>Energy carrier</t>
  </si>
  <si>
    <t>Electric heat pump water brine (343 kW)</t>
  </si>
  <si>
    <t xml:space="preserve">100% heating coverage, surface heating floor </t>
  </si>
  <si>
    <t>Heating coverage</t>
  </si>
  <si>
    <t>Energy demand</t>
  </si>
  <si>
    <t>District heating</t>
  </si>
  <si>
    <t xml:space="preserve">Electric heat pump water brine </t>
  </si>
  <si>
    <t xml:space="preserve">energy mix </t>
  </si>
  <si>
    <t>Electric heat pump water brine (16.7 kW)</t>
  </si>
  <si>
    <t xml:space="preserve">80% heating coverage, surface heating floor </t>
  </si>
  <si>
    <t>Modulating condensating boiler (kW 200)</t>
  </si>
  <si>
    <t>Electric heat pump water brine (24.9 kW)</t>
  </si>
  <si>
    <t>100% heating coverage, surface heating floor</t>
  </si>
  <si>
    <t>Near/ district heating from cogeneration</t>
  </si>
  <si>
    <t xml:space="preserve">natural gas </t>
  </si>
  <si>
    <t>Electric heat pump water brine (40.8 kW)</t>
  </si>
  <si>
    <t>Electric heat pump water brine (28.1 kW)</t>
  </si>
  <si>
    <t>Metal-glass insert</t>
  </si>
  <si>
    <t>Electric heat pump air water (92 kW)</t>
  </si>
  <si>
    <t>Energy demand (calculated)</t>
  </si>
  <si>
    <t>market for glazing, triple, U&lt;1.1 W/m2K' (square meter, GLO, None)</t>
  </si>
  <si>
    <t>space heating and electricity</t>
  </si>
  <si>
    <t>ventilation</t>
  </si>
  <si>
    <t>ventilation electricity demand</t>
  </si>
  <si>
    <t>ventilation demand</t>
  </si>
  <si>
    <t>heating demand +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</si>
</sst>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85">
    <xf numFmtId="0" fontId="0" fillId="0" borderId="0" xfId="0"/>
    <xf numFmtId="0" fontId="0" fillId="0" borderId="0" xfId="0" applyFont="1" applyAlignment="1" applyProtection="1"/>
    <xf numFmtId="0" fontId="0" fillId="0" borderId="0" xfId="0" applyFont="1" applyBorder="1" applyAlignment="1" applyProtection="1"/>
    <xf numFmtId="0" fontId="0" fillId="0" borderId="1" xfId="0" applyFont="1" applyBorder="1" applyAlignment="1" applyProtection="1"/>
    <xf numFmtId="0" fontId="0" fillId="0" borderId="0" xfId="0" applyFont="1" applyAlignment="1" applyProtection="1">
      <alignment horizontal="left" wrapText="1"/>
    </xf>
    <xf numFmtId="0" fontId="0" fillId="0" borderId="0" xfId="0" applyAlignment="1" applyProtection="1"/>
    <xf numFmtId="0" fontId="2" fillId="0" borderId="0" xfId="0" applyFont="1" applyAlignment="1" applyProtection="1"/>
    <xf numFmtId="164" fontId="0" fillId="0" borderId="0" xfId="0" applyNumberFormat="1" applyAlignment="1" applyProtection="1"/>
    <xf numFmtId="0" fontId="0" fillId="2" borderId="0" xfId="0" applyFont="1" applyFill="1" applyAlignment="1" applyProtection="1"/>
    <xf numFmtId="0" fontId="0" fillId="0" borderId="0" xfId="0" applyFont="1"/>
    <xf numFmtId="0" fontId="0" fillId="0" borderId="1" xfId="0" applyFont="1" applyBorder="1" applyAlignment="1" applyProtection="1"/>
    <xf numFmtId="0" fontId="0" fillId="0" borderId="0" xfId="0" applyFont="1" applyAlignment="1" applyProtection="1"/>
    <xf numFmtId="0" fontId="3" fillId="0" borderId="0" xfId="0" applyFont="1" applyBorder="1" applyAlignment="1" applyProtection="1"/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left"/>
    </xf>
    <xf numFmtId="0" fontId="0" fillId="0" borderId="0" xfId="2" applyFont="1" applyBorder="1" applyAlignment="1" applyProtection="1"/>
    <xf numFmtId="0" fontId="3" fillId="0" borderId="0" xfId="2" applyFon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/>
    <xf numFmtId="11" fontId="5" fillId="3" borderId="0" xfId="0" applyNumberFormat="1" applyFont="1" applyFill="1"/>
    <xf numFmtId="164" fontId="0" fillId="0" borderId="0" xfId="0" applyNumberFormat="1" applyFont="1" applyAlignment="1" applyProtection="1"/>
    <xf numFmtId="0" fontId="0" fillId="0" borderId="0" xfId="0" applyFont="1" applyFill="1" applyBorder="1" applyAlignment="1" applyProtection="1"/>
    <xf numFmtId="0" fontId="0" fillId="0" borderId="2" xfId="0" applyFont="1" applyBorder="1"/>
    <xf numFmtId="9" fontId="0" fillId="3" borderId="0" xfId="0" applyNumberFormat="1" applyFill="1"/>
    <xf numFmtId="0" fontId="5" fillId="3" borderId="0" xfId="0" applyNumberFormat="1" applyFont="1" applyFill="1"/>
    <xf numFmtId="0" fontId="0" fillId="0" borderId="0" xfId="0" applyFont="1" applyAlignment="1" applyProtection="1">
      <alignment horizontal="left"/>
    </xf>
    <xf numFmtId="0" fontId="0" fillId="0" borderId="0" xfId="0" applyFont="1" applyAlignment="1"/>
    <xf numFmtId="0" fontId="0" fillId="0" borderId="0" xfId="0" applyAlignment="1"/>
    <xf numFmtId="164" fontId="0" fillId="0" borderId="0" xfId="0" applyNumberFormat="1" applyFont="1" applyAlignment="1"/>
    <xf numFmtId="0" fontId="8" fillId="3" borderId="0" xfId="0" applyFont="1" applyFill="1"/>
    <xf numFmtId="0" fontId="0" fillId="0" borderId="0" xfId="0" applyNumberFormat="1" applyFont="1" applyBorder="1" applyAlignment="1">
      <alignment wrapText="1"/>
    </xf>
    <xf numFmtId="0" fontId="0" fillId="3" borderId="0" xfId="0" applyFill="1"/>
    <xf numFmtId="0" fontId="0" fillId="0" borderId="0" xfId="0" applyBorder="1"/>
    <xf numFmtId="0" fontId="5" fillId="0" borderId="0" xfId="0" applyFont="1"/>
    <xf numFmtId="11" fontId="0" fillId="0" borderId="0" xfId="0" applyNumberFormat="1"/>
    <xf numFmtId="0" fontId="0" fillId="0" borderId="0" xfId="0" applyNumberFormat="1" applyFont="1" applyBorder="1"/>
    <xf numFmtId="9" fontId="0" fillId="0" borderId="0" xfId="0" applyNumberFormat="1"/>
    <xf numFmtId="0" fontId="0" fillId="0" borderId="2" xfId="0" applyNumberFormat="1" applyFont="1" applyBorder="1"/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11" fontId="0" fillId="0" borderId="0" xfId="0" applyNumberFormat="1" applyAlignment="1" applyProtection="1"/>
    <xf numFmtId="0" fontId="0" fillId="0" borderId="4" xfId="0" applyBorder="1"/>
    <xf numFmtId="2" fontId="0" fillId="0" borderId="1" xfId="0" applyNumberFormat="1" applyBorder="1"/>
    <xf numFmtId="2" fontId="0" fillId="0" borderId="2" xfId="0" applyNumberFormat="1" applyBorder="1"/>
    <xf numFmtId="2" fontId="8" fillId="3" borderId="5" xfId="0" applyNumberFormat="1" applyFont="1" applyFill="1" applyBorder="1"/>
    <xf numFmtId="2" fontId="8" fillId="3" borderId="3" xfId="0" applyNumberFormat="1" applyFont="1" applyFill="1" applyBorder="1"/>
    <xf numFmtId="2" fontId="8" fillId="3" borderId="1" xfId="0" applyNumberFormat="1" applyFont="1" applyFill="1" applyBorder="1"/>
    <xf numFmtId="2" fontId="8" fillId="3" borderId="2" xfId="0" applyNumberFormat="1" applyFont="1" applyFill="1" applyBorder="1"/>
    <xf numFmtId="2" fontId="0" fillId="0" borderId="0" xfId="0" applyNumberFormat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8" fillId="0" borderId="0" xfId="0" applyFont="1" applyAlignment="1" applyProtection="1"/>
    <xf numFmtId="0" fontId="8" fillId="2" borderId="0" xfId="0" applyFont="1" applyFill="1" applyAlignment="1" applyProtection="1"/>
    <xf numFmtId="11" fontId="5" fillId="3" borderId="0" xfId="0" applyNumberFormat="1" applyFont="1" applyFill="1" applyAlignment="1"/>
    <xf numFmtId="9" fontId="0" fillId="0" borderId="0" xfId="0" applyNumberFormat="1" applyFont="1" applyAlignment="1"/>
    <xf numFmtId="0" fontId="0" fillId="0" borderId="0" xfId="0" applyNumberFormat="1" applyFont="1" applyBorder="1" applyAlignment="1"/>
    <xf numFmtId="0" fontId="0" fillId="3" borderId="0" xfId="0" applyFill="1" applyAlignment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ill="1" applyAlignment="1"/>
    <xf numFmtId="9" fontId="0" fillId="3" borderId="0" xfId="0" applyNumberFormat="1" applyFill="1" applyAlignment="1"/>
    <xf numFmtId="0" fontId="0" fillId="0" borderId="2" xfId="0" applyFont="1" applyBorder="1" applyAlignment="1"/>
    <xf numFmtId="0" fontId="5" fillId="3" borderId="0" xfId="0" applyNumberFormat="1" applyFont="1" applyFill="1" applyAlignment="1"/>
    <xf numFmtId="0" fontId="8" fillId="3" borderId="0" xfId="0" applyFont="1" applyFill="1" applyAlignment="1"/>
    <xf numFmtId="0" fontId="0" fillId="0" borderId="0" xfId="0" applyFont="1" applyBorder="1" applyAlignment="1"/>
    <xf numFmtId="0" fontId="3" fillId="0" borderId="0" xfId="0" applyFont="1" applyAlignment="1"/>
    <xf numFmtId="0" fontId="0" fillId="0" borderId="0" xfId="0" applyBorder="1" applyAlignment="1"/>
    <xf numFmtId="0" fontId="0" fillId="0" borderId="0" xfId="0" applyNumberFormat="1" applyBorder="1" applyAlignment="1">
      <alignment horizontal="left"/>
    </xf>
    <xf numFmtId="0" fontId="0" fillId="0" borderId="2" xfId="0" applyNumberFormat="1" applyFont="1" applyBorder="1" applyAlignment="1">
      <alignment wrapText="1"/>
    </xf>
    <xf numFmtId="164" fontId="0" fillId="0" borderId="0" xfId="0" applyNumberFormat="1" applyFont="1" applyFill="1" applyAlignment="1"/>
    <xf numFmtId="0" fontId="0" fillId="0" borderId="0" xfId="0" applyFill="1" applyAlignment="1" applyProtection="1"/>
    <xf numFmtId="164" fontId="0" fillId="0" borderId="0" xfId="0" applyNumberFormat="1" applyFill="1" applyAlignment="1" applyProtection="1"/>
    <xf numFmtId="164" fontId="0" fillId="0" borderId="0" xfId="0" applyNumberFormat="1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4392150041707"/>
          <c:y val="3.9426523297491037E-2"/>
          <c:w val="0.85208879748707622"/>
          <c:h val="0.80323822425422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'MHF01-05'!$B$3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'MHF01-05'!$C$3:$L$3</c:f>
              <c:numCache>
                <c:formatCode>0.00</c:formatCode>
                <c:ptCount val="10"/>
                <c:pt idx="0">
                  <c:v>0.72899999999999998</c:v>
                </c:pt>
                <c:pt idx="1">
                  <c:v>0.89940222222222221</c:v>
                </c:pt>
                <c:pt idx="2">
                  <c:v>0.72899999999999998</c:v>
                </c:pt>
                <c:pt idx="3">
                  <c:v>0.77110333333333347</c:v>
                </c:pt>
                <c:pt idx="4">
                  <c:v>1.4</c:v>
                </c:pt>
                <c:pt idx="5">
                  <c:v>0.46064864583333331</c:v>
                </c:pt>
                <c:pt idx="6">
                  <c:v>0.69699999999999995</c:v>
                </c:pt>
                <c:pt idx="7">
                  <c:v>0.57974999999999999</c:v>
                </c:pt>
                <c:pt idx="8">
                  <c:v>1.1000000000000001</c:v>
                </c:pt>
                <c:pt idx="9">
                  <c:v>0.86040222222222218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EE7-A179-275CCE1E9C99}"/>
            </c:ext>
          </c:extLst>
        </c:ser>
        <c:ser>
          <c:idx val="1"/>
          <c:order val="1"/>
          <c:tx>
            <c:strRef>
              <c:f>'MHF01-05'!$B$4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'MHF01-05'!$C$4:$L$4</c:f>
              <c:numCache>
                <c:formatCode>0.00</c:formatCode>
                <c:ptCount val="10"/>
                <c:pt idx="0">
                  <c:v>4.38</c:v>
                </c:pt>
                <c:pt idx="1">
                  <c:v>2.0484502499999997</c:v>
                </c:pt>
                <c:pt idx="2">
                  <c:v>2.87</c:v>
                </c:pt>
                <c:pt idx="3">
                  <c:v>3.1205783666666669</c:v>
                </c:pt>
                <c:pt idx="4">
                  <c:v>1.21</c:v>
                </c:pt>
                <c:pt idx="5">
                  <c:v>1.82180875</c:v>
                </c:pt>
                <c:pt idx="6">
                  <c:v>2.66</c:v>
                </c:pt>
                <c:pt idx="7">
                  <c:v>1.4855390888888891</c:v>
                </c:pt>
                <c:pt idx="8">
                  <c:v>1.08</c:v>
                </c:pt>
                <c:pt idx="9">
                  <c:v>1.2378555555555555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EE7-A179-275CCE1E9C99}"/>
            </c:ext>
          </c:extLst>
        </c:ser>
        <c:ser>
          <c:idx val="2"/>
          <c:order val="2"/>
          <c:tx>
            <c:strRef>
              <c:f>'MHF01-05'!$B$5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'MHF01-05'!$C$5:$L$5</c:f>
              <c:numCache>
                <c:formatCode>0.00</c:formatCode>
                <c:ptCount val="10"/>
                <c:pt idx="0">
                  <c:v>1.06</c:v>
                </c:pt>
                <c:pt idx="1">
                  <c:v>2.564629222222222</c:v>
                </c:pt>
                <c:pt idx="2">
                  <c:v>6.02</c:v>
                </c:pt>
                <c:pt idx="3">
                  <c:v>6.1276554999999995</c:v>
                </c:pt>
                <c:pt idx="4">
                  <c:v>0.71799999999999997</c:v>
                </c:pt>
                <c:pt idx="5">
                  <c:v>1.5945754999999997</c:v>
                </c:pt>
                <c:pt idx="6">
                  <c:v>0.94399999999999995</c:v>
                </c:pt>
                <c:pt idx="7">
                  <c:v>2.3092583333333336</c:v>
                </c:pt>
                <c:pt idx="8">
                  <c:v>0.23499999999999999</c:v>
                </c:pt>
                <c:pt idx="9">
                  <c:v>0.88280530000000002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EE7-A179-275CCE1E9C99}"/>
            </c:ext>
          </c:extLst>
        </c:ser>
        <c:ser>
          <c:idx val="3"/>
          <c:order val="3"/>
          <c:tx>
            <c:strRef>
              <c:f>'MHF01-05'!$B$6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'MHF01-05'!$C$6:$L$6</c:f>
              <c:numCache>
                <c:formatCode>0.00</c:formatCode>
                <c:ptCount val="10"/>
                <c:pt idx="0">
                  <c:v>0.93200000000000005</c:v>
                </c:pt>
                <c:pt idx="1">
                  <c:v>0.77445416666666667</c:v>
                </c:pt>
                <c:pt idx="2">
                  <c:v>1.37</c:v>
                </c:pt>
                <c:pt idx="3">
                  <c:v>1.0967850000000001</c:v>
                </c:pt>
                <c:pt idx="4">
                  <c:v>0.49399999999999999</c:v>
                </c:pt>
                <c:pt idx="5">
                  <c:v>0.68378240000000001</c:v>
                </c:pt>
                <c:pt idx="6">
                  <c:v>0.379</c:v>
                </c:pt>
                <c:pt idx="7">
                  <c:v>0.88148333333333329</c:v>
                </c:pt>
                <c:pt idx="8">
                  <c:v>0.745</c:v>
                </c:pt>
                <c:pt idx="9">
                  <c:v>0.34137499999999998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1-4EE7-A179-275CCE1E9C99}"/>
            </c:ext>
          </c:extLst>
        </c:ser>
        <c:ser>
          <c:idx val="4"/>
          <c:order val="4"/>
          <c:tx>
            <c:strRef>
              <c:f>'MHF01-05'!$B$7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'MHF01-05'!$C$7:$L$7</c:f>
              <c:numCache>
                <c:formatCode>0.00</c:formatCode>
                <c:ptCount val="10"/>
                <c:pt idx="0">
                  <c:v>3.92</c:v>
                </c:pt>
                <c:pt idx="1">
                  <c:v>4.7926416666666665</c:v>
                </c:pt>
                <c:pt idx="2">
                  <c:v>2.2999999999999998</c:v>
                </c:pt>
                <c:pt idx="3">
                  <c:v>2.9716871666666673</c:v>
                </c:pt>
                <c:pt idx="4">
                  <c:v>1.42</c:v>
                </c:pt>
                <c:pt idx="5">
                  <c:v>1.5252734458333332</c:v>
                </c:pt>
                <c:pt idx="6">
                  <c:v>2.15</c:v>
                </c:pt>
                <c:pt idx="7">
                  <c:v>1.4180164379084967</c:v>
                </c:pt>
                <c:pt idx="8">
                  <c:v>0.29699999999999999</c:v>
                </c:pt>
                <c:pt idx="9">
                  <c:v>1.3056583333333331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31-4EE7-A179-275CCE1E9C99}"/>
            </c:ext>
          </c:extLst>
        </c:ser>
        <c:ser>
          <c:idx val="5"/>
          <c:order val="5"/>
          <c:tx>
            <c:strRef>
              <c:f>'MHF01-05'!$B$8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'MHF01-05'!$C$8:$L$8</c:f>
              <c:numCache>
                <c:formatCode>0.00</c:formatCode>
                <c:ptCount val="10"/>
                <c:pt idx="0">
                  <c:v>1.04E-2</c:v>
                </c:pt>
                <c:pt idx="1">
                  <c:v>8.9482434969160619E-3</c:v>
                </c:pt>
                <c:pt idx="2">
                  <c:v>1.54</c:v>
                </c:pt>
                <c:pt idx="3">
                  <c:v>1.6229498666666669</c:v>
                </c:pt>
                <c:pt idx="4">
                  <c:v>5.0999999999999997E-2</c:v>
                </c:pt>
                <c:pt idx="5">
                  <c:v>4.3987165775401071E-2</c:v>
                </c:pt>
                <c:pt idx="6">
                  <c:v>2.1399999999999999E-2</c:v>
                </c:pt>
                <c:pt idx="7">
                  <c:v>2.2192649737490626E-2</c:v>
                </c:pt>
                <c:pt idx="8">
                  <c:v>1.54E-2</c:v>
                </c:pt>
                <c:pt idx="9">
                  <c:v>1.3313725490196077E-2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31-4EE7-A179-275CCE1E9C99}"/>
            </c:ext>
          </c:extLst>
        </c:ser>
        <c:ser>
          <c:idx val="6"/>
          <c:order val="6"/>
          <c:tx>
            <c:strRef>
              <c:f>'MHF01-05'!$B$9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'MHF01-05'!$C$9:$L$9</c:f>
              <c:numCache>
                <c:formatCode>0.00</c:formatCode>
                <c:ptCount val="10"/>
                <c:pt idx="0">
                  <c:v>1.06</c:v>
                </c:pt>
                <c:pt idx="1">
                  <c:v>1.6469498666666669</c:v>
                </c:pt>
                <c:pt idx="2">
                  <c:v>5.7500000000000002E-2</c:v>
                </c:pt>
                <c:pt idx="3">
                  <c:v>4.6949771689497717E-2</c:v>
                </c:pt>
                <c:pt idx="4">
                  <c:v>1.52</c:v>
                </c:pt>
                <c:pt idx="5">
                  <c:v>1.6229498666666669</c:v>
                </c:pt>
                <c:pt idx="6">
                  <c:v>0.58399999999999996</c:v>
                </c:pt>
                <c:pt idx="7">
                  <c:v>1.0506831999999999</c:v>
                </c:pt>
                <c:pt idx="8">
                  <c:v>0.65400000000000003</c:v>
                </c:pt>
                <c:pt idx="9">
                  <c:v>1.6229498666666669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31-4EE7-A179-275CCE1E9C99}"/>
            </c:ext>
          </c:extLst>
        </c:ser>
        <c:ser>
          <c:idx val="7"/>
          <c:order val="7"/>
          <c:tx>
            <c:strRef>
              <c:f>'MHF01-05'!$B$10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'MHF01-05'!$C$10:$L$10</c:f>
              <c:numCache>
                <c:formatCode>0.00</c:formatCode>
                <c:ptCount val="10"/>
                <c:pt idx="0">
                  <c:v>0.91900000000000004</c:v>
                </c:pt>
                <c:pt idx="1">
                  <c:v>0.30720766282457762</c:v>
                </c:pt>
                <c:pt idx="2">
                  <c:v>0.70799999999999996</c:v>
                </c:pt>
                <c:pt idx="3">
                  <c:v>0.57482544354066778</c:v>
                </c:pt>
                <c:pt idx="4">
                  <c:v>0.34100000000000003</c:v>
                </c:pt>
                <c:pt idx="5">
                  <c:v>0.34889750397225938</c:v>
                </c:pt>
                <c:pt idx="6">
                  <c:v>0.58199999999999996</c:v>
                </c:pt>
                <c:pt idx="7">
                  <c:v>0.43433466969688195</c:v>
                </c:pt>
                <c:pt idx="8">
                  <c:v>0.36599999999999999</c:v>
                </c:pt>
                <c:pt idx="9">
                  <c:v>0.10076084199999998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31-4EE7-A179-275CCE1E9C99}"/>
            </c:ext>
          </c:extLst>
        </c:ser>
        <c:ser>
          <c:idx val="8"/>
          <c:order val="8"/>
          <c:tx>
            <c:strRef>
              <c:f>'MHF01-05'!$B$12</c:f>
              <c:strCache>
                <c:ptCount val="1"/>
                <c:pt idx="0">
                  <c:v>heating demand + electricity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'MHF01-05'!$C$12:$L$12</c:f>
              <c:numCache>
                <c:formatCode>0.00</c:formatCode>
                <c:ptCount val="10"/>
                <c:pt idx="0">
                  <c:v>2.12</c:v>
                </c:pt>
                <c:pt idx="1">
                  <c:v>2.2683601168141592</c:v>
                </c:pt>
                <c:pt idx="2">
                  <c:v>1.19</c:v>
                </c:pt>
                <c:pt idx="3">
                  <c:v>1.3522918310502283</c:v>
                </c:pt>
                <c:pt idx="4">
                  <c:v>1.1499999999999999</c:v>
                </c:pt>
                <c:pt idx="5">
                  <c:v>1.8894702352941177</c:v>
                </c:pt>
                <c:pt idx="6">
                  <c:v>2.77</c:v>
                </c:pt>
                <c:pt idx="7">
                  <c:v>2.4715783539697846</c:v>
                </c:pt>
                <c:pt idx="8">
                  <c:v>0.68200000000000005</c:v>
                </c:pt>
                <c:pt idx="9">
                  <c:v>1.8307991764705882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31-4EE7-A179-275CCE1E9C99}"/>
            </c:ext>
          </c:extLst>
        </c:ser>
        <c:ser>
          <c:idx val="9"/>
          <c:order val="9"/>
          <c:tx>
            <c:strRef>
              <c:f>'MHF01-05'!$B$13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'MHF01-05'!$C$13:$L$13</c:f>
              <c:numCache>
                <c:formatCode>0.00</c:formatCode>
                <c:ptCount val="10"/>
                <c:pt idx="0">
                  <c:v>1.2</c:v>
                </c:pt>
                <c:pt idx="1">
                  <c:v>0.60526799999999992</c:v>
                </c:pt>
                <c:pt idx="2">
                  <c:v>0.84299999999999997</c:v>
                </c:pt>
                <c:pt idx="3">
                  <c:v>1.0797600000000001</c:v>
                </c:pt>
                <c:pt idx="4">
                  <c:v>0.23100000000000001</c:v>
                </c:pt>
                <c:pt idx="5">
                  <c:v>0.17222399999999999</c:v>
                </c:pt>
                <c:pt idx="6">
                  <c:v>1.99</c:v>
                </c:pt>
                <c:pt idx="7">
                  <c:v>1.0051919999999999</c:v>
                </c:pt>
                <c:pt idx="8">
                  <c:v>0.53500000000000003</c:v>
                </c:pt>
                <c:pt idx="9">
                  <c:v>0.84360000000000002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31-4EE7-A179-275CCE1E9C99}"/>
            </c:ext>
          </c:extLst>
        </c:ser>
        <c:ser>
          <c:idx val="10"/>
          <c:order val="10"/>
          <c:tx>
            <c:strRef>
              <c:f>'MHF01-05'!$B$14</c:f>
              <c:strCache>
                <c:ptCount val="1"/>
                <c:pt idx="0">
                  <c:v>ventilation demand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'MHF01-05'!$C$14:$L$14</c:f>
              <c:numCache>
                <c:formatCode>0.00</c:formatCode>
                <c:ptCount val="10"/>
                <c:pt idx="0">
                  <c:v>0.40600000000000003</c:v>
                </c:pt>
                <c:pt idx="1">
                  <c:v>0.6478560000000001</c:v>
                </c:pt>
                <c:pt idx="2">
                  <c:v>0.76700000000000002</c:v>
                </c:pt>
                <c:pt idx="3">
                  <c:v>0.81</c:v>
                </c:pt>
                <c:pt idx="4">
                  <c:v>0.105</c:v>
                </c:pt>
                <c:pt idx="5">
                  <c:v>0.14846699999999999</c:v>
                </c:pt>
                <c:pt idx="8">
                  <c:v>0.93500000000000005</c:v>
                </c:pt>
                <c:pt idx="9">
                  <c:v>0.82601639999999998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31-4EE7-A179-275CCE1E9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224952"/>
        <c:axId val="747225608"/>
      </c:barChart>
      <c:catAx>
        <c:axId val="74722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5608"/>
        <c:crosses val="autoZero"/>
        <c:auto val="1"/>
        <c:lblAlgn val="ctr"/>
        <c:lblOffset val="100"/>
        <c:noMultiLvlLbl val="0"/>
      </c:catAx>
      <c:valAx>
        <c:axId val="74722560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LCA for all buildings [kgCO</a:t>
                </a:r>
                <a:r>
                  <a:rPr lang="en-US" baseline="-25000"/>
                  <a:t>2</a:t>
                </a:r>
                <a:r>
                  <a:rPr lang="en-US"/>
                  <a:t>eq/ m</a:t>
                </a:r>
                <a:r>
                  <a:rPr lang="en-US" baseline="30000"/>
                  <a:t>2</a:t>
                </a:r>
                <a:r>
                  <a:rPr lang="en-US"/>
                  <a:t>/ year]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49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4405509457123"/>
          <c:y val="8.0804232804232809E-2"/>
          <c:w val="0.80659025519853367"/>
          <c:h val="0.738653641081894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'MHF01-05'!$N$3</c:f>
              <c:strCache>
                <c:ptCount val="1"/>
                <c:pt idx="0">
                  <c:v>embodied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'MHF01-05'!$O$1:$X$2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'MHF01-05'!$O$3:$X$3</c:f>
              <c:numCache>
                <c:formatCode>0.00</c:formatCode>
                <c:ptCount val="10"/>
                <c:pt idx="0">
                  <c:v>13.010400000000002</c:v>
                </c:pt>
                <c:pt idx="1">
                  <c:v>13.042683300765937</c:v>
                </c:pt>
                <c:pt idx="2">
                  <c:v>15.5945</c:v>
                </c:pt>
                <c:pt idx="3">
                  <c:v>16.3325344485635</c:v>
                </c:pt>
                <c:pt idx="4">
                  <c:v>7.1540000000000008</c:v>
                </c:pt>
                <c:pt idx="5">
                  <c:v>8.1019232780809922</c:v>
                </c:pt>
                <c:pt idx="6">
                  <c:v>8.0174000000000003</c:v>
                </c:pt>
                <c:pt idx="7">
                  <c:v>8.181257712898427</c:v>
                </c:pt>
                <c:pt idx="8">
                  <c:v>4.4923999999999999</c:v>
                </c:pt>
                <c:pt idx="9">
                  <c:v>6.3651208452679731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3-4BFA-8802-DB2EA405F6B5}"/>
            </c:ext>
          </c:extLst>
        </c:ser>
        <c:ser>
          <c:idx val="1"/>
          <c:order val="1"/>
          <c:tx>
            <c:strRef>
              <c:f>'MHF01-05'!$N$4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'MHF01-05'!$O$4:$X$4</c:f>
              <c:numCache>
                <c:formatCode>0.00</c:formatCode>
                <c:ptCount val="10"/>
                <c:pt idx="0">
                  <c:v>3.7260000000000004</c:v>
                </c:pt>
                <c:pt idx="1">
                  <c:v>3.5214841168141593</c:v>
                </c:pt>
                <c:pt idx="2">
                  <c:v>2.8</c:v>
                </c:pt>
                <c:pt idx="3">
                  <c:v>3.2420518310502282</c:v>
                </c:pt>
                <c:pt idx="4">
                  <c:v>1.486</c:v>
                </c:pt>
                <c:pt idx="5">
                  <c:v>2.2101612352941178</c:v>
                </c:pt>
                <c:pt idx="6">
                  <c:v>4.76</c:v>
                </c:pt>
                <c:pt idx="7">
                  <c:v>3.4767703539697843</c:v>
                </c:pt>
                <c:pt idx="8">
                  <c:v>2.1520000000000001</c:v>
                </c:pt>
                <c:pt idx="9">
                  <c:v>3.500415576470588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3-4BFA-8802-DB2EA405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63200"/>
        <c:axId val="617566152"/>
      </c:barChart>
      <c:catAx>
        <c:axId val="617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6152"/>
        <c:crosses val="autoZero"/>
        <c:auto val="1"/>
        <c:lblAlgn val="ctr"/>
        <c:lblOffset val="100"/>
        <c:noMultiLvlLbl val="0"/>
      </c:catAx>
      <c:valAx>
        <c:axId val="61756615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LCA for all buildings [kgCO</a:t>
                </a:r>
                <a:r>
                  <a:rPr lang="en-US" sz="1200" b="0" i="0" baseline="-25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eq/ m</a:t>
                </a:r>
                <a:r>
                  <a:rPr lang="en-US" sz="1200" b="0" i="0" baseline="30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/ year]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7.09213218277127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320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9851534658348E-2"/>
          <c:y val="3.9426523297491037E-2"/>
          <c:w val="0.66067555956221025"/>
          <c:h val="0.80323822425422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'MFH07-12'!$B$3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'MFH07-12'!$C$3:$L$3</c:f>
              <c:numCache>
                <c:formatCode>0.00</c:formatCode>
                <c:ptCount val="10"/>
                <c:pt idx="0">
                  <c:v>1.0900000000000001</c:v>
                </c:pt>
                <c:pt idx="1">
                  <c:v>1.313275</c:v>
                </c:pt>
                <c:pt idx="2">
                  <c:v>0.90400000000000003</c:v>
                </c:pt>
                <c:pt idx="3">
                  <c:v>1.8629440500000001</c:v>
                </c:pt>
                <c:pt idx="4">
                  <c:v>0.873</c:v>
                </c:pt>
                <c:pt idx="5">
                  <c:v>1.1432033041666665</c:v>
                </c:pt>
                <c:pt idx="6">
                  <c:v>0.68200000000000005</c:v>
                </c:pt>
                <c:pt idx="7">
                  <c:v>1.0270458333333332</c:v>
                </c:pt>
                <c:pt idx="8">
                  <c:v>1.49</c:v>
                </c:pt>
                <c:pt idx="9">
                  <c:v>3.7510083333333335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9-4D11-9679-9A7869D37976}"/>
            </c:ext>
          </c:extLst>
        </c:ser>
        <c:ser>
          <c:idx val="1"/>
          <c:order val="1"/>
          <c:tx>
            <c:strRef>
              <c:f>'MFH07-12'!$B$4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'MFH07-12'!$C$4:$L$4</c:f>
              <c:numCache>
                <c:formatCode>0.00</c:formatCode>
                <c:ptCount val="10"/>
                <c:pt idx="0">
                  <c:v>3.23</c:v>
                </c:pt>
                <c:pt idx="1">
                  <c:v>3.0540995333333329</c:v>
                </c:pt>
                <c:pt idx="2">
                  <c:v>1.53</c:v>
                </c:pt>
                <c:pt idx="3">
                  <c:v>1.5079139333333336</c:v>
                </c:pt>
                <c:pt idx="4">
                  <c:v>2.5</c:v>
                </c:pt>
                <c:pt idx="5">
                  <c:v>3.0462406666666664</c:v>
                </c:pt>
                <c:pt idx="6">
                  <c:v>1.9</c:v>
                </c:pt>
                <c:pt idx="7">
                  <c:v>1.2892458333333334</c:v>
                </c:pt>
                <c:pt idx="8">
                  <c:v>2.27</c:v>
                </c:pt>
                <c:pt idx="9">
                  <c:v>2.6381561111111114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9-4D11-9679-9A7869D37976}"/>
            </c:ext>
          </c:extLst>
        </c:ser>
        <c:ser>
          <c:idx val="2"/>
          <c:order val="2"/>
          <c:tx>
            <c:strRef>
              <c:f>'MFH07-12'!$B$5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'MFH07-12'!$C$5:$L$5</c:f>
              <c:numCache>
                <c:formatCode>0.00</c:formatCode>
                <c:ptCount val="10"/>
                <c:pt idx="0">
                  <c:v>0.504</c:v>
                </c:pt>
                <c:pt idx="1">
                  <c:v>1.71541875</c:v>
                </c:pt>
                <c:pt idx="2">
                  <c:v>2.62</c:v>
                </c:pt>
                <c:pt idx="3">
                  <c:v>3.1509243888888889</c:v>
                </c:pt>
                <c:pt idx="4">
                  <c:v>1.69</c:v>
                </c:pt>
                <c:pt idx="5">
                  <c:v>1.5944355555555558</c:v>
                </c:pt>
                <c:pt idx="6">
                  <c:v>1.47</c:v>
                </c:pt>
                <c:pt idx="7">
                  <c:v>3.1223084583333334</c:v>
                </c:pt>
                <c:pt idx="8">
                  <c:v>1.08</c:v>
                </c:pt>
                <c:pt idx="9">
                  <c:v>1.8328629333333335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9-4D11-9679-9A7869D37976}"/>
            </c:ext>
          </c:extLst>
        </c:ser>
        <c:ser>
          <c:idx val="3"/>
          <c:order val="3"/>
          <c:tx>
            <c:strRef>
              <c:f>'MFH07-12'!$B$6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'MFH07-12'!$C$6:$L$6</c:f>
              <c:numCache>
                <c:formatCode>0.00</c:formatCode>
                <c:ptCount val="10"/>
                <c:pt idx="0">
                  <c:v>0.62</c:v>
                </c:pt>
                <c:pt idx="1">
                  <c:v>0.90758333333333319</c:v>
                </c:pt>
                <c:pt idx="2">
                  <c:v>0.89100000000000001</c:v>
                </c:pt>
                <c:pt idx="3">
                  <c:v>0.49810833333333332</c:v>
                </c:pt>
                <c:pt idx="4">
                  <c:v>0.55600000000000005</c:v>
                </c:pt>
                <c:pt idx="5">
                  <c:v>0.57656666666666667</c:v>
                </c:pt>
                <c:pt idx="6">
                  <c:v>0.71699999999999997</c:v>
                </c:pt>
                <c:pt idx="7">
                  <c:v>0.71084166666666659</c:v>
                </c:pt>
                <c:pt idx="8">
                  <c:v>3.84</c:v>
                </c:pt>
                <c:pt idx="9">
                  <c:v>2.4042849999999998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9-4D11-9679-9A7869D37976}"/>
            </c:ext>
          </c:extLst>
        </c:ser>
        <c:ser>
          <c:idx val="4"/>
          <c:order val="4"/>
          <c:tx>
            <c:strRef>
              <c:f>'MFH07-12'!$B$7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'MFH07-12'!$C$7:$L$7</c:f>
              <c:numCache>
                <c:formatCode>0.00</c:formatCode>
                <c:ptCount val="10"/>
                <c:pt idx="0">
                  <c:v>0.76900000000000002</c:v>
                </c:pt>
                <c:pt idx="1">
                  <c:v>0.9185314333333332</c:v>
                </c:pt>
                <c:pt idx="2">
                  <c:v>0.61499999999999999</c:v>
                </c:pt>
                <c:pt idx="3">
                  <c:v>1.3386341111111111</c:v>
                </c:pt>
                <c:pt idx="4">
                  <c:v>2.72</c:v>
                </c:pt>
                <c:pt idx="5">
                  <c:v>2.460298775</c:v>
                </c:pt>
                <c:pt idx="6">
                  <c:v>1.24</c:v>
                </c:pt>
                <c:pt idx="7">
                  <c:v>1.7239967500000002</c:v>
                </c:pt>
                <c:pt idx="8">
                  <c:v>0.96799999999999997</c:v>
                </c:pt>
                <c:pt idx="9">
                  <c:v>2.4439347258333335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59-4D11-9679-9A7869D37976}"/>
            </c:ext>
          </c:extLst>
        </c:ser>
        <c:ser>
          <c:idx val="5"/>
          <c:order val="5"/>
          <c:tx>
            <c:strRef>
              <c:f>'MFH07-12'!$B$8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'MFH07-12'!$C$8:$L$8</c:f>
              <c:numCache>
                <c:formatCode>0.00</c:formatCode>
                <c:ptCount val="10"/>
                <c:pt idx="0">
                  <c:v>7.0099999999999997E-3</c:v>
                </c:pt>
                <c:pt idx="1">
                  <c:v>5.7733799568484481E-3</c:v>
                </c:pt>
                <c:pt idx="2">
                  <c:v>1.6799999999999999E-2</c:v>
                </c:pt>
                <c:pt idx="3">
                  <c:v>1.7416882075051252E-2</c:v>
                </c:pt>
                <c:pt idx="4">
                  <c:v>8.5500000000000007E-2</c:v>
                </c:pt>
                <c:pt idx="5">
                  <c:v>8.308095238095238E-2</c:v>
                </c:pt>
                <c:pt idx="6">
                  <c:v>8.6899999999999998E-3</c:v>
                </c:pt>
                <c:pt idx="7">
                  <c:v>7.1512699483029891E-3</c:v>
                </c:pt>
                <c:pt idx="8">
                  <c:v>4.6100000000000004E-3</c:v>
                </c:pt>
                <c:pt idx="9">
                  <c:v>3.9794871794871789E-3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59-4D11-9679-9A7869D37976}"/>
            </c:ext>
          </c:extLst>
        </c:ser>
        <c:ser>
          <c:idx val="6"/>
          <c:order val="6"/>
          <c:tx>
            <c:strRef>
              <c:f>'MFH07-12'!$B$9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'MFH07-12'!$C$9:$L$9</c:f>
              <c:numCache>
                <c:formatCode>0.00</c:formatCode>
                <c:ptCount val="10"/>
                <c:pt idx="0">
                  <c:v>0.98</c:v>
                </c:pt>
                <c:pt idx="1">
                  <c:v>1.5848082666666667</c:v>
                </c:pt>
                <c:pt idx="2">
                  <c:v>0.92200000000000004</c:v>
                </c:pt>
                <c:pt idx="3">
                  <c:v>1.6229498666666669</c:v>
                </c:pt>
                <c:pt idx="4">
                  <c:v>0.56999999999999995</c:v>
                </c:pt>
                <c:pt idx="5">
                  <c:v>1.3368165333333333</c:v>
                </c:pt>
                <c:pt idx="6">
                  <c:v>0.50600000000000001</c:v>
                </c:pt>
                <c:pt idx="7">
                  <c:v>1.9129888000000002</c:v>
                </c:pt>
                <c:pt idx="8">
                  <c:v>1.1499999999999999</c:v>
                </c:pt>
                <c:pt idx="9">
                  <c:v>1.6229498666666669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59-4D11-9679-9A7869D37976}"/>
            </c:ext>
          </c:extLst>
        </c:ser>
        <c:ser>
          <c:idx val="7"/>
          <c:order val="7"/>
          <c:tx>
            <c:strRef>
              <c:f>'MFH07-12'!$B$10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'MFH07-12'!$C$10:$L$10</c:f>
              <c:numCache>
                <c:formatCode>0.00</c:formatCode>
                <c:ptCount val="10"/>
                <c:pt idx="0">
                  <c:v>0.50800000000000001</c:v>
                </c:pt>
                <c:pt idx="1">
                  <c:v>0.45044946018255244</c:v>
                </c:pt>
                <c:pt idx="2">
                  <c:v>0.40300000000000002</c:v>
                </c:pt>
                <c:pt idx="3">
                  <c:v>0.44420221638556612</c:v>
                </c:pt>
                <c:pt idx="4">
                  <c:v>0.72599999999999998</c:v>
                </c:pt>
                <c:pt idx="5">
                  <c:v>0.42934195625918903</c:v>
                </c:pt>
                <c:pt idx="6">
                  <c:v>0.40400000000000003</c:v>
                </c:pt>
                <c:pt idx="7">
                  <c:v>0.11388973814944367</c:v>
                </c:pt>
                <c:pt idx="8">
                  <c:v>0.56100000000000005</c:v>
                </c:pt>
                <c:pt idx="9">
                  <c:v>0.30428338780820158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59-4D11-9679-9A7869D37976}"/>
            </c:ext>
          </c:extLst>
        </c:ser>
        <c:ser>
          <c:idx val="8"/>
          <c:order val="8"/>
          <c:tx>
            <c:strRef>
              <c:f>'MFH07-12'!$B$12</c:f>
              <c:strCache>
                <c:ptCount val="1"/>
                <c:pt idx="0">
                  <c:v>heating demand + electricity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'MFH07-12'!$C$12:$L$12</c:f>
              <c:numCache>
                <c:formatCode>0.00</c:formatCode>
                <c:ptCount val="10"/>
                <c:pt idx="0">
                  <c:v>3.2</c:v>
                </c:pt>
                <c:pt idx="1">
                  <c:v>4.0765874003422367</c:v>
                </c:pt>
                <c:pt idx="2">
                  <c:v>1.28</c:v>
                </c:pt>
                <c:pt idx="3">
                  <c:v>1.4273642800249577</c:v>
                </c:pt>
                <c:pt idx="4">
                  <c:v>1.32</c:v>
                </c:pt>
                <c:pt idx="5">
                  <c:v>1.4262653000000001</c:v>
                </c:pt>
                <c:pt idx="6">
                  <c:v>0.376</c:v>
                </c:pt>
                <c:pt idx="7">
                  <c:v>1.4331888450438302</c:v>
                </c:pt>
                <c:pt idx="8" formatCode="0.000">
                  <c:v>0.46</c:v>
                </c:pt>
                <c:pt idx="9">
                  <c:v>1.9126207008547009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59-4D11-9679-9A7869D37976}"/>
            </c:ext>
          </c:extLst>
        </c:ser>
        <c:ser>
          <c:idx val="9"/>
          <c:order val="9"/>
          <c:tx>
            <c:strRef>
              <c:f>'MFH07-12'!$B$13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'MFH07-12'!$C$13:$L$13</c:f>
              <c:numCache>
                <c:formatCode>0.00</c:formatCode>
                <c:ptCount val="10"/>
                <c:pt idx="0">
                  <c:v>3.66</c:v>
                </c:pt>
                <c:pt idx="1">
                  <c:v>5.2504900000000001</c:v>
                </c:pt>
                <c:pt idx="2">
                  <c:v>1.23</c:v>
                </c:pt>
                <c:pt idx="3">
                  <c:v>0.62099999999999989</c:v>
                </c:pt>
                <c:pt idx="4">
                  <c:v>0.59</c:v>
                </c:pt>
                <c:pt idx="5">
                  <c:v>3.8480000000000003E-3</c:v>
                </c:pt>
                <c:pt idx="6">
                  <c:v>1.1499999999999999</c:v>
                </c:pt>
                <c:pt idx="7">
                  <c:v>0.58291199999999999</c:v>
                </c:pt>
                <c:pt idx="8" formatCode="0.000">
                  <c:v>1.23</c:v>
                </c:pt>
                <c:pt idx="9">
                  <c:v>0.62017199999999995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59-4D11-9679-9A7869D37976}"/>
            </c:ext>
          </c:extLst>
        </c:ser>
        <c:ser>
          <c:idx val="10"/>
          <c:order val="10"/>
          <c:tx>
            <c:strRef>
              <c:f>'MFH07-12'!$B$14</c:f>
              <c:strCache>
                <c:ptCount val="1"/>
                <c:pt idx="0">
                  <c:v>ventilation demand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'MFH07-12'!$C$14:$L$14</c:f>
              <c:numCache>
                <c:formatCode>0.00</c:formatCode>
                <c:ptCount val="10"/>
                <c:pt idx="0">
                  <c:v>0.38700000000000001</c:v>
                </c:pt>
                <c:pt idx="1">
                  <c:v>0.54437900000000006</c:v>
                </c:pt>
                <c:pt idx="2">
                  <c:v>0.76700000000000002</c:v>
                </c:pt>
                <c:pt idx="3">
                  <c:v>1.0797600000000001</c:v>
                </c:pt>
                <c:pt idx="4">
                  <c:v>0.88800000000000001</c:v>
                </c:pt>
                <c:pt idx="5">
                  <c:v>1.2507220000000001</c:v>
                </c:pt>
                <c:pt idx="6">
                  <c:v>0.38</c:v>
                </c:pt>
                <c:pt idx="7">
                  <c:v>0.535381</c:v>
                </c:pt>
                <c:pt idx="8" formatCode="0.000">
                  <c:v>0.24199999999999999</c:v>
                </c:pt>
                <c:pt idx="9">
                  <c:v>0.34012439999999999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59-4D11-9679-9A7869D37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224952"/>
        <c:axId val="747225608"/>
      </c:barChart>
      <c:catAx>
        <c:axId val="74722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5608"/>
        <c:crosses val="autoZero"/>
        <c:auto val="1"/>
        <c:lblAlgn val="ctr"/>
        <c:lblOffset val="100"/>
        <c:noMultiLvlLbl val="0"/>
      </c:catAx>
      <c:valAx>
        <c:axId val="747225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74722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957869085684499"/>
          <c:y val="3.90186545473762E-2"/>
          <c:w val="0.29575882007059601"/>
          <c:h val="0.91415560817135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237923290757243E-2"/>
          <c:y val="8.0804232804232809E-2"/>
          <c:w val="0.77850080691821077"/>
          <c:h val="0.738653641081894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'MFH07-12'!$N$3</c:f>
              <c:strCache>
                <c:ptCount val="1"/>
                <c:pt idx="0">
                  <c:v>embodied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'MFH07-12'!$O$1:$X$2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'MFH07-12'!$O$3:$X$3</c:f>
              <c:numCache>
                <c:formatCode>0.00</c:formatCode>
                <c:ptCount val="10"/>
                <c:pt idx="0">
                  <c:v>7.7080100000000007</c:v>
                </c:pt>
                <c:pt idx="1">
                  <c:v>9.9499391568060673</c:v>
                </c:pt>
                <c:pt idx="2">
                  <c:v>7.9017999999999997</c:v>
                </c:pt>
                <c:pt idx="3">
                  <c:v>10.443093781793953</c:v>
                </c:pt>
                <c:pt idx="4">
                  <c:v>9.7205000000000013</c:v>
                </c:pt>
                <c:pt idx="5">
                  <c:v>10.669984410029029</c:v>
                </c:pt>
                <c:pt idx="6">
                  <c:v>6.9276899999999992</c:v>
                </c:pt>
                <c:pt idx="7">
                  <c:v>9.9074683497644145</c:v>
                </c:pt>
                <c:pt idx="8">
                  <c:v>11.36361</c:v>
                </c:pt>
                <c:pt idx="9">
                  <c:v>15.001459845265467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9-450C-A421-4DFEEF27D374}"/>
            </c:ext>
          </c:extLst>
        </c:ser>
        <c:ser>
          <c:idx val="1"/>
          <c:order val="1"/>
          <c:tx>
            <c:strRef>
              <c:f>'MFH07-12'!$N$4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'MFH07-12'!$O$4:$X$4</c:f>
              <c:numCache>
                <c:formatCode>0.00</c:formatCode>
                <c:ptCount val="10"/>
                <c:pt idx="0">
                  <c:v>7.2469999999999999</c:v>
                </c:pt>
                <c:pt idx="1">
                  <c:v>9.871456400342236</c:v>
                </c:pt>
                <c:pt idx="2">
                  <c:v>3.2769999999999997</c:v>
                </c:pt>
                <c:pt idx="3">
                  <c:v>3.1281242800249576</c:v>
                </c:pt>
                <c:pt idx="4">
                  <c:v>2.798</c:v>
                </c:pt>
                <c:pt idx="5">
                  <c:v>2.6808353</c:v>
                </c:pt>
                <c:pt idx="6">
                  <c:v>1.9059999999999997</c:v>
                </c:pt>
                <c:pt idx="7">
                  <c:v>2.5514818450438304</c:v>
                </c:pt>
                <c:pt idx="8">
                  <c:v>1.9319999999999999</c:v>
                </c:pt>
                <c:pt idx="9">
                  <c:v>2.8729171008547012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9-450C-A421-4DFEEF27D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63200"/>
        <c:axId val="617566152"/>
      </c:barChart>
      <c:catAx>
        <c:axId val="617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6152"/>
        <c:crosses val="autoZero"/>
        <c:auto val="1"/>
        <c:lblAlgn val="ctr"/>
        <c:lblOffset val="100"/>
        <c:noMultiLvlLbl val="0"/>
      </c:catAx>
      <c:valAx>
        <c:axId val="617566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6175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64158475978376"/>
          <c:y val="0.17513177519476733"/>
          <c:w val="0.16315570321817335"/>
          <c:h val="0.63439203432904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644525</xdr:colOff>
      <xdr:row>16</xdr:row>
      <xdr:rowOff>130175</xdr:rowOff>
    </xdr:from>
    <xdr:to>
      <xdr:col>12</xdr:col>
      <xdr:colOff>285750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390523</xdr:colOff>
      <xdr:row>16</xdr:row>
      <xdr:rowOff>133349</xdr:rowOff>
    </xdr:from>
    <xdr:to>
      <xdr:col>21</xdr:col>
      <xdr:colOff>104774</xdr:colOff>
      <xdr:row>36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644525</xdr:colOff>
      <xdr:row>16</xdr:row>
      <xdr:rowOff>130175</xdr:rowOff>
    </xdr:from>
    <xdr:to>
      <xdr:col>12</xdr:col>
      <xdr:colOff>285750</xdr:colOff>
      <xdr:row>36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419098</xdr:colOff>
      <xdr:row>16</xdr:row>
      <xdr:rowOff>133349</xdr:rowOff>
    </xdr:from>
    <xdr:to>
      <xdr:col>21</xdr:col>
      <xdr:colOff>133349</xdr:colOff>
      <xdr:row>36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wise inventories"/>
      <sheetName val="MI wise inventories"/>
    </sheetNames>
    <sheetDataSet>
      <sheetData sheetId="0">
        <row r="2">
          <cell r="A2" t="str">
            <v xml:space="preserve">12 cm X 16 cm timber frame construction </v>
          </cell>
          <cell r="B2">
            <v>60</v>
          </cell>
          <cell r="H2" t="str">
            <v>Glued laminated timber, MF bonded, wet area</v>
          </cell>
          <cell r="I2">
            <v>470</v>
          </cell>
          <cell r="J2" t="str">
            <v xml:space="preserve">kg </v>
          </cell>
          <cell r="K2">
            <v>0.48499999999999999</v>
          </cell>
        </row>
        <row r="3">
          <cell r="A3" t="str">
            <v>3-layer solid wood panel</v>
          </cell>
          <cell r="B3">
            <v>60</v>
          </cell>
          <cell r="H3" t="str">
            <v>3-layer solid wood panel, PVAc bonded</v>
          </cell>
          <cell r="I3">
            <v>470</v>
          </cell>
          <cell r="J3" t="str">
            <v xml:space="preserve">kg </v>
          </cell>
          <cell r="K3">
            <v>0.52300000000000002</v>
          </cell>
        </row>
        <row r="4">
          <cell r="A4" t="str">
            <v>3-layer solid wood panel PVAc-bound</v>
          </cell>
          <cell r="B4">
            <v>60</v>
          </cell>
          <cell r="H4" t="str">
            <v>3-layer solid wood panel, PVAc bonded</v>
          </cell>
          <cell r="I4">
            <v>470</v>
          </cell>
          <cell r="J4" t="str">
            <v xml:space="preserve">kg </v>
          </cell>
          <cell r="K4">
            <v>0.52300000000000002</v>
          </cell>
        </row>
        <row r="5">
          <cell r="A5" t="str">
            <v>5-layer insulated (glass wool) wood panel</v>
          </cell>
          <cell r="B5">
            <v>60</v>
          </cell>
          <cell r="H5" t="str">
            <v>3-layer solid wood panel, PVAc bonded</v>
          </cell>
          <cell r="I5">
            <v>470</v>
          </cell>
          <cell r="J5" t="str">
            <v xml:space="preserve">kg </v>
          </cell>
          <cell r="K5">
            <v>0.52300000000000002</v>
          </cell>
        </row>
        <row r="6">
          <cell r="A6" t="str">
            <v xml:space="preserve">8cm x 12cm timber frame construction with intermediate rock wool insulation </v>
          </cell>
          <cell r="B6">
            <v>60</v>
          </cell>
          <cell r="H6" t="str">
            <v>Glued laminated timber, MF bonded, wet area</v>
          </cell>
          <cell r="I6">
            <v>470</v>
          </cell>
          <cell r="J6" t="str">
            <v xml:space="preserve">kg </v>
          </cell>
          <cell r="K6">
            <v>0.48499999999999999</v>
          </cell>
        </row>
        <row r="7">
          <cell r="B7">
            <v>60</v>
          </cell>
          <cell r="H7" t="str">
            <v>rockwool</v>
          </cell>
          <cell r="I7">
            <v>60</v>
          </cell>
          <cell r="J7" t="str">
            <v xml:space="preserve">kg </v>
          </cell>
          <cell r="K7">
            <v>1.1299999999999999</v>
          </cell>
        </row>
        <row r="8">
          <cell r="A8" t="str">
            <v xml:space="preserve">Adhesive mortar </v>
          </cell>
          <cell r="B8">
            <v>60</v>
          </cell>
          <cell r="H8" t="str">
            <v>Organic construction adhesive/embedding mortar</v>
          </cell>
          <cell r="I8">
            <v>1670</v>
          </cell>
          <cell r="J8" t="str">
            <v xml:space="preserve">kg </v>
          </cell>
          <cell r="K8">
            <v>0.75800000000000001</v>
          </cell>
        </row>
        <row r="9">
          <cell r="A9" t="str">
            <v>Air cavity</v>
          </cell>
        </row>
        <row r="10">
          <cell r="A10" t="str">
            <v>Anhydrite floor</v>
          </cell>
          <cell r="B10">
            <v>60</v>
          </cell>
          <cell r="H10" t="str">
            <v>Underlay anhydrite, 60 mm</v>
          </cell>
          <cell r="I10">
            <v>2000</v>
          </cell>
          <cell r="J10" t="str">
            <v xml:space="preserve">kg </v>
          </cell>
          <cell r="K10">
            <v>8.6999999999999994E-2</v>
          </cell>
        </row>
        <row r="11">
          <cell r="A11" t="str">
            <v>Base plaster</v>
          </cell>
          <cell r="B11">
            <v>60</v>
          </cell>
          <cell r="H11" t="str">
            <v>clay plaster</v>
          </cell>
          <cell r="I11">
            <v>1800</v>
          </cell>
          <cell r="J11" t="str">
            <v xml:space="preserve">kg </v>
          </cell>
          <cell r="K11">
            <v>2.3E-2</v>
          </cell>
        </row>
        <row r="12">
          <cell r="A12" t="str">
            <v>Bitumen sealing</v>
          </cell>
          <cell r="B12">
            <v>60</v>
          </cell>
          <cell r="H12" t="str">
            <v>Bitumen emulsion, 1 coat</v>
          </cell>
          <cell r="I12">
            <v>0.25</v>
          </cell>
          <cell r="J12" t="str">
            <v xml:space="preserve">m2 </v>
          </cell>
          <cell r="K12">
            <v>0.70599999999999996</v>
          </cell>
        </row>
        <row r="13">
          <cell r="A13" t="str">
            <v>Bitumen waterproofing membrane GV2</v>
          </cell>
          <cell r="B13">
            <v>30</v>
          </cell>
          <cell r="H13" t="str">
            <v>hot bitumen</v>
          </cell>
          <cell r="I13">
            <v>1000</v>
          </cell>
          <cell r="J13" t="str">
            <v xml:space="preserve">kg </v>
          </cell>
          <cell r="K13">
            <v>3.06</v>
          </cell>
        </row>
        <row r="14">
          <cell r="A14" t="str">
            <v>Bituminous geomembrane</v>
          </cell>
          <cell r="B14">
            <v>30</v>
          </cell>
          <cell r="H14" t="str">
            <v>hot bitumen</v>
          </cell>
          <cell r="I14">
            <v>1000</v>
          </cell>
          <cell r="J14" t="str">
            <v xml:space="preserve">kg </v>
          </cell>
          <cell r="K14">
            <v>3.06</v>
          </cell>
        </row>
        <row r="15">
          <cell r="A15" t="str">
            <v>Bituminous vapour barrier</v>
          </cell>
          <cell r="B15">
            <v>30</v>
          </cell>
          <cell r="H15" t="str">
            <v>hot bitumen</v>
          </cell>
          <cell r="I15">
            <v>1000</v>
          </cell>
          <cell r="J15" t="str">
            <v xml:space="preserve">kg </v>
          </cell>
          <cell r="K15">
            <v>3.06</v>
          </cell>
        </row>
        <row r="16">
          <cell r="A16" t="str">
            <v>Box beam element with intermediate cellu- lose insulation</v>
          </cell>
        </row>
        <row r="17">
          <cell r="A17" t="str">
            <v>Brickwork</v>
          </cell>
          <cell r="B17">
            <v>60</v>
          </cell>
          <cell r="H17" t="str">
            <v>brick</v>
          </cell>
          <cell r="I17">
            <v>900</v>
          </cell>
          <cell r="J17" t="str">
            <v xml:space="preserve">kg </v>
          </cell>
          <cell r="K17">
            <v>0.25800000000000001</v>
          </cell>
        </row>
        <row r="18">
          <cell r="A18" t="str">
            <v>Brickwork (concrete brick)</v>
          </cell>
          <cell r="B18">
            <v>60</v>
          </cell>
          <cell r="H18" t="str">
            <v>concrete brick</v>
          </cell>
          <cell r="I18">
            <v>2300</v>
          </cell>
          <cell r="J18" t="str">
            <v xml:space="preserve">kg </v>
          </cell>
          <cell r="K18">
            <v>0.217</v>
          </cell>
        </row>
        <row r="19">
          <cell r="A19" t="str">
            <v xml:space="preserve">Cellulose fibres injected  </v>
          </cell>
          <cell r="B19">
            <v>60</v>
          </cell>
          <cell r="H19" t="str">
            <v>cellulose fibers</v>
          </cell>
          <cell r="I19" t="str">
            <v xml:space="preserve">35-60 </v>
          </cell>
          <cell r="J19" t="str">
            <v xml:space="preserve">kg </v>
          </cell>
          <cell r="K19">
            <v>0.25700000000000001</v>
          </cell>
        </row>
        <row r="20">
          <cell r="A20" t="str">
            <v xml:space="preserve">cellulose insulation, timber ratio 6% </v>
          </cell>
          <cell r="B20">
            <v>60</v>
          </cell>
          <cell r="H20" t="str">
            <v>cellulose fibers</v>
          </cell>
          <cell r="I20" t="str">
            <v xml:space="preserve">35-60 </v>
          </cell>
          <cell r="J20" t="str">
            <v xml:space="preserve">kg </v>
          </cell>
          <cell r="K20">
            <v>0.25700000000000001</v>
          </cell>
        </row>
        <row r="22">
          <cell r="A22" t="str">
            <v>Cement cast plaster floor</v>
          </cell>
          <cell r="B22">
            <v>30</v>
          </cell>
          <cell r="H22" t="str">
            <v>Cement subfloor, 85 mm</v>
          </cell>
          <cell r="I22">
            <v>1850</v>
          </cell>
          <cell r="J22" t="str">
            <v xml:space="preserve">kg </v>
          </cell>
          <cell r="K22">
            <v>0.125</v>
          </cell>
        </row>
        <row r="23">
          <cell r="A23" t="str">
            <v>Cement mortar</v>
          </cell>
          <cell r="B23">
            <v>30</v>
          </cell>
          <cell r="H23" t="str">
            <v>Cement subfloor, 85 mm</v>
          </cell>
          <cell r="I23">
            <v>1850</v>
          </cell>
          <cell r="J23" t="str">
            <v xml:space="preserve">kg </v>
          </cell>
          <cell r="K23">
            <v>0.125</v>
          </cell>
        </row>
        <row r="24">
          <cell r="A24" t="str">
            <v>Cement slates</v>
          </cell>
          <cell r="B24">
            <v>30</v>
          </cell>
          <cell r="H24" t="str">
            <v>cement plaster</v>
          </cell>
          <cell r="I24">
            <v>1550</v>
          </cell>
          <cell r="J24" t="str">
            <v xml:space="preserve">kg </v>
          </cell>
          <cell r="K24">
            <v>0.26900000000000002</v>
          </cell>
        </row>
        <row r="25">
          <cell r="A25" t="str">
            <v>Ceramics</v>
          </cell>
          <cell r="B25">
            <v>30</v>
          </cell>
          <cell r="H25" t="str">
            <v>ceramic/stoneware plate</v>
          </cell>
          <cell r="I25">
            <v>2600</v>
          </cell>
          <cell r="J25" t="str">
            <v xml:space="preserve">kg </v>
          </cell>
          <cell r="K25">
            <v>0.77700000000000002</v>
          </cell>
        </row>
        <row r="26">
          <cell r="A26" t="str">
            <v>Cladding of solid Spruce / Fir / Larch</v>
          </cell>
          <cell r="B26">
            <v>30</v>
          </cell>
          <cell r="H26" t="str">
            <v>Solid wood spruce / fir / larch, air dried, planed</v>
          </cell>
          <cell r="I26">
            <v>485</v>
          </cell>
          <cell r="J26" t="str">
            <v xml:space="preserve">kg </v>
          </cell>
          <cell r="K26">
            <v>0.125</v>
          </cell>
        </row>
        <row r="27">
          <cell r="A27" t="str">
            <v xml:space="preserve">Clinker quarter brick </v>
          </cell>
          <cell r="B27">
            <v>60</v>
          </cell>
          <cell r="H27" t="str">
            <v>clay bricks</v>
          </cell>
          <cell r="I27">
            <v>1700</v>
          </cell>
          <cell r="J27" t="str">
            <v xml:space="preserve">kg </v>
          </cell>
          <cell r="K27">
            <v>0.375</v>
          </cell>
        </row>
        <row r="28">
          <cell r="A28" t="str">
            <v xml:space="preserve">Coating + polystyrene (XPS) (30 kg/m³) </v>
          </cell>
          <cell r="B28">
            <v>60</v>
          </cell>
          <cell r="H28" t="str">
            <v>Polystyrene extruded (XPS)</v>
          </cell>
          <cell r="I28">
            <v>30</v>
          </cell>
          <cell r="J28" t="str">
            <v xml:space="preserve">kg </v>
          </cell>
          <cell r="K28">
            <v>14.5</v>
          </cell>
        </row>
        <row r="29">
          <cell r="A29" t="str">
            <v>Concrete 8 / 10 (lean concrete)</v>
          </cell>
          <cell r="B29">
            <v>60</v>
          </cell>
          <cell r="H29" t="str">
            <v>lean concrete (without reinforcement)</v>
          </cell>
          <cell r="I29">
            <v>2150</v>
          </cell>
          <cell r="J29" t="str">
            <v xml:space="preserve">kg </v>
          </cell>
          <cell r="K29">
            <v>5.8999999999999997E-2</v>
          </cell>
        </row>
        <row r="30">
          <cell r="A30" t="str">
            <v>Concrete bond</v>
          </cell>
          <cell r="B30">
            <v>60</v>
          </cell>
          <cell r="H30" t="str">
            <v>concrete brick</v>
          </cell>
          <cell r="I30">
            <v>2300</v>
          </cell>
          <cell r="J30" t="str">
            <v xml:space="preserve">kg </v>
          </cell>
          <cell r="K30">
            <v>0.217</v>
          </cell>
        </row>
        <row r="31">
          <cell r="A31" t="str">
            <v>Concrete C 8 / 10 (lean concrete)</v>
          </cell>
          <cell r="B31">
            <v>60</v>
          </cell>
          <cell r="H31" t="str">
            <v>lean concrete (without reinforcement)</v>
          </cell>
          <cell r="I31">
            <v>2150</v>
          </cell>
          <cell r="J31" t="str">
            <v xml:space="preserve">kg </v>
          </cell>
          <cell r="K31">
            <v>5.8999999999999997E-2</v>
          </cell>
        </row>
        <row r="32">
          <cell r="A32" t="str">
            <v>Concrete floor slab (Fe 80 kg/m³)</v>
          </cell>
          <cell r="B32">
            <v>60</v>
          </cell>
          <cell r="H32" t="str">
            <v>civil engineering concrete (without reinforcement)</v>
          </cell>
          <cell r="I32">
            <v>2350</v>
          </cell>
          <cell r="J32" t="str">
            <v xml:space="preserve">kg </v>
          </cell>
          <cell r="K32">
            <v>1.4E-2</v>
          </cell>
        </row>
        <row r="33">
          <cell r="B33">
            <v>60</v>
          </cell>
          <cell r="H33" t="str">
            <v>reinforcement steel</v>
          </cell>
          <cell r="I33">
            <v>80</v>
          </cell>
          <cell r="J33" t="str">
            <v xml:space="preserve">kg </v>
          </cell>
          <cell r="K33">
            <v>0.68200000000000005</v>
          </cell>
        </row>
        <row r="34">
          <cell r="A34" t="str">
            <v>Concrete slab (FE 80 kg/m³)</v>
          </cell>
          <cell r="B34">
            <v>60</v>
          </cell>
          <cell r="H34" t="str">
            <v>civil engineering concrete (without reinforcement)</v>
          </cell>
          <cell r="I34">
            <v>2350</v>
          </cell>
          <cell r="J34" t="str">
            <v xml:space="preserve">kg </v>
          </cell>
          <cell r="K34">
            <v>1.4E-2</v>
          </cell>
        </row>
        <row r="35">
          <cell r="B35">
            <v>60</v>
          </cell>
          <cell r="H35" t="str">
            <v>reinforcement steel</v>
          </cell>
          <cell r="I35">
            <v>80</v>
          </cell>
          <cell r="J35" t="str">
            <v xml:space="preserve">kg </v>
          </cell>
          <cell r="K35">
            <v>0.68200000000000005</v>
          </cell>
        </row>
        <row r="36">
          <cell r="A36" t="str">
            <v>Concrete slabs</v>
          </cell>
          <cell r="B36">
            <v>60</v>
          </cell>
          <cell r="H36" t="str">
            <v>civil engineering concrete (without reinforcement)</v>
          </cell>
          <cell r="I36">
            <v>2350</v>
          </cell>
          <cell r="J36" t="str">
            <v xml:space="preserve">kg </v>
          </cell>
          <cell r="K36">
            <v>1.4E-2</v>
          </cell>
        </row>
        <row r="37">
          <cell r="B37">
            <v>60</v>
          </cell>
          <cell r="H37" t="str">
            <v>reinforcement steel</v>
          </cell>
          <cell r="I37">
            <v>80</v>
          </cell>
          <cell r="J37" t="str">
            <v xml:space="preserve">kg </v>
          </cell>
          <cell r="K37">
            <v>0.68200000000000005</v>
          </cell>
        </row>
        <row r="38">
          <cell r="A38" t="str">
            <v>Concrete wall (FE 60 kg/m³)</v>
          </cell>
          <cell r="B38">
            <v>60</v>
          </cell>
          <cell r="H38" t="str">
            <v>civil engineering concrete (without reinforcement)</v>
          </cell>
          <cell r="I38">
            <v>2350</v>
          </cell>
          <cell r="J38" t="str">
            <v xml:space="preserve">kg </v>
          </cell>
          <cell r="K38">
            <v>1.4E-2</v>
          </cell>
        </row>
        <row r="39">
          <cell r="B39">
            <v>60</v>
          </cell>
          <cell r="H39" t="str">
            <v>reinforcement steel</v>
          </cell>
          <cell r="I39">
            <v>80</v>
          </cell>
          <cell r="J39" t="str">
            <v xml:space="preserve">kg </v>
          </cell>
          <cell r="K39">
            <v>0.68200000000000005</v>
          </cell>
        </row>
        <row r="40">
          <cell r="A40" t="str">
            <v>Concrete wall (FE 80 kg/m³)</v>
          </cell>
          <cell r="B40">
            <v>60</v>
          </cell>
          <cell r="H40" t="str">
            <v>civil engineering concrete (without reinforcement)</v>
          </cell>
          <cell r="I40">
            <v>2350</v>
          </cell>
          <cell r="J40" t="str">
            <v xml:space="preserve">kg </v>
          </cell>
          <cell r="K40">
            <v>1.4E-2</v>
          </cell>
        </row>
        <row r="41">
          <cell r="B41">
            <v>60</v>
          </cell>
          <cell r="H41" t="str">
            <v>reinforcement steel</v>
          </cell>
          <cell r="I41">
            <v>80</v>
          </cell>
          <cell r="J41" t="str">
            <v xml:space="preserve">kg </v>
          </cell>
          <cell r="K41">
            <v>0.68200000000000005</v>
          </cell>
        </row>
        <row r="42">
          <cell r="A42" t="str">
            <v>Drainage slab (poor concrete)</v>
          </cell>
          <cell r="B42">
            <v>30</v>
          </cell>
          <cell r="H42" t="str">
            <v>lean concrete (without reinforcement)</v>
          </cell>
          <cell r="I42">
            <v>2150</v>
          </cell>
          <cell r="J42" t="str">
            <v xml:space="preserve">kg </v>
          </cell>
          <cell r="K42">
            <v>5.8999999999999997E-2</v>
          </cell>
        </row>
        <row r="43">
          <cell r="A43" t="str">
            <v>Edge-glued timber floor</v>
          </cell>
          <cell r="B43">
            <v>60</v>
          </cell>
          <cell r="H43" t="str">
            <v>Glued laminated timber, UF bonded, dry area</v>
          </cell>
          <cell r="I43">
            <v>470</v>
          </cell>
          <cell r="J43" t="str">
            <v xml:space="preserve">kg </v>
          </cell>
          <cell r="K43">
            <v>0.44600000000000001</v>
          </cell>
        </row>
        <row r="44">
          <cell r="A44" t="str">
            <v>Expanded polystyrene (EPS) (15 kg/m³)</v>
          </cell>
          <cell r="B44">
            <v>30</v>
          </cell>
          <cell r="H44" t="str">
            <v>Expanded polystyrene (EPS)</v>
          </cell>
          <cell r="I44">
            <v>15</v>
          </cell>
          <cell r="J44" t="str">
            <v xml:space="preserve">kg </v>
          </cell>
          <cell r="K44">
            <v>7.64</v>
          </cell>
        </row>
        <row r="45">
          <cell r="A45" t="str">
            <v>Expanded polystyrene (EPS) (30 kg/m³)</v>
          </cell>
          <cell r="B45">
            <v>30</v>
          </cell>
          <cell r="H45" t="str">
            <v>Expanded polystyrene (EPS)</v>
          </cell>
          <cell r="I45">
            <v>30</v>
          </cell>
          <cell r="J45" t="str">
            <v xml:space="preserve">kg </v>
          </cell>
          <cell r="K45">
            <v>7.64</v>
          </cell>
        </row>
        <row r="46">
          <cell r="A46" t="str">
            <v>Expanded polystyrene (EPS) (35 kg/m³)</v>
          </cell>
          <cell r="B46">
            <v>30</v>
          </cell>
          <cell r="H46" t="str">
            <v>Expanded polystyrene (EPS)</v>
          </cell>
          <cell r="I46">
            <v>35</v>
          </cell>
          <cell r="J46" t="str">
            <v xml:space="preserve">kg </v>
          </cell>
          <cell r="K46">
            <v>7.64</v>
          </cell>
        </row>
        <row r="47">
          <cell r="A47" t="str">
            <v>Extruded polystyrene (XPS) (30 kg/m³)</v>
          </cell>
          <cell r="B47">
            <v>30</v>
          </cell>
          <cell r="H47" t="str">
            <v>Polystyrene extruded (XPS)</v>
          </cell>
          <cell r="I47">
            <v>30</v>
          </cell>
          <cell r="J47" t="str">
            <v xml:space="preserve">kg </v>
          </cell>
          <cell r="K47">
            <v>14.5</v>
          </cell>
        </row>
        <row r="48">
          <cell r="A48" t="str">
            <v>Extruded polystyrene (XPS) (35 kg/m³)</v>
          </cell>
          <cell r="B48">
            <v>30</v>
          </cell>
          <cell r="H48" t="str">
            <v>Polystyrene extruded (XPS)</v>
          </cell>
          <cell r="I48">
            <v>35</v>
          </cell>
          <cell r="J48" t="str">
            <v xml:space="preserve">kg </v>
          </cell>
          <cell r="K48">
            <v>14.5</v>
          </cell>
        </row>
        <row r="49">
          <cell r="A49" t="str">
            <v>Fibre board</v>
          </cell>
          <cell r="B49">
            <v>30</v>
          </cell>
          <cell r="H49" t="str">
            <v>Medium density fibreboard (MDF), UF bonded</v>
          </cell>
          <cell r="I49">
            <v>685</v>
          </cell>
          <cell r="J49" t="str">
            <v xml:space="preserve">kg </v>
          </cell>
          <cell r="K49">
            <v>1.04</v>
          </cell>
        </row>
        <row r="50">
          <cell r="H50" t="str">
            <v>rockwool</v>
          </cell>
          <cell r="I50">
            <v>60</v>
          </cell>
          <cell r="J50" t="str">
            <v xml:space="preserve">kg </v>
          </cell>
          <cell r="K50">
            <v>1.1299999999999999</v>
          </cell>
        </row>
        <row r="51">
          <cell r="A51" t="str">
            <v xml:space="preserve">Fibre board Polypropylene sheet </v>
          </cell>
          <cell r="B51">
            <v>30</v>
          </cell>
          <cell r="H51" t="str">
            <v>Polypropylene (PP)</v>
          </cell>
          <cell r="I51">
            <v>910</v>
          </cell>
          <cell r="J51" t="str">
            <v xml:space="preserve">kg </v>
          </cell>
          <cell r="K51">
            <v>5.43</v>
          </cell>
        </row>
        <row r="52">
          <cell r="A52" t="str">
            <v>Fibre board soft</v>
          </cell>
          <cell r="B52">
            <v>30</v>
          </cell>
          <cell r="H52" t="str">
            <v>Medium density fibreboard (MDF), UF bonded</v>
          </cell>
          <cell r="I52">
            <v>685</v>
          </cell>
          <cell r="J52" t="str">
            <v xml:space="preserve">kg </v>
          </cell>
          <cell r="K52">
            <v>1.04</v>
          </cell>
        </row>
        <row r="53">
          <cell r="A53" t="str">
            <v>Fibre board, emission-free ("Living board")</v>
          </cell>
          <cell r="B53">
            <v>30</v>
          </cell>
          <cell r="H53" t="str">
            <v>Medium density fibreboard (MDF), UF bonded</v>
          </cell>
          <cell r="I53">
            <v>685</v>
          </cell>
          <cell r="J53" t="str">
            <v xml:space="preserve">kg </v>
          </cell>
          <cell r="K53">
            <v>1.04</v>
          </cell>
        </row>
        <row r="54">
          <cell r="A54" t="str">
            <v>Fibre cement board</v>
          </cell>
          <cell r="B54">
            <v>30</v>
          </cell>
          <cell r="H54" t="str">
            <v>Medium density fibreboard (MDF), UF bonded</v>
          </cell>
          <cell r="I54">
            <v>685</v>
          </cell>
          <cell r="J54" t="str">
            <v xml:space="preserve">kg </v>
          </cell>
          <cell r="K54">
            <v>1.04</v>
          </cell>
        </row>
        <row r="55">
          <cell r="A55" t="str">
            <v>Fibre cement facing tile</v>
          </cell>
          <cell r="B55">
            <v>30</v>
          </cell>
          <cell r="H55" t="str">
            <v>Medium density fibreboard (MDF), UF bonded</v>
          </cell>
          <cell r="I55">
            <v>685</v>
          </cell>
          <cell r="J55" t="str">
            <v xml:space="preserve">kg </v>
          </cell>
          <cell r="K55">
            <v>1.04</v>
          </cell>
        </row>
        <row r="56">
          <cell r="A56" t="str">
            <v>Fibre cement roof slate</v>
          </cell>
          <cell r="B56">
            <v>30</v>
          </cell>
          <cell r="H56" t="str">
            <v>Medium density fibreboard (MDF), UF bonded</v>
          </cell>
          <cell r="I56">
            <v>685</v>
          </cell>
          <cell r="J56" t="str">
            <v xml:space="preserve">kg </v>
          </cell>
          <cell r="K56">
            <v>1.04</v>
          </cell>
        </row>
        <row r="57">
          <cell r="A57" t="str">
            <v>Flagstone in a bed of crushed stones</v>
          </cell>
          <cell r="B57">
            <v>60</v>
          </cell>
          <cell r="H57" t="str">
            <v>cement stone</v>
          </cell>
          <cell r="I57">
            <v>1700</v>
          </cell>
          <cell r="J57" t="str">
            <v xml:space="preserve">kg </v>
          </cell>
          <cell r="K57">
            <v>0.129</v>
          </cell>
        </row>
        <row r="58">
          <cell r="A58" t="str">
            <v>Flagstones</v>
          </cell>
          <cell r="B58">
            <v>60</v>
          </cell>
          <cell r="H58" t="str">
            <v>cement stone</v>
          </cell>
          <cell r="I58">
            <v>1700</v>
          </cell>
          <cell r="J58" t="str">
            <v xml:space="preserve">kg </v>
          </cell>
          <cell r="K58">
            <v>0.129</v>
          </cell>
        </row>
        <row r="59">
          <cell r="A59" t="str">
            <v>Floor slab element of plywood</v>
          </cell>
          <cell r="B59">
            <v>60</v>
          </cell>
          <cell r="H59" t="str">
            <v>'plywood production' (kilogram, RER, None)</v>
          </cell>
          <cell r="I59">
            <v>500</v>
          </cell>
          <cell r="J59" t="str">
            <v xml:space="preserve">kg </v>
          </cell>
          <cell r="K59">
            <v>0.17</v>
          </cell>
        </row>
        <row r="60">
          <cell r="A60" t="str">
            <v>Floor slab element of plywood filled with crushed stones</v>
          </cell>
          <cell r="B60">
            <v>60</v>
          </cell>
          <cell r="H60" t="str">
            <v>'plywood production' (kilogram, RER, None)</v>
          </cell>
          <cell r="I60">
            <v>500</v>
          </cell>
          <cell r="J60" t="str">
            <v xml:space="preserve">kg </v>
          </cell>
          <cell r="K60">
            <v>0.17</v>
          </cell>
        </row>
        <row r="61">
          <cell r="A61" t="str">
            <v>Floor slab element of plywood with intermediate rock wool insulation</v>
          </cell>
          <cell r="B61">
            <v>60</v>
          </cell>
          <cell r="H61" t="str">
            <v>'plywood production' (kilogram, RER, None)</v>
          </cell>
          <cell r="I61">
            <v>500</v>
          </cell>
          <cell r="J61" t="str">
            <v xml:space="preserve">kg </v>
          </cell>
          <cell r="K61">
            <v>0.17</v>
          </cell>
        </row>
        <row r="63">
          <cell r="A63" t="str">
            <v>Flooring of polyurethane (PU)</v>
          </cell>
          <cell r="B63">
            <v>60</v>
          </cell>
          <cell r="H63" t="str">
            <v>Polyurethane (PUR/PIR)</v>
          </cell>
          <cell r="I63">
            <v>30</v>
          </cell>
          <cell r="J63" t="str">
            <v xml:space="preserve">kg </v>
          </cell>
          <cell r="K63">
            <v>7.52</v>
          </cell>
        </row>
        <row r="64">
          <cell r="A64" t="str">
            <v>Foam glass</v>
          </cell>
          <cell r="B64">
            <v>60</v>
          </cell>
          <cell r="H64" t="str">
            <v>foam glass</v>
          </cell>
          <cell r="I64" t="str">
            <v xml:space="preserve">100-165 </v>
          </cell>
          <cell r="J64" t="str">
            <v xml:space="preserve">kg </v>
          </cell>
          <cell r="K64">
            <v>1.17</v>
          </cell>
        </row>
        <row r="65">
          <cell r="A65" t="str">
            <v>Galvanized sheet steel</v>
          </cell>
          <cell r="B65">
            <v>60</v>
          </cell>
          <cell r="H65" t="str">
            <v>Galvanized steel sheet</v>
          </cell>
          <cell r="I65">
            <v>7850</v>
          </cell>
          <cell r="J65" t="str">
            <v xml:space="preserve">kg </v>
          </cell>
          <cell r="K65">
            <v>3.51</v>
          </cell>
        </row>
        <row r="66">
          <cell r="A66" t="str">
            <v xml:space="preserve">Glass wool mat </v>
          </cell>
          <cell r="B66">
            <v>60</v>
          </cell>
          <cell r="H66" t="str">
            <v>glass wool</v>
          </cell>
          <cell r="I66">
            <v>50</v>
          </cell>
          <cell r="J66" t="str">
            <v xml:space="preserve">kg </v>
          </cell>
          <cell r="K66">
            <v>1.1299999999999999</v>
          </cell>
        </row>
        <row r="67">
          <cell r="A67" t="str">
            <v>Glass wool mat (30 kg/m³)</v>
          </cell>
          <cell r="B67">
            <v>60</v>
          </cell>
          <cell r="H67" t="str">
            <v>glass wool</v>
          </cell>
          <cell r="I67">
            <v>30</v>
          </cell>
          <cell r="J67" t="str">
            <v xml:space="preserve">kg </v>
          </cell>
          <cell r="K67">
            <v>1.1299999999999999</v>
          </cell>
        </row>
        <row r="68">
          <cell r="A68" t="str">
            <v xml:space="preserve">Glued laminated timber frame construction with intermediate rock wool (60 kg/m³) </v>
          </cell>
          <cell r="B68">
            <v>30</v>
          </cell>
          <cell r="H68" t="str">
            <v>Glued laminated timber, UF bonded, dry area</v>
          </cell>
          <cell r="I68">
            <v>470</v>
          </cell>
          <cell r="J68" t="str">
            <v xml:space="preserve">kg </v>
          </cell>
          <cell r="K68">
            <v>0.44600000000000001</v>
          </cell>
        </row>
        <row r="69">
          <cell r="A69" t="str">
            <v xml:space="preserve">Gradient insulation EPS 40-140 mm </v>
          </cell>
        </row>
        <row r="70">
          <cell r="A70" t="str">
            <v>Granite floor slabs (mottled and brush-finished) in mortar bedding</v>
          </cell>
          <cell r="B70">
            <v>60</v>
          </cell>
          <cell r="H70" t="str">
            <v>Ground natural stone slab, 15 mm</v>
          </cell>
          <cell r="I70">
            <v>2700</v>
          </cell>
          <cell r="J70" t="str">
            <v xml:space="preserve">kg </v>
          </cell>
          <cell r="K70">
            <v>0.39999999999999997</v>
          </cell>
        </row>
        <row r="71">
          <cell r="A71" t="str">
            <v>Gravel</v>
          </cell>
          <cell r="B71">
            <v>60</v>
          </cell>
          <cell r="H71" t="str">
            <v>broken gravel</v>
          </cell>
          <cell r="I71">
            <v>2000</v>
          </cell>
          <cell r="J71" t="str">
            <v xml:space="preserve">kg </v>
          </cell>
          <cell r="K71">
            <v>1.2999999999999999E-2</v>
          </cell>
        </row>
        <row r="72">
          <cell r="A72" t="str">
            <v>Gravel Non-woven filter (PE)</v>
          </cell>
        </row>
        <row r="73">
          <cell r="A73" t="str">
            <v>Gypsum fibre board</v>
          </cell>
          <cell r="B73">
            <v>60</v>
          </cell>
          <cell r="H73" t="str">
            <v>gypsum fiber board</v>
          </cell>
          <cell r="I73">
            <v>1200</v>
          </cell>
          <cell r="J73" t="str">
            <v xml:space="preserve">kg </v>
          </cell>
          <cell r="K73">
            <v>0.53700000000000003</v>
          </cell>
        </row>
        <row r="74">
          <cell r="A74" t="str">
            <v xml:space="preserve">Gypsum fibre board screed (Fermacell) </v>
          </cell>
          <cell r="B74">
            <v>60</v>
          </cell>
          <cell r="H74" t="str">
            <v>gypsum fiber board</v>
          </cell>
          <cell r="I74">
            <v>1200</v>
          </cell>
          <cell r="J74" t="str">
            <v xml:space="preserve">kg </v>
          </cell>
          <cell r="K74">
            <v>0.53700000000000003</v>
          </cell>
        </row>
        <row r="75">
          <cell r="A75" t="str">
            <v>Gypsum plaster</v>
          </cell>
          <cell r="B75">
            <v>30</v>
          </cell>
          <cell r="H75" t="str">
            <v>gypsum-lime plaster</v>
          </cell>
          <cell r="I75">
            <v>925</v>
          </cell>
          <cell r="J75" t="str">
            <v xml:space="preserve">kg </v>
          </cell>
          <cell r="K75">
            <v>0.155</v>
          </cell>
        </row>
        <row r="76">
          <cell r="A76" t="str">
            <v>Gypsum plaster board</v>
          </cell>
          <cell r="B76">
            <v>30</v>
          </cell>
          <cell r="H76" t="str">
            <v>gypsum-lime plaster</v>
          </cell>
          <cell r="I76">
            <v>925</v>
          </cell>
          <cell r="J76" t="str">
            <v xml:space="preserve">kg </v>
          </cell>
          <cell r="K76">
            <v>0.155</v>
          </cell>
        </row>
        <row r="77">
          <cell r="A77" t="str">
            <v xml:space="preserve">Gypsum plaster board 12cm x 17.5cm </v>
          </cell>
          <cell r="B77">
            <v>30</v>
          </cell>
          <cell r="H77" t="str">
            <v>gypsum-lime plaster</v>
          </cell>
          <cell r="I77">
            <v>925</v>
          </cell>
          <cell r="J77" t="str">
            <v xml:space="preserve">kg </v>
          </cell>
          <cell r="K77">
            <v>0.155</v>
          </cell>
        </row>
        <row r="78">
          <cell r="A78" t="str">
            <v>(White) gypsum plaster, painted</v>
          </cell>
          <cell r="B78">
            <v>30</v>
          </cell>
          <cell r="H78" t="str">
            <v>gypsum/white plaster</v>
          </cell>
          <cell r="I78">
            <v>1100</v>
          </cell>
          <cell r="J78" t="str">
            <v xml:space="preserve">kg </v>
          </cell>
          <cell r="K78">
            <v>0.14699999999999999</v>
          </cell>
        </row>
        <row r="79">
          <cell r="A79" t="str">
            <v>Hard fibre board</v>
          </cell>
          <cell r="B79">
            <v>30</v>
          </cell>
          <cell r="H79" t="str">
            <v>Medium density fibreboard (MDF), UF bonded</v>
          </cell>
          <cell r="I79">
            <v>685</v>
          </cell>
          <cell r="J79" t="str">
            <v xml:space="preserve">kg </v>
          </cell>
          <cell r="K79">
            <v>1.04</v>
          </cell>
        </row>
        <row r="80">
          <cell r="A80" t="str">
            <v>Insulating fibre board</v>
          </cell>
          <cell r="B80">
            <v>30</v>
          </cell>
          <cell r="H80" t="str">
            <v>Medium density fibreboard (MDF), UF bonded</v>
          </cell>
          <cell r="I80">
            <v>685</v>
          </cell>
          <cell r="J80" t="str">
            <v xml:space="preserve">kg </v>
          </cell>
          <cell r="K80">
            <v>1.04</v>
          </cell>
        </row>
        <row r="81">
          <cell r="A81" t="str">
            <v>insulation (glass wool) (30 kg/m³)</v>
          </cell>
          <cell r="B81">
            <v>60</v>
          </cell>
          <cell r="H81" t="str">
            <v>glass wool</v>
          </cell>
          <cell r="I81">
            <v>30</v>
          </cell>
          <cell r="J81" t="str">
            <v xml:space="preserve">kg </v>
          </cell>
          <cell r="K81">
            <v>1.1299999999999999</v>
          </cell>
        </row>
        <row r="82">
          <cell r="A82" t="str">
            <v>Insulation (recycled glass foam fill)</v>
          </cell>
          <cell r="B82">
            <v>60</v>
          </cell>
          <cell r="H82" t="str">
            <v>foam glass gravel</v>
          </cell>
          <cell r="I82">
            <v>150</v>
          </cell>
          <cell r="J82" t="str">
            <v xml:space="preserve">kg </v>
          </cell>
          <cell r="K82">
            <v>0.155</v>
          </cell>
        </row>
        <row r="83">
          <cell r="A83" t="str">
            <v>Insulation of Polyurethane (PU)</v>
          </cell>
          <cell r="B83">
            <v>30</v>
          </cell>
          <cell r="H83" t="str">
            <v>Polyurethane (PUR/PIR)</v>
          </cell>
          <cell r="I83">
            <v>30</v>
          </cell>
          <cell r="J83" t="str">
            <v xml:space="preserve">kg </v>
          </cell>
          <cell r="K83">
            <v>7.52</v>
          </cell>
        </row>
        <row r="84">
          <cell r="A84" t="str">
            <v>Large scale timber board (GFP)</v>
          </cell>
        </row>
        <row r="85">
          <cell r="A85" t="str">
            <v>Lean concrete</v>
          </cell>
          <cell r="B85">
            <v>60</v>
          </cell>
          <cell r="H85" t="str">
            <v>lean concrete (without reinforcement)</v>
          </cell>
          <cell r="I85">
            <v>2150</v>
          </cell>
          <cell r="J85" t="str">
            <v xml:space="preserve">kg </v>
          </cell>
          <cell r="K85">
            <v>5.8999999999999997E-2</v>
          </cell>
        </row>
        <row r="86">
          <cell r="A86" t="str">
            <v>Lime plaster</v>
          </cell>
          <cell r="B86">
            <v>60</v>
          </cell>
          <cell r="H86" t="str">
            <v>Lime-cement/cement-lime plaster</v>
          </cell>
          <cell r="I86">
            <v>1550</v>
          </cell>
          <cell r="J86" t="str">
            <v xml:space="preserve">kg </v>
          </cell>
          <cell r="K86">
            <v>0.247</v>
          </cell>
        </row>
        <row r="87">
          <cell r="A87" t="str">
            <v>Linoleum</v>
          </cell>
          <cell r="B87">
            <v>60</v>
          </cell>
          <cell r="H87" t="str">
            <v>Linoleum, 2.5mm</v>
          </cell>
          <cell r="I87">
            <v>2.9</v>
          </cell>
          <cell r="J87" t="str">
            <v xml:space="preserve">m2 </v>
          </cell>
          <cell r="K87">
            <v>6.36</v>
          </cell>
        </row>
        <row r="88">
          <cell r="A88" t="str">
            <v>Log wood panel with 0.26 m rock wool</v>
          </cell>
          <cell r="B88">
            <v>30</v>
          </cell>
          <cell r="H88" t="str">
            <v>Glued laminated timber, UF bonded, dry area</v>
          </cell>
          <cell r="I88">
            <v>470</v>
          </cell>
          <cell r="J88" t="str">
            <v xml:space="preserve">kg </v>
          </cell>
          <cell r="K88">
            <v>0.44600000000000001</v>
          </cell>
        </row>
        <row r="89">
          <cell r="B89">
            <v>30</v>
          </cell>
          <cell r="H89" t="str">
            <v>rockwool</v>
          </cell>
          <cell r="I89">
            <v>60</v>
          </cell>
          <cell r="J89" t="str">
            <v xml:space="preserve">kg </v>
          </cell>
          <cell r="K89">
            <v>1.1299999999999999</v>
          </cell>
        </row>
        <row r="90">
          <cell r="A90" t="str">
            <v xml:space="preserve">Log wood panel with 6 cm insulation (glass wool) (30 kg/m³) </v>
          </cell>
          <cell r="B90">
            <v>30</v>
          </cell>
          <cell r="H90" t="str">
            <v>Glued laminated timber, UF bonded, dry area</v>
          </cell>
          <cell r="I90">
            <v>470</v>
          </cell>
          <cell r="J90" t="str">
            <v xml:space="preserve">kg </v>
          </cell>
          <cell r="K90">
            <v>0.44600000000000001</v>
          </cell>
        </row>
        <row r="91">
          <cell r="B91">
            <v>30</v>
          </cell>
          <cell r="H91" t="str">
            <v>rockwool</v>
          </cell>
          <cell r="I91">
            <v>60</v>
          </cell>
          <cell r="J91" t="str">
            <v xml:space="preserve">kg </v>
          </cell>
          <cell r="K91">
            <v>1.1299999999999999</v>
          </cell>
        </row>
        <row r="92">
          <cell r="A92" t="str">
            <v>Masonry-BN (standard brick)</v>
          </cell>
          <cell r="B92">
            <v>60</v>
          </cell>
          <cell r="H92" t="str">
            <v>brick</v>
          </cell>
          <cell r="I92">
            <v>900</v>
          </cell>
          <cell r="J92" t="str">
            <v xml:space="preserve">kg </v>
          </cell>
          <cell r="K92">
            <v>0.25800000000000001</v>
          </cell>
        </row>
        <row r="93">
          <cell r="A93" t="str">
            <v>Mastic asphalt</v>
          </cell>
          <cell r="B93">
            <v>60</v>
          </cell>
          <cell r="H93" t="str">
            <v>Mastic asphalt, 27.5 mm</v>
          </cell>
          <cell r="I93">
            <v>63.3</v>
          </cell>
          <cell r="J93" t="str">
            <v xml:space="preserve">m2 </v>
          </cell>
          <cell r="K93">
            <v>14.1</v>
          </cell>
        </row>
        <row r="94">
          <cell r="A94" t="str">
            <v>Medium density fibre board (DWD)</v>
          </cell>
          <cell r="B94">
            <v>60</v>
          </cell>
          <cell r="H94" t="str">
            <v>Medium density fibreboard (MDF), UF bonded</v>
          </cell>
          <cell r="I94">
            <v>685</v>
          </cell>
          <cell r="J94" t="str">
            <v xml:space="preserve">kg </v>
          </cell>
          <cell r="K94">
            <v>1.04</v>
          </cell>
        </row>
        <row r="95">
          <cell r="A95" t="str">
            <v xml:space="preserve">Metal frame construction </v>
          </cell>
        </row>
        <row r="96">
          <cell r="A96" t="str">
            <v>Metal frame construction with intermediate rock wool insulation</v>
          </cell>
          <cell r="B96">
            <v>60</v>
          </cell>
          <cell r="H96" t="str">
            <v>rockwool</v>
          </cell>
          <cell r="I96" t="str">
            <v xml:space="preserve">32-160 </v>
          </cell>
          <cell r="J96" t="str">
            <v xml:space="preserve">kg </v>
          </cell>
          <cell r="K96">
            <v>1.1299999999999999</v>
          </cell>
        </row>
        <row r="97">
          <cell r="A97" t="str">
            <v>Metal frame construction with rock wool insulation</v>
          </cell>
          <cell r="B97">
            <v>60</v>
          </cell>
          <cell r="H97" t="str">
            <v>rockwool</v>
          </cell>
          <cell r="I97" t="str">
            <v xml:space="preserve">32-160 </v>
          </cell>
          <cell r="J97" t="str">
            <v xml:space="preserve">kg </v>
          </cell>
          <cell r="K97">
            <v>1.1299999999999999</v>
          </cell>
        </row>
        <row r="98">
          <cell r="A98" t="str">
            <v>Metal sheets</v>
          </cell>
        </row>
        <row r="99">
          <cell r="A99" t="str">
            <v xml:space="preserve">Metal stud construction with intermediate rock wool insulation </v>
          </cell>
          <cell r="B99">
            <v>60</v>
          </cell>
          <cell r="H99" t="str">
            <v>rockwool</v>
          </cell>
          <cell r="I99" t="str">
            <v xml:space="preserve">32-160 </v>
          </cell>
          <cell r="J99" t="str">
            <v xml:space="preserve">kg </v>
          </cell>
          <cell r="K99">
            <v>1.1299999999999999</v>
          </cell>
        </row>
        <row r="100">
          <cell r="A100" t="str">
            <v>Metal, glass insert</v>
          </cell>
          <cell r="H100" t="str">
            <v>Exterior door, wood, glass insert</v>
          </cell>
          <cell r="I100" t="str">
            <v xml:space="preserve">- </v>
          </cell>
          <cell r="J100" t="str">
            <v xml:space="preserve">m2 </v>
          </cell>
          <cell r="K100">
            <v>97.7</v>
          </cell>
        </row>
        <row r="101">
          <cell r="A101" t="str">
            <v>Mineral fibre board</v>
          </cell>
        </row>
        <row r="102">
          <cell r="A102" t="str">
            <v>Mineral plaster</v>
          </cell>
          <cell r="B102">
            <v>60</v>
          </cell>
          <cell r="H102" t="str">
            <v>Light plaster mineral</v>
          </cell>
          <cell r="I102">
            <v>1000</v>
          </cell>
          <cell r="J102" t="str">
            <v xml:space="preserve">kg </v>
          </cell>
          <cell r="K102">
            <v>0.36599999999999999</v>
          </cell>
        </row>
        <row r="103">
          <cell r="A103" t="str">
            <v>Natural stone plates</v>
          </cell>
          <cell r="B103">
            <v>60</v>
          </cell>
          <cell r="H103" t="str">
            <v>Ground natural stone slab, 15 mm</v>
          </cell>
          <cell r="I103">
            <v>2700</v>
          </cell>
          <cell r="J103" t="str">
            <v xml:space="preserve">kg </v>
          </cell>
          <cell r="K103">
            <v>0.39999999999999997</v>
          </cell>
        </row>
        <row r="104">
          <cell r="A104" t="str">
            <v>Non-woven filter (PE)</v>
          </cell>
          <cell r="B104">
            <v>30</v>
          </cell>
          <cell r="H104" t="str">
            <v>Polyethylene fleece (PE)</v>
          </cell>
          <cell r="I104">
            <v>920</v>
          </cell>
          <cell r="J104" t="str">
            <v xml:space="preserve">kg </v>
          </cell>
          <cell r="K104">
            <v>3.0895000000000001</v>
          </cell>
        </row>
        <row r="105">
          <cell r="A105" t="str">
            <v>Non-woven filter (PE) and drainage layer</v>
          </cell>
          <cell r="B105">
            <v>30</v>
          </cell>
          <cell r="H105" t="str">
            <v>Polyethylene fleece (PE)</v>
          </cell>
          <cell r="I105">
            <v>920</v>
          </cell>
          <cell r="J105" t="str">
            <v xml:space="preserve">kg </v>
          </cell>
          <cell r="K105">
            <v>3.0895000000000001</v>
          </cell>
        </row>
        <row r="106">
          <cell r="A106" t="str">
            <v>Non-woven polyethylene (PE)</v>
          </cell>
          <cell r="B106">
            <v>30</v>
          </cell>
          <cell r="H106" t="str">
            <v>Polyethylene fleece (PE)</v>
          </cell>
          <cell r="I106">
            <v>920</v>
          </cell>
          <cell r="J106" t="str">
            <v xml:space="preserve">kg </v>
          </cell>
          <cell r="K106">
            <v>3.0895000000000001</v>
          </cell>
        </row>
        <row r="107">
          <cell r="A107" t="str">
            <v>Oriented Strand Board (OSB)</v>
          </cell>
          <cell r="B107">
            <v>60</v>
          </cell>
          <cell r="H107" t="str">
            <v>OSB panel, PF bonded, wet area</v>
          </cell>
          <cell r="I107">
            <v>605</v>
          </cell>
          <cell r="J107" t="str">
            <v xml:space="preserve">kg </v>
          </cell>
          <cell r="K107">
            <v>0.61399999999999999</v>
          </cell>
        </row>
        <row r="108">
          <cell r="A108" t="str">
            <v>Particle board, emission-free ("Living board")</v>
          </cell>
        </row>
        <row r="109">
          <cell r="A109" t="str">
            <v>Permeable fibre board (DHF)</v>
          </cell>
        </row>
        <row r="110">
          <cell r="A110" t="str">
            <v>Phenolic foam (PF) (15 kg/m³)</v>
          </cell>
          <cell r="B110">
            <v>60</v>
          </cell>
          <cell r="H110" t="str">
            <v>phenolic resin (PF)</v>
          </cell>
          <cell r="I110">
            <v>40</v>
          </cell>
          <cell r="J110" t="str">
            <v xml:space="preserve">kg </v>
          </cell>
          <cell r="K110">
            <v>6.23</v>
          </cell>
        </row>
        <row r="111">
          <cell r="A111" t="str">
            <v>Polypropylene fleece (PP)</v>
          </cell>
          <cell r="B111">
            <v>60</v>
          </cell>
          <cell r="H111" t="str">
            <v>Polypropylene (PP)</v>
          </cell>
          <cell r="I111">
            <v>910</v>
          </cell>
          <cell r="J111" t="str">
            <v xml:space="preserve">kg </v>
          </cell>
          <cell r="K111">
            <v>5.43</v>
          </cell>
        </row>
        <row r="112">
          <cell r="A112" t="str">
            <v>Polyurethane (PUR / PIR) (30 kg/m³)</v>
          </cell>
          <cell r="B112">
            <v>30</v>
          </cell>
          <cell r="H112" t="str">
            <v>'polyurethane production, flexible foam, MDI-based' (kilogram, RoW, None)</v>
          </cell>
          <cell r="I112">
            <v>30</v>
          </cell>
          <cell r="J112" t="str">
            <v xml:space="preserve">kg </v>
          </cell>
          <cell r="K112">
            <v>5.32</v>
          </cell>
        </row>
        <row r="113">
          <cell r="A113" t="str">
            <v>Polyurethane foam (PU) (30 kg/m³)</v>
          </cell>
          <cell r="B113">
            <v>30</v>
          </cell>
          <cell r="H113" t="str">
            <v>'polyurethane production, flexible foam, MDI-based' (kilogram, RoW, None)</v>
          </cell>
          <cell r="I113">
            <v>30</v>
          </cell>
          <cell r="J113" t="str">
            <v xml:space="preserve">kg </v>
          </cell>
          <cell r="K113">
            <v>5.32</v>
          </cell>
        </row>
        <row r="114">
          <cell r="A114" t="str">
            <v>Poor concrete</v>
          </cell>
          <cell r="B114">
            <v>60</v>
          </cell>
          <cell r="H114" t="str">
            <v>lean concrete (without reinforcement)</v>
          </cell>
          <cell r="I114">
            <v>2150</v>
          </cell>
          <cell r="J114" t="str">
            <v xml:space="preserve">kg </v>
          </cell>
          <cell r="K114">
            <v>5.8999999999999997E-2</v>
          </cell>
        </row>
        <row r="115">
          <cell r="A115" t="str">
            <v>Protective drainage layer made of PE</v>
          </cell>
          <cell r="B115">
            <v>60</v>
          </cell>
          <cell r="H115" t="str">
            <v>Polyethylene fleece (PE)</v>
          </cell>
          <cell r="I115">
            <v>920</v>
          </cell>
          <cell r="J115" t="str">
            <v xml:space="preserve">kg </v>
          </cell>
          <cell r="K115">
            <v>3.0895000000000001</v>
          </cell>
        </row>
        <row r="116">
          <cell r="A116" t="str">
            <v>Protective Layer (PE)</v>
          </cell>
          <cell r="B116">
            <v>60</v>
          </cell>
          <cell r="H116" t="str">
            <v>Polyethylene fleece (PE)</v>
          </cell>
          <cell r="I116">
            <v>920</v>
          </cell>
          <cell r="J116" t="str">
            <v xml:space="preserve">kg </v>
          </cell>
          <cell r="K116">
            <v>3.0895000000000001</v>
          </cell>
        </row>
        <row r="117">
          <cell r="A117" t="str">
            <v>Protective sheet of rubber granulate</v>
          </cell>
          <cell r="B117">
            <v>60</v>
          </cell>
          <cell r="H117" t="str">
            <v>Sealed rubber granules, 7.5 mm</v>
          </cell>
          <cell r="I117">
            <v>110</v>
          </cell>
          <cell r="J117" t="str">
            <v>kg</v>
          </cell>
          <cell r="K117">
            <v>3.2352941176470589</v>
          </cell>
        </row>
        <row r="118">
          <cell r="A118" t="str">
            <v>Rafters (10/14)</v>
          </cell>
        </row>
        <row r="119">
          <cell r="A119" t="str">
            <v>Rafters with cellulose insulation</v>
          </cell>
          <cell r="B119">
            <v>60</v>
          </cell>
          <cell r="H119" t="str">
            <v>cellulose fibers</v>
          </cell>
          <cell r="I119" t="str">
            <v xml:space="preserve">35-60 </v>
          </cell>
          <cell r="J119" t="str">
            <v xml:space="preserve">kg </v>
          </cell>
          <cell r="K119">
            <v>0.25700000000000001</v>
          </cell>
        </row>
        <row r="120">
          <cell r="A120" t="str">
            <v>Reinforced concrete (m³)</v>
          </cell>
          <cell r="B120">
            <v>60</v>
          </cell>
          <cell r="H120" t="str">
            <v>Precast concrete part, normal concrete, ex works</v>
          </cell>
          <cell r="I120">
            <v>2500</v>
          </cell>
          <cell r="J120" t="str">
            <v xml:space="preserve">kg </v>
          </cell>
          <cell r="K120">
            <v>0.17199999999999999</v>
          </cell>
        </row>
        <row r="121">
          <cell r="A121" t="str">
            <v>Rock wool (100 kg/m³)</v>
          </cell>
          <cell r="B121">
            <v>30</v>
          </cell>
          <cell r="H121" t="str">
            <v>rockwool</v>
          </cell>
          <cell r="I121">
            <v>100</v>
          </cell>
          <cell r="J121" t="str">
            <v xml:space="preserve">kg </v>
          </cell>
          <cell r="K121">
            <v>1.1299999999999999</v>
          </cell>
        </row>
        <row r="122">
          <cell r="A122" t="str">
            <v>Rock wool (60 kg/m³)</v>
          </cell>
          <cell r="B122">
            <v>30</v>
          </cell>
          <cell r="H122" t="str">
            <v>rockwool</v>
          </cell>
          <cell r="I122">
            <v>60</v>
          </cell>
          <cell r="J122" t="str">
            <v xml:space="preserve">kg </v>
          </cell>
          <cell r="K122">
            <v>1.1299999999999999</v>
          </cell>
        </row>
        <row r="123">
          <cell r="A123" t="str">
            <v>Rock wool insulation</v>
          </cell>
          <cell r="B123">
            <v>30</v>
          </cell>
          <cell r="H123" t="str">
            <v>rockwool</v>
          </cell>
          <cell r="I123" t="str">
            <v xml:space="preserve">32-160 </v>
          </cell>
          <cell r="J123" t="str">
            <v xml:space="preserve">kg </v>
          </cell>
          <cell r="K123">
            <v>1.1299999999999999</v>
          </cell>
        </row>
        <row r="124">
          <cell r="A124" t="str">
            <v>Rock wool slab (160 kg/m³)</v>
          </cell>
          <cell r="B124">
            <v>30</v>
          </cell>
          <cell r="H124" t="str">
            <v>rockwool</v>
          </cell>
          <cell r="I124">
            <v>160</v>
          </cell>
          <cell r="J124" t="str">
            <v xml:space="preserve">kg </v>
          </cell>
          <cell r="K124">
            <v>1.1299999999999999</v>
          </cell>
        </row>
        <row r="125">
          <cell r="A125" t="str">
            <v>Rockwool insulation (60 kg/m³)</v>
          </cell>
          <cell r="B125">
            <v>30</v>
          </cell>
          <cell r="H125" t="str">
            <v>rockwool</v>
          </cell>
          <cell r="I125">
            <v>60</v>
          </cell>
          <cell r="J125" t="str">
            <v xml:space="preserve">kg </v>
          </cell>
          <cell r="K125">
            <v>1.1299999999999999</v>
          </cell>
        </row>
        <row r="126">
          <cell r="A126" t="str">
            <v>Sand</v>
          </cell>
          <cell r="B126">
            <v>30</v>
          </cell>
          <cell r="H126" t="str">
            <v>sand</v>
          </cell>
          <cell r="I126">
            <v>2000</v>
          </cell>
          <cell r="J126" t="str">
            <v xml:space="preserve">kg </v>
          </cell>
          <cell r="K126">
            <v>1.4E-2</v>
          </cell>
        </row>
        <row r="127">
          <cell r="A127" t="str">
            <v>Sand filling</v>
          </cell>
          <cell r="B127">
            <v>30</v>
          </cell>
          <cell r="H127" t="str">
            <v>sand</v>
          </cell>
          <cell r="I127">
            <v>2000</v>
          </cell>
          <cell r="J127" t="str">
            <v xml:space="preserve">kg </v>
          </cell>
          <cell r="K127">
            <v>1.4E-2</v>
          </cell>
        </row>
        <row r="128">
          <cell r="A128" t="str">
            <v>Sand lime brick</v>
          </cell>
          <cell r="B128">
            <v>60</v>
          </cell>
          <cell r="H128" t="str">
            <v>sand-lime brick</v>
          </cell>
          <cell r="I128">
            <v>1400</v>
          </cell>
          <cell r="J128" t="str">
            <v xml:space="preserve">kg </v>
          </cell>
          <cell r="K128">
            <v>0.13800000000000001</v>
          </cell>
        </row>
        <row r="129">
          <cell r="A129" t="str">
            <v>Sand-lime brick</v>
          </cell>
          <cell r="B129">
            <v>60</v>
          </cell>
          <cell r="H129" t="str">
            <v>sand-lime brick</v>
          </cell>
          <cell r="I129">
            <v>1400</v>
          </cell>
          <cell r="J129" t="str">
            <v xml:space="preserve">kg </v>
          </cell>
          <cell r="K129">
            <v>0.13800000000000001</v>
          </cell>
        </row>
        <row r="130">
          <cell r="A130" t="str">
            <v>Solid Oak (parquet)</v>
          </cell>
          <cell r="B130">
            <v>30</v>
          </cell>
          <cell r="H130" t="str">
            <v>Solid beech / oak, kiln dried, planed</v>
          </cell>
          <cell r="I130">
            <v>675</v>
          </cell>
          <cell r="J130" t="str">
            <v xml:space="preserve">kg </v>
          </cell>
          <cell r="K130">
            <v>0.126</v>
          </cell>
        </row>
        <row r="131">
          <cell r="A131" t="str">
            <v>Solid Spruce / Fir / Larch</v>
          </cell>
          <cell r="B131">
            <v>30</v>
          </cell>
          <cell r="H131" t="str">
            <v>Solid wood spruce / fir / larch, air dried, planed</v>
          </cell>
          <cell r="I131">
            <v>485</v>
          </cell>
          <cell r="J131" t="str">
            <v xml:space="preserve">kg </v>
          </cell>
          <cell r="K131">
            <v>0.125</v>
          </cell>
        </row>
        <row r="132">
          <cell r="A132" t="str">
            <v>Solid Spruce / Fir / Larch (parquet)</v>
          </cell>
          <cell r="B132">
            <v>30</v>
          </cell>
          <cell r="H132" t="str">
            <v>Solid wood spruce / fir / larch, air dried, planed</v>
          </cell>
          <cell r="I132">
            <v>485</v>
          </cell>
          <cell r="J132" t="str">
            <v xml:space="preserve">kg </v>
          </cell>
          <cell r="K132">
            <v>0.125</v>
          </cell>
        </row>
        <row r="133">
          <cell r="A133" t="str">
            <v>Solid wood (m³)</v>
          </cell>
          <cell r="B133">
            <v>30</v>
          </cell>
          <cell r="H133" t="str">
            <v>Solid wood spruce / fir / larch, air dried, planed</v>
          </cell>
          <cell r="I133">
            <v>485</v>
          </cell>
          <cell r="J133" t="str">
            <v xml:space="preserve">kg </v>
          </cell>
          <cell r="K133">
            <v>0.125</v>
          </cell>
        </row>
        <row r="134">
          <cell r="A134" t="str">
            <v>Solid wood (spruce), raw</v>
          </cell>
          <cell r="B134">
            <v>30</v>
          </cell>
          <cell r="H134" t="str">
            <v>Solid wood spruce / fir / larch, air dried, planed</v>
          </cell>
          <cell r="I134">
            <v>485</v>
          </cell>
          <cell r="J134" t="str">
            <v xml:space="preserve">kg </v>
          </cell>
          <cell r="K134">
            <v>0.125</v>
          </cell>
        </row>
        <row r="135">
          <cell r="A135" t="str">
            <v>Steel (filled with quarry sand) - volume (m³)</v>
          </cell>
          <cell r="B135">
            <v>60</v>
          </cell>
          <cell r="H135" t="str">
            <v>reinforcement steel</v>
          </cell>
          <cell r="I135">
            <v>7850</v>
          </cell>
          <cell r="J135" t="str">
            <v xml:space="preserve">kg </v>
          </cell>
          <cell r="K135">
            <v>0.68200000000000005</v>
          </cell>
        </row>
        <row r="136">
          <cell r="A136" t="str">
            <v>Steel (filled with sand) (m³)</v>
          </cell>
          <cell r="B136">
            <v>60</v>
          </cell>
          <cell r="H136" t="str">
            <v>reinforcement steel</v>
          </cell>
          <cell r="I136">
            <v>7850</v>
          </cell>
          <cell r="J136" t="str">
            <v xml:space="preserve">kg </v>
          </cell>
          <cell r="K136">
            <v>0.68200000000000005</v>
          </cell>
        </row>
        <row r="137">
          <cell r="A137" t="str">
            <v>Stucco</v>
          </cell>
          <cell r="B137">
            <v>60</v>
          </cell>
          <cell r="H137" t="str">
            <v>Lime-cement/cement-lime plaster</v>
          </cell>
          <cell r="I137">
            <v>1550</v>
          </cell>
          <cell r="J137" t="str">
            <v xml:space="preserve">kg </v>
          </cell>
          <cell r="K137">
            <v>0.247</v>
          </cell>
        </row>
        <row r="138">
          <cell r="A138" t="str">
            <v>Substrate for vegetation</v>
          </cell>
          <cell r="K138">
            <v>0</v>
          </cell>
        </row>
        <row r="139">
          <cell r="A139" t="str">
            <v>Sun care Coating</v>
          </cell>
        </row>
        <row r="140">
          <cell r="A140" t="str">
            <v>Suspension ceiling lining with intermediate rock wool insulation (0.06 m)</v>
          </cell>
        </row>
        <row r="141">
          <cell r="A141" t="str">
            <v>Synthetic rubber mat with nubs</v>
          </cell>
        </row>
        <row r="142">
          <cell r="A142" t="str">
            <v>Tile / brick &amp; timber construction, battens</v>
          </cell>
          <cell r="B142">
            <v>30</v>
          </cell>
          <cell r="H142" t="str">
            <v>Glued laminated timber, UF bonded, dry area</v>
          </cell>
          <cell r="I142">
            <v>470</v>
          </cell>
          <cell r="J142" t="str">
            <v xml:space="preserve">kg </v>
          </cell>
          <cell r="K142">
            <v>0.44600000000000001</v>
          </cell>
        </row>
        <row r="143">
          <cell r="A143" t="str">
            <v>Timber battens</v>
          </cell>
          <cell r="B143">
            <v>30</v>
          </cell>
          <cell r="H143" t="str">
            <v>Glued laminated timber, UF bonded, dry area</v>
          </cell>
          <cell r="I143">
            <v>470</v>
          </cell>
          <cell r="J143" t="str">
            <v xml:space="preserve">kg </v>
          </cell>
          <cell r="K143">
            <v>0.44600000000000001</v>
          </cell>
        </row>
        <row r="144">
          <cell r="A144" t="str">
            <v>Timber battens (30/60)</v>
          </cell>
          <cell r="B144">
            <v>30</v>
          </cell>
          <cell r="H144" t="str">
            <v>Glued laminated timber, UF bonded, dry area</v>
          </cell>
          <cell r="I144">
            <v>470</v>
          </cell>
          <cell r="J144" t="str">
            <v xml:space="preserve">kg </v>
          </cell>
          <cell r="K144">
            <v>0.44600000000000001</v>
          </cell>
        </row>
        <row r="145">
          <cell r="A145" t="str">
            <v>Timber battens (40/80) with intermediate rock wool insulation (60 kg/m³)</v>
          </cell>
          <cell r="B145">
            <v>30</v>
          </cell>
          <cell r="H145" t="str">
            <v>Glued laminated timber, UF bonded, dry area</v>
          </cell>
          <cell r="I145">
            <v>470</v>
          </cell>
          <cell r="J145" t="str">
            <v xml:space="preserve">kg </v>
          </cell>
          <cell r="K145">
            <v>0.44600000000000001</v>
          </cell>
        </row>
        <row r="146">
          <cell r="A146" t="str">
            <v xml:space="preserve">Timber battens (50/80) with intermediate rock wool insulation </v>
          </cell>
          <cell r="B146">
            <v>30</v>
          </cell>
          <cell r="H146" t="str">
            <v>Glued laminated timber, UF bonded, dry area</v>
          </cell>
          <cell r="I146">
            <v>470</v>
          </cell>
          <cell r="J146" t="str">
            <v xml:space="preserve">kg </v>
          </cell>
          <cell r="K146">
            <v>0.44600000000000001</v>
          </cell>
        </row>
        <row r="147">
          <cell r="A147" t="str">
            <v>Timber battens (60/130)</v>
          </cell>
          <cell r="B147">
            <v>30</v>
          </cell>
          <cell r="H147" t="str">
            <v>Glued laminated timber, UF bonded, dry area</v>
          </cell>
          <cell r="I147">
            <v>470</v>
          </cell>
          <cell r="J147" t="str">
            <v xml:space="preserve">kg </v>
          </cell>
          <cell r="K147">
            <v>0.44600000000000001</v>
          </cell>
        </row>
        <row r="148">
          <cell r="A148" t="str">
            <v>Timber battens (60/30)</v>
          </cell>
          <cell r="B148">
            <v>30</v>
          </cell>
          <cell r="H148" t="str">
            <v>Glued laminated timber, UF bonded, dry area</v>
          </cell>
          <cell r="I148">
            <v>470</v>
          </cell>
          <cell r="J148" t="str">
            <v xml:space="preserve">kg </v>
          </cell>
          <cell r="K148">
            <v>0.44600000000000001</v>
          </cell>
        </row>
        <row r="149">
          <cell r="A149" t="str">
            <v>Timber battens and air cavity</v>
          </cell>
          <cell r="B149">
            <v>30</v>
          </cell>
          <cell r="H149" t="str">
            <v>Glued laminated timber, UF bonded, dry area</v>
          </cell>
          <cell r="I149">
            <v>470</v>
          </cell>
          <cell r="J149" t="str">
            <v xml:space="preserve">kg </v>
          </cell>
          <cell r="K149">
            <v>0.44600000000000001</v>
          </cell>
        </row>
        <row r="150">
          <cell r="A150" t="str">
            <v>Timber battens and counter battens</v>
          </cell>
          <cell r="B150">
            <v>30</v>
          </cell>
          <cell r="H150" t="str">
            <v>Glued laminated timber, UF bonded, dry area</v>
          </cell>
          <cell r="I150">
            <v>470</v>
          </cell>
          <cell r="J150" t="str">
            <v xml:space="preserve">kg </v>
          </cell>
          <cell r="K150">
            <v>0.44600000000000001</v>
          </cell>
        </row>
        <row r="151">
          <cell r="A151" t="str">
            <v xml:space="preserve">Timber battens and counter battens with air cavity </v>
          </cell>
          <cell r="B151">
            <v>30</v>
          </cell>
          <cell r="H151" t="str">
            <v>Glued laminated timber, UF bonded, dry area</v>
          </cell>
          <cell r="I151">
            <v>470</v>
          </cell>
          <cell r="J151" t="str">
            <v xml:space="preserve">kg </v>
          </cell>
          <cell r="K151">
            <v>0.44600000000000001</v>
          </cell>
        </row>
        <row r="152">
          <cell r="A152" t="str">
            <v xml:space="preserve">Timber battens and counter battens with intermediate air space </v>
          </cell>
          <cell r="B152">
            <v>30</v>
          </cell>
          <cell r="H152" t="str">
            <v>Glued laminated timber, UF bonded, dry area</v>
          </cell>
          <cell r="I152">
            <v>470</v>
          </cell>
          <cell r="J152" t="str">
            <v xml:space="preserve">kg </v>
          </cell>
          <cell r="K152">
            <v>0.44600000000000001</v>
          </cell>
        </row>
        <row r="153">
          <cell r="A153" t="str">
            <v>Timber battens with intermediate</v>
          </cell>
          <cell r="B153">
            <v>30</v>
          </cell>
          <cell r="H153" t="str">
            <v>Glued laminated timber, UF bonded, dry area</v>
          </cell>
          <cell r="I153">
            <v>470</v>
          </cell>
          <cell r="J153" t="str">
            <v xml:space="preserve">kg </v>
          </cell>
          <cell r="K153">
            <v>0.44600000000000001</v>
          </cell>
        </row>
        <row r="154">
          <cell r="A154" t="str">
            <v xml:space="preserve">Timber battens with intermediate air space  </v>
          </cell>
          <cell r="B154">
            <v>30</v>
          </cell>
          <cell r="H154" t="str">
            <v>Glued laminated timber, UF bonded, dry area</v>
          </cell>
          <cell r="I154">
            <v>470</v>
          </cell>
          <cell r="J154" t="str">
            <v xml:space="preserve">kg </v>
          </cell>
          <cell r="K154">
            <v>0.44600000000000001</v>
          </cell>
        </row>
        <row r="155">
          <cell r="A155" t="str">
            <v xml:space="preserve">Timber battens with intermediate glass wool </v>
          </cell>
          <cell r="B155">
            <v>30</v>
          </cell>
          <cell r="H155" t="str">
            <v>Glued laminated timber, UF bonded, dry area</v>
          </cell>
          <cell r="I155">
            <v>470</v>
          </cell>
          <cell r="J155" t="str">
            <v xml:space="preserve">kg </v>
          </cell>
          <cell r="K155">
            <v>0.44600000000000001</v>
          </cell>
        </row>
        <row r="156">
          <cell r="A156" t="str">
            <v>Timber battens with intermediate glass wool mat (30 kg/m³)</v>
          </cell>
          <cell r="B156">
            <v>30</v>
          </cell>
          <cell r="H156" t="str">
            <v>Glued laminated timber, UF bonded, dry area</v>
          </cell>
          <cell r="I156">
            <v>470</v>
          </cell>
          <cell r="J156" t="str">
            <v xml:space="preserve">kg </v>
          </cell>
          <cell r="K156">
            <v>0.44600000000000001</v>
          </cell>
        </row>
        <row r="157">
          <cell r="A157" t="str">
            <v>Timber battens with intermediate insulation</v>
          </cell>
          <cell r="B157">
            <v>30</v>
          </cell>
          <cell r="H157" t="str">
            <v>Glued laminated timber, UF bonded, dry area</v>
          </cell>
          <cell r="I157">
            <v>470</v>
          </cell>
          <cell r="J157" t="str">
            <v xml:space="preserve">kg </v>
          </cell>
          <cell r="K157">
            <v>0.44600000000000001</v>
          </cell>
        </row>
        <row r="158">
          <cell r="A158" t="str">
            <v>Timber battens with intermediate insulation (0.3 m) and installation gap (0.05 m)</v>
          </cell>
          <cell r="B158">
            <v>30</v>
          </cell>
          <cell r="H158" t="str">
            <v>Glued laminated timber, UF bonded, dry area</v>
          </cell>
          <cell r="I158">
            <v>470</v>
          </cell>
          <cell r="J158" t="str">
            <v xml:space="preserve">kg </v>
          </cell>
          <cell r="K158">
            <v>0.44600000000000001</v>
          </cell>
        </row>
        <row r="159">
          <cell r="A159" t="str">
            <v>Timber battens with intermediate rock wool insulation</v>
          </cell>
          <cell r="B159">
            <v>30</v>
          </cell>
          <cell r="H159" t="str">
            <v>Glued laminated timber, UF bonded, dry area</v>
          </cell>
          <cell r="I159">
            <v>470</v>
          </cell>
          <cell r="J159" t="str">
            <v xml:space="preserve">kg </v>
          </cell>
          <cell r="K159">
            <v>0.44600000000000001</v>
          </cell>
        </row>
        <row r="160">
          <cell r="A160" t="str">
            <v xml:space="preserve">Timber battens with rock wool (60 kg/m³ </v>
          </cell>
          <cell r="B160">
            <v>30</v>
          </cell>
          <cell r="H160" t="str">
            <v>Glued laminated timber, UF bonded, dry area</v>
          </cell>
          <cell r="I160">
            <v>470</v>
          </cell>
          <cell r="J160" t="str">
            <v xml:space="preserve">kg </v>
          </cell>
          <cell r="K160">
            <v>0.44600000000000001</v>
          </cell>
        </row>
        <row r="161">
          <cell r="A161" t="str">
            <v>Timber battens with sand fill</v>
          </cell>
          <cell r="B161">
            <v>30</v>
          </cell>
          <cell r="H161" t="str">
            <v>Glued laminated timber, UF bonded, dry area</v>
          </cell>
          <cell r="I161">
            <v>470</v>
          </cell>
          <cell r="J161" t="str">
            <v xml:space="preserve">kg </v>
          </cell>
          <cell r="K161">
            <v>0.44600000000000001</v>
          </cell>
        </row>
        <row r="162">
          <cell r="A162" t="str">
            <v>Timber cladding</v>
          </cell>
          <cell r="B162">
            <v>30</v>
          </cell>
          <cell r="H162" t="str">
            <v>Glued laminated timber, UF bonded, dry area</v>
          </cell>
          <cell r="I162">
            <v>470</v>
          </cell>
          <cell r="J162" t="str">
            <v xml:space="preserve">kg </v>
          </cell>
          <cell r="K162">
            <v>0.44600000000000001</v>
          </cell>
        </row>
        <row r="163">
          <cell r="A163" t="str">
            <v>Timber frame construction</v>
          </cell>
          <cell r="B163">
            <v>30</v>
          </cell>
          <cell r="H163" t="str">
            <v>Glued laminated timber, UF bonded, dry area</v>
          </cell>
          <cell r="I163">
            <v>470</v>
          </cell>
          <cell r="J163" t="str">
            <v xml:space="preserve">kg </v>
          </cell>
          <cell r="K163">
            <v>0.44600000000000001</v>
          </cell>
        </row>
        <row r="164">
          <cell r="A164" t="str">
            <v xml:space="preserve">Timber frame construction 60/320 with intermediate cellulose insulation, timber ratio 12% </v>
          </cell>
          <cell r="B164">
            <v>30</v>
          </cell>
          <cell r="H164" t="str">
            <v>Glued laminated timber, UF bonded, dry area</v>
          </cell>
          <cell r="I164">
            <v>470</v>
          </cell>
          <cell r="J164" t="str">
            <v xml:space="preserve">kg </v>
          </cell>
          <cell r="K164">
            <v>0.44600000000000001</v>
          </cell>
        </row>
        <row r="165">
          <cell r="A165" t="str">
            <v>Timber frame construction with cellulose insulation (50 kg/m3)</v>
          </cell>
          <cell r="B165">
            <v>30</v>
          </cell>
          <cell r="H165" t="str">
            <v>Glued laminated timber, UF bonded, dry area</v>
          </cell>
          <cell r="I165">
            <v>470</v>
          </cell>
          <cell r="J165" t="str">
            <v xml:space="preserve">kg </v>
          </cell>
          <cell r="K165">
            <v>0.44600000000000001</v>
          </cell>
        </row>
        <row r="166">
          <cell r="A166" t="str">
            <v>Timber frame construction with intermediate cellulose fibre insulation</v>
          </cell>
          <cell r="B166">
            <v>30</v>
          </cell>
          <cell r="H166" t="str">
            <v>Glued laminated timber, UF bonded, dry area</v>
          </cell>
          <cell r="I166">
            <v>470</v>
          </cell>
          <cell r="J166" t="str">
            <v xml:space="preserve">kg </v>
          </cell>
          <cell r="K166">
            <v>0.44600000000000001</v>
          </cell>
        </row>
        <row r="167">
          <cell r="A167" t="str">
            <v>timber frame construction with intermediate glass wool insulation</v>
          </cell>
          <cell r="B167">
            <v>30</v>
          </cell>
          <cell r="H167" t="str">
            <v>Glued laminated timber, UF bonded, dry area</v>
          </cell>
          <cell r="I167">
            <v>470</v>
          </cell>
          <cell r="J167" t="str">
            <v xml:space="preserve">kg </v>
          </cell>
          <cell r="K167">
            <v>0.44600000000000001</v>
          </cell>
        </row>
        <row r="168">
          <cell r="A168" t="str">
            <v>Timber frame construction with intermediate insulation (glass wool) (30 kg/m³)</v>
          </cell>
          <cell r="B168">
            <v>30</v>
          </cell>
          <cell r="H168" t="str">
            <v>Glued laminated timber, UF bonded, dry area</v>
          </cell>
          <cell r="I168">
            <v>470</v>
          </cell>
          <cell r="J168" t="str">
            <v xml:space="preserve">kg </v>
          </cell>
          <cell r="K168">
            <v>0.44600000000000001</v>
          </cell>
        </row>
        <row r="169">
          <cell r="A169" t="str">
            <v xml:space="preserve">Timber frame construction with intermediate rock wool insulation (60 kg/m³) </v>
          </cell>
          <cell r="B169">
            <v>30</v>
          </cell>
          <cell r="H169" t="str">
            <v>Glued laminated timber, UF bonded, dry area</v>
          </cell>
          <cell r="I169">
            <v>470</v>
          </cell>
          <cell r="J169" t="str">
            <v xml:space="preserve">kg </v>
          </cell>
          <cell r="K169">
            <v>0.44600000000000001</v>
          </cell>
        </row>
        <row r="170">
          <cell r="A170" t="str">
            <v>Vapour barrier of polyethylene (PE)</v>
          </cell>
          <cell r="B170">
            <v>30</v>
          </cell>
          <cell r="H170" t="str">
            <v>Polyethylene fleece (PE)</v>
          </cell>
          <cell r="I170">
            <v>920</v>
          </cell>
          <cell r="J170" t="str">
            <v xml:space="preserve">kg </v>
          </cell>
          <cell r="K170">
            <v>3.0895000000000001</v>
          </cell>
        </row>
        <row r="171">
          <cell r="A171" t="str">
            <v>Vapour barrier of polypropylene nonwoven</v>
          </cell>
          <cell r="B171">
            <v>30</v>
          </cell>
        </row>
        <row r="172">
          <cell r="A172" t="str">
            <v>Wind paper</v>
          </cell>
          <cell r="B172">
            <v>30</v>
          </cell>
        </row>
        <row r="173">
          <cell r="A173" t="str">
            <v>Wood wool board, cement bonded</v>
          </cell>
          <cell r="B173">
            <v>30</v>
          </cell>
          <cell r="H173" t="str">
            <v>Wood wool lightweight board, cement-bound</v>
          </cell>
          <cell r="I173">
            <v>400</v>
          </cell>
          <cell r="J173" t="str">
            <v xml:space="preserve">kg </v>
          </cell>
          <cell r="K173">
            <v>0.55400000000000005</v>
          </cell>
        </row>
        <row r="174">
          <cell r="A174" t="str">
            <v>Wood, aluminum clad</v>
          </cell>
          <cell r="B174">
            <v>30</v>
          </cell>
          <cell r="H174" t="str">
            <v>Exterior door, wood, aluminium-clad</v>
          </cell>
          <cell r="I174" t="str">
            <v xml:space="preserve">- </v>
          </cell>
          <cell r="J174" t="str">
            <v xml:space="preserve">m2 </v>
          </cell>
          <cell r="K174">
            <v>77.599999999999994</v>
          </cell>
        </row>
        <row r="175">
          <cell r="A175" t="str">
            <v>Metal-glass insert</v>
          </cell>
          <cell r="B175">
            <v>30</v>
          </cell>
          <cell r="H175" t="str">
            <v>Exterior door, wood, aluminium-clad</v>
          </cell>
          <cell r="I175" t="str">
            <v xml:space="preserve">- </v>
          </cell>
          <cell r="J175" t="str">
            <v xml:space="preserve">m2 </v>
          </cell>
          <cell r="K175">
            <v>77.599999999999994</v>
          </cell>
        </row>
        <row r="176">
          <cell r="A176" t="str">
            <v xml:space="preserve">Metal with glass insert </v>
          </cell>
          <cell r="B176">
            <v>30</v>
          </cell>
          <cell r="H176" t="str">
            <v>Exterior door, wood, aluminium-clad</v>
          </cell>
          <cell r="I176" t="str">
            <v xml:space="preserve">- </v>
          </cell>
          <cell r="J176" t="str">
            <v xml:space="preserve">m2 </v>
          </cell>
          <cell r="K176">
            <v>77.599999999999994</v>
          </cell>
        </row>
        <row r="177">
          <cell r="A177" t="str">
            <v xml:space="preserve">Wood, glass insert </v>
          </cell>
          <cell r="B177">
            <v>30</v>
          </cell>
          <cell r="H177" t="str">
            <v>Exterior door, wood, glass insert</v>
          </cell>
          <cell r="I177" t="str">
            <v xml:space="preserve">- </v>
          </cell>
          <cell r="J177" t="str">
            <v xml:space="preserve">m2 </v>
          </cell>
          <cell r="K177">
            <v>97.7</v>
          </cell>
        </row>
        <row r="178">
          <cell r="A178" t="str">
            <v>Wood/ aluminium, triple glazing</v>
          </cell>
          <cell r="B178">
            <v>30</v>
          </cell>
          <cell r="H178" t="str">
            <v>'window frame production, wood-metal, U=1.6 W/m2K' (kilogram, RoW, None)</v>
          </cell>
          <cell r="I178">
            <v>83.4</v>
          </cell>
          <cell r="J178" t="str">
            <v>kg</v>
          </cell>
          <cell r="K178">
            <v>0.13719999999999999</v>
          </cell>
        </row>
        <row r="179">
          <cell r="B179">
            <v>30</v>
          </cell>
          <cell r="H179" t="str">
            <v>market for glazing, triple, U&lt;1.1 W/m2K' (square meter, GLO, None)</v>
          </cell>
          <cell r="I179" t="str">
            <v xml:space="preserve">- </v>
          </cell>
          <cell r="J179" t="str">
            <v xml:space="preserve">m2 </v>
          </cell>
          <cell r="K179">
            <v>58.9</v>
          </cell>
        </row>
        <row r="180">
          <cell r="A180" t="str">
            <v>Wood/ aluminium, double glazing</v>
          </cell>
          <cell r="B180">
            <v>30</v>
          </cell>
          <cell r="H180" t="str">
            <v>'window frame production, wood-metal, U=1.6 W/m2K' (kilogram, RoW, None)</v>
          </cell>
          <cell r="I180">
            <v>83.4</v>
          </cell>
          <cell r="J180" t="str">
            <v>kg</v>
          </cell>
          <cell r="K180">
            <v>0.13719999999999999</v>
          </cell>
        </row>
        <row r="181">
          <cell r="B181">
            <v>30</v>
          </cell>
          <cell r="H181" t="str">
            <v>market for glazing, double, U&lt;1.1 W/m2K' (square meter, GLO, None)</v>
          </cell>
          <cell r="I181" t="str">
            <v xml:space="preserve">- </v>
          </cell>
          <cell r="J181" t="str">
            <v xml:space="preserve">m2 </v>
          </cell>
          <cell r="K181">
            <v>36.54</v>
          </cell>
        </row>
        <row r="182">
          <cell r="A182" t="str">
            <v>Wood/ aluminium, transparent insulation</v>
          </cell>
          <cell r="B182">
            <v>30</v>
          </cell>
          <cell r="H182" t="str">
            <v>'window frame production, wood-metal, U=1.6 W/m2K' (kilogram, RoW, None)</v>
          </cell>
          <cell r="I182">
            <v>83.4</v>
          </cell>
          <cell r="J182" t="str">
            <v>kg</v>
          </cell>
          <cell r="K182">
            <v>0.13719999999999999</v>
          </cell>
        </row>
        <row r="183">
          <cell r="A183" t="str">
            <v>Aluminium overhead light</v>
          </cell>
          <cell r="B183">
            <v>30</v>
          </cell>
        </row>
        <row r="184">
          <cell r="A184" t="str">
            <v>Wood, triple glazing</v>
          </cell>
          <cell r="B184">
            <v>30</v>
          </cell>
          <cell r="H184" t="str">
            <v>'window frame production, wood-metal, U=1.6 W/m2K' (kilogram, RoW, None)</v>
          </cell>
          <cell r="I184">
            <v>83.4</v>
          </cell>
          <cell r="J184" t="str">
            <v>kg</v>
          </cell>
          <cell r="K184">
            <v>0.13719999999999999</v>
          </cell>
        </row>
        <row r="185">
          <cell r="B185">
            <v>30</v>
          </cell>
          <cell r="H185" t="str">
            <v>Triple glazing, Ug value 0.6 W/m 2K, thickness 40 mm</v>
          </cell>
          <cell r="I185" t="str">
            <v xml:space="preserve">- </v>
          </cell>
          <cell r="J185" t="str">
            <v xml:space="preserve">m2 </v>
          </cell>
          <cell r="K185">
            <v>66.8</v>
          </cell>
        </row>
        <row r="186">
          <cell r="A186" t="str">
            <v xml:space="preserve">Wood, double glazing </v>
          </cell>
          <cell r="B186">
            <v>30</v>
          </cell>
          <cell r="H186" t="str">
            <v>'window frame production, wood-metal, U=1.6 W/m2K' (kilogram, RoW, None)</v>
          </cell>
          <cell r="I186">
            <v>83.4</v>
          </cell>
          <cell r="J186" t="str">
            <v>kg</v>
          </cell>
          <cell r="K186">
            <v>0.13719999999999999</v>
          </cell>
        </row>
        <row r="187">
          <cell r="B187">
            <v>30</v>
          </cell>
          <cell r="H187" t="str">
            <v>Double insulating glazing, Ug value 1.1 W/m 2K, thickness 24 mm</v>
          </cell>
          <cell r="I187" t="str">
            <v xml:space="preserve">- </v>
          </cell>
          <cell r="J187" t="str">
            <v xml:space="preserve">m2 </v>
          </cell>
          <cell r="K187">
            <v>43.7</v>
          </cell>
        </row>
        <row r="188">
          <cell r="A188" t="str">
            <v xml:space="preserve">Plastic, double glazing </v>
          </cell>
          <cell r="B188">
            <v>30</v>
          </cell>
          <cell r="H188" t="str">
            <v>Plastic/PVC window frame</v>
          </cell>
          <cell r="I188" t="str">
            <v xml:space="preserve">- </v>
          </cell>
          <cell r="J188" t="str">
            <v xml:space="preserve">m2 </v>
          </cell>
          <cell r="K188">
            <v>285</v>
          </cell>
        </row>
        <row r="189">
          <cell r="A189" t="str">
            <v>Electricity</v>
          </cell>
          <cell r="H189" t="str">
            <v>'market for electricity, low voltage'</v>
          </cell>
          <cell r="J189" t="str">
            <v>kWh</v>
          </cell>
          <cell r="K189">
            <v>4.4990000000000002E-2</v>
          </cell>
        </row>
        <row r="190">
          <cell r="A190" t="str">
            <v>Combined with central heat generator: Electric heat pump water brine (135 kW)</v>
          </cell>
          <cell r="H190" t="str">
            <v>heat production, borehole heat exchanger, brine-water heat pump 10kW</v>
          </cell>
          <cell r="J190" t="str">
            <v>megajoule</v>
          </cell>
          <cell r="K190">
            <v>8.2799999999999992E-3</v>
          </cell>
        </row>
        <row r="191">
          <cell r="A191" t="str">
            <v>Combined with central heat generator: District heating</v>
          </cell>
          <cell r="H191" t="str">
            <v>heat, from municipal waste incineration to generic market for heat district or industrial, other than natural gas</v>
          </cell>
          <cell r="J191" t="str">
            <v>megajoule</v>
          </cell>
          <cell r="K191">
            <v>1.85E-4</v>
          </cell>
        </row>
        <row r="192">
          <cell r="A192" t="str">
            <v>Combined with central heat generator: Near/ district heating from cogeneration</v>
          </cell>
          <cell r="H192" t="str">
            <v>heat, from municipal waste incineration to generic market for heat district or industrial, other than natural gas</v>
          </cell>
          <cell r="J192" t="str">
            <v>megajoule</v>
          </cell>
          <cell r="K192">
            <v>1.85E-4</v>
          </cell>
        </row>
        <row r="193">
          <cell r="A193" t="str">
            <v xml:space="preserve">Central hot water only, electric heat pump </v>
          </cell>
          <cell r="H193" t="str">
            <v>heat production, borehole heat exchanger, brine-water heat pump 10kW</v>
          </cell>
          <cell r="J193" t="str">
            <v>megajoule</v>
          </cell>
          <cell r="K193">
            <v>8.2799999999999992E-3</v>
          </cell>
        </row>
        <row r="194">
          <cell r="A194" t="str">
            <v>Combined with central heat generator: Electric heat pump water brine (16.7 kW)</v>
          </cell>
          <cell r="H194" t="str">
            <v>heat production, borehole heat exchanger, brine-water heat pump 10kW</v>
          </cell>
          <cell r="J194" t="str">
            <v>megajoule</v>
          </cell>
          <cell r="K194">
            <v>8.2799999999999992E-3</v>
          </cell>
        </row>
        <row r="195">
          <cell r="A195" t="str">
            <v>Combined with central heat generator: Electric heat pump water brine (60 kW)</v>
          </cell>
          <cell r="H195" t="str">
            <v>heat production, borehole heat exchanger, brine-water heat pump 10kW</v>
          </cell>
          <cell r="J195" t="str">
            <v>megajoule</v>
          </cell>
          <cell r="K195">
            <v>8.2799999999999992E-3</v>
          </cell>
        </row>
        <row r="196">
          <cell r="A196" t="str">
            <v>Combined with central heat generator: Wood pellet heating (67.2 kW)</v>
          </cell>
          <cell r="H196" t="str">
            <v>heat production, wood pellet, at furnace 25kW' (megajoule, CH, None)</v>
          </cell>
          <cell r="K196">
            <v>1.3365E-2</v>
          </cell>
        </row>
        <row r="197">
          <cell r="A197" t="str">
            <v>Central, hot water only: Modulating condensing boiler (kW 70)</v>
          </cell>
          <cell r="H197" t="str">
            <v>'heat production, natural gas, at boiler condensing modulating &lt;100kW' (megajoule, CH, None)</v>
          </cell>
          <cell r="K197">
            <v>7.0099999999999996E-2</v>
          </cell>
        </row>
        <row r="198">
          <cell r="A198" t="str">
            <v>Combined with central heat generator: Electric heat pump water brine (24.9 kW)</v>
          </cell>
          <cell r="H198" t="str">
            <v>heat production, borehole heat exchanger, brine-water heat pump 10kW</v>
          </cell>
          <cell r="J198" t="str">
            <v>megajoule</v>
          </cell>
          <cell r="K198">
            <v>8.2799999999999992E-3</v>
          </cell>
        </row>
        <row r="199">
          <cell r="A199" t="str">
            <v>Combined with central heat generator: Electric heat pump air water (60 kW)</v>
          </cell>
          <cell r="H199" t="str">
            <v>'heat production, air-water heat pump 10kW' (megajoule, CH, None)</v>
          </cell>
          <cell r="J199" t="str">
            <v>megajoule</v>
          </cell>
          <cell r="K199">
            <v>1.14E-2</v>
          </cell>
        </row>
        <row r="200">
          <cell r="A200" t="str">
            <v>Combined with central heat generator: Electric heat pump, air water (4.2 kW)</v>
          </cell>
          <cell r="H200" t="str">
            <v>'heat production, air-water heat pump 10kW' (megajoule, CH, None)</v>
          </cell>
          <cell r="J200" t="str">
            <v>megajoule</v>
          </cell>
          <cell r="K200">
            <v>1.14E-2</v>
          </cell>
        </row>
        <row r="201">
          <cell r="A201" t="str">
            <v>Near/ district heating from cogeneration</v>
          </cell>
          <cell r="H201" t="str">
            <v>heat, from municipal waste incineration to generic market for heat district or industrial, other than natural gas</v>
          </cell>
          <cell r="J201" t="str">
            <v>megajoule</v>
          </cell>
          <cell r="K201">
            <v>1.85E-4</v>
          </cell>
        </row>
        <row r="202">
          <cell r="A202" t="str">
            <v>Combined with central heat generator: Electric heat pump water brine (40.8 kW)</v>
          </cell>
          <cell r="H202" t="str">
            <v>heat production, borehole heat exchanger, brine-water heat pump 10kW</v>
          </cell>
          <cell r="J202" t="str">
            <v>megajoule</v>
          </cell>
          <cell r="K202">
            <v>8.2799999999999992E-3</v>
          </cell>
        </row>
        <row r="203">
          <cell r="A203" t="str">
            <v>Combined with central heat generator: Electric heat pump water brine (28.1 kW)</v>
          </cell>
          <cell r="H203" t="str">
            <v>heat production, borehole heat exchanger, brine-water heat pump 10kW</v>
          </cell>
          <cell r="J203" t="str">
            <v>megajoule</v>
          </cell>
          <cell r="K203">
            <v>8.2799999999999992E-3</v>
          </cell>
        </row>
        <row r="204">
          <cell r="A204" t="str">
            <v>wood chips</v>
          </cell>
          <cell r="H204" t="str">
            <v>heat production, wood chips from industry, at furnace 300kW, state-of-the-art 2014' (megajoule, CH, None)</v>
          </cell>
          <cell r="K204">
            <v>7.1700000000000002E-3</v>
          </cell>
        </row>
        <row r="205">
          <cell r="A205" t="str">
            <v>lorry</v>
          </cell>
          <cell r="H205" t="str">
            <v>'market for transport, freight, lorry 28 metric ton, fatty acid methyl ester 100%' (ton kilometer, CH, None)</v>
          </cell>
          <cell r="K205">
            <v>0.11509999999999999</v>
          </cell>
        </row>
        <row r="206">
          <cell r="A206" t="str">
            <v>Electric heat pump water brine (343 kW)</v>
          </cell>
          <cell r="H206" t="str">
            <v>heat production, borehole heat exchanger, brine-water heat pump 10kW</v>
          </cell>
          <cell r="J206" t="str">
            <v>megajoule</v>
          </cell>
          <cell r="K206">
            <v>8.2799999999999992E-3</v>
          </cell>
        </row>
        <row r="207">
          <cell r="A207" t="str">
            <v>District heating</v>
          </cell>
          <cell r="H207" t="str">
            <v>market for heat, district or industrial, other than natural gas' (megajoule, CH, None)</v>
          </cell>
          <cell r="K207">
            <v>2.7000000000000001E-3</v>
          </cell>
        </row>
        <row r="208">
          <cell r="A208" t="str">
            <v xml:space="preserve">Electric heat pump water brine </v>
          </cell>
          <cell r="H208" t="str">
            <v>heat production, borehole heat exchanger, brine-water heat pump 10kW</v>
          </cell>
          <cell r="J208" t="str">
            <v>megajoule</v>
          </cell>
          <cell r="K208">
            <v>8.2799999999999992E-3</v>
          </cell>
        </row>
        <row r="209">
          <cell r="A209" t="str">
            <v>Electric heat pump water brine (16.7 kW)</v>
          </cell>
          <cell r="H209" t="str">
            <v>heat production, borehole heat exchanger, brine-water heat pump 10kW</v>
          </cell>
          <cell r="J209" t="str">
            <v>megajoule</v>
          </cell>
          <cell r="K209">
            <v>8.2799999999999992E-3</v>
          </cell>
        </row>
        <row r="210">
          <cell r="A210" t="str">
            <v>Electric heat pump water brine (92 kW)</v>
          </cell>
          <cell r="H210" t="str">
            <v>heat production, borehole heat exchanger, brine-water heat pump 10kW</v>
          </cell>
          <cell r="J210" t="str">
            <v>megajoule</v>
          </cell>
          <cell r="K210">
            <v>8.2799999999999992E-3</v>
          </cell>
        </row>
        <row r="211">
          <cell r="A211" t="str">
            <v>Wood pellet heating (67.2 kW)</v>
          </cell>
          <cell r="H211" t="str">
            <v>heat production, wood pellet, at furnace 25kW' (megajoule, CH, None)</v>
          </cell>
          <cell r="K211">
            <v>1.3365E-2</v>
          </cell>
        </row>
        <row r="212">
          <cell r="A212" t="str">
            <v>Modulating condensating boiler (kW 200)</v>
          </cell>
          <cell r="H212" t="str">
            <v>'heat production, natural gas, at boiler condensing modulating &lt;100kW' (megajoule, CH, None)</v>
          </cell>
          <cell r="K212">
            <v>7.0099999999999996E-2</v>
          </cell>
        </row>
        <row r="213">
          <cell r="A213" t="str">
            <v>Electric heat pump water brine (24.9 kW)</v>
          </cell>
          <cell r="H213" t="str">
            <v>heat production, borehole heat exchanger, brine-water heat pump 10kW</v>
          </cell>
          <cell r="J213" t="str">
            <v>megajoule</v>
          </cell>
          <cell r="K213">
            <v>8.2799999999999992E-3</v>
          </cell>
        </row>
        <row r="214">
          <cell r="A214" t="str">
            <v>Electric heat pump, air water (4.2 kW)</v>
          </cell>
          <cell r="H214" t="str">
            <v>'heat production, air-water heat pump 10kW' (megajoule, CH, None)</v>
          </cell>
          <cell r="J214" t="str">
            <v>megajoule</v>
          </cell>
          <cell r="K214">
            <v>1.14E-2</v>
          </cell>
        </row>
        <row r="215">
          <cell r="A215" t="str">
            <v>Electric heat pump air water (92 kW)</v>
          </cell>
          <cell r="H215" t="str">
            <v>'heat production, air-water heat pump 10kW' (megajoule, CH, None)</v>
          </cell>
          <cell r="J215" t="str">
            <v>megajoule</v>
          </cell>
          <cell r="K215">
            <v>1.14E-2</v>
          </cell>
        </row>
        <row r="216">
          <cell r="A216" t="str">
            <v>Near/ district heating from cogeneration</v>
          </cell>
          <cell r="H216" t="str">
            <v>'heat production, natural gas, at boiler condensing modulating &lt;100kW' (megajoule, CH, None)</v>
          </cell>
          <cell r="K216">
            <v>7.0099999999999996E-2</v>
          </cell>
        </row>
        <row r="217">
          <cell r="A217" t="str">
            <v>Electric heat pump water brine (40.8 kW)</v>
          </cell>
          <cell r="H217" t="str">
            <v>heat production, borehole heat exchanger, brine-water heat pump 10kW</v>
          </cell>
          <cell r="J217" t="str">
            <v>megajoule</v>
          </cell>
          <cell r="K217">
            <v>8.2799999999999992E-3</v>
          </cell>
        </row>
        <row r="218">
          <cell r="A218" t="str">
            <v>Electric heat pump water brine (28.1 kW)</v>
          </cell>
          <cell r="H218" t="str">
            <v>heat production, borehole heat exchanger, brine-water heat pump 10kW</v>
          </cell>
          <cell r="J218" t="str">
            <v>megajoule</v>
          </cell>
          <cell r="K218">
            <v>8.2799999999999992E-3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workbookViewId="0">
      <selection activeCell="C5" sqref="C5"/>
    </sheetView>
  </sheetViews>
  <sheetFormatPr defaultRowHeight="15" x14ac:dyDescent="0.25"/>
  <cols>
    <col min="1" max="1" width="11.28515625" bestFit="1" customWidth="1"/>
    <col min="14" max="14" width="11.28515625" bestFit="1" customWidth="1"/>
  </cols>
  <sheetData>
    <row r="1" spans="1:24" x14ac:dyDescent="0.25">
      <c r="C1" s="79" t="s">
        <v>253</v>
      </c>
      <c r="D1" s="80"/>
      <c r="E1" s="79" t="s">
        <v>254</v>
      </c>
      <c r="F1" s="80"/>
      <c r="G1" s="79" t="s">
        <v>255</v>
      </c>
      <c r="H1" s="80"/>
      <c r="I1" s="79" t="s">
        <v>256</v>
      </c>
      <c r="J1" s="80"/>
      <c r="K1" s="79" t="s">
        <v>257</v>
      </c>
      <c r="L1" s="80"/>
      <c r="N1" s="53"/>
      <c r="O1" s="79" t="s">
        <v>253</v>
      </c>
      <c r="P1" s="80"/>
      <c r="Q1" s="79" t="s">
        <v>254</v>
      </c>
      <c r="R1" s="80"/>
      <c r="S1" s="79" t="s">
        <v>255</v>
      </c>
      <c r="T1" s="80"/>
      <c r="U1" s="79" t="s">
        <v>256</v>
      </c>
      <c r="V1" s="80"/>
      <c r="W1" s="79" t="s">
        <v>257</v>
      </c>
      <c r="X1" s="80"/>
    </row>
    <row r="2" spans="1:24" x14ac:dyDescent="0.25">
      <c r="C2" s="41" t="s">
        <v>263</v>
      </c>
      <c r="D2" s="42" t="s">
        <v>264</v>
      </c>
      <c r="E2" s="41" t="s">
        <v>263</v>
      </c>
      <c r="F2" s="42" t="s">
        <v>264</v>
      </c>
      <c r="G2" s="41" t="s">
        <v>263</v>
      </c>
      <c r="H2" s="42" t="s">
        <v>264</v>
      </c>
      <c r="I2" s="41" t="s">
        <v>263</v>
      </c>
      <c r="J2" s="42" t="s">
        <v>264</v>
      </c>
      <c r="K2" s="41" t="s">
        <v>263</v>
      </c>
      <c r="L2" s="42" t="s">
        <v>264</v>
      </c>
      <c r="N2" s="53"/>
      <c r="O2" s="41" t="s">
        <v>263</v>
      </c>
      <c r="P2" s="42" t="s">
        <v>264</v>
      </c>
      <c r="Q2" s="41" t="s">
        <v>263</v>
      </c>
      <c r="R2" s="42" t="s">
        <v>264</v>
      </c>
      <c r="S2" s="41" t="s">
        <v>263</v>
      </c>
      <c r="T2" s="42" t="s">
        <v>264</v>
      </c>
      <c r="U2" s="41" t="s">
        <v>263</v>
      </c>
      <c r="V2" s="42" t="s">
        <v>264</v>
      </c>
      <c r="W2" s="41" t="s">
        <v>263</v>
      </c>
      <c r="X2" s="42" t="s">
        <v>264</v>
      </c>
    </row>
    <row r="3" spans="1:24" x14ac:dyDescent="0.25">
      <c r="A3" s="81" t="s">
        <v>267</v>
      </c>
      <c r="B3" t="str">
        <f>'mfh01'!A248</f>
        <v>Floor</v>
      </c>
      <c r="C3" s="45">
        <f>'mfh01'!B248</f>
        <v>0.72899999999999998</v>
      </c>
      <c r="D3" s="46">
        <f>'mfh01'!C248</f>
        <v>0.89940222222222221</v>
      </c>
      <c r="E3" s="45">
        <f>'mfh02'!B125</f>
        <v>0.72899999999999998</v>
      </c>
      <c r="F3" s="46">
        <f>'mfh02'!C125</f>
        <v>0.77110333333333347</v>
      </c>
      <c r="G3" s="45">
        <f>'mfh03'!B151</f>
        <v>1.4</v>
      </c>
      <c r="H3" s="46">
        <f>'mfh03'!C151</f>
        <v>0.46064864583333331</v>
      </c>
      <c r="I3" s="45">
        <f>'mfh04'!B120</f>
        <v>0.69699999999999995</v>
      </c>
      <c r="J3" s="46">
        <f>'mfh04'!C120</f>
        <v>0.57974999999999999</v>
      </c>
      <c r="K3" s="45">
        <f>'mfh05'!B152</f>
        <v>1.1000000000000001</v>
      </c>
      <c r="L3" s="46">
        <f>'mfh05'!C152</f>
        <v>0.86040222222222218</v>
      </c>
      <c r="N3" s="53" t="s">
        <v>267</v>
      </c>
      <c r="O3" s="45">
        <f t="shared" ref="O3:X3" si="0">C11</f>
        <v>13.010400000000002</v>
      </c>
      <c r="P3" s="46">
        <f t="shared" si="0"/>
        <v>13.042683300765937</v>
      </c>
      <c r="Q3" s="45">
        <f t="shared" si="0"/>
        <v>15.5945</v>
      </c>
      <c r="R3" s="46">
        <f t="shared" si="0"/>
        <v>16.3325344485635</v>
      </c>
      <c r="S3" s="45">
        <f t="shared" si="0"/>
        <v>7.1540000000000008</v>
      </c>
      <c r="T3" s="46">
        <f t="shared" si="0"/>
        <v>8.1019232780809922</v>
      </c>
      <c r="U3" s="45">
        <f t="shared" si="0"/>
        <v>8.0174000000000003</v>
      </c>
      <c r="V3" s="46">
        <f t="shared" si="0"/>
        <v>8.181257712898427</v>
      </c>
      <c r="W3" s="45">
        <f t="shared" si="0"/>
        <v>4.4923999999999999</v>
      </c>
      <c r="X3" s="46">
        <f t="shared" si="0"/>
        <v>6.3651208452679731</v>
      </c>
    </row>
    <row r="4" spans="1:24" x14ac:dyDescent="0.25">
      <c r="A4" s="81"/>
      <c r="B4" t="str">
        <f>'mfh01'!A249</f>
        <v>Ceiling</v>
      </c>
      <c r="C4" s="45">
        <f>'mfh01'!B249</f>
        <v>4.38</v>
      </c>
      <c r="D4" s="46">
        <f>'mfh01'!C249</f>
        <v>2.0484502499999997</v>
      </c>
      <c r="E4" s="45">
        <f>'mfh02'!B126</f>
        <v>2.87</v>
      </c>
      <c r="F4" s="46">
        <f>'mfh02'!C126</f>
        <v>3.1205783666666669</v>
      </c>
      <c r="G4" s="45">
        <f>'mfh03'!B152</f>
        <v>1.21</v>
      </c>
      <c r="H4" s="46">
        <f>'mfh03'!C152</f>
        <v>1.82180875</v>
      </c>
      <c r="I4" s="45">
        <f>'mfh04'!B121</f>
        <v>2.66</v>
      </c>
      <c r="J4" s="46">
        <f>'mfh04'!C121</f>
        <v>1.4855390888888891</v>
      </c>
      <c r="K4" s="45">
        <f>'mfh05'!B153</f>
        <v>1.08</v>
      </c>
      <c r="L4" s="46">
        <f>'mfh05'!C153</f>
        <v>1.2378555555555555</v>
      </c>
      <c r="N4" s="53" t="s">
        <v>268</v>
      </c>
      <c r="O4" s="45">
        <f t="shared" ref="O4:X4" si="1">C15</f>
        <v>3.7260000000000004</v>
      </c>
      <c r="P4" s="46">
        <f t="shared" si="1"/>
        <v>3.5214841168141593</v>
      </c>
      <c r="Q4" s="45">
        <f t="shared" si="1"/>
        <v>2.8</v>
      </c>
      <c r="R4" s="46">
        <f t="shared" si="1"/>
        <v>3.2420518310502282</v>
      </c>
      <c r="S4" s="45">
        <f t="shared" si="1"/>
        <v>1.486</v>
      </c>
      <c r="T4" s="46">
        <f t="shared" si="1"/>
        <v>2.2101612352941178</v>
      </c>
      <c r="U4" s="45">
        <f t="shared" si="1"/>
        <v>4.76</v>
      </c>
      <c r="V4" s="46">
        <f t="shared" si="1"/>
        <v>3.4767703539697843</v>
      </c>
      <c r="W4" s="45">
        <f t="shared" si="1"/>
        <v>2.1520000000000001</v>
      </c>
      <c r="X4" s="46">
        <f t="shared" si="1"/>
        <v>3.500415576470588</v>
      </c>
    </row>
    <row r="5" spans="1:24" x14ac:dyDescent="0.25">
      <c r="A5" s="81"/>
      <c r="B5" t="str">
        <f>'mfh01'!A250</f>
        <v>External wall</v>
      </c>
      <c r="C5" s="45">
        <f>'mfh01'!B250</f>
        <v>1.06</v>
      </c>
      <c r="D5" s="46">
        <f>'mfh01'!C250</f>
        <v>2.564629222222222</v>
      </c>
      <c r="E5" s="45">
        <f>'mfh02'!B127</f>
        <v>6.02</v>
      </c>
      <c r="F5" s="46">
        <f>'mfh02'!C127</f>
        <v>6.1276554999999995</v>
      </c>
      <c r="G5" s="45">
        <f>'mfh03'!B153</f>
        <v>0.71799999999999997</v>
      </c>
      <c r="H5" s="46">
        <f>'mfh03'!C153</f>
        <v>1.5945754999999997</v>
      </c>
      <c r="I5" s="45">
        <f>'mfh04'!B122</f>
        <v>0.94399999999999995</v>
      </c>
      <c r="J5" s="46">
        <f>'mfh04'!C122</f>
        <v>2.3092583333333336</v>
      </c>
      <c r="K5" s="45">
        <f>'mfh05'!B154</f>
        <v>0.23499999999999999</v>
      </c>
      <c r="L5" s="46">
        <f>'mfh05'!C154</f>
        <v>0.88280530000000002</v>
      </c>
      <c r="N5" s="53"/>
      <c r="O5" s="41"/>
      <c r="P5" s="42"/>
      <c r="Q5" s="41"/>
      <c r="R5" s="42"/>
      <c r="S5" s="41"/>
      <c r="T5" s="42"/>
      <c r="U5" s="41"/>
      <c r="V5" s="42"/>
      <c r="W5" s="41"/>
      <c r="X5" s="42"/>
    </row>
    <row r="6" spans="1:24" x14ac:dyDescent="0.25">
      <c r="A6" s="81"/>
      <c r="B6" t="str">
        <f>'mfh01'!A251</f>
        <v>Internal wall</v>
      </c>
      <c r="C6" s="45">
        <f>'mfh01'!B251</f>
        <v>0.93200000000000005</v>
      </c>
      <c r="D6" s="46">
        <f>'mfh01'!C251</f>
        <v>0.77445416666666667</v>
      </c>
      <c r="E6" s="45">
        <f>'mfh02'!B128</f>
        <v>1.37</v>
      </c>
      <c r="F6" s="46">
        <f>'mfh02'!C128</f>
        <v>1.0967850000000001</v>
      </c>
      <c r="G6" s="45">
        <f>'mfh03'!B154</f>
        <v>0.49399999999999999</v>
      </c>
      <c r="H6" s="46">
        <f>'mfh03'!C154</f>
        <v>0.68378240000000001</v>
      </c>
      <c r="I6" s="45">
        <f>'mfh04'!B123</f>
        <v>0.379</v>
      </c>
      <c r="J6" s="46">
        <f>'mfh04'!C123</f>
        <v>0.88148333333333329</v>
      </c>
      <c r="K6" s="45">
        <f>'mfh05'!B155</f>
        <v>0.745</v>
      </c>
      <c r="L6" s="46">
        <f>'mfh05'!C155</f>
        <v>0.34137499999999998</v>
      </c>
      <c r="N6" s="53"/>
      <c r="O6" s="41"/>
      <c r="P6" s="42"/>
      <c r="Q6" s="41"/>
      <c r="R6" s="42"/>
      <c r="S6" s="41"/>
      <c r="T6" s="42"/>
      <c r="U6" s="41"/>
      <c r="V6" s="42"/>
      <c r="W6" s="41"/>
      <c r="X6" s="42"/>
    </row>
    <row r="7" spans="1:24" x14ac:dyDescent="0.25">
      <c r="A7" s="81"/>
      <c r="B7" t="str">
        <f>'mfh01'!A252</f>
        <v>Roof</v>
      </c>
      <c r="C7" s="45">
        <f>'mfh01'!B252</f>
        <v>3.92</v>
      </c>
      <c r="D7" s="46">
        <f>'mfh01'!C252</f>
        <v>4.7926416666666665</v>
      </c>
      <c r="E7" s="45">
        <f>'mfh02'!B129</f>
        <v>2.2999999999999998</v>
      </c>
      <c r="F7" s="46">
        <f>'mfh02'!C129</f>
        <v>2.9716871666666673</v>
      </c>
      <c r="G7" s="45">
        <f>'mfh03'!B155</f>
        <v>1.42</v>
      </c>
      <c r="H7" s="46">
        <f>'mfh03'!C155</f>
        <v>1.5252734458333332</v>
      </c>
      <c r="I7" s="45">
        <f>'mfh04'!B124</f>
        <v>2.15</v>
      </c>
      <c r="J7" s="46">
        <f>'mfh04'!C124</f>
        <v>1.4180164379084967</v>
      </c>
      <c r="K7" s="45">
        <f>'mfh05'!B156</f>
        <v>0.29699999999999999</v>
      </c>
      <c r="L7" s="46">
        <f>'mfh05'!C156</f>
        <v>1.3056583333333331</v>
      </c>
      <c r="N7" s="53"/>
      <c r="O7" s="41"/>
      <c r="P7" s="42"/>
      <c r="Q7" s="41"/>
      <c r="R7" s="42"/>
      <c r="S7" s="41"/>
      <c r="T7" s="42"/>
      <c r="U7" s="41"/>
      <c r="V7" s="42"/>
      <c r="W7" s="41"/>
      <c r="X7" s="42"/>
    </row>
    <row r="8" spans="1:24" x14ac:dyDescent="0.25">
      <c r="A8" s="81"/>
      <c r="B8" t="str">
        <f>'mfh01'!A253</f>
        <v>door</v>
      </c>
      <c r="C8" s="45">
        <f>'mfh01'!B253</f>
        <v>1.04E-2</v>
      </c>
      <c r="D8" s="46">
        <f>'mfh01'!C253</f>
        <v>8.9482434969160619E-3</v>
      </c>
      <c r="E8" s="45">
        <f>'mfh02'!B130</f>
        <v>1.54</v>
      </c>
      <c r="F8" s="46">
        <f>'mfh02'!C130</f>
        <v>1.6229498666666669</v>
      </c>
      <c r="G8" s="45">
        <f>'mfh03'!B156</f>
        <v>5.0999999999999997E-2</v>
      </c>
      <c r="H8" s="46">
        <f>'mfh03'!C156</f>
        <v>4.3987165775401071E-2</v>
      </c>
      <c r="I8" s="45">
        <f>'mfh04'!B125</f>
        <v>2.1399999999999999E-2</v>
      </c>
      <c r="J8" s="46">
        <f>'mfh04'!C125</f>
        <v>2.2192649737490626E-2</v>
      </c>
      <c r="K8" s="45">
        <f>'mfh05'!B157</f>
        <v>1.54E-2</v>
      </c>
      <c r="L8" s="46">
        <f>'mfh05'!C157</f>
        <v>1.3313725490196077E-2</v>
      </c>
      <c r="N8" s="53"/>
      <c r="O8" s="41"/>
      <c r="P8" s="42"/>
      <c r="Q8" s="41"/>
      <c r="R8" s="42"/>
      <c r="S8" s="41"/>
      <c r="T8" s="42"/>
      <c r="U8" s="41"/>
      <c r="V8" s="42"/>
      <c r="W8" s="41"/>
      <c r="X8" s="42"/>
    </row>
    <row r="9" spans="1:24" x14ac:dyDescent="0.25">
      <c r="A9" s="81"/>
      <c r="B9" t="str">
        <f>'mfh01'!A254</f>
        <v>windows</v>
      </c>
      <c r="C9" s="45">
        <f>'mfh01'!B254</f>
        <v>1.06</v>
      </c>
      <c r="D9" s="46">
        <f>'mfh01'!C254</f>
        <v>1.6469498666666669</v>
      </c>
      <c r="E9" s="45">
        <f>'mfh02'!B131</f>
        <v>5.7500000000000002E-2</v>
      </c>
      <c r="F9" s="46">
        <f>'mfh02'!C131</f>
        <v>4.6949771689497717E-2</v>
      </c>
      <c r="G9" s="45">
        <f>'mfh03'!B157</f>
        <v>1.52</v>
      </c>
      <c r="H9" s="46">
        <f>'mfh03'!C157</f>
        <v>1.6229498666666669</v>
      </c>
      <c r="I9" s="45">
        <f>'mfh04'!B126</f>
        <v>0.58399999999999996</v>
      </c>
      <c r="J9" s="46">
        <f>'mfh04'!C126</f>
        <v>1.0506831999999999</v>
      </c>
      <c r="K9" s="45">
        <f>'mfh05'!B158</f>
        <v>0.65400000000000003</v>
      </c>
      <c r="L9" s="46">
        <f>'mfh05'!C158</f>
        <v>1.6229498666666669</v>
      </c>
      <c r="N9" s="53"/>
      <c r="O9" s="41"/>
      <c r="P9" s="42"/>
      <c r="Q9" s="41"/>
      <c r="R9" s="42"/>
      <c r="S9" s="41"/>
      <c r="T9" s="42"/>
      <c r="U9" s="41"/>
      <c r="V9" s="42"/>
      <c r="W9" s="41"/>
      <c r="X9" s="42"/>
    </row>
    <row r="10" spans="1:24" x14ac:dyDescent="0.25">
      <c r="A10" s="81"/>
      <c r="B10" t="str">
        <f>'mfh01'!A255</f>
        <v>transport</v>
      </c>
      <c r="C10" s="45">
        <f>'mfh01'!B255</f>
        <v>0.91900000000000004</v>
      </c>
      <c r="D10" s="46">
        <f>'mfh01'!C255</f>
        <v>0.30720766282457762</v>
      </c>
      <c r="E10" s="45">
        <f>'mfh02'!B132</f>
        <v>0.70799999999999996</v>
      </c>
      <c r="F10" s="46">
        <f>'mfh02'!C132</f>
        <v>0.57482544354066778</v>
      </c>
      <c r="G10" s="45">
        <f>'mfh03'!B158</f>
        <v>0.34100000000000003</v>
      </c>
      <c r="H10" s="46">
        <f>'mfh03'!C158</f>
        <v>0.34889750397225938</v>
      </c>
      <c r="I10" s="45">
        <f>'mfh04'!B127</f>
        <v>0.58199999999999996</v>
      </c>
      <c r="J10" s="46">
        <f>'mfh04'!C127</f>
        <v>0.43433466969688195</v>
      </c>
      <c r="K10" s="45">
        <f>'mfh05'!B159</f>
        <v>0.36599999999999999</v>
      </c>
      <c r="L10" s="46">
        <f>'mfh05'!C159</f>
        <v>0.10076084199999998</v>
      </c>
      <c r="N10" s="53"/>
      <c r="O10" s="41"/>
      <c r="P10" s="42"/>
      <c r="Q10" s="41"/>
      <c r="R10" s="42"/>
      <c r="S10" s="41"/>
      <c r="T10" s="42"/>
      <c r="U10" s="41"/>
      <c r="V10" s="42"/>
      <c r="W10" s="41"/>
      <c r="X10" s="42"/>
    </row>
    <row r="11" spans="1:24" x14ac:dyDescent="0.25">
      <c r="A11" s="81"/>
      <c r="C11" s="49">
        <f>SUM(C3:C10)</f>
        <v>13.010400000000002</v>
      </c>
      <c r="D11" s="50">
        <f t="shared" ref="D11:L11" si="2">SUM(D3:D10)</f>
        <v>13.042683300765937</v>
      </c>
      <c r="E11" s="49">
        <f t="shared" si="2"/>
        <v>15.5945</v>
      </c>
      <c r="F11" s="50">
        <f t="shared" si="2"/>
        <v>16.3325344485635</v>
      </c>
      <c r="G11" s="49">
        <f t="shared" si="2"/>
        <v>7.1540000000000008</v>
      </c>
      <c r="H11" s="50">
        <f t="shared" si="2"/>
        <v>8.1019232780809922</v>
      </c>
      <c r="I11" s="49">
        <f t="shared" si="2"/>
        <v>8.0174000000000003</v>
      </c>
      <c r="J11" s="50">
        <f t="shared" si="2"/>
        <v>8.181257712898427</v>
      </c>
      <c r="K11" s="49">
        <f t="shared" si="2"/>
        <v>4.4923999999999999</v>
      </c>
      <c r="L11" s="50">
        <f t="shared" si="2"/>
        <v>6.3651208452679731</v>
      </c>
      <c r="N11" s="53"/>
      <c r="O11" s="41"/>
      <c r="P11" s="42"/>
      <c r="Q11" s="41"/>
      <c r="R11" s="42"/>
      <c r="S11" s="41"/>
      <c r="T11" s="42"/>
      <c r="U11" s="41"/>
      <c r="V11" s="42"/>
      <c r="W11" s="41"/>
      <c r="X11" s="42"/>
    </row>
    <row r="12" spans="1:24" x14ac:dyDescent="0.25">
      <c r="A12" s="81" t="s">
        <v>268</v>
      </c>
      <c r="B12" t="str">
        <f>'mfh01'!A256</f>
        <v>heating demand + electricity</v>
      </c>
      <c r="C12" s="45">
        <f>'mfh01'!B256</f>
        <v>2.12</v>
      </c>
      <c r="D12" s="46">
        <f>'mfh01'!C256</f>
        <v>2.2683601168141592</v>
      </c>
      <c r="E12" s="45">
        <f>'mfh02'!B133</f>
        <v>1.19</v>
      </c>
      <c r="F12" s="46">
        <f>'mfh02'!C133</f>
        <v>1.3522918310502283</v>
      </c>
      <c r="G12" s="45">
        <f>'mfh03'!B159</f>
        <v>1.1499999999999999</v>
      </c>
      <c r="H12" s="46">
        <f>'mfh03'!C159</f>
        <v>1.8894702352941177</v>
      </c>
      <c r="I12" s="45">
        <f>'mfh04'!B128</f>
        <v>2.77</v>
      </c>
      <c r="J12" s="46">
        <f>'mfh04'!C128</f>
        <v>2.4715783539697846</v>
      </c>
      <c r="K12" s="45">
        <f>'mfh05'!B160</f>
        <v>0.68200000000000005</v>
      </c>
      <c r="L12" s="46">
        <f>'mfh05'!C160</f>
        <v>1.8307991764705882</v>
      </c>
      <c r="N12" s="53"/>
      <c r="O12" s="41"/>
      <c r="P12" s="42"/>
      <c r="Q12" s="41"/>
      <c r="R12" s="42"/>
      <c r="S12" s="41"/>
      <c r="T12" s="42"/>
      <c r="U12" s="41"/>
      <c r="V12" s="42"/>
      <c r="W12" s="41"/>
      <c r="X12" s="42"/>
    </row>
    <row r="13" spans="1:24" x14ac:dyDescent="0.25">
      <c r="A13" s="81"/>
      <c r="B13" t="str">
        <f>'mfh01'!A257</f>
        <v>hot water</v>
      </c>
      <c r="C13" s="45">
        <f>'mfh01'!B257</f>
        <v>1.2</v>
      </c>
      <c r="D13" s="46">
        <f>'mfh01'!C257</f>
        <v>0.60526799999999992</v>
      </c>
      <c r="E13" s="45">
        <f>'mfh02'!B135</f>
        <v>0.84299999999999997</v>
      </c>
      <c r="F13" s="46">
        <f>'mfh02'!C135</f>
        <v>1.0797600000000001</v>
      </c>
      <c r="G13" s="45">
        <f>'mfh03'!B160</f>
        <v>0.23100000000000001</v>
      </c>
      <c r="H13" s="46">
        <f>'mfh03'!C160</f>
        <v>0.17222399999999999</v>
      </c>
      <c r="I13" s="45">
        <f>'mfh04'!B129</f>
        <v>1.99</v>
      </c>
      <c r="J13" s="46">
        <f>'mfh04'!C129</f>
        <v>1.0051919999999999</v>
      </c>
      <c r="K13" s="45">
        <f>'mfh05'!B161</f>
        <v>0.53500000000000003</v>
      </c>
      <c r="L13" s="46">
        <f>'mfh05'!C161</f>
        <v>0.84360000000000002</v>
      </c>
      <c r="N13" s="53"/>
      <c r="O13" s="41"/>
      <c r="P13" s="42"/>
      <c r="Q13" s="41"/>
      <c r="R13" s="42"/>
      <c r="S13" s="41"/>
      <c r="T13" s="42"/>
      <c r="U13" s="41"/>
      <c r="V13" s="42"/>
      <c r="W13" s="41"/>
      <c r="X13" s="42"/>
    </row>
    <row r="14" spans="1:24" x14ac:dyDescent="0.25">
      <c r="A14" s="81"/>
      <c r="B14" s="32" t="str">
        <f>'mfh01'!A258</f>
        <v>ventilation demand</v>
      </c>
      <c r="C14" s="45">
        <f>'mfh01'!B258</f>
        <v>0.40600000000000003</v>
      </c>
      <c r="D14" s="46">
        <f>'mfh01'!C258</f>
        <v>0.6478560000000001</v>
      </c>
      <c r="E14" s="45">
        <f>'mfh02'!B134</f>
        <v>0.76700000000000002</v>
      </c>
      <c r="F14" s="46">
        <f>'mfh02'!C134</f>
        <v>0.81</v>
      </c>
      <c r="G14" s="45">
        <f>'mfh03'!B161</f>
        <v>0.105</v>
      </c>
      <c r="H14" s="46">
        <f>'mfh03'!C161</f>
        <v>0.14846699999999999</v>
      </c>
      <c r="I14" s="45"/>
      <c r="J14" s="46"/>
      <c r="K14" s="45">
        <f>'mfh05'!B162</f>
        <v>0.93500000000000005</v>
      </c>
      <c r="L14" s="46">
        <f>'mfh05'!C162</f>
        <v>0.82601639999999998</v>
      </c>
      <c r="N14" s="53"/>
      <c r="O14" s="41"/>
      <c r="P14" s="42"/>
      <c r="Q14" s="41"/>
      <c r="R14" s="42"/>
      <c r="S14" s="41"/>
      <c r="T14" s="42"/>
      <c r="U14" s="41"/>
      <c r="V14" s="42"/>
      <c r="W14" s="41"/>
      <c r="X14" s="42"/>
    </row>
    <row r="15" spans="1:24" s="44" customFormat="1" x14ac:dyDescent="0.25">
      <c r="A15" s="82"/>
      <c r="C15" s="47">
        <f>SUM(C12:C14)</f>
        <v>3.7260000000000004</v>
      </c>
      <c r="D15" s="48">
        <f t="shared" ref="D15:L15" si="3">SUM(D12:D14)</f>
        <v>3.5214841168141593</v>
      </c>
      <c r="E15" s="47">
        <f t="shared" si="3"/>
        <v>2.8</v>
      </c>
      <c r="F15" s="48">
        <f t="shared" si="3"/>
        <v>3.2420518310502282</v>
      </c>
      <c r="G15" s="47">
        <f t="shared" si="3"/>
        <v>1.486</v>
      </c>
      <c r="H15" s="48">
        <f t="shared" si="3"/>
        <v>2.2101612352941178</v>
      </c>
      <c r="I15" s="47">
        <f t="shared" si="3"/>
        <v>4.76</v>
      </c>
      <c r="J15" s="48">
        <f t="shared" si="3"/>
        <v>3.4767703539697843</v>
      </c>
      <c r="K15" s="47">
        <f t="shared" si="3"/>
        <v>2.1520000000000001</v>
      </c>
      <c r="L15" s="48">
        <f t="shared" si="3"/>
        <v>3.500415576470588</v>
      </c>
      <c r="N15" s="54"/>
      <c r="O15" s="52"/>
      <c r="P15" s="55"/>
      <c r="Q15" s="52"/>
      <c r="R15" s="55"/>
      <c r="S15" s="52"/>
      <c r="T15" s="55"/>
      <c r="U15" s="52"/>
      <c r="V15" s="55"/>
      <c r="W15" s="52"/>
      <c r="X15" s="55"/>
    </row>
    <row r="43" spans="13:22" x14ac:dyDescent="0.25">
      <c r="M43" s="51"/>
      <c r="N43" s="51"/>
      <c r="O43" s="51"/>
      <c r="P43" s="51"/>
      <c r="Q43" s="51"/>
      <c r="R43" s="51"/>
      <c r="S43" s="51"/>
      <c r="T43" s="51"/>
      <c r="U43" s="51"/>
      <c r="V43" s="51"/>
    </row>
    <row r="44" spans="13:22" x14ac:dyDescent="0.25">
      <c r="M44" s="51"/>
      <c r="N44" s="51"/>
      <c r="O44" s="51"/>
      <c r="P44" s="51"/>
      <c r="Q44" s="51"/>
      <c r="R44" s="51"/>
      <c r="S44" s="51"/>
      <c r="T44" s="51"/>
      <c r="U44" s="51"/>
      <c r="V44" s="51"/>
    </row>
  </sheetData>
  <mergeCells count="12">
    <mergeCell ref="I1:J1"/>
    <mergeCell ref="K1:L1"/>
    <mergeCell ref="A12:A15"/>
    <mergeCell ref="A3:A11"/>
    <mergeCell ref="C1:D1"/>
    <mergeCell ref="E1:F1"/>
    <mergeCell ref="G1:H1"/>
    <mergeCell ref="W1:X1"/>
    <mergeCell ref="U1:V1"/>
    <mergeCell ref="S1:T1"/>
    <mergeCell ref="Q1:R1"/>
    <mergeCell ref="O1:P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4"/>
  <sheetViews>
    <sheetView topLeftCell="A115" zoomScaleNormal="100" workbookViewId="0">
      <selection activeCell="C139" sqref="C139"/>
    </sheetView>
  </sheetViews>
  <sheetFormatPr defaultColWidth="11.5703125" defaultRowHeight="15" x14ac:dyDescent="0.25"/>
  <cols>
    <col min="1" max="1" width="35.42578125" style="9" customWidth="1"/>
    <col min="2" max="2" width="17.28515625" style="9" customWidth="1"/>
    <col min="3" max="16384" width="11.5703125" style="9"/>
  </cols>
  <sheetData>
    <row r="1" spans="1:10" x14ac:dyDescent="0.2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215</v>
      </c>
      <c r="B4" s="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181</v>
      </c>
    </row>
    <row r="6" spans="1:10" x14ac:dyDescent="0.25">
      <c r="A6" s="2" t="s">
        <v>126</v>
      </c>
      <c r="B6" s="2">
        <v>1E-3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Bitumen emulsion, 1 coat</v>
      </c>
      <c r="E6">
        <f>INDEX('[1]Component wise inventories'!I$2:I$170,MATCH($A6,'[1]Component wise inventories'!$A$2:$A$170,0))</f>
        <v>0.25</v>
      </c>
      <c r="F6">
        <f t="shared" ref="F6" si="0">E6</f>
        <v>0.25</v>
      </c>
      <c r="G6" t="str">
        <f>INDEX('[1]Component wise inventories'!J$2:J$170,MATCH($A6,'[1]Component wise inventories'!$A$2:$A$170,0))</f>
        <v xml:space="preserve">m2 </v>
      </c>
      <c r="H6">
        <f>INDEX('[1]Component wise inventories'!K$2:K$170,MATCH($A6,'[1]Component wise inventories'!$A$2:$A$170,0))</f>
        <v>0.70599999999999996</v>
      </c>
      <c r="I6">
        <f>B6*F6*H6*B$1/C6/B$1</f>
        <v>2.9416666666666663E-6</v>
      </c>
      <c r="J6">
        <f t="shared" ref="J6" si="1">F6*B6*B$5*B$1/C6/1000</f>
        <v>4.5249999999999995E-5</v>
      </c>
    </row>
    <row r="7" spans="1:10" x14ac:dyDescent="0.25">
      <c r="A7" s="2" t="s">
        <v>14</v>
      </c>
      <c r="B7" s="2">
        <v>0.08</v>
      </c>
      <c r="C7">
        <f>INDEX('[1]Component wise inventories'!B$2:B$170,MATCH($A7,'[1]Component wise inventories'!$A$2:$A$170,0))</f>
        <v>30</v>
      </c>
      <c r="D7" t="str">
        <f>INDEX('[1]Component wise inventories'!H$2:H$170,MATCH($A7,'[1]Component wise inventories'!$A$2:$A$170,0))</f>
        <v>Cement subfloor, 85 mm</v>
      </c>
      <c r="E7">
        <f>INDEX('[1]Component wise inventories'!I$2:I$170,MATCH($A7,'[1]Component wise inventories'!$A$2:$A$170,0))</f>
        <v>1850</v>
      </c>
      <c r="F7">
        <f>E7</f>
        <v>1850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0.125</v>
      </c>
      <c r="I7">
        <f t="shared" ref="I7" si="2">B7*F7*H7*B$1/C7/B$1</f>
        <v>0.6166666666666667</v>
      </c>
      <c r="J7">
        <f>F7*B7*B$5*B$1/C7/1000</f>
        <v>53.576000000000001</v>
      </c>
    </row>
    <row r="8" spans="1:10" x14ac:dyDescent="0.25">
      <c r="A8" s="2" t="s">
        <v>82</v>
      </c>
      <c r="B8" s="2">
        <v>0.25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civil engineering concrete (without reinforcement)</v>
      </c>
      <c r="E8">
        <f>INDEX('[1]Component wise inventories'!I$2:I$170,MATCH($A8,'[1]Component wise inventories'!$A$2:$A$170,0))</f>
        <v>2350</v>
      </c>
      <c r="F8">
        <f t="shared" ref="F8" si="3">E8</f>
        <v>2350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1.4E-2</v>
      </c>
      <c r="I8">
        <f>B8*F8*H8*B$1/C8/B$1</f>
        <v>0.13708333333333333</v>
      </c>
      <c r="J8">
        <f t="shared" ref="J8" si="4">F8*B8*B$5*B$1/C8/1000</f>
        <v>106.33750000000001</v>
      </c>
    </row>
    <row r="9" spans="1:10" x14ac:dyDescent="0.25">
      <c r="A9" s="2" t="s">
        <v>216</v>
      </c>
      <c r="B9" s="2">
        <v>0.1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Polyurethane (PUR/PIR)</v>
      </c>
      <c r="E9">
        <f>INDEX('[1]Component wise inventories'!I$2:I$170,MATCH($A9,'[1]Component wise inventories'!$A$2:$A$170,0))</f>
        <v>30</v>
      </c>
      <c r="F9">
        <f>E9</f>
        <v>30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7.52</v>
      </c>
      <c r="I9">
        <f t="shared" ref="I9" si="5">B9*F9*H9*B$1/C9/B$1</f>
        <v>0.752</v>
      </c>
      <c r="J9">
        <f>F9*B9*B$5*B$1/C9/1000</f>
        <v>1.0860000000000001</v>
      </c>
    </row>
    <row r="10" spans="1:10" x14ac:dyDescent="0.25">
      <c r="A10" s="2" t="s">
        <v>217</v>
      </c>
      <c r="B10" s="2">
        <v>5.0000000000000001E-3</v>
      </c>
      <c r="C10">
        <f>INDEX('[1]Component wise inventories'!B$2:B$170,MATCH($A10,'[1]Component wise inventories'!$A$2:$A$170,0))</f>
        <v>60</v>
      </c>
      <c r="D10" t="str">
        <f>INDEX('[1]Component wise inventories'!H$2:H$170,MATCH($A10,'[1]Component wise inventories'!$A$2:$A$170,0))</f>
        <v>Linoleum, 2.5mm</v>
      </c>
      <c r="E10">
        <f>INDEX('[1]Component wise inventories'!I$2:I$170,MATCH($A10,'[1]Component wise inventories'!$A$2:$A$170,0))</f>
        <v>2.9</v>
      </c>
      <c r="F10">
        <f t="shared" ref="F10:F11" si="6">E10</f>
        <v>2.9</v>
      </c>
      <c r="G10" t="str">
        <f>INDEX('[1]Component wise inventories'!J$2:J$170,MATCH($A10,'[1]Component wise inventories'!$A$2:$A$170,0))</f>
        <v xml:space="preserve">m2 </v>
      </c>
      <c r="H10">
        <f>INDEX('[1]Component wise inventories'!K$2:K$170,MATCH($A10,'[1]Component wise inventories'!$A$2:$A$170,0))</f>
        <v>6.36</v>
      </c>
      <c r="I10">
        <f>B10*F10*H10*B$1/C10/B$1</f>
        <v>1.537E-3</v>
      </c>
      <c r="J10">
        <f t="shared" ref="J10:J11" si="7">F10*B10*B$5*B$1/C10/1000</f>
        <v>2.6244999999999997E-3</v>
      </c>
    </row>
    <row r="11" spans="1:10" x14ac:dyDescent="0.25">
      <c r="A11" s="2" t="s">
        <v>16</v>
      </c>
      <c r="B11" s="2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lean concrete (without reinforcement)</v>
      </c>
      <c r="E11">
        <f>INDEX('[1]Component wise inventories'!I$2:I$170,MATCH($A11,'[1]Component wise inventories'!$A$2:$A$170,0))</f>
        <v>2150</v>
      </c>
      <c r="F11">
        <f t="shared" si="6"/>
        <v>2150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5.8999999999999997E-2</v>
      </c>
      <c r="I11">
        <f>B11*F11*H11*B$1/C11/B$1</f>
        <v>0.10570833333333332</v>
      </c>
      <c r="J11">
        <f t="shared" si="7"/>
        <v>19.4575</v>
      </c>
    </row>
    <row r="12" spans="1:10" x14ac:dyDescent="0.25">
      <c r="A12" s="2" t="s">
        <v>128</v>
      </c>
      <c r="B12" s="2">
        <v>0.02</v>
      </c>
      <c r="C12">
        <f>INDEX('[1]Component wise inventories'!B$2:B$170,MATCH($A12,'[1]Component wise inventories'!$A$2:$A$170,0))</f>
        <v>30</v>
      </c>
      <c r="D12" t="str">
        <f>INDEX('[1]Component wise inventories'!H$2:H$170,MATCH($A12,'[1]Component wise inventories'!$A$2:$A$170,0))</f>
        <v>rockwool</v>
      </c>
      <c r="E12">
        <f>INDEX('[1]Component wise inventories'!I$2:I$170,MATCH($A12,'[1]Component wise inventories'!$A$2:$A$170,0))</f>
        <v>60</v>
      </c>
      <c r="F12">
        <f>E12</f>
        <v>60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1.1299999999999999</v>
      </c>
      <c r="I12">
        <f t="shared" ref="I12" si="8">B12*F12*H12*B$1/C12/B$1</f>
        <v>4.519999999999999E-2</v>
      </c>
      <c r="J12">
        <f>F12*B12*B$5*B$1/C12/1000</f>
        <v>0.43439999999999995</v>
      </c>
    </row>
    <row r="13" spans="1:10" x14ac:dyDescent="0.25">
      <c r="I13" s="29">
        <f>SUM(I5:I12)</f>
        <v>1.6581982749999997</v>
      </c>
    </row>
    <row r="14" spans="1:10" x14ac:dyDescent="0.25">
      <c r="A14" s="1" t="s">
        <v>215</v>
      </c>
      <c r="B14" s="1" t="s">
        <v>17</v>
      </c>
    </row>
    <row r="15" spans="1:10" x14ac:dyDescent="0.25">
      <c r="A15" s="2" t="s">
        <v>13</v>
      </c>
      <c r="B15" s="14">
        <v>201</v>
      </c>
    </row>
    <row r="16" spans="1:10" x14ac:dyDescent="0.25">
      <c r="A16" s="2" t="s">
        <v>14</v>
      </c>
      <c r="B16" s="2">
        <v>0.05</v>
      </c>
      <c r="C16">
        <f>INDEX('[1]Component wise inventories'!B$2:B$170,MATCH($A16,'[1]Component wise inventories'!$A$2:$A$170,0))</f>
        <v>30</v>
      </c>
      <c r="D16" t="str">
        <f>INDEX('[1]Component wise inventories'!H$2:H$170,MATCH($A16,'[1]Component wise inventories'!$A$2:$A$170,0))</f>
        <v>Cement subfloor, 85 mm</v>
      </c>
      <c r="E16">
        <f>INDEX('[1]Component wise inventories'!I$2:I$170,MATCH($A16,'[1]Component wise inventories'!$A$2:$A$170,0))</f>
        <v>1850</v>
      </c>
      <c r="F16">
        <f t="shared" ref="F16:F17" si="9">E16</f>
        <v>1850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0.125</v>
      </c>
      <c r="I16">
        <f>B16*F16*H16*B$1/C16/B$1</f>
        <v>0.38541666666666669</v>
      </c>
      <c r="J16">
        <f t="shared" ref="J16:J17" si="10">F16*B16*B$5*B$1/C16/1000</f>
        <v>33.484999999999999</v>
      </c>
    </row>
    <row r="17" spans="1:10" x14ac:dyDescent="0.25">
      <c r="A17" s="2" t="s">
        <v>82</v>
      </c>
      <c r="B17" s="2">
        <v>0.25</v>
      </c>
      <c r="C17">
        <f>INDEX('[1]Component wise inventories'!B$2:B$170,MATCH($A17,'[1]Component wise inventories'!$A$2:$A$170,0))</f>
        <v>60</v>
      </c>
      <c r="D17" t="str">
        <f>INDEX('[1]Component wise inventories'!H$2:H$170,MATCH($A17,'[1]Component wise inventories'!$A$2:$A$170,0))</f>
        <v>civil engineering concrete (without reinforcement)</v>
      </c>
      <c r="E17">
        <f>INDEX('[1]Component wise inventories'!I$2:I$170,MATCH($A17,'[1]Component wise inventories'!$A$2:$A$170,0))</f>
        <v>2350</v>
      </c>
      <c r="F17">
        <f t="shared" si="9"/>
        <v>2350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1.4E-2</v>
      </c>
      <c r="I17">
        <f>B17*F17*H17*B$1/C17/B$1</f>
        <v>0.13708333333333333</v>
      </c>
      <c r="J17">
        <f t="shared" si="10"/>
        <v>106.33750000000001</v>
      </c>
    </row>
    <row r="18" spans="1:10" x14ac:dyDescent="0.25">
      <c r="A18" s="2" t="s">
        <v>16</v>
      </c>
      <c r="B18" s="2">
        <v>0.05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lean concrete (without reinforcement)</v>
      </c>
      <c r="E18">
        <f>INDEX('[1]Component wise inventories'!I$2:I$170,MATCH($A18,'[1]Component wise inventories'!$A$2:$A$170,0))</f>
        <v>2150</v>
      </c>
      <c r="F18">
        <f>E18</f>
        <v>2150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5.8999999999999997E-2</v>
      </c>
      <c r="I18">
        <f t="shared" ref="I18" si="11">B18*F18*H18*B$1/C18/B$1</f>
        <v>0.10570833333333332</v>
      </c>
      <c r="J18">
        <f>F18*B18*B$5*B$1/C18/1000</f>
        <v>19.4575</v>
      </c>
    </row>
    <row r="19" spans="1:10" x14ac:dyDescent="0.25">
      <c r="I19" s="29">
        <f>SUM(I16:I18)</f>
        <v>0.62820833333333326</v>
      </c>
    </row>
    <row r="20" spans="1:10" x14ac:dyDescent="0.25">
      <c r="A20" s="1" t="s">
        <v>215</v>
      </c>
      <c r="B20" s="1" t="s">
        <v>23</v>
      </c>
    </row>
    <row r="21" spans="1:10" x14ac:dyDescent="0.25">
      <c r="A21" s="2" t="s">
        <v>13</v>
      </c>
      <c r="B21" s="14">
        <v>753</v>
      </c>
    </row>
    <row r="22" spans="1:10" x14ac:dyDescent="0.25">
      <c r="A22" s="2" t="s">
        <v>14</v>
      </c>
      <c r="B22" s="2">
        <v>0.08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Cement subfloor, 85 mm</v>
      </c>
      <c r="E22">
        <f>INDEX('[1]Component wise inventories'!I$2:I$170,MATCH($A22,'[1]Component wise inventories'!$A$2:$A$170,0))</f>
        <v>1850</v>
      </c>
      <c r="F22">
        <f t="shared" ref="F22" si="12">E22</f>
        <v>1850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0.125</v>
      </c>
      <c r="I22">
        <f>B22*F22*H22*B$1/C22/B$1</f>
        <v>0.6166666666666667</v>
      </c>
      <c r="J22">
        <f t="shared" ref="J22" si="13">F22*B22*B$5*B$1/C22/1000</f>
        <v>53.576000000000001</v>
      </c>
    </row>
    <row r="23" spans="1:10" x14ac:dyDescent="0.25">
      <c r="A23" s="2" t="s">
        <v>24</v>
      </c>
      <c r="B23" s="2">
        <v>0.25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civil engineering concrete (without reinforcement)</v>
      </c>
      <c r="E23">
        <f>INDEX('[1]Component wise inventories'!I$2:I$170,MATCH($A23,'[1]Component wise inventories'!$A$2:$A$170,0))</f>
        <v>2350</v>
      </c>
      <c r="F23">
        <f>E23</f>
        <v>2350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1.4E-2</v>
      </c>
      <c r="I23">
        <f t="shared" ref="I23" si="14">B23*F23*H23*B$1/C23/B$1</f>
        <v>0.13708333333333333</v>
      </c>
      <c r="J23">
        <f>F23*B23*B$5*B$1/C23/1000</f>
        <v>106.33750000000001</v>
      </c>
    </row>
    <row r="24" spans="1:10" x14ac:dyDescent="0.25">
      <c r="A24" s="2" t="s">
        <v>25</v>
      </c>
      <c r="B24" s="2">
        <v>0.02</v>
      </c>
      <c r="C24">
        <f>INDEX('[1]Component wise inventories'!B$2:B$170,MATCH($A24,'[1]Component wise inventories'!$A$2:$A$170,0))</f>
        <v>30</v>
      </c>
      <c r="D24" t="str">
        <f>INDEX('[1]Component wise inventories'!H$2:H$170,MATCH($A24,'[1]Component wise inventories'!$A$2:$A$170,0))</f>
        <v>Expanded polystyrene (EPS)</v>
      </c>
      <c r="E24">
        <f>INDEX('[1]Component wise inventories'!I$2:I$170,MATCH($A24,'[1]Component wise inventories'!$A$2:$A$170,0))</f>
        <v>30</v>
      </c>
      <c r="F24">
        <f t="shared" ref="F24:F25" si="15">E24</f>
        <v>30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7.64</v>
      </c>
      <c r="I24">
        <f>B24*F24*H24*B$1/C24/B$1</f>
        <v>0.15279999999999999</v>
      </c>
      <c r="J24">
        <f t="shared" ref="J24:J25" si="16">F24*B24*B$5*B$1/C24/1000</f>
        <v>0.21719999999999998</v>
      </c>
    </row>
    <row r="25" spans="1:10" x14ac:dyDescent="0.25">
      <c r="A25" s="2" t="s">
        <v>217</v>
      </c>
      <c r="B25" s="2">
        <v>5.0000000000000001E-3</v>
      </c>
      <c r="C25">
        <f>INDEX('[1]Component wise inventories'!B$2:B$170,MATCH($A25,'[1]Component wise inventories'!$A$2:$A$170,0))</f>
        <v>60</v>
      </c>
      <c r="D25" t="str">
        <f>INDEX('[1]Component wise inventories'!H$2:H$170,MATCH($A25,'[1]Component wise inventories'!$A$2:$A$170,0))</f>
        <v>Linoleum, 2.5mm</v>
      </c>
      <c r="E25">
        <f>INDEX('[1]Component wise inventories'!I$2:I$170,MATCH($A25,'[1]Component wise inventories'!$A$2:$A$170,0))</f>
        <v>2.9</v>
      </c>
      <c r="F25">
        <f t="shared" si="15"/>
        <v>2.9</v>
      </c>
      <c r="G25" t="str">
        <f>INDEX('[1]Component wise inventories'!J$2:J$170,MATCH($A25,'[1]Component wise inventories'!$A$2:$A$170,0))</f>
        <v xml:space="preserve">m2 </v>
      </c>
      <c r="H25">
        <f>INDEX('[1]Component wise inventories'!K$2:K$170,MATCH($A25,'[1]Component wise inventories'!$A$2:$A$170,0))</f>
        <v>6.36</v>
      </c>
      <c r="I25">
        <f>B25*F25*H25*B$1/C25/B$1</f>
        <v>1.537E-3</v>
      </c>
      <c r="J25">
        <f t="shared" si="16"/>
        <v>2.6244999999999997E-3</v>
      </c>
    </row>
    <row r="26" spans="1:10" x14ac:dyDescent="0.25">
      <c r="A26" s="2" t="s">
        <v>128</v>
      </c>
      <c r="B26" s="2">
        <v>0.02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rockwool</v>
      </c>
      <c r="E26">
        <f>INDEX('[1]Component wise inventories'!I$2:I$170,MATCH($A26,'[1]Component wise inventories'!$A$2:$A$170,0))</f>
        <v>60</v>
      </c>
      <c r="F26">
        <f>E26</f>
        <v>60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1.1299999999999999</v>
      </c>
      <c r="I26">
        <f t="shared" ref="I26" si="17">B26*F26*H26*B$1/C26/B$1</f>
        <v>4.519999999999999E-2</v>
      </c>
      <c r="J26">
        <f>F26*B26*B$5*B$1/C26/1000</f>
        <v>0.43439999999999995</v>
      </c>
    </row>
    <row r="27" spans="1:10" x14ac:dyDescent="0.25">
      <c r="I27" s="29">
        <f>SUM(I22:I26)</f>
        <v>0.953287</v>
      </c>
    </row>
    <row r="28" spans="1:10" x14ac:dyDescent="0.25">
      <c r="A28" s="1" t="s">
        <v>215</v>
      </c>
      <c r="B28" s="1" t="s">
        <v>27</v>
      </c>
    </row>
    <row r="29" spans="1:10" x14ac:dyDescent="0.25">
      <c r="A29" s="2" t="s">
        <v>13</v>
      </c>
      <c r="B29" s="14">
        <v>171</v>
      </c>
    </row>
    <row r="30" spans="1:10" x14ac:dyDescent="0.25">
      <c r="A30" s="2" t="s">
        <v>14</v>
      </c>
      <c r="B30" s="2">
        <v>0.08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Cement subfloor, 85 mm</v>
      </c>
      <c r="E30">
        <f>INDEX('[1]Component wise inventories'!I$2:I$170,MATCH($A30,'[1]Component wise inventories'!$A$2:$A$170,0))</f>
        <v>1850</v>
      </c>
      <c r="F30">
        <f t="shared" ref="F30" si="18">E30</f>
        <v>1850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0.125</v>
      </c>
      <c r="I30">
        <f>B30*F30*H30*B$1/C30/B$1</f>
        <v>0.6166666666666667</v>
      </c>
      <c r="J30">
        <f t="shared" ref="J30" si="19">F30*B30*B$5*B$1/C30/1000</f>
        <v>53.576000000000001</v>
      </c>
    </row>
    <row r="31" spans="1:10" x14ac:dyDescent="0.25">
      <c r="A31" s="2" t="s">
        <v>24</v>
      </c>
      <c r="B31" s="2">
        <v>0.25</v>
      </c>
      <c r="C31">
        <f>INDEX('[1]Component wise inventories'!B$2:B$170,MATCH($A31,'[1]Component wise inventories'!$A$2:$A$170,0))</f>
        <v>60</v>
      </c>
      <c r="D31" t="str">
        <f>INDEX('[1]Component wise inventories'!H$2:H$170,MATCH($A31,'[1]Component wise inventories'!$A$2:$A$170,0))</f>
        <v>civil engineering concrete (without reinforcement)</v>
      </c>
      <c r="E31">
        <f>INDEX('[1]Component wise inventories'!I$2:I$170,MATCH($A31,'[1]Component wise inventories'!$A$2:$A$170,0))</f>
        <v>2350</v>
      </c>
      <c r="F31">
        <f>E31</f>
        <v>2350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1.4E-2</v>
      </c>
      <c r="I31">
        <f t="shared" ref="I31" si="20">B31*F31*H31*B$1/C31/B$1</f>
        <v>0.13708333333333333</v>
      </c>
      <c r="J31">
        <f>F31*B31*B$5*B$1/C31/1000</f>
        <v>106.33750000000001</v>
      </c>
    </row>
    <row r="32" spans="1:10" x14ac:dyDescent="0.25">
      <c r="A32" s="2" t="s">
        <v>25</v>
      </c>
      <c r="B32" s="2">
        <v>0.14499999999999999</v>
      </c>
      <c r="C32">
        <f>INDEX('[1]Component wise inventories'!B$2:B$170,MATCH($A32,'[1]Component wise inventories'!$A$2:$A$170,0))</f>
        <v>30</v>
      </c>
      <c r="D32" t="str">
        <f>INDEX('[1]Component wise inventories'!H$2:H$170,MATCH($A32,'[1]Component wise inventories'!$A$2:$A$170,0))</f>
        <v>Expanded polystyrene (EPS)</v>
      </c>
      <c r="E32">
        <f>INDEX('[1]Component wise inventories'!I$2:I$170,MATCH($A32,'[1]Component wise inventories'!$A$2:$A$170,0))</f>
        <v>30</v>
      </c>
      <c r="F32">
        <f t="shared" ref="F32" si="21">E32</f>
        <v>30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7.64</v>
      </c>
      <c r="I32">
        <f>B32*F32*H32*B$1/C32/B$1</f>
        <v>1.1077999999999999</v>
      </c>
      <c r="J32">
        <f t="shared" ref="J32" si="22">F32*B32*B$5*B$1/C32/1000</f>
        <v>1.5746999999999998</v>
      </c>
    </row>
    <row r="33" spans="1:10" x14ac:dyDescent="0.25">
      <c r="A33" s="2" t="s">
        <v>217</v>
      </c>
      <c r="B33" s="2">
        <v>5.0000000000000001E-3</v>
      </c>
      <c r="C33">
        <f>INDEX('[1]Component wise inventories'!B$2:B$170,MATCH($A33,'[1]Component wise inventories'!$A$2:$A$170,0))</f>
        <v>60</v>
      </c>
      <c r="D33" t="str">
        <f>INDEX('[1]Component wise inventories'!H$2:H$170,MATCH($A33,'[1]Component wise inventories'!$A$2:$A$170,0))</f>
        <v>Linoleum, 2.5mm</v>
      </c>
      <c r="E33">
        <f>INDEX('[1]Component wise inventories'!I$2:I$170,MATCH($A33,'[1]Component wise inventories'!$A$2:$A$170,0))</f>
        <v>2.9</v>
      </c>
      <c r="F33">
        <f>E33</f>
        <v>2.9</v>
      </c>
      <c r="G33" t="str">
        <f>INDEX('[1]Component wise inventories'!J$2:J$170,MATCH($A33,'[1]Component wise inventories'!$A$2:$A$170,0))</f>
        <v xml:space="preserve">m2 </v>
      </c>
      <c r="H33">
        <f>INDEX('[1]Component wise inventories'!K$2:K$170,MATCH($A33,'[1]Component wise inventories'!$A$2:$A$170,0))</f>
        <v>6.36</v>
      </c>
      <c r="I33">
        <f t="shared" ref="I33" si="23">B33*F33*H33*B$1/C33/B$1</f>
        <v>1.537E-3</v>
      </c>
      <c r="J33">
        <f>F33*B33*B$5*B$1/C33/1000</f>
        <v>2.6244999999999997E-3</v>
      </c>
    </row>
    <row r="34" spans="1:10" x14ac:dyDescent="0.25">
      <c r="A34" s="2" t="s">
        <v>128</v>
      </c>
      <c r="B34" s="2">
        <v>0.02</v>
      </c>
      <c r="C34">
        <f>INDEX('[1]Component wise inventories'!B$2:B$170,MATCH($A34,'[1]Component wise inventories'!$A$2:$A$170,0))</f>
        <v>30</v>
      </c>
      <c r="D34" t="str">
        <f>INDEX('[1]Component wise inventories'!H$2:H$170,MATCH($A34,'[1]Component wise inventories'!$A$2:$A$170,0))</f>
        <v>rockwool</v>
      </c>
      <c r="E34">
        <f>INDEX('[1]Component wise inventories'!I$2:I$170,MATCH($A34,'[1]Component wise inventories'!$A$2:$A$170,0))</f>
        <v>60</v>
      </c>
      <c r="F34">
        <f t="shared" ref="F34" si="24">E34</f>
        <v>60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1.1299999999999999</v>
      </c>
      <c r="I34">
        <f>B34*F34*H34*B$1/C34/B$1</f>
        <v>4.519999999999999E-2</v>
      </c>
      <c r="J34">
        <f t="shared" ref="J34" si="25">F34*B34*B$5*B$1/C34/1000</f>
        <v>0.43439999999999995</v>
      </c>
    </row>
    <row r="35" spans="1:10" x14ac:dyDescent="0.25">
      <c r="A35" s="30" t="s">
        <v>218</v>
      </c>
      <c r="B35" s="2">
        <v>2.5000000000000001E-2</v>
      </c>
      <c r="C35">
        <f>INDEX('[1]Component wise inventories'!B$2:B$190,MATCH($A35,'[1]Component wise inventories'!$A$2:$A$190,0))</f>
        <v>30</v>
      </c>
      <c r="D35" t="str">
        <f>INDEX('[1]Component wise inventories'!H$2:H$190,MATCH($A35,'[1]Component wise inventories'!$A$2:$A$190,0))</f>
        <v>Wood wool lightweight board, cement-bound</v>
      </c>
      <c r="E35">
        <f>INDEX('[1]Component wise inventories'!I$2:I$190,MATCH($A35,'[1]Component wise inventories'!$A$2:$A$190,0))</f>
        <v>400</v>
      </c>
      <c r="F35">
        <f>E35</f>
        <v>400</v>
      </c>
      <c r="G35" t="str">
        <f>INDEX('[1]Component wise inventories'!J$2:J$190,MATCH($A35,'[1]Component wise inventories'!$A$2:$A$190,0))</f>
        <v xml:space="preserve">kg </v>
      </c>
      <c r="H35">
        <f>INDEX('[1]Component wise inventories'!K$2:K$190,MATCH($A35,'[1]Component wise inventories'!$A$2:$A$190,0))</f>
        <v>0.55400000000000005</v>
      </c>
      <c r="I35">
        <f t="shared" ref="I35" si="26">B35*F35*H35*B$1/C35/B$1</f>
        <v>0.1846666666666667</v>
      </c>
      <c r="J35">
        <f>F35*B35*B$5*B$1/C35/1000</f>
        <v>3.62</v>
      </c>
    </row>
    <row r="36" spans="1:10" x14ac:dyDescent="0.25">
      <c r="I36" s="29">
        <f>SUM(I28:I35)</f>
        <v>2.0929536666666664</v>
      </c>
    </row>
    <row r="37" spans="1:10" x14ac:dyDescent="0.25">
      <c r="A37" s="1" t="s">
        <v>215</v>
      </c>
      <c r="B37" s="1" t="s">
        <v>39</v>
      </c>
    </row>
    <row r="38" spans="1:10" x14ac:dyDescent="0.25">
      <c r="A38" s="2" t="s">
        <v>13</v>
      </c>
      <c r="B38" s="14">
        <v>624.29999999999995</v>
      </c>
    </row>
    <row r="39" spans="1:10" x14ac:dyDescent="0.25">
      <c r="A39" s="2" t="s">
        <v>141</v>
      </c>
      <c r="B39" s="2">
        <v>1.4999999999999999E-2</v>
      </c>
      <c r="C39">
        <f>INDEX('[1]Component wise inventories'!B$2:B$170,MATCH($A39,'[1]Component wise inventories'!$A$2:$A$170,0))</f>
        <v>30</v>
      </c>
      <c r="D39" t="str">
        <f>INDEX('[1]Component wise inventories'!H$2:H$170,MATCH($A39,'[1]Component wise inventories'!$A$2:$A$170,0))</f>
        <v>Medium density fibreboard (MDF), UF bonded</v>
      </c>
      <c r="E39">
        <f>INDEX('[1]Component wise inventories'!I$2:I$170,MATCH($A39,'[1]Component wise inventories'!$A$2:$A$170,0))</f>
        <v>685</v>
      </c>
      <c r="F39">
        <f t="shared" ref="F39" si="27">E39</f>
        <v>685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1.04</v>
      </c>
      <c r="I39">
        <f>B39*F39*H39*B$1/C39/B$1</f>
        <v>0.35620000000000002</v>
      </c>
      <c r="J39">
        <f t="shared" ref="J39" si="28">F39*B39*B$5*B$1/C39/1000</f>
        <v>3.7195500000000004</v>
      </c>
    </row>
    <row r="40" spans="1:10" x14ac:dyDescent="0.25">
      <c r="A40" s="2" t="s">
        <v>128</v>
      </c>
      <c r="B40" s="2">
        <v>0.2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rockwool</v>
      </c>
      <c r="E40">
        <f>INDEX('[1]Component wise inventories'!I$2:I$170,MATCH($A40,'[1]Component wise inventories'!$A$2:$A$170,0))</f>
        <v>60</v>
      </c>
      <c r="F40">
        <f>E40</f>
        <v>60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1.1299999999999999</v>
      </c>
      <c r="I40">
        <f t="shared" ref="I40" si="29">B40*F40*H40*B$1/C40/B$1</f>
        <v>0.45199999999999996</v>
      </c>
      <c r="J40">
        <f>F40*B40*B$5*B$1/C40/1000</f>
        <v>4.3440000000000003</v>
      </c>
    </row>
    <row r="41" spans="1:10" x14ac:dyDescent="0.25">
      <c r="A41" s="2" t="s">
        <v>178</v>
      </c>
      <c r="B41" s="2">
        <v>0.14499999999999999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sand-lime brick</v>
      </c>
      <c r="E41">
        <f>INDEX('[1]Component wise inventories'!I$2:I$170,MATCH($A41,'[1]Component wise inventories'!$A$2:$A$170,0))</f>
        <v>1400</v>
      </c>
      <c r="F41">
        <f t="shared" ref="F41" si="30">E41</f>
        <v>1400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0.13800000000000001</v>
      </c>
      <c r="I41">
        <f>B41*F41*H41*B$1/C41/B$1</f>
        <v>0.46690000000000004</v>
      </c>
      <c r="J41">
        <f t="shared" ref="J41" si="31">F41*B41*B$5*B$1/C41/1000</f>
        <v>36.743000000000002</v>
      </c>
    </row>
    <row r="42" spans="1:10" x14ac:dyDescent="0.25">
      <c r="A42" s="2" t="s">
        <v>219</v>
      </c>
      <c r="B42" s="2">
        <v>0.06</v>
      </c>
      <c r="C42">
        <f>INDEX('[1]Component wise inventories'!B$2:B$170,MATCH($A42,'[1]Component wise inventories'!$A$2:$A$170,0))</f>
        <v>30</v>
      </c>
      <c r="D42" t="str">
        <f>INDEX('[1]Component wise inventories'!H$2:H$170,MATCH($A42,'[1]Component wise inventories'!$A$2:$A$170,0))</f>
        <v>Glued laminated timber, UF bonded, dry area</v>
      </c>
      <c r="E42">
        <f>INDEX('[1]Component wise inventories'!I$2:I$170,MATCH($A42,'[1]Component wise inventories'!$A$2:$A$170,0))</f>
        <v>470</v>
      </c>
      <c r="F42">
        <f>E42</f>
        <v>470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0.44600000000000001</v>
      </c>
      <c r="I42">
        <f t="shared" ref="I42" si="32">B42*F42*H42*B$1/C42/B$1</f>
        <v>0.41924</v>
      </c>
      <c r="J42">
        <f>F42*B42*B$5*B$1/C42/1000</f>
        <v>10.208399999999999</v>
      </c>
    </row>
    <row r="43" spans="1:10" x14ac:dyDescent="0.25">
      <c r="I43" s="29">
        <f>SUM(I39:I42)</f>
        <v>1.6943400000000002</v>
      </c>
    </row>
    <row r="44" spans="1:10" x14ac:dyDescent="0.25">
      <c r="A44" s="1" t="s">
        <v>215</v>
      </c>
      <c r="B44" s="1" t="s">
        <v>41</v>
      </c>
    </row>
    <row r="45" spans="1:10" x14ac:dyDescent="0.25">
      <c r="A45" s="2" t="s">
        <v>13</v>
      </c>
      <c r="B45" s="14">
        <v>271.3</v>
      </c>
    </row>
    <row r="46" spans="1:10" x14ac:dyDescent="0.25">
      <c r="A46" s="2" t="s">
        <v>220</v>
      </c>
      <c r="B46" s="2">
        <v>0.02</v>
      </c>
      <c r="C46">
        <f>INDEX('[1]Component wise inventories'!B$2:B$170,MATCH($A46,'[1]Component wise inventories'!$A$2:$A$170,0))</f>
        <v>0</v>
      </c>
      <c r="D46">
        <f>INDEX('[1]Component wise inventories'!H$2:H$170,MATCH($A46,'[1]Component wise inventories'!$A$2:$A$170,0))</f>
        <v>0</v>
      </c>
      <c r="E46">
        <f>INDEX('[1]Component wise inventories'!I$2:I$170,MATCH($A46,'[1]Component wise inventories'!$A$2:$A$170,0))</f>
        <v>0</v>
      </c>
      <c r="F46">
        <f t="shared" ref="F46:F47" si="33">E46</f>
        <v>0</v>
      </c>
      <c r="G46">
        <f>INDEX('[1]Component wise inventories'!J$2:J$170,MATCH($A46,'[1]Component wise inventories'!$A$2:$A$170,0))</f>
        <v>0</v>
      </c>
      <c r="H46">
        <f>INDEX('[1]Component wise inventories'!K$2:K$170,MATCH($A46,'[1]Component wise inventories'!$A$2:$A$170,0))</f>
        <v>0</v>
      </c>
      <c r="I46" s="31">
        <v>0</v>
      </c>
      <c r="J46" s="31">
        <v>0</v>
      </c>
    </row>
    <row r="47" spans="1:10" x14ac:dyDescent="0.25">
      <c r="A47" s="2" t="s">
        <v>128</v>
      </c>
      <c r="B47" s="2">
        <v>0.2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rockwool</v>
      </c>
      <c r="E47">
        <f>INDEX('[1]Component wise inventories'!I$2:I$170,MATCH($A47,'[1]Component wise inventories'!$A$2:$A$170,0))</f>
        <v>60</v>
      </c>
      <c r="F47">
        <f t="shared" si="33"/>
        <v>60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1.1299999999999999</v>
      </c>
      <c r="I47">
        <f>B47*F47*H47*B$1/C47/B$1</f>
        <v>0.45199999999999996</v>
      </c>
      <c r="J47">
        <f t="shared" ref="J47" si="34">F47*B47*B$5*B$1/C47/1000</f>
        <v>4.3440000000000003</v>
      </c>
    </row>
    <row r="48" spans="1:10" x14ac:dyDescent="0.25">
      <c r="A48" s="2" t="s">
        <v>178</v>
      </c>
      <c r="B48" s="2">
        <v>0.26500000000000001</v>
      </c>
      <c r="C48">
        <f>INDEX('[1]Component wise inventories'!B$2:B$170,MATCH($A48,'[1]Component wise inventories'!$A$2:$A$170,0))</f>
        <v>60</v>
      </c>
      <c r="D48" t="str">
        <f>INDEX('[1]Component wise inventories'!H$2:H$170,MATCH($A48,'[1]Component wise inventories'!$A$2:$A$170,0))</f>
        <v>sand-lime brick</v>
      </c>
      <c r="E48">
        <f>INDEX('[1]Component wise inventories'!I$2:I$170,MATCH($A48,'[1]Component wise inventories'!$A$2:$A$170,0))</f>
        <v>1400</v>
      </c>
      <c r="F48">
        <f>E48</f>
        <v>1400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0.13800000000000001</v>
      </c>
      <c r="I48">
        <f t="shared" ref="I48" si="35">B48*F48*H48*B$1/C48/B$1</f>
        <v>0.85330000000000017</v>
      </c>
      <c r="J48">
        <f>F48*B48*B$5*B$1/C48/1000</f>
        <v>67.150999999999996</v>
      </c>
    </row>
    <row r="49" spans="1:10" x14ac:dyDescent="0.25">
      <c r="I49" s="29">
        <f>SUM(I46:I48)</f>
        <v>1.3053000000000001</v>
      </c>
    </row>
    <row r="50" spans="1:10" x14ac:dyDescent="0.25">
      <c r="A50" s="1" t="s">
        <v>215</v>
      </c>
      <c r="B50" s="1" t="s">
        <v>46</v>
      </c>
    </row>
    <row r="51" spans="1:10" x14ac:dyDescent="0.25">
      <c r="A51" s="2" t="s">
        <v>13</v>
      </c>
      <c r="B51" s="14">
        <v>204.1</v>
      </c>
    </row>
    <row r="52" spans="1:10" x14ac:dyDescent="0.25">
      <c r="A52" s="2" t="s">
        <v>25</v>
      </c>
      <c r="B52" s="2">
        <v>0.125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Expanded polystyrene (EPS)</v>
      </c>
      <c r="E52">
        <f>INDEX('[1]Component wise inventories'!I$2:I$170,MATCH($A52,'[1]Component wise inventories'!$A$2:$A$170,0))</f>
        <v>30</v>
      </c>
      <c r="F52">
        <f t="shared" ref="F52:F53" si="36">E52</f>
        <v>30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7.64</v>
      </c>
      <c r="I52">
        <f>B52*F52*H52*B$1/C52/B$1</f>
        <v>0.95499999999999996</v>
      </c>
      <c r="J52">
        <f t="shared" ref="J52:J53" si="37">F52*B52*B$5*B$1/C52/1000</f>
        <v>1.3574999999999999</v>
      </c>
    </row>
    <row r="53" spans="1:10" x14ac:dyDescent="0.25">
      <c r="A53" s="2" t="s">
        <v>178</v>
      </c>
      <c r="B53" s="2">
        <v>0.2</v>
      </c>
      <c r="C53">
        <f>INDEX('[1]Component wise inventories'!B$2:B$170,MATCH($A53,'[1]Component wise inventories'!$A$2:$A$170,0))</f>
        <v>60</v>
      </c>
      <c r="D53" t="str">
        <f>INDEX('[1]Component wise inventories'!H$2:H$170,MATCH($A53,'[1]Component wise inventories'!$A$2:$A$170,0))</f>
        <v>sand-lime brick</v>
      </c>
      <c r="E53">
        <f>INDEX('[1]Component wise inventories'!I$2:I$170,MATCH($A53,'[1]Component wise inventories'!$A$2:$A$170,0))</f>
        <v>1400</v>
      </c>
      <c r="F53">
        <f t="shared" si="36"/>
        <v>1400</v>
      </c>
      <c r="G53" t="str">
        <f>INDEX('[1]Component wise inventories'!J$2:J$170,MATCH($A53,'[1]Component wise inventories'!$A$2:$A$170,0))</f>
        <v xml:space="preserve">kg </v>
      </c>
      <c r="H53">
        <f>INDEX('[1]Component wise inventories'!K$2:K$170,MATCH($A53,'[1]Component wise inventories'!$A$2:$A$170,0))</f>
        <v>0.13800000000000001</v>
      </c>
      <c r="I53">
        <f>B53*F53*H53*B$1/C53/B$1</f>
        <v>0.64400000000000002</v>
      </c>
      <c r="J53">
        <f t="shared" si="37"/>
        <v>50.68</v>
      </c>
    </row>
    <row r="54" spans="1:10" x14ac:dyDescent="0.25">
      <c r="A54" s="2" t="s">
        <v>218</v>
      </c>
      <c r="B54" s="2">
        <v>2.5000000000000001E-2</v>
      </c>
      <c r="C54">
        <f>INDEX('[1]Component wise inventories'!B$2:B$190,MATCH($A54,'[1]Component wise inventories'!$A$2:$A$190,0))</f>
        <v>30</v>
      </c>
      <c r="D54" t="str">
        <f>INDEX('[1]Component wise inventories'!H$2:H$190,MATCH($A54,'[1]Component wise inventories'!$A$2:$A$190,0))</f>
        <v>Wood wool lightweight board, cement-bound</v>
      </c>
      <c r="E54">
        <f>INDEX('[1]Component wise inventories'!I$2:I$190,MATCH($A54,'[1]Component wise inventories'!$A$2:$A$190,0))</f>
        <v>400</v>
      </c>
      <c r="F54">
        <f>E54</f>
        <v>400</v>
      </c>
      <c r="G54" t="str">
        <f>INDEX('[1]Component wise inventories'!J$2:J$190,MATCH($A54,'[1]Component wise inventories'!$A$2:$A$190,0))</f>
        <v xml:space="preserve">kg </v>
      </c>
      <c r="H54">
        <f>INDEX('[1]Component wise inventories'!K$2:K$190,MATCH($A54,'[1]Component wise inventories'!$A$2:$A$190,0))</f>
        <v>0.55400000000000005</v>
      </c>
      <c r="I54">
        <f t="shared" ref="I54" si="38">B54*F54*H54*B$1/C54/B$1</f>
        <v>0.1846666666666667</v>
      </c>
      <c r="J54">
        <f>F54*B54*B$5*B$1/C54/1000</f>
        <v>3.62</v>
      </c>
    </row>
    <row r="55" spans="1:10" x14ac:dyDescent="0.25">
      <c r="I55" s="29">
        <f>SUM(I52:I54)</f>
        <v>1.7836666666666667</v>
      </c>
    </row>
    <row r="56" spans="1:10" x14ac:dyDescent="0.25">
      <c r="A56" s="1" t="s">
        <v>215</v>
      </c>
      <c r="B56" s="1" t="s">
        <v>48</v>
      </c>
    </row>
    <row r="57" spans="1:10" x14ac:dyDescent="0.25">
      <c r="A57" s="2" t="s">
        <v>13</v>
      </c>
      <c r="B57" s="14">
        <v>667</v>
      </c>
    </row>
    <row r="58" spans="1:10" x14ac:dyDescent="0.25">
      <c r="A58" s="2" t="s">
        <v>178</v>
      </c>
      <c r="B58" s="2">
        <v>0.14499999999999999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sand-lime brick</v>
      </c>
      <c r="E58">
        <f>INDEX('[1]Component wise inventories'!I$2:I$170,MATCH($A58,'[1]Component wise inventories'!$A$2:$A$170,0))</f>
        <v>1400</v>
      </c>
      <c r="F58">
        <f t="shared" ref="F58" si="39">E58</f>
        <v>1400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0.13800000000000001</v>
      </c>
      <c r="I58">
        <f>B58*F58*H58*B$1/C58/B$1</f>
        <v>0.46690000000000004</v>
      </c>
      <c r="J58">
        <f t="shared" ref="J58" si="40">F58*B58*B$5*B$1/C58/1000</f>
        <v>36.743000000000002</v>
      </c>
    </row>
    <row r="59" spans="1:10" x14ac:dyDescent="0.25">
      <c r="C59"/>
      <c r="D59"/>
      <c r="E59"/>
      <c r="F59"/>
      <c r="G59"/>
      <c r="H59"/>
      <c r="I59" s="29">
        <f>SUM(I58:I58)</f>
        <v>0.46690000000000004</v>
      </c>
      <c r="J59"/>
    </row>
    <row r="60" spans="1:10" x14ac:dyDescent="0.25">
      <c r="A60" s="1" t="s">
        <v>215</v>
      </c>
      <c r="B60" s="1" t="s">
        <v>49</v>
      </c>
    </row>
    <row r="61" spans="1:10" x14ac:dyDescent="0.25">
      <c r="A61" s="2" t="s">
        <v>13</v>
      </c>
      <c r="B61" s="14">
        <v>199</v>
      </c>
    </row>
    <row r="62" spans="1:10" x14ac:dyDescent="0.25">
      <c r="A62" s="2" t="s">
        <v>142</v>
      </c>
      <c r="B62" s="2">
        <v>0.2</v>
      </c>
      <c r="C62">
        <f>INDEX('[1]Component wise inventories'!B$2:B$170,MATCH($A62,'[1]Component wise inventories'!$A$2:$A$170,0))</f>
        <v>60</v>
      </c>
      <c r="D62" t="str">
        <f>INDEX('[1]Component wise inventories'!H$2:H$170,MATCH($A62,'[1]Component wise inventories'!$A$2:$A$170,0))</f>
        <v>civil engineering concrete (without reinforcement)</v>
      </c>
      <c r="E62">
        <f>INDEX('[1]Component wise inventories'!I$2:I$170,MATCH($A62,'[1]Component wise inventories'!$A$2:$A$170,0))</f>
        <v>2350</v>
      </c>
      <c r="F62">
        <f t="shared" ref="F62" si="41">E62</f>
        <v>2350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1.4E-2</v>
      </c>
      <c r="I62">
        <f>B62*F62*H62*B$1/C62/B$1</f>
        <v>0.10966666666666666</v>
      </c>
      <c r="J62">
        <f t="shared" ref="J62" si="42">F62*B62*B$5*B$1/C62/1000</f>
        <v>85.07</v>
      </c>
    </row>
    <row r="63" spans="1:10" x14ac:dyDescent="0.25">
      <c r="C63"/>
      <c r="D63"/>
      <c r="E63"/>
      <c r="F63"/>
      <c r="G63"/>
      <c r="H63"/>
      <c r="I63" s="29">
        <f>SUM(I62:I62)</f>
        <v>0.10966666666666666</v>
      </c>
      <c r="J63"/>
    </row>
    <row r="64" spans="1:10" x14ac:dyDescent="0.25">
      <c r="A64" s="1" t="s">
        <v>215</v>
      </c>
      <c r="B64" s="1" t="s">
        <v>52</v>
      </c>
    </row>
    <row r="65" spans="1:10" x14ac:dyDescent="0.25">
      <c r="A65" s="2" t="s">
        <v>13</v>
      </c>
      <c r="B65" s="14">
        <v>323</v>
      </c>
      <c r="E65"/>
      <c r="F65"/>
    </row>
    <row r="66" spans="1:10" x14ac:dyDescent="0.25">
      <c r="A66" s="2" t="s">
        <v>44</v>
      </c>
      <c r="B66" s="2">
        <v>5.0000000000000001E-3</v>
      </c>
      <c r="C66">
        <f>INDEX('[1]Component wise inventories'!B$2:B$170,MATCH($A66,'[1]Component wise inventories'!$A$2:$A$170,0))</f>
        <v>30</v>
      </c>
      <c r="D66" t="str">
        <f>INDEX('[1]Component wise inventories'!H$2:H$170,MATCH($A66,'[1]Component wise inventories'!$A$2:$A$170,0))</f>
        <v>gypsum-lime plaster</v>
      </c>
      <c r="E66">
        <f>INDEX('[1]Component wise inventories'!I$2:I$170,MATCH($A66,'[1]Component wise inventories'!$A$2:$A$170,0))</f>
        <v>925</v>
      </c>
      <c r="F66">
        <f t="shared" ref="F66" si="43">E66</f>
        <v>925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0.155</v>
      </c>
      <c r="I66">
        <f>B66*F66*H66*B$1/C66/B$1</f>
        <v>2.3895833333333335E-2</v>
      </c>
      <c r="J66">
        <f t="shared" ref="J66" si="44">F66*B66*B$5*B$1/C66/1000</f>
        <v>1.67425</v>
      </c>
    </row>
    <row r="67" spans="1:10" x14ac:dyDescent="0.25">
      <c r="A67" s="2" t="s">
        <v>174</v>
      </c>
      <c r="B67" s="2">
        <v>2.5000000000000001E-2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gypsum-lime plaster</v>
      </c>
      <c r="E67">
        <f>INDEX('[1]Component wise inventories'!I$2:I$170,MATCH($A67,'[1]Component wise inventories'!$A$2:$A$170,0))</f>
        <v>925</v>
      </c>
      <c r="F67">
        <f>E67</f>
        <v>925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0.155</v>
      </c>
      <c r="I67">
        <f t="shared" ref="I67" si="45">B67*F67*H67*B$1/C67/B$1</f>
        <v>0.11947916666666666</v>
      </c>
      <c r="J67">
        <f>F67*B67*B$5*B$1/C67/1000</f>
        <v>8.3712499999999999</v>
      </c>
    </row>
    <row r="68" spans="1:10" x14ac:dyDescent="0.25">
      <c r="A68" s="2" t="s">
        <v>221</v>
      </c>
      <c r="B68" s="2">
        <v>2.1999999999999999E-2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Medium density fibreboard (MDF), UF bonded</v>
      </c>
      <c r="E68">
        <f>INDEX('[1]Component wise inventories'!I$2:I$170,MATCH($A68,'[1]Component wise inventories'!$A$2:$A$170,0))</f>
        <v>685</v>
      </c>
      <c r="F68">
        <f t="shared" ref="F68" si="46">E68</f>
        <v>685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1.04</v>
      </c>
      <c r="I68">
        <f>B68*F68*H68*B$1/C68/B$1</f>
        <v>0.52242666666666659</v>
      </c>
      <c r="J68">
        <f t="shared" ref="J68" si="47">F68*B68*B$5*B$1/C68/1000</f>
        <v>5.4553399999999996</v>
      </c>
    </row>
    <row r="69" spans="1:10" x14ac:dyDescent="0.25">
      <c r="A69" s="2" t="s">
        <v>222</v>
      </c>
      <c r="B69" s="2">
        <v>0.22</v>
      </c>
      <c r="C69">
        <f>INDEX('[1]Component wise inventories'!B$2:B$170,MATCH($A69,'[1]Component wise inventories'!$A$2:$A$170,0))</f>
        <v>60</v>
      </c>
      <c r="D69" t="str">
        <f>INDEX('[1]Component wise inventories'!H$2:H$170,MATCH($A69,'[1]Component wise inventories'!$A$2:$A$170,0))</f>
        <v>cellulose fibers</v>
      </c>
      <c r="E69" t="str">
        <f>INDEX('[1]Component wise inventories'!I$2:I$170,MATCH($A69,'[1]Component wise inventories'!$A$2:$A$170,0))</f>
        <v xml:space="preserve">35-60 </v>
      </c>
      <c r="F69" s="31">
        <v>45</v>
      </c>
      <c r="G69" t="str">
        <f>INDEX('[1]Component wise inventories'!J$2:J$170,MATCH($A69,'[1]Component wise inventories'!$A$2:$A$170,0))</f>
        <v xml:space="preserve">kg </v>
      </c>
      <c r="H69">
        <f>INDEX('[1]Component wise inventories'!K$2:K$170,MATCH($A69,'[1]Component wise inventories'!$A$2:$A$170,0))</f>
        <v>0.25700000000000001</v>
      </c>
      <c r="I69">
        <f t="shared" ref="I69" si="48">B69*F69*H69*B$1/C69/B$1</f>
        <v>4.2405000000000005E-2</v>
      </c>
      <c r="J69">
        <f>F69*B69*B$5*B$1/C69/1000</f>
        <v>1.7919</v>
      </c>
    </row>
    <row r="70" spans="1:10" x14ac:dyDescent="0.25">
      <c r="A70" s="2" t="s">
        <v>98</v>
      </c>
      <c r="B70" s="2">
        <v>2.7E-2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Solid wood spruce / fir / larch, air dried, planed</v>
      </c>
      <c r="E70">
        <f>INDEX('[1]Component wise inventories'!I$2:I$170,MATCH($A70,'[1]Component wise inventories'!$A$2:$A$170,0))</f>
        <v>485</v>
      </c>
      <c r="F70">
        <f t="shared" ref="F70:F71" si="49">E70</f>
        <v>485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0.125</v>
      </c>
      <c r="I70">
        <f>B70*F70*H70*B$1/C70/B$1</f>
        <v>5.45625E-2</v>
      </c>
      <c r="J70">
        <f t="shared" ref="J70:J71" si="50">F70*B70*B$5*B$1/C70/1000</f>
        <v>4.7403900000000005</v>
      </c>
    </row>
    <row r="71" spans="1:10" x14ac:dyDescent="0.25">
      <c r="A71" s="2" t="s">
        <v>147</v>
      </c>
      <c r="B71" s="2">
        <v>0.03</v>
      </c>
      <c r="C71">
        <f>INDEX('[1]Component wise inventories'!B$2:B$170,MATCH($A71,'[1]Component wise inventories'!$A$2:$A$170,0))</f>
        <v>30</v>
      </c>
      <c r="D71" t="str">
        <f>INDEX('[1]Component wise inventories'!H$2:H$170,MATCH($A71,'[1]Component wise inventories'!$A$2:$A$170,0))</f>
        <v>Glued laminated timber, UF bonded, dry area</v>
      </c>
      <c r="E71">
        <f>INDEX('[1]Component wise inventories'!I$2:I$170,MATCH($A71,'[1]Component wise inventories'!$A$2:$A$170,0))</f>
        <v>470</v>
      </c>
      <c r="F71">
        <f t="shared" si="49"/>
        <v>470</v>
      </c>
      <c r="G71" t="str">
        <f>INDEX('[1]Component wise inventories'!J$2:J$170,MATCH($A71,'[1]Component wise inventories'!$A$2:$A$170,0))</f>
        <v xml:space="preserve">kg </v>
      </c>
      <c r="H71">
        <f>INDEX('[1]Component wise inventories'!K$2:K$170,MATCH($A71,'[1]Component wise inventories'!$A$2:$A$170,0))</f>
        <v>0.44600000000000001</v>
      </c>
      <c r="I71">
        <f>B71*F71*H71*B$1/C71/B$1</f>
        <v>0.20962</v>
      </c>
      <c r="J71">
        <f t="shared" si="50"/>
        <v>5.1041999999999996</v>
      </c>
    </row>
    <row r="72" spans="1:10" x14ac:dyDescent="0.25">
      <c r="A72" s="2" t="s">
        <v>223</v>
      </c>
      <c r="B72" s="2">
        <v>0.06</v>
      </c>
      <c r="C72">
        <f>INDEX('[1]Component wise inventories'!B$2:B$170,MATCH($A72,'[1]Component wise inventories'!$A$2:$A$170,0))</f>
        <v>30</v>
      </c>
      <c r="D72" t="str">
        <f>INDEX('[1]Component wise inventories'!H$2:H$170,MATCH($A72,'[1]Component wise inventories'!$A$2:$A$170,0))</f>
        <v>Glued laminated timber, UF bonded, dry area</v>
      </c>
      <c r="E72">
        <f>INDEX('[1]Component wise inventories'!I$2:I$170,MATCH($A72,'[1]Component wise inventories'!$A$2:$A$170,0))</f>
        <v>470</v>
      </c>
      <c r="F72">
        <f>E72</f>
        <v>470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0.44600000000000001</v>
      </c>
      <c r="I72">
        <f t="shared" ref="I72" si="51">B72*F72*H72*B$1/C72/B$1</f>
        <v>0.41924</v>
      </c>
      <c r="J72">
        <f>F72*B72*B$5*B$1/C72/1000</f>
        <v>10.208399999999999</v>
      </c>
    </row>
    <row r="73" spans="1:10" x14ac:dyDescent="0.25">
      <c r="I73" s="29">
        <f>SUM(I65:I72)</f>
        <v>1.3916291666666667</v>
      </c>
    </row>
    <row r="74" spans="1:10" x14ac:dyDescent="0.25">
      <c r="A74" s="1" t="s">
        <v>215</v>
      </c>
      <c r="B74" s="1" t="s">
        <v>54</v>
      </c>
    </row>
    <row r="75" spans="1:10" x14ac:dyDescent="0.25">
      <c r="A75" s="2" t="s">
        <v>13</v>
      </c>
      <c r="B75" s="14">
        <v>90</v>
      </c>
    </row>
    <row r="76" spans="1:10" x14ac:dyDescent="0.25">
      <c r="A76" s="2" t="s">
        <v>126</v>
      </c>
      <c r="B76" s="2">
        <v>1E-3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Bitumen emulsion, 1 coat</v>
      </c>
      <c r="E76">
        <f>INDEX('[1]Component wise inventories'!I$2:I$170,MATCH($A76,'[1]Component wise inventories'!$A$2:$A$170,0))</f>
        <v>0.25</v>
      </c>
      <c r="F76">
        <f t="shared" ref="F76" si="52">E76</f>
        <v>0.25</v>
      </c>
      <c r="G76" t="str">
        <f>INDEX('[1]Component wise inventories'!J$2:J$170,MATCH($A76,'[1]Component wise inventories'!$A$2:$A$170,0))</f>
        <v xml:space="preserve">m2 </v>
      </c>
      <c r="H76">
        <f>INDEX('[1]Component wise inventories'!K$2:K$170,MATCH($A76,'[1]Component wise inventories'!$A$2:$A$170,0))</f>
        <v>0.70599999999999996</v>
      </c>
      <c r="I76">
        <f>B76*F76*H76*B$1/C76/B$1</f>
        <v>2.9416666666666663E-6</v>
      </c>
      <c r="J76">
        <f t="shared" ref="J76" si="53">F76*B76*B$5*B$1/C76/1000</f>
        <v>4.5249999999999995E-5</v>
      </c>
    </row>
    <row r="77" spans="1:10" x14ac:dyDescent="0.25">
      <c r="A77" s="2" t="s">
        <v>180</v>
      </c>
      <c r="B77" s="2">
        <v>0.05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cement plaster</v>
      </c>
      <c r="E77">
        <f>INDEX('[1]Component wise inventories'!I$2:I$170,MATCH($A77,'[1]Component wise inventories'!$A$2:$A$170,0))</f>
        <v>1550</v>
      </c>
      <c r="F77">
        <f>E77</f>
        <v>1550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0.26900000000000002</v>
      </c>
      <c r="I77">
        <f t="shared" ref="I77" si="54">B77*F77*H77*B$1/C77/B$1</f>
        <v>0.69491666666666663</v>
      </c>
      <c r="J77">
        <f>F77*B77*B$5*B$1/C77/1000</f>
        <v>28.055</v>
      </c>
    </row>
    <row r="78" spans="1:10" x14ac:dyDescent="0.25">
      <c r="A78" s="2" t="s">
        <v>24</v>
      </c>
      <c r="B78" s="2">
        <v>0.25</v>
      </c>
      <c r="C78">
        <f>INDEX('[1]Component wise inventories'!B$2:B$170,MATCH($A78,'[1]Component wise inventories'!$A$2:$A$170,0))</f>
        <v>60</v>
      </c>
      <c r="D78" t="str">
        <f>INDEX('[1]Component wise inventories'!H$2:H$170,MATCH($A78,'[1]Component wise inventories'!$A$2:$A$170,0))</f>
        <v>civil engineering concrete (without reinforcement)</v>
      </c>
      <c r="E78">
        <f>INDEX('[1]Component wise inventories'!I$2:I$170,MATCH($A78,'[1]Component wise inventories'!$A$2:$A$170,0))</f>
        <v>2350</v>
      </c>
      <c r="F78">
        <f t="shared" ref="F78:F79" si="55">E78</f>
        <v>2350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1.4E-2</v>
      </c>
      <c r="I78">
        <f>B78*F78*H78*B$1/C78/B$1</f>
        <v>0.13708333333333333</v>
      </c>
      <c r="J78">
        <f t="shared" ref="J78:J79" si="56">F78*B78*B$5*B$1/C78/1000</f>
        <v>106.33750000000001</v>
      </c>
    </row>
    <row r="79" spans="1:10" x14ac:dyDescent="0.25">
      <c r="A79" s="2" t="s">
        <v>146</v>
      </c>
      <c r="B79" s="2">
        <v>0.155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broken gravel</v>
      </c>
      <c r="E79">
        <f>INDEX('[1]Component wise inventories'!I$2:I$170,MATCH($A79,'[1]Component wise inventories'!$A$2:$A$170,0))</f>
        <v>2000</v>
      </c>
      <c r="F79">
        <f t="shared" si="55"/>
        <v>2000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1.2999999999999999E-2</v>
      </c>
      <c r="I79">
        <f>B79*F79*H79*B$1/C79/B$1</f>
        <v>6.7166666666666666E-2</v>
      </c>
      <c r="J79">
        <f t="shared" si="56"/>
        <v>56.11</v>
      </c>
    </row>
    <row r="80" spans="1:10" x14ac:dyDescent="0.25">
      <c r="A80" s="2" t="s">
        <v>128</v>
      </c>
      <c r="B80" s="2">
        <v>7.4999999999999997E-2</v>
      </c>
      <c r="C80">
        <f>INDEX('[1]Component wise inventories'!B$2:B$170,MATCH($A80,'[1]Component wise inventories'!$A$2:$A$170,0))</f>
        <v>30</v>
      </c>
      <c r="D80" t="str">
        <f>INDEX('[1]Component wise inventories'!H$2:H$170,MATCH($A80,'[1]Component wise inventories'!$A$2:$A$170,0))</f>
        <v>rockwool</v>
      </c>
      <c r="E80">
        <f>INDEX('[1]Component wise inventories'!I$2:I$170,MATCH($A80,'[1]Component wise inventories'!$A$2:$A$170,0))</f>
        <v>60</v>
      </c>
      <c r="F80">
        <f>E80</f>
        <v>60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1.1299999999999999</v>
      </c>
      <c r="I80">
        <f t="shared" ref="I80" si="57">B80*F80*H80*B$1/C80/B$1</f>
        <v>0.16949999999999996</v>
      </c>
      <c r="J80">
        <f>F80*B80*B$5*B$1/C80/1000</f>
        <v>1.629</v>
      </c>
    </row>
    <row r="81" spans="1:11" x14ac:dyDescent="0.25">
      <c r="A81"/>
      <c r="B81"/>
      <c r="I81" s="29">
        <f>SUM(I76:I80)</f>
        <v>1.0686696083333334</v>
      </c>
    </row>
    <row r="82" spans="1:11" x14ac:dyDescent="0.25">
      <c r="A82" s="1" t="s">
        <v>215</v>
      </c>
      <c r="B82" s="1" t="s">
        <v>192</v>
      </c>
    </row>
    <row r="83" spans="1:11" x14ac:dyDescent="0.25">
      <c r="A83" s="1" t="s">
        <v>224</v>
      </c>
      <c r="B83" s="1">
        <v>3.64</v>
      </c>
      <c r="C83">
        <f>INDEX('[1]Component wise inventories'!B$2:B$170,MATCH($A83,'[1]Component wise inventories'!$A$2:$A$170,0))</f>
        <v>60</v>
      </c>
      <c r="D83" t="str">
        <f>INDEX('[1]Component wise inventories'!H$2:H$170,MATCH($A83,'[1]Component wise inventories'!$A$2:$A$170,0))</f>
        <v>Precast concrete part, normal concrete, ex works</v>
      </c>
      <c r="E83">
        <f>INDEX('[1]Component wise inventories'!I$2:I$170,MATCH($A83,'[1]Component wise inventories'!$A$2:$A$170,0))</f>
        <v>2500</v>
      </c>
      <c r="F83">
        <f t="shared" ref="F83" si="58">E83</f>
        <v>2500</v>
      </c>
      <c r="G83" t="str">
        <f>INDEX('[1]Component wise inventories'!J$2:J$170,MATCH($A83,'[1]Component wise inventories'!$A$2:$A$170,0))</f>
        <v xml:space="preserve">kg </v>
      </c>
      <c r="H83">
        <f>INDEX('[1]Component wise inventories'!K$2:K$170,MATCH($A83,'[1]Component wise inventories'!$A$2:$A$170,0))</f>
        <v>0.17199999999999999</v>
      </c>
      <c r="I83">
        <f>B83*F83*H83*B$1/C83/B$1</f>
        <v>26.086666666666662</v>
      </c>
      <c r="J83">
        <f t="shared" ref="J83" si="59">F83*B83*B$5*B$1/C83/1000</f>
        <v>1647.1</v>
      </c>
    </row>
    <row r="84" spans="1:11" x14ac:dyDescent="0.25">
      <c r="C84"/>
      <c r="D84"/>
      <c r="E84"/>
      <c r="F84"/>
      <c r="G84"/>
      <c r="H84"/>
      <c r="I84" s="29">
        <f>SUM(I83:I83)</f>
        <v>26.086666666666662</v>
      </c>
      <c r="J84"/>
    </row>
    <row r="85" spans="1:11" x14ac:dyDescent="0.25">
      <c r="A85" s="1" t="s">
        <v>215</v>
      </c>
      <c r="B85" s="1" t="s">
        <v>225</v>
      </c>
    </row>
    <row r="86" spans="1:11" x14ac:dyDescent="0.25">
      <c r="A86" s="1" t="s">
        <v>13</v>
      </c>
      <c r="B86" s="1">
        <v>19.2</v>
      </c>
    </row>
    <row r="87" spans="1:11" x14ac:dyDescent="0.25">
      <c r="A87" s="14" t="s">
        <v>213</v>
      </c>
      <c r="B87" s="1"/>
      <c r="C87">
        <f>INDEX('[1]Component wise inventories'!B$2:B$205,MATCH($A87,'[1]Component wise inventories'!$A$2:$A$205,0))</f>
        <v>30</v>
      </c>
      <c r="D87" t="str">
        <f>INDEX('[1]Component wise inventories'!H$2:H$205,MATCH($A87,'[1]Component wise inventories'!$A$2:$A$205,0))</f>
        <v>Exterior door, wood, glass insert</v>
      </c>
      <c r="E87" t="str">
        <f>INDEX('[1]Component wise inventories'!I$2:I$205,MATCH($A87,'[1]Component wise inventories'!$A$2:$A$205,0))</f>
        <v xml:space="preserve">- </v>
      </c>
      <c r="F87" t="str">
        <f>E87</f>
        <v xml:space="preserve">- </v>
      </c>
      <c r="G87" t="str">
        <f>INDEX('[1]Component wise inventories'!J$2:J$205,MATCH($A87,'[1]Component wise inventories'!$A$2:$A$205,0))</f>
        <v xml:space="preserve">m2 </v>
      </c>
      <c r="H87">
        <f>INDEX('[1]Component wise inventories'!K$2:K$205,MATCH($A87,'[1]Component wise inventories'!$A$2:$A$205,0))</f>
        <v>97.7</v>
      </c>
      <c r="I87" s="19">
        <f>H87*B$1/C87/B$1*B86/B103</f>
        <v>5.5828571428571429E-2</v>
      </c>
    </row>
    <row r="88" spans="1:11" x14ac:dyDescent="0.25">
      <c r="A88" s="1"/>
      <c r="B88" s="1"/>
    </row>
    <row r="89" spans="1:11" x14ac:dyDescent="0.25">
      <c r="A89" s="1" t="s">
        <v>215</v>
      </c>
      <c r="B89" s="1" t="s">
        <v>226</v>
      </c>
    </row>
    <row r="90" spans="1:11" x14ac:dyDescent="0.25">
      <c r="A90" s="1" t="s">
        <v>13</v>
      </c>
      <c r="B90" s="1">
        <v>11.8</v>
      </c>
    </row>
    <row r="91" spans="1:11" x14ac:dyDescent="0.25">
      <c r="A91" s="14" t="s">
        <v>62</v>
      </c>
      <c r="B91" s="1"/>
      <c r="C91">
        <f>INDEX('[1]Component wise inventories'!B$2:B$205,MATCH($A91,'[1]Component wise inventories'!$A$2:$A$205,0))</f>
        <v>30</v>
      </c>
      <c r="D91" t="str">
        <f>INDEX('[1]Component wise inventories'!H$2:H$205,MATCH($A91,'[1]Component wise inventories'!$A$2:$A$205,0))</f>
        <v>Exterior door, wood, aluminium-clad</v>
      </c>
      <c r="E91" t="str">
        <f>INDEX('[1]Component wise inventories'!I$2:I$205,MATCH($A91,'[1]Component wise inventories'!$A$2:$A$205,0))</f>
        <v xml:space="preserve">- </v>
      </c>
      <c r="F91" t="str">
        <f>E91</f>
        <v xml:space="preserve">- </v>
      </c>
      <c r="G91" t="str">
        <f>INDEX('[1]Component wise inventories'!J$2:J$205,MATCH($A91,'[1]Component wise inventories'!$A$2:$A$205,0))</f>
        <v xml:space="preserve">m2 </v>
      </c>
      <c r="H91">
        <f>INDEX('[1]Component wise inventories'!K$2:K$205,MATCH($A91,'[1]Component wise inventories'!$A$2:$A$205,0))</f>
        <v>77.599999999999994</v>
      </c>
      <c r="I91" s="19">
        <f>H91*B$1/C91/B$1*B90/B103</f>
        <v>2.7252380952380952E-2</v>
      </c>
    </row>
    <row r="92" spans="1:11" x14ac:dyDescent="0.25">
      <c r="A92"/>
      <c r="B92"/>
    </row>
    <row r="93" spans="1:11" x14ac:dyDescent="0.25">
      <c r="A93" s="1" t="s">
        <v>215</v>
      </c>
      <c r="B93" s="1" t="s">
        <v>181</v>
      </c>
    </row>
    <row r="94" spans="1:11" x14ac:dyDescent="0.25">
      <c r="A94" s="1" t="s">
        <v>64</v>
      </c>
      <c r="B94" s="1">
        <v>69</v>
      </c>
    </row>
    <row r="95" spans="1:11" x14ac:dyDescent="0.25">
      <c r="A95" s="1" t="s">
        <v>227</v>
      </c>
      <c r="B95" s="1"/>
      <c r="C95">
        <f>INDEX('[1]Component wise inventories'!B$2:B$194,MATCH($A95,'[1]Component wise inventories'!$A$2:$A$189,0))</f>
        <v>30</v>
      </c>
      <c r="D95" t="str">
        <f>INDEX('[1]Component wise inventories'!H$2:H$194,MATCH($A95,'[1]Component wise inventories'!$A$2:$A$189,0))</f>
        <v>'window frame production, wood-metal, U=1.6 W/m2K' (kilogram, RoW, None)</v>
      </c>
      <c r="E95">
        <f>INDEX('[1]Component wise inventories'!I$2:I$194,MATCH($A95,'[1]Component wise inventories'!$A$2:$A$189,0))</f>
        <v>83.4</v>
      </c>
      <c r="F95">
        <f>E95</f>
        <v>83.4</v>
      </c>
      <c r="G95" t="str">
        <f>INDEX('[1]Component wise inventories'!J$2:J$194,MATCH($A95,'[1]Component wise inventories'!$A$2:$A$189,0))</f>
        <v>kg</v>
      </c>
      <c r="H95">
        <f>INDEX('[1]Component wise inventories'!K$2:K$194,MATCH($A95,'[1]Component wise inventories'!$A$2:$A$189,0))</f>
        <v>0.13719999999999999</v>
      </c>
      <c r="I95">
        <f>F95*H95*B$1/C95/B$1*K95</f>
        <v>7.6283199999999995E-2</v>
      </c>
      <c r="J95"/>
      <c r="K95" s="23">
        <v>0.2</v>
      </c>
    </row>
    <row r="96" spans="1:11" x14ac:dyDescent="0.25">
      <c r="C96">
        <v>30</v>
      </c>
      <c r="D96" t="s">
        <v>113</v>
      </c>
      <c r="E96" t="s">
        <v>110</v>
      </c>
      <c r="F96" t="s">
        <v>110</v>
      </c>
      <c r="G96" t="s">
        <v>111</v>
      </c>
      <c r="H96" s="22">
        <v>58</v>
      </c>
      <c r="I96">
        <f>H96*B$1/C96/B$1*K96</f>
        <v>1.5466666666666669</v>
      </c>
      <c r="J96"/>
      <c r="K96" s="23">
        <v>0.8</v>
      </c>
    </row>
    <row r="97" spans="1:11" x14ac:dyDescent="0.25">
      <c r="A97" s="1" t="s">
        <v>215</v>
      </c>
      <c r="B97" s="1" t="s">
        <v>182</v>
      </c>
      <c r="C97" s="11"/>
      <c r="D97" s="11"/>
      <c r="E97" s="11"/>
      <c r="F97" s="11"/>
      <c r="G97" s="11"/>
      <c r="H97" s="11"/>
      <c r="I97" s="19">
        <f>SUM(I95:I96)</f>
        <v>1.6229498666666669</v>
      </c>
      <c r="J97" s="11"/>
      <c r="K97" s="11"/>
    </row>
    <row r="98" spans="1:11" x14ac:dyDescent="0.25">
      <c r="A98" s="1" t="s">
        <v>64</v>
      </c>
      <c r="B98" s="1">
        <v>151</v>
      </c>
    </row>
    <row r="99" spans="1:11" x14ac:dyDescent="0.25">
      <c r="A99" s="1" t="s">
        <v>228</v>
      </c>
      <c r="B99" s="1"/>
      <c r="C99">
        <f>INDEX('[1]Component wise inventories'!B$2:B$194,MATCH($A99,'[1]Component wise inventories'!$A$2:$A$189,0))</f>
        <v>30</v>
      </c>
      <c r="D99" t="str">
        <f>INDEX('[1]Component wise inventories'!H$2:H$194,MATCH($A99,'[1]Component wise inventories'!$A$2:$A$189,0))</f>
        <v>'window frame production, wood-metal, U=1.6 W/m2K' (kilogram, RoW, None)</v>
      </c>
      <c r="E99">
        <f>INDEX('[1]Component wise inventories'!I$2:I$194,MATCH($A99,'[1]Component wise inventories'!$A$2:$A$189,0))</f>
        <v>83.4</v>
      </c>
      <c r="F99">
        <f>E99</f>
        <v>83.4</v>
      </c>
      <c r="G99" t="str">
        <f>INDEX('[1]Component wise inventories'!J$2:J$194,MATCH($A99,'[1]Component wise inventories'!$A$2:$A$189,0))</f>
        <v>kg</v>
      </c>
      <c r="H99">
        <f>INDEX('[1]Component wise inventories'!K$2:K$194,MATCH($A99,'[1]Component wise inventories'!$A$2:$A$189,0))</f>
        <v>0.13719999999999999</v>
      </c>
      <c r="I99">
        <f>F99*H99*B$1/C99/B$1*K99</f>
        <v>7.6283199999999995E-2</v>
      </c>
      <c r="J99"/>
      <c r="K99" s="23">
        <v>0.2</v>
      </c>
    </row>
    <row r="100" spans="1:11" x14ac:dyDescent="0.25">
      <c r="C100">
        <v>30</v>
      </c>
      <c r="D100" t="s">
        <v>252</v>
      </c>
      <c r="E100" s="32" t="s">
        <v>110</v>
      </c>
      <c r="F100" s="32" t="s">
        <v>110</v>
      </c>
      <c r="G100" t="s">
        <v>111</v>
      </c>
      <c r="H100" s="73">
        <v>36.54</v>
      </c>
      <c r="I100">
        <f>H100*B$1/C100/B$1*K100</f>
        <v>0.97440000000000004</v>
      </c>
      <c r="J100"/>
      <c r="K100" s="23">
        <v>0.8</v>
      </c>
    </row>
    <row r="101" spans="1:11" x14ac:dyDescent="0.25">
      <c r="A101" s="1" t="s">
        <v>215</v>
      </c>
      <c r="B101" s="56" t="s">
        <v>66</v>
      </c>
      <c r="C101" s="11"/>
      <c r="D101" s="11"/>
      <c r="E101" s="11"/>
      <c r="F101" s="11"/>
      <c r="G101" s="11"/>
      <c r="H101" s="11"/>
      <c r="I101" s="19">
        <f>SUM(I99:I100)</f>
        <v>1.0506831999999999</v>
      </c>
      <c r="J101" s="11"/>
      <c r="K101" s="11"/>
    </row>
    <row r="102" spans="1:11" x14ac:dyDescent="0.25">
      <c r="A102" s="1" t="s">
        <v>67</v>
      </c>
      <c r="B102" s="1">
        <v>10</v>
      </c>
    </row>
    <row r="103" spans="1:11" x14ac:dyDescent="0.25">
      <c r="A103" s="1" t="s">
        <v>68</v>
      </c>
      <c r="B103" s="1">
        <v>1120</v>
      </c>
    </row>
    <row r="104" spans="1:11" x14ac:dyDescent="0.25">
      <c r="A104" s="1" t="s">
        <v>69</v>
      </c>
      <c r="B104"/>
      <c r="C104"/>
      <c r="D104" t="str">
        <f>INDEX('[1]Component wise inventories'!H$2:H$194,MATCH($A104,'[1]Component wise inventories'!$A$2:$A$189,0))</f>
        <v>'market for electricity, low voltage'</v>
      </c>
      <c r="E104">
        <f>INDEX('[1]Component wise inventories'!I$2:I$194,MATCH($A104,'[1]Component wise inventories'!$A$2:$A$189,0))</f>
        <v>0</v>
      </c>
      <c r="F104">
        <f>E104</f>
        <v>0</v>
      </c>
      <c r="G104" t="str">
        <f>INDEX('[1]Component wise inventories'!J$2:J$194,MATCH($A104,'[1]Component wise inventories'!$A$2:$A$189,0))</f>
        <v>kWh</v>
      </c>
      <c r="H104">
        <f>INDEX('[1]Component wise inventories'!K$2:K$194,MATCH($A104,'[1]Component wise inventories'!$A$2:$A$189,0))</f>
        <v>4.4990000000000002E-2</v>
      </c>
      <c r="I104" s="19">
        <f>H104*B102*3500/B103</f>
        <v>1.4059375000000001</v>
      </c>
    </row>
    <row r="105" spans="1:11" x14ac:dyDescent="0.25">
      <c r="A105" s="1"/>
      <c r="B105" s="1"/>
    </row>
    <row r="106" spans="1:11" x14ac:dyDescent="0.25">
      <c r="A106" s="1"/>
      <c r="B106" s="1"/>
    </row>
    <row r="107" spans="1:11" x14ac:dyDescent="0.25">
      <c r="A107" s="1" t="s">
        <v>215</v>
      </c>
      <c r="B107" s="56" t="s">
        <v>70</v>
      </c>
    </row>
    <row r="108" spans="1:11" x14ac:dyDescent="0.25">
      <c r="A108" s="1" t="s">
        <v>71</v>
      </c>
      <c r="B108" s="1">
        <v>20.8</v>
      </c>
    </row>
    <row r="109" spans="1:11" x14ac:dyDescent="0.25">
      <c r="A109" s="1" t="s">
        <v>72</v>
      </c>
      <c r="B109" s="17" t="s">
        <v>229</v>
      </c>
    </row>
    <row r="110" spans="1:11" x14ac:dyDescent="0.25">
      <c r="A110" s="1" t="s">
        <v>74</v>
      </c>
      <c r="B110" s="17" t="s">
        <v>229</v>
      </c>
      <c r="C110"/>
      <c r="D110" t="str">
        <f>INDEX('[1]Component wise inventories'!H$2:H$221,MATCH($B110,'[1]Component wise inventories'!$A$2:$A$221,0))</f>
        <v>heat, from municipal waste incineration to generic market for heat district or industrial, other than natural gas</v>
      </c>
      <c r="E110">
        <f>INDEX('[1]Component wise inventories'!I$2:I$205,MATCH($B110,'[1]Component wise inventories'!$A$2:$A$205,0))</f>
        <v>0</v>
      </c>
      <c r="F110">
        <f>E110</f>
        <v>0</v>
      </c>
      <c r="G110" t="str">
        <f>INDEX('[1]Component wise inventories'!J$2:J$205,MATCH($B110,'[1]Component wise inventories'!$A$2:$A$205,0))</f>
        <v>megajoule</v>
      </c>
      <c r="H110">
        <f>INDEX('[1]Component wise inventories'!K$2:K$205,MATCH($B110,'[1]Component wise inventories'!$A$2:$A$205,0))</f>
        <v>1.85E-4</v>
      </c>
      <c r="I110" s="19">
        <f>H110*B108</f>
        <v>3.8480000000000003E-3</v>
      </c>
    </row>
    <row r="111" spans="1:11" x14ac:dyDescent="0.25">
      <c r="A111" s="1"/>
      <c r="B111" s="4" t="s">
        <v>197</v>
      </c>
    </row>
    <row r="112" spans="1:11" x14ac:dyDescent="0.25">
      <c r="A112" s="1"/>
      <c r="B112" s="1"/>
    </row>
    <row r="113" spans="1:10" x14ac:dyDescent="0.25">
      <c r="A113" s="1" t="s">
        <v>215</v>
      </c>
      <c r="B113" s="11" t="s">
        <v>76</v>
      </c>
      <c r="C113"/>
      <c r="D113"/>
      <c r="E113"/>
      <c r="F113"/>
      <c r="G113"/>
      <c r="H113"/>
      <c r="J113">
        <f>SUM(J19:J112)*50*2</f>
        <v>250667.06742500002</v>
      </c>
    </row>
    <row r="114" spans="1:10" x14ac:dyDescent="0.25">
      <c r="A114" s="1"/>
      <c r="B114" s="11" t="s">
        <v>77</v>
      </c>
      <c r="C114"/>
      <c r="D114" t="str">
        <f>INDEX('[1]Component wise inventories'!H$2:H$205,MATCH($B114,'[1]Component wise inventories'!$A$2:$A$205,0))</f>
        <v>'market for transport, freight, lorry 28 metric ton, fatty acid methyl ester 100%' (ton kilometer, CH, None)</v>
      </c>
      <c r="E114">
        <f>INDEX('[1]Component wise inventories'!I$2:I$205,MATCH($B114,'[1]Component wise inventories'!$A$2:$A$205,0))</f>
        <v>0</v>
      </c>
      <c r="F114">
        <f>E114</f>
        <v>0</v>
      </c>
      <c r="G114">
        <f>INDEX('[1]Component wise inventories'!J$2:J$205,MATCH($B114,'[1]Component wise inventories'!$A$2:$A$205,0))</f>
        <v>0</v>
      </c>
      <c r="H114">
        <f>INDEX('[1]Component wise inventories'!K$2:K$205,MATCH($B114,'[1]Component wise inventories'!$A$2:$A$205,0))</f>
        <v>0.11509999999999999</v>
      </c>
      <c r="I114" s="24">
        <f>J113*H114/B$1/B103</f>
        <v>0.42934195625918903</v>
      </c>
    </row>
    <row r="116" spans="1:10" s="11" customFormat="1" x14ac:dyDescent="0.25">
      <c r="A116" s="11" t="s">
        <v>11</v>
      </c>
      <c r="B116" s="56" t="s">
        <v>265</v>
      </c>
    </row>
    <row r="117" spans="1:10" s="11" customFormat="1" x14ac:dyDescent="0.25">
      <c r="A117" s="11" t="s">
        <v>275</v>
      </c>
      <c r="B117" s="11">
        <v>109.88</v>
      </c>
    </row>
    <row r="118" spans="1:10" s="11" customFormat="1" x14ac:dyDescent="0.25">
      <c r="A118" s="11" t="s">
        <v>270</v>
      </c>
      <c r="B118" s="5" t="s">
        <v>284</v>
      </c>
      <c r="D118" t="str">
        <f>INDEX('[1]Component wise inventories'!H$2:H$221,MATCH($B118,'[1]Component wise inventories'!$A$2:$A$221,0))</f>
        <v>heat, from municipal waste incineration to generic market for heat district or industrial, other than natural gas</v>
      </c>
      <c r="E118">
        <f>INDEX('[1]Component wise inventories'!I$2:I$221,MATCH($B118,'[1]Component wise inventories'!$A$2:$A$221,0))</f>
        <v>0</v>
      </c>
      <c r="F118">
        <f>E118</f>
        <v>0</v>
      </c>
      <c r="G118" t="str">
        <f>INDEX('[1]Component wise inventories'!J$2:J$221,MATCH($B118,'[1]Component wise inventories'!$A$2:$A$221,0))</f>
        <v>megajoule</v>
      </c>
      <c r="H118">
        <f>INDEX('[1]Component wise inventories'!K$2:K$221,MATCH($B118,'[1]Component wise inventories'!$A$2:$A$221,0))</f>
        <v>1.85E-4</v>
      </c>
      <c r="I118" s="19">
        <f>H118*B117</f>
        <v>2.03278E-2</v>
      </c>
    </row>
    <row r="119" spans="1:10" customFormat="1" x14ac:dyDescent="0.25">
      <c r="A119" s="5" t="s">
        <v>271</v>
      </c>
      <c r="B119" s="5" t="s">
        <v>285</v>
      </c>
      <c r="C119" s="5"/>
      <c r="D119" s="5"/>
      <c r="E119" s="5"/>
      <c r="F119" s="5"/>
      <c r="G119" s="5"/>
      <c r="H119" s="5"/>
      <c r="I119" s="5"/>
      <c r="J119" s="5"/>
    </row>
    <row r="120" spans="1:10" customFormat="1" ht="45" x14ac:dyDescent="0.25">
      <c r="A120" s="5" t="s">
        <v>274</v>
      </c>
      <c r="B120" s="4" t="s">
        <v>283</v>
      </c>
      <c r="C120" s="5"/>
      <c r="D120" s="5"/>
      <c r="E120" s="5"/>
      <c r="F120" s="5"/>
      <c r="G120" s="5"/>
      <c r="H120" s="5"/>
      <c r="I120" s="5"/>
      <c r="J120" s="5"/>
    </row>
    <row r="122" spans="1:10" customFormat="1" x14ac:dyDescent="0.25">
      <c r="A122" s="11" t="s">
        <v>11</v>
      </c>
      <c r="B122" s="56" t="s">
        <v>293</v>
      </c>
      <c r="C122" s="5"/>
      <c r="D122" s="5"/>
      <c r="E122" s="5"/>
      <c r="F122" s="5"/>
      <c r="G122" s="5"/>
      <c r="H122" s="5"/>
      <c r="I122" s="5"/>
      <c r="J122" s="5"/>
    </row>
    <row r="123" spans="1:10" customFormat="1" x14ac:dyDescent="0.25">
      <c r="A123" s="11" t="s">
        <v>290</v>
      </c>
      <c r="B123" s="5">
        <v>27.8</v>
      </c>
      <c r="C123" s="5"/>
      <c r="D123" s="5"/>
      <c r="E123" s="5"/>
      <c r="F123" s="5"/>
      <c r="G123" s="5"/>
      <c r="H123" s="5"/>
      <c r="I123" s="5"/>
      <c r="J123" s="5"/>
    </row>
    <row r="124" spans="1:10" customFormat="1" x14ac:dyDescent="0.25">
      <c r="A124" s="11" t="s">
        <v>69</v>
      </c>
      <c r="B124" s="5"/>
      <c r="C124" s="5"/>
      <c r="D124" t="str">
        <f>INDEX('[1]Component wise inventories'!H$2:H$194,MATCH($A124,'[1]Component wise inventories'!$A$2:$A$189,0))</f>
        <v>'market for electricity, low voltage'</v>
      </c>
      <c r="E124">
        <f>INDEX('[1]Component wise inventories'!I$2:I$194,MATCH($A124,'[1]Component wise inventories'!$A$2:$A$189,0))</f>
        <v>0</v>
      </c>
      <c r="F124">
        <f>E124</f>
        <v>0</v>
      </c>
      <c r="G124" t="str">
        <f>INDEX('[1]Component wise inventories'!J$2:J$194,MATCH($A124,'[1]Component wise inventories'!$A$2:$A$189,0))</f>
        <v>kWh</v>
      </c>
      <c r="H124">
        <f>INDEX('[1]Component wise inventories'!K$2:K$194,MATCH($A124,'[1]Component wise inventories'!$A$2:$A$189,0))</f>
        <v>4.4990000000000002E-2</v>
      </c>
      <c r="I124" s="19">
        <f>H124*B123</f>
        <v>1.2507220000000001</v>
      </c>
      <c r="J124" s="5"/>
    </row>
    <row r="125" spans="1:1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customFormat="1" x14ac:dyDescent="0.25">
      <c r="A127" s="5"/>
      <c r="B127" s="6" t="s">
        <v>118</v>
      </c>
      <c r="C127" s="6" t="s">
        <v>119</v>
      </c>
      <c r="D127" s="5"/>
      <c r="E127" s="5"/>
      <c r="F127" s="5"/>
      <c r="G127" s="5"/>
      <c r="H127" s="5"/>
      <c r="I127" s="5"/>
      <c r="J127" s="5"/>
    </row>
    <row r="128" spans="1:10" customFormat="1" x14ac:dyDescent="0.25">
      <c r="A128" s="5" t="s">
        <v>80</v>
      </c>
      <c r="B128" s="7">
        <v>0.873</v>
      </c>
      <c r="C128" s="7">
        <f>AVERAGE(I13,I19)</f>
        <v>1.1432033041666665</v>
      </c>
      <c r="D128" s="5"/>
      <c r="E128" s="5"/>
      <c r="F128" s="5"/>
      <c r="G128" s="5"/>
      <c r="H128" s="5"/>
      <c r="I128" s="5"/>
      <c r="J128" s="5"/>
    </row>
    <row r="129" spans="1:10" customFormat="1" x14ac:dyDescent="0.25">
      <c r="A129" s="5" t="s">
        <v>120</v>
      </c>
      <c r="B129" s="7">
        <v>2.5</v>
      </c>
      <c r="C129" s="7">
        <f>I27+I36</f>
        <v>3.0462406666666664</v>
      </c>
      <c r="D129" s="5"/>
      <c r="E129" s="5"/>
      <c r="F129" s="5"/>
      <c r="G129" s="5"/>
      <c r="H129" s="5"/>
      <c r="I129" s="5"/>
      <c r="J129" s="5"/>
    </row>
    <row r="130" spans="1:10" customFormat="1" x14ac:dyDescent="0.25">
      <c r="A130" s="5" t="s">
        <v>121</v>
      </c>
      <c r="B130" s="7">
        <v>1.69</v>
      </c>
      <c r="C130" s="7">
        <f>AVERAGE(I43,I49,I55)</f>
        <v>1.5944355555555558</v>
      </c>
      <c r="D130" s="5"/>
      <c r="E130" s="5"/>
      <c r="F130" s="5"/>
      <c r="G130" s="5"/>
      <c r="H130" s="5"/>
      <c r="I130" s="5"/>
      <c r="J130" s="5"/>
    </row>
    <row r="131" spans="1:10" customFormat="1" x14ac:dyDescent="0.25">
      <c r="A131" s="5" t="s">
        <v>122</v>
      </c>
      <c r="B131" s="7">
        <v>0.55600000000000005</v>
      </c>
      <c r="C131" s="7">
        <f>I59+I63</f>
        <v>0.57656666666666667</v>
      </c>
      <c r="D131" s="5"/>
      <c r="E131" s="5"/>
      <c r="F131" s="5"/>
      <c r="G131" s="5"/>
      <c r="H131" s="5"/>
      <c r="I131" s="5"/>
      <c r="J131" s="5"/>
    </row>
    <row r="132" spans="1:10" customFormat="1" x14ac:dyDescent="0.25">
      <c r="A132" s="5" t="s">
        <v>106</v>
      </c>
      <c r="B132" s="7">
        <v>2.72</v>
      </c>
      <c r="C132" s="7">
        <f>I73+I81</f>
        <v>2.460298775</v>
      </c>
      <c r="D132" s="5"/>
      <c r="E132" s="5"/>
      <c r="F132" s="5"/>
      <c r="G132" s="5"/>
      <c r="H132" s="5"/>
      <c r="I132" s="5"/>
      <c r="J132" s="5"/>
    </row>
    <row r="133" spans="1:10" customFormat="1" x14ac:dyDescent="0.25">
      <c r="A133" s="5" t="s">
        <v>124</v>
      </c>
      <c r="B133" s="20">
        <v>8.5500000000000007E-2</v>
      </c>
      <c r="C133" s="7">
        <f>I87+I91</f>
        <v>8.308095238095238E-2</v>
      </c>
      <c r="D133" s="5"/>
      <c r="E133" s="5"/>
      <c r="F133" s="5"/>
      <c r="G133" s="5"/>
      <c r="H133" s="5"/>
      <c r="I133" s="5"/>
      <c r="J133" s="5"/>
    </row>
    <row r="134" spans="1:10" customFormat="1" x14ac:dyDescent="0.25">
      <c r="A134" s="5" t="s">
        <v>123</v>
      </c>
      <c r="B134" s="7">
        <v>0.56999999999999995</v>
      </c>
      <c r="C134" s="7">
        <f>AVERAGE(I97,I101)</f>
        <v>1.3368165333333333</v>
      </c>
      <c r="D134" s="5"/>
      <c r="E134" s="5"/>
      <c r="F134" s="5"/>
      <c r="G134" s="5"/>
      <c r="H134" s="5"/>
      <c r="I134" s="5"/>
      <c r="J134" s="5"/>
    </row>
    <row r="135" spans="1:10" customFormat="1" x14ac:dyDescent="0.25">
      <c r="A135" s="5" t="s">
        <v>76</v>
      </c>
      <c r="B135" s="7">
        <v>0.72599999999999998</v>
      </c>
      <c r="C135" s="7">
        <f>I114</f>
        <v>0.42934195625918903</v>
      </c>
      <c r="D135" s="5"/>
      <c r="E135" s="5"/>
      <c r="F135" s="5"/>
      <c r="G135" s="5"/>
      <c r="H135" s="5"/>
      <c r="I135" s="5"/>
      <c r="J135" s="5"/>
    </row>
    <row r="136" spans="1:10" customFormat="1" x14ac:dyDescent="0.25">
      <c r="A136" s="5" t="s">
        <v>292</v>
      </c>
      <c r="B136" s="7">
        <v>1.32</v>
      </c>
      <c r="C136" s="7">
        <f>I118+I104</f>
        <v>1.4262653000000001</v>
      </c>
      <c r="D136" s="5"/>
      <c r="E136" s="5"/>
      <c r="F136" s="5"/>
      <c r="G136" s="5"/>
      <c r="H136" s="5"/>
      <c r="I136" s="5"/>
      <c r="J136" s="5"/>
    </row>
    <row r="137" spans="1:10" customFormat="1" x14ac:dyDescent="0.25">
      <c r="A137" s="5" t="s">
        <v>70</v>
      </c>
      <c r="B137" s="7">
        <v>0.59</v>
      </c>
      <c r="C137" s="7">
        <f>I110</f>
        <v>3.8480000000000003E-3</v>
      </c>
      <c r="D137" s="5"/>
      <c r="E137" s="5"/>
      <c r="F137" s="5"/>
      <c r="G137" s="5"/>
      <c r="H137" s="5"/>
      <c r="I137" s="5"/>
      <c r="J137" s="5"/>
    </row>
    <row r="138" spans="1:10" customFormat="1" x14ac:dyDescent="0.25">
      <c r="A138" s="5" t="s">
        <v>294</v>
      </c>
      <c r="B138" s="7">
        <v>0.88800000000000001</v>
      </c>
      <c r="C138" s="7">
        <f>I124</f>
        <v>1.2507220000000001</v>
      </c>
      <c r="D138" s="5"/>
      <c r="E138" s="5"/>
      <c r="F138" s="5"/>
      <c r="G138" s="5"/>
      <c r="H138" s="5"/>
      <c r="I138" s="5"/>
      <c r="J138" s="5"/>
    </row>
    <row r="139" spans="1:10" customForma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customForma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customForma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 customForma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customForma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customForma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0"/>
  <sheetViews>
    <sheetView topLeftCell="A109" zoomScaleNormal="100" workbookViewId="0">
      <selection activeCell="C134" sqref="C134"/>
    </sheetView>
  </sheetViews>
  <sheetFormatPr defaultColWidth="11.5703125" defaultRowHeight="15" x14ac:dyDescent="0.25"/>
  <cols>
    <col min="1" max="1" width="46.140625" style="26" customWidth="1"/>
    <col min="2" max="2" width="13.42578125" style="26" customWidth="1"/>
    <col min="3" max="3" width="11.5703125" style="26"/>
    <col min="4" max="4" width="31.140625" style="26" customWidth="1"/>
    <col min="5" max="16384" width="11.5703125" style="26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230</v>
      </c>
      <c r="B4" s="11" t="s">
        <v>12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14">
        <v>387</v>
      </c>
    </row>
    <row r="6" spans="1:10" x14ac:dyDescent="0.25">
      <c r="A6" s="2" t="s">
        <v>82</v>
      </c>
      <c r="B6" s="2">
        <v>0.25</v>
      </c>
      <c r="C6" s="27">
        <f>INDEX('[1]Component wise inventories'!B$2:B$170,MATCH($A6,'[1]Component wise inventories'!$A$2:$A$170,0))</f>
        <v>60</v>
      </c>
      <c r="D6" s="27" t="str">
        <f>INDEX('[1]Component wise inventories'!H$2:H$170,MATCH($A6,'[1]Component wise inventories'!$A$2:$A$170,0))</f>
        <v>civil engineering concrete (without reinforcement)</v>
      </c>
      <c r="E6" s="27">
        <f>INDEX('[1]Component wise inventories'!I$2:I$170,MATCH($A6,'[1]Component wise inventories'!$A$2:$A$170,0))</f>
        <v>2350</v>
      </c>
      <c r="F6" s="27">
        <f t="shared" ref="F6" si="0">E6</f>
        <v>2350</v>
      </c>
      <c r="G6" s="27" t="str">
        <f>INDEX('[1]Component wise inventories'!J$2:J$170,MATCH($A6,'[1]Component wise inventories'!$A$2:$A$170,0))</f>
        <v xml:space="preserve">kg </v>
      </c>
      <c r="H6" s="27">
        <f>INDEX('[1]Component wise inventories'!K$2:K$170,MATCH($A6,'[1]Component wise inventories'!$A$2:$A$170,0))</f>
        <v>1.4E-2</v>
      </c>
      <c r="I6" s="27">
        <f>B6*F6*H6*B$1/C6/B$1</f>
        <v>0.13708333333333333</v>
      </c>
      <c r="J6" s="27">
        <f t="shared" ref="J6" si="1">F6*B6*B$5*B$1/C6/1000</f>
        <v>227.36250000000001</v>
      </c>
    </row>
    <row r="7" spans="1:10" x14ac:dyDescent="0.25">
      <c r="A7" s="2" t="s">
        <v>60</v>
      </c>
      <c r="B7" s="2">
        <v>0.3</v>
      </c>
      <c r="C7" s="27">
        <f>INDEX('[1]Component wise inventories'!B$2:B$170,MATCH($A7,'[1]Component wise inventories'!$A$2:$A$170,0))</f>
        <v>60</v>
      </c>
      <c r="D7" s="27" t="str">
        <f>INDEX('[1]Component wise inventories'!H$2:H$170,MATCH($A7,'[1]Component wise inventories'!$A$2:$A$170,0))</f>
        <v>foam glass gravel</v>
      </c>
      <c r="E7" s="27">
        <f>INDEX('[1]Component wise inventories'!I$2:I$170,MATCH($A7,'[1]Component wise inventories'!$A$2:$A$170,0))</f>
        <v>150</v>
      </c>
      <c r="F7" s="27">
        <f>E7</f>
        <v>150</v>
      </c>
      <c r="G7" s="27" t="str">
        <f>INDEX('[1]Component wise inventories'!J$2:J$170,MATCH($A7,'[1]Component wise inventories'!$A$2:$A$170,0))</f>
        <v xml:space="preserve">kg </v>
      </c>
      <c r="H7" s="27">
        <f>INDEX('[1]Component wise inventories'!K$2:K$170,MATCH($A7,'[1]Component wise inventories'!$A$2:$A$170,0))</f>
        <v>0.155</v>
      </c>
      <c r="I7" s="27">
        <f t="shared" ref="I7" si="2">B7*F7*H7*B$1/C7/B$1</f>
        <v>0.11624999999999999</v>
      </c>
      <c r="J7" s="27">
        <f>F7*B7*B$5*B$1/C7/1000</f>
        <v>17.414999999999999</v>
      </c>
    </row>
    <row r="8" spans="1:10" x14ac:dyDescent="0.25">
      <c r="I8" s="68">
        <f>SUM(I6:I7)</f>
        <v>0.2533333333333333</v>
      </c>
    </row>
    <row r="9" spans="1:10" x14ac:dyDescent="0.25">
      <c r="A9" s="11" t="s">
        <v>230</v>
      </c>
      <c r="B9" s="11" t="s">
        <v>17</v>
      </c>
    </row>
    <row r="10" spans="1:10" x14ac:dyDescent="0.25">
      <c r="A10" s="2" t="s">
        <v>13</v>
      </c>
      <c r="B10" s="14">
        <v>242</v>
      </c>
    </row>
    <row r="11" spans="1:10" x14ac:dyDescent="0.25">
      <c r="A11" s="2" t="s">
        <v>231</v>
      </c>
      <c r="B11" s="2">
        <v>0.06</v>
      </c>
      <c r="C11" s="27">
        <f>INDEX('[1]Component wise inventories'!B$2:B$170,MATCH($A11,'[1]Component wise inventories'!$A$2:$A$170,0))</f>
        <v>60</v>
      </c>
      <c r="D11" s="27" t="str">
        <f>INDEX('[1]Component wise inventories'!H$2:H$170,MATCH($A11,'[1]Component wise inventories'!$A$2:$A$170,0))</f>
        <v>Underlay anhydrite, 60 mm</v>
      </c>
      <c r="E11" s="27">
        <f>INDEX('[1]Component wise inventories'!I$2:I$170,MATCH($A11,'[1]Component wise inventories'!$A$2:$A$170,0))</f>
        <v>2000</v>
      </c>
      <c r="F11" s="27">
        <f t="shared" ref="F11" si="3">E11</f>
        <v>2000</v>
      </c>
      <c r="G11" s="27" t="str">
        <f>INDEX('[1]Component wise inventories'!J$2:J$170,MATCH($A11,'[1]Component wise inventories'!$A$2:$A$170,0))</f>
        <v xml:space="preserve">kg </v>
      </c>
      <c r="H11" s="27">
        <f>INDEX('[1]Component wise inventories'!K$2:K$170,MATCH($A11,'[1]Component wise inventories'!$A$2:$A$170,0))</f>
        <v>8.6999999999999994E-2</v>
      </c>
      <c r="I11" s="27">
        <f>B11*F11*H11*B$1/C11/B$1</f>
        <v>0.17399999999999999</v>
      </c>
      <c r="J11" s="27">
        <f t="shared" ref="J11" si="4">F11*B11*B$5*B$1/C11/1000</f>
        <v>46.44</v>
      </c>
    </row>
    <row r="12" spans="1:10" x14ac:dyDescent="0.25">
      <c r="A12" s="2" t="s">
        <v>82</v>
      </c>
      <c r="B12" s="2">
        <v>0.25</v>
      </c>
      <c r="C12" s="27">
        <f>INDEX('[1]Component wise inventories'!B$2:B$170,MATCH($A12,'[1]Component wise inventories'!$A$2:$A$170,0))</f>
        <v>60</v>
      </c>
      <c r="D12" s="27" t="str">
        <f>INDEX('[1]Component wise inventories'!H$2:H$170,MATCH($A12,'[1]Component wise inventories'!$A$2:$A$170,0))</f>
        <v>civil engineering concrete (without reinforcement)</v>
      </c>
      <c r="E12" s="27">
        <f>INDEX('[1]Component wise inventories'!I$2:I$170,MATCH($A12,'[1]Component wise inventories'!$A$2:$A$170,0))</f>
        <v>2350</v>
      </c>
      <c r="F12" s="27">
        <f>E12</f>
        <v>2350</v>
      </c>
      <c r="G12" s="27" t="str">
        <f>INDEX('[1]Component wise inventories'!J$2:J$170,MATCH($A12,'[1]Component wise inventories'!$A$2:$A$170,0))</f>
        <v xml:space="preserve">kg </v>
      </c>
      <c r="H12" s="27">
        <f>INDEX('[1]Component wise inventories'!K$2:K$170,MATCH($A12,'[1]Component wise inventories'!$A$2:$A$170,0))</f>
        <v>1.4E-2</v>
      </c>
      <c r="I12" s="27">
        <f t="shared" ref="I12" si="5">B12*F12*H12*B$1/C12/B$1</f>
        <v>0.13708333333333333</v>
      </c>
      <c r="J12" s="27">
        <f>F12*B12*B$5*B$1/C12/1000</f>
        <v>227.36250000000001</v>
      </c>
    </row>
    <row r="13" spans="1:10" x14ac:dyDescent="0.25">
      <c r="A13" s="2" t="s">
        <v>25</v>
      </c>
      <c r="B13" s="2">
        <v>0.02</v>
      </c>
      <c r="C13" s="27">
        <f>INDEX('[1]Component wise inventories'!B$2:B$170,MATCH($A13,'[1]Component wise inventories'!$A$2:$A$170,0))</f>
        <v>30</v>
      </c>
      <c r="D13" s="27" t="str">
        <f>INDEX('[1]Component wise inventories'!H$2:H$170,MATCH($A13,'[1]Component wise inventories'!$A$2:$A$170,0))</f>
        <v>Expanded polystyrene (EPS)</v>
      </c>
      <c r="E13" s="27">
        <f>INDEX('[1]Component wise inventories'!I$2:I$170,MATCH($A13,'[1]Component wise inventories'!$A$2:$A$170,0))</f>
        <v>30</v>
      </c>
      <c r="F13" s="27">
        <f t="shared" ref="F13" si="6">E13</f>
        <v>30</v>
      </c>
      <c r="G13" s="27" t="str">
        <f>INDEX('[1]Component wise inventories'!J$2:J$170,MATCH($A13,'[1]Component wise inventories'!$A$2:$A$170,0))</f>
        <v xml:space="preserve">kg </v>
      </c>
      <c r="H13" s="27">
        <f>INDEX('[1]Component wise inventories'!K$2:K$170,MATCH($A13,'[1]Component wise inventories'!$A$2:$A$170,0))</f>
        <v>7.64</v>
      </c>
      <c r="I13" s="27">
        <f>B13*F13*H13*B$1/C13/B$1</f>
        <v>0.15279999999999999</v>
      </c>
      <c r="J13" s="27">
        <f t="shared" ref="J13" si="7">F13*B13*B$5*B$1/C13/1000</f>
        <v>0.46439999999999998</v>
      </c>
    </row>
    <row r="14" spans="1:10" x14ac:dyDescent="0.25">
      <c r="A14" s="2" t="s">
        <v>47</v>
      </c>
      <c r="B14" s="2">
        <v>0.08</v>
      </c>
      <c r="C14" s="27">
        <f>INDEX('[1]Component wise inventories'!B$2:B$170,MATCH($A14,'[1]Component wise inventories'!$A$2:$A$170,0))</f>
        <v>30</v>
      </c>
      <c r="D14" s="27" t="str">
        <f>INDEX('[1]Component wise inventories'!H$2:H$170,MATCH($A14,'[1]Component wise inventories'!$A$2:$A$170,0))</f>
        <v>Polystyrene extruded (XPS)</v>
      </c>
      <c r="E14" s="27">
        <f>INDEX('[1]Component wise inventories'!I$2:I$170,MATCH($A14,'[1]Component wise inventories'!$A$2:$A$170,0))</f>
        <v>30</v>
      </c>
      <c r="F14" s="27">
        <f>E14</f>
        <v>30</v>
      </c>
      <c r="G14" s="27" t="str">
        <f>INDEX('[1]Component wise inventories'!J$2:J$170,MATCH($A14,'[1]Component wise inventories'!$A$2:$A$170,0))</f>
        <v xml:space="preserve">kg </v>
      </c>
      <c r="H14" s="27">
        <f>INDEX('[1]Component wise inventories'!K$2:K$170,MATCH($A14,'[1]Component wise inventories'!$A$2:$A$170,0))</f>
        <v>14.5</v>
      </c>
      <c r="I14" s="27">
        <f t="shared" ref="I14" si="8">B14*F14*H14*B$1/C14/B$1</f>
        <v>1.1599999999999999</v>
      </c>
      <c r="J14" s="27">
        <f>F14*B14*B$5*B$1/C14/1000</f>
        <v>1.8575999999999999</v>
      </c>
    </row>
    <row r="15" spans="1:10" x14ac:dyDescent="0.25">
      <c r="A15" s="2" t="s">
        <v>60</v>
      </c>
      <c r="B15" s="2">
        <v>0.3</v>
      </c>
      <c r="C15" s="27">
        <f>INDEX('[1]Component wise inventories'!B$2:B$170,MATCH($A15,'[1]Component wise inventories'!$A$2:$A$170,0))</f>
        <v>60</v>
      </c>
      <c r="D15" s="27" t="str">
        <f>INDEX('[1]Component wise inventories'!H$2:H$170,MATCH($A15,'[1]Component wise inventories'!$A$2:$A$170,0))</f>
        <v>foam glass gravel</v>
      </c>
      <c r="E15" s="27">
        <f>INDEX('[1]Component wise inventories'!I$2:I$170,MATCH($A15,'[1]Component wise inventories'!$A$2:$A$170,0))</f>
        <v>150</v>
      </c>
      <c r="F15" s="27">
        <f t="shared" ref="F15" si="9">E15</f>
        <v>150</v>
      </c>
      <c r="G15" s="27" t="str">
        <f>INDEX('[1]Component wise inventories'!J$2:J$170,MATCH($A15,'[1]Component wise inventories'!$A$2:$A$170,0))</f>
        <v xml:space="preserve">kg </v>
      </c>
      <c r="H15" s="27">
        <f>INDEX('[1]Component wise inventories'!K$2:K$170,MATCH($A15,'[1]Component wise inventories'!$A$2:$A$170,0))</f>
        <v>0.155</v>
      </c>
      <c r="I15" s="27">
        <f>B15*F15*H15*B$1/C15/B$1</f>
        <v>0.11624999999999999</v>
      </c>
      <c r="J15" s="27">
        <f t="shared" ref="J15" si="10">F15*B15*B$5*B$1/C15/1000</f>
        <v>17.414999999999999</v>
      </c>
    </row>
    <row r="16" spans="1:10" x14ac:dyDescent="0.25">
      <c r="A16" s="2" t="s">
        <v>85</v>
      </c>
      <c r="B16" s="2">
        <v>0.03</v>
      </c>
      <c r="C16" s="27">
        <f>INDEX('[1]Component wise inventories'!B$2:B$170,MATCH($A16,'[1]Component wise inventories'!$A$2:$A$170,0))</f>
        <v>30</v>
      </c>
      <c r="D16" s="27" t="str">
        <f>INDEX('[1]Component wise inventories'!H$2:H$170,MATCH($A16,'[1]Component wise inventories'!$A$2:$A$170,0))</f>
        <v>Solid wood spruce / fir / larch, air dried, planed</v>
      </c>
      <c r="E16" s="27">
        <f>INDEX('[1]Component wise inventories'!I$2:I$170,MATCH($A16,'[1]Component wise inventories'!$A$2:$A$170,0))</f>
        <v>485</v>
      </c>
      <c r="F16" s="27">
        <f>E16</f>
        <v>485</v>
      </c>
      <c r="G16" s="27" t="str">
        <f>INDEX('[1]Component wise inventories'!J$2:J$170,MATCH($A16,'[1]Component wise inventories'!$A$2:$A$170,0))</f>
        <v xml:space="preserve">kg </v>
      </c>
      <c r="H16" s="27">
        <f>INDEX('[1]Component wise inventories'!K$2:K$170,MATCH($A16,'[1]Component wise inventories'!$A$2:$A$170,0))</f>
        <v>0.125</v>
      </c>
      <c r="I16" s="27">
        <f t="shared" ref="I16" si="11">B16*F16*H16*B$1/C16/B$1</f>
        <v>6.0624999999999998E-2</v>
      </c>
      <c r="J16" s="27">
        <f>F16*B16*B$5*B$1/C16/1000</f>
        <v>11.261699999999999</v>
      </c>
    </row>
    <row r="17" spans="1:10" x14ac:dyDescent="0.25">
      <c r="I17" s="68">
        <f>SUM(I9:I16)</f>
        <v>1.800758333333333</v>
      </c>
    </row>
    <row r="18" spans="1:10" x14ac:dyDescent="0.25">
      <c r="A18" s="11" t="s">
        <v>230</v>
      </c>
      <c r="B18" s="11" t="s">
        <v>23</v>
      </c>
    </row>
    <row r="19" spans="1:10" x14ac:dyDescent="0.25">
      <c r="A19" s="2" t="s">
        <v>13</v>
      </c>
      <c r="B19" s="14">
        <v>210</v>
      </c>
    </row>
    <row r="20" spans="1:10" x14ac:dyDescent="0.25">
      <c r="A20" s="2" t="s">
        <v>231</v>
      </c>
      <c r="B20" s="2">
        <v>0.06</v>
      </c>
      <c r="C20" s="27">
        <f>INDEX('[1]Component wise inventories'!B$2:B$170,MATCH($A20,'[1]Component wise inventories'!$A$2:$A$170,0))</f>
        <v>60</v>
      </c>
      <c r="D20" s="27" t="str">
        <f>INDEX('[1]Component wise inventories'!H$2:H$170,MATCH($A20,'[1]Component wise inventories'!$A$2:$A$170,0))</f>
        <v>Underlay anhydrite, 60 mm</v>
      </c>
      <c r="E20" s="27">
        <f>INDEX('[1]Component wise inventories'!I$2:I$170,MATCH($A20,'[1]Component wise inventories'!$A$2:$A$170,0))</f>
        <v>2000</v>
      </c>
      <c r="F20" s="27">
        <f t="shared" ref="F20" si="12">E20</f>
        <v>2000</v>
      </c>
      <c r="G20" s="27" t="str">
        <f>INDEX('[1]Component wise inventories'!J$2:J$170,MATCH($A20,'[1]Component wise inventories'!$A$2:$A$170,0))</f>
        <v xml:space="preserve">kg </v>
      </c>
      <c r="H20" s="27">
        <f>INDEX('[1]Component wise inventories'!K$2:K$170,MATCH($A20,'[1]Component wise inventories'!$A$2:$A$170,0))</f>
        <v>8.6999999999999994E-2</v>
      </c>
      <c r="I20" s="27">
        <f>B20*F20*H20*B$1/C20/B$1</f>
        <v>0.17399999999999999</v>
      </c>
      <c r="J20" s="27">
        <f t="shared" ref="J20" si="13">F20*B20*B$5*B$1/C20/1000</f>
        <v>46.44</v>
      </c>
    </row>
    <row r="21" spans="1:10" x14ac:dyDescent="0.25">
      <c r="A21" s="2" t="s">
        <v>22</v>
      </c>
      <c r="B21" s="2">
        <v>1.4999999999999999E-2</v>
      </c>
      <c r="C21" s="27">
        <f>INDEX('[1]Component wise inventories'!B$2:B$170,MATCH($A21,'[1]Component wise inventories'!$A$2:$A$170,0))</f>
        <v>30</v>
      </c>
      <c r="D21" s="27" t="str">
        <f>INDEX('[1]Component wise inventories'!H$2:H$170,MATCH($A21,'[1]Component wise inventories'!$A$2:$A$170,0))</f>
        <v>ceramic/stoneware plate</v>
      </c>
      <c r="E21" s="27">
        <f>INDEX('[1]Component wise inventories'!I$2:I$170,MATCH($A21,'[1]Component wise inventories'!$A$2:$A$170,0))</f>
        <v>2600</v>
      </c>
      <c r="F21" s="27">
        <f>E21</f>
        <v>2600</v>
      </c>
      <c r="G21" s="27" t="str">
        <f>INDEX('[1]Component wise inventories'!J$2:J$170,MATCH($A21,'[1]Component wise inventories'!$A$2:$A$170,0))</f>
        <v xml:space="preserve">kg </v>
      </c>
      <c r="H21" s="27">
        <f>INDEX('[1]Component wise inventories'!K$2:K$170,MATCH($A21,'[1]Component wise inventories'!$A$2:$A$170,0))</f>
        <v>0.77700000000000002</v>
      </c>
      <c r="I21" s="27">
        <f t="shared" ref="I21" si="14">B21*F21*H21*B$1/C21/B$1</f>
        <v>1.0101</v>
      </c>
      <c r="J21" s="27">
        <f>F21*B21*B$5*B$1/C21/1000</f>
        <v>30.186</v>
      </c>
    </row>
    <row r="22" spans="1:10" x14ac:dyDescent="0.25">
      <c r="A22" s="2" t="s">
        <v>133</v>
      </c>
      <c r="B22" s="2">
        <v>0.25</v>
      </c>
      <c r="C22" s="27">
        <f>INDEX('[1]Component wise inventories'!B$2:B$170,MATCH($A22,'[1]Component wise inventories'!$A$2:$A$170,0))</f>
        <v>60</v>
      </c>
      <c r="D22" s="27" t="str">
        <f>INDEX('[1]Component wise inventories'!H$2:H$170,MATCH($A22,'[1]Component wise inventories'!$A$2:$A$170,0))</f>
        <v>civil engineering concrete (without reinforcement)</v>
      </c>
      <c r="E22" s="27">
        <f>INDEX('[1]Component wise inventories'!I$2:I$170,MATCH($A22,'[1]Component wise inventories'!$A$2:$A$170,0))</f>
        <v>2350</v>
      </c>
      <c r="F22" s="27">
        <f t="shared" ref="F22:F23" si="15">E22</f>
        <v>2350</v>
      </c>
      <c r="G22" s="27" t="str">
        <f>INDEX('[1]Component wise inventories'!J$2:J$170,MATCH($A22,'[1]Component wise inventories'!$A$2:$A$170,0))</f>
        <v xml:space="preserve">kg </v>
      </c>
      <c r="H22" s="27">
        <f>INDEX('[1]Component wise inventories'!K$2:K$170,MATCH($A22,'[1]Component wise inventories'!$A$2:$A$170,0))</f>
        <v>1.4E-2</v>
      </c>
      <c r="I22" s="27">
        <f>B22*F22*H22*B$1/C22/B$1</f>
        <v>0.13708333333333333</v>
      </c>
      <c r="J22" s="27">
        <f t="shared" ref="J22:J23" si="16">F22*B22*B$5*B$1/C22/1000</f>
        <v>227.36250000000001</v>
      </c>
    </row>
    <row r="23" spans="1:10" x14ac:dyDescent="0.25">
      <c r="A23" s="2" t="s">
        <v>25</v>
      </c>
      <c r="B23" s="2">
        <v>0.02</v>
      </c>
      <c r="C23" s="27">
        <f>INDEX('[1]Component wise inventories'!B$2:B$170,MATCH($A23,'[1]Component wise inventories'!$A$2:$A$170,0))</f>
        <v>30</v>
      </c>
      <c r="D23" s="27" t="str">
        <f>INDEX('[1]Component wise inventories'!H$2:H$170,MATCH($A23,'[1]Component wise inventories'!$A$2:$A$170,0))</f>
        <v>Expanded polystyrene (EPS)</v>
      </c>
      <c r="E23" s="27">
        <f>INDEX('[1]Component wise inventories'!I$2:I$170,MATCH($A23,'[1]Component wise inventories'!$A$2:$A$170,0))</f>
        <v>30</v>
      </c>
      <c r="F23" s="27">
        <f t="shared" si="15"/>
        <v>30</v>
      </c>
      <c r="G23" s="27" t="str">
        <f>INDEX('[1]Component wise inventories'!J$2:J$170,MATCH($A23,'[1]Component wise inventories'!$A$2:$A$170,0))</f>
        <v xml:space="preserve">kg </v>
      </c>
      <c r="H23" s="27">
        <f>INDEX('[1]Component wise inventories'!K$2:K$170,MATCH($A23,'[1]Component wise inventories'!$A$2:$A$170,0))</f>
        <v>7.64</v>
      </c>
      <c r="I23" s="27">
        <f>B23*F23*H23*B$1/C23/B$1</f>
        <v>0.15279999999999999</v>
      </c>
      <c r="J23" s="27">
        <f t="shared" si="16"/>
        <v>0.46439999999999998</v>
      </c>
    </row>
    <row r="24" spans="1:10" x14ac:dyDescent="0.25">
      <c r="A24" s="2" t="s">
        <v>47</v>
      </c>
      <c r="B24" s="2">
        <v>0.02</v>
      </c>
      <c r="C24" s="27">
        <f>INDEX('[1]Component wise inventories'!B$2:B$170,MATCH($A24,'[1]Component wise inventories'!$A$2:$A$170,0))</f>
        <v>30</v>
      </c>
      <c r="D24" s="27" t="str">
        <f>INDEX('[1]Component wise inventories'!H$2:H$170,MATCH($A24,'[1]Component wise inventories'!$A$2:$A$170,0))</f>
        <v>Polystyrene extruded (XPS)</v>
      </c>
      <c r="E24" s="27">
        <f>INDEX('[1]Component wise inventories'!I$2:I$170,MATCH($A24,'[1]Component wise inventories'!$A$2:$A$170,0))</f>
        <v>30</v>
      </c>
      <c r="F24" s="27">
        <f>E24</f>
        <v>30</v>
      </c>
      <c r="G24" s="27" t="str">
        <f>INDEX('[1]Component wise inventories'!J$2:J$170,MATCH($A24,'[1]Component wise inventories'!$A$2:$A$170,0))</f>
        <v xml:space="preserve">kg </v>
      </c>
      <c r="H24" s="27">
        <f>INDEX('[1]Component wise inventories'!K$2:K$170,MATCH($A24,'[1]Component wise inventories'!$A$2:$A$170,0))</f>
        <v>14.5</v>
      </c>
      <c r="I24" s="27">
        <f t="shared" ref="I24" si="17">B24*F24*H24*B$1/C24/B$1</f>
        <v>0.28999999999999998</v>
      </c>
      <c r="J24" s="27">
        <f>F24*B24*B$5*B$1/C24/1000</f>
        <v>0.46439999999999998</v>
      </c>
    </row>
    <row r="25" spans="1:10" x14ac:dyDescent="0.25">
      <c r="I25" s="68">
        <f>SUM(I18:I24)</f>
        <v>1.7639833333333335</v>
      </c>
    </row>
    <row r="26" spans="1:10" x14ac:dyDescent="0.25">
      <c r="A26" s="11" t="s">
        <v>230</v>
      </c>
      <c r="B26" s="11" t="s">
        <v>27</v>
      </c>
    </row>
    <row r="27" spans="1:10" x14ac:dyDescent="0.25">
      <c r="A27" s="2" t="s">
        <v>13</v>
      </c>
      <c r="B27" s="14">
        <v>1890</v>
      </c>
    </row>
    <row r="28" spans="1:10" x14ac:dyDescent="0.25">
      <c r="A28" s="2" t="s">
        <v>231</v>
      </c>
      <c r="B28" s="2">
        <v>0.06</v>
      </c>
      <c r="C28" s="27">
        <f>INDEX('[1]Component wise inventories'!B$2:B$170,MATCH($A28,'[1]Component wise inventories'!$A$2:$A$170,0))</f>
        <v>60</v>
      </c>
      <c r="D28" s="27" t="str">
        <f>INDEX('[1]Component wise inventories'!H$2:H$170,MATCH($A28,'[1]Component wise inventories'!$A$2:$A$170,0))</f>
        <v>Underlay anhydrite, 60 mm</v>
      </c>
      <c r="E28" s="27">
        <f>INDEX('[1]Component wise inventories'!I$2:I$170,MATCH($A28,'[1]Component wise inventories'!$A$2:$A$170,0))</f>
        <v>2000</v>
      </c>
      <c r="F28" s="27">
        <f t="shared" ref="F28" si="18">E28</f>
        <v>2000</v>
      </c>
      <c r="G28" s="27" t="str">
        <f>INDEX('[1]Component wise inventories'!J$2:J$170,MATCH($A28,'[1]Component wise inventories'!$A$2:$A$170,0))</f>
        <v xml:space="preserve">kg </v>
      </c>
      <c r="H28" s="27">
        <f>INDEX('[1]Component wise inventories'!K$2:K$170,MATCH($A28,'[1]Component wise inventories'!$A$2:$A$170,0))</f>
        <v>8.6999999999999994E-2</v>
      </c>
      <c r="I28" s="27">
        <f>B28*F28*H28*B$1/C28/B$1</f>
        <v>0.17399999999999999</v>
      </c>
      <c r="J28" s="27">
        <f t="shared" ref="J28" si="19">F28*B28*B$5*B$1/C28/1000</f>
        <v>46.44</v>
      </c>
    </row>
    <row r="29" spans="1:10" x14ac:dyDescent="0.25">
      <c r="A29" s="2" t="s">
        <v>133</v>
      </c>
      <c r="B29" s="2">
        <v>0.25</v>
      </c>
      <c r="C29" s="27">
        <f>INDEX('[1]Component wise inventories'!B$2:B$170,MATCH($A29,'[1]Component wise inventories'!$A$2:$A$170,0))</f>
        <v>60</v>
      </c>
      <c r="D29" s="27" t="str">
        <f>INDEX('[1]Component wise inventories'!H$2:H$170,MATCH($A29,'[1]Component wise inventories'!$A$2:$A$170,0))</f>
        <v>civil engineering concrete (without reinforcement)</v>
      </c>
      <c r="E29" s="27">
        <f>INDEX('[1]Component wise inventories'!I$2:I$170,MATCH($A29,'[1]Component wise inventories'!$A$2:$A$170,0))</f>
        <v>2350</v>
      </c>
      <c r="F29" s="27">
        <f>E29</f>
        <v>2350</v>
      </c>
      <c r="G29" s="27" t="str">
        <f>INDEX('[1]Component wise inventories'!J$2:J$170,MATCH($A29,'[1]Component wise inventories'!$A$2:$A$170,0))</f>
        <v xml:space="preserve">kg </v>
      </c>
      <c r="H29" s="27">
        <f>INDEX('[1]Component wise inventories'!K$2:K$170,MATCH($A29,'[1]Component wise inventories'!$A$2:$A$170,0))</f>
        <v>1.4E-2</v>
      </c>
      <c r="I29" s="27">
        <f t="shared" ref="I29" si="20">B29*F29*H29*B$1/C29/B$1</f>
        <v>0.13708333333333333</v>
      </c>
      <c r="J29" s="27">
        <f>F29*B29*B$5*B$1/C29/1000</f>
        <v>227.36250000000001</v>
      </c>
    </row>
    <row r="30" spans="1:10" x14ac:dyDescent="0.25">
      <c r="A30" s="2" t="s">
        <v>25</v>
      </c>
      <c r="B30" s="2">
        <v>0.02</v>
      </c>
      <c r="C30" s="27">
        <f>INDEX('[1]Component wise inventories'!B$2:B$170,MATCH($A30,'[1]Component wise inventories'!$A$2:$A$170,0))</f>
        <v>30</v>
      </c>
      <c r="D30" s="27" t="str">
        <f>INDEX('[1]Component wise inventories'!H$2:H$170,MATCH($A30,'[1]Component wise inventories'!$A$2:$A$170,0))</f>
        <v>Expanded polystyrene (EPS)</v>
      </c>
      <c r="E30" s="27">
        <f>INDEX('[1]Component wise inventories'!I$2:I$170,MATCH($A30,'[1]Component wise inventories'!$A$2:$A$170,0))</f>
        <v>30</v>
      </c>
      <c r="F30" s="27">
        <f t="shared" ref="F30:F31" si="21">E30</f>
        <v>30</v>
      </c>
      <c r="G30" s="27" t="str">
        <f>INDEX('[1]Component wise inventories'!J$2:J$170,MATCH($A30,'[1]Component wise inventories'!$A$2:$A$170,0))</f>
        <v xml:space="preserve">kg </v>
      </c>
      <c r="H30" s="27">
        <f>INDEX('[1]Component wise inventories'!K$2:K$170,MATCH($A30,'[1]Component wise inventories'!$A$2:$A$170,0))</f>
        <v>7.64</v>
      </c>
      <c r="I30" s="27">
        <f>B30*F30*H30*B$1/C30/B$1</f>
        <v>0.15279999999999999</v>
      </c>
      <c r="J30" s="27">
        <f t="shared" ref="J30:J31" si="22">F30*B30*B$5*B$1/C30/1000</f>
        <v>0.46439999999999998</v>
      </c>
    </row>
    <row r="31" spans="1:10" x14ac:dyDescent="0.25">
      <c r="A31" s="2" t="s">
        <v>47</v>
      </c>
      <c r="B31" s="2">
        <v>0.02</v>
      </c>
      <c r="C31" s="27">
        <f>INDEX('[1]Component wise inventories'!B$2:B$170,MATCH($A31,'[1]Component wise inventories'!$A$2:$A$170,0))</f>
        <v>30</v>
      </c>
      <c r="D31" s="27" t="str">
        <f>INDEX('[1]Component wise inventories'!H$2:H$170,MATCH($A31,'[1]Component wise inventories'!$A$2:$A$170,0))</f>
        <v>Polystyrene extruded (XPS)</v>
      </c>
      <c r="E31" s="27">
        <f>INDEX('[1]Component wise inventories'!I$2:I$170,MATCH($A31,'[1]Component wise inventories'!$A$2:$A$170,0))</f>
        <v>30</v>
      </c>
      <c r="F31" s="27">
        <f t="shared" si="21"/>
        <v>30</v>
      </c>
      <c r="G31" s="27" t="str">
        <f>INDEX('[1]Component wise inventories'!J$2:J$170,MATCH($A31,'[1]Component wise inventories'!$A$2:$A$170,0))</f>
        <v xml:space="preserve">kg </v>
      </c>
      <c r="H31" s="27">
        <f>INDEX('[1]Component wise inventories'!K$2:K$170,MATCH($A31,'[1]Component wise inventories'!$A$2:$A$170,0))</f>
        <v>14.5</v>
      </c>
      <c r="I31" s="27">
        <f>B31*F31*H31*B$1/C31/B$1</f>
        <v>0.28999999999999998</v>
      </c>
      <c r="J31" s="27">
        <f t="shared" si="22"/>
        <v>0.46439999999999998</v>
      </c>
    </row>
    <row r="32" spans="1:10" x14ac:dyDescent="0.25">
      <c r="A32" s="2" t="s">
        <v>85</v>
      </c>
      <c r="B32" s="2">
        <v>0.03</v>
      </c>
      <c r="C32" s="27">
        <f>INDEX('[1]Component wise inventories'!B$2:B$170,MATCH($A32,'[1]Component wise inventories'!$A$2:$A$170,0))</f>
        <v>30</v>
      </c>
      <c r="D32" s="27" t="str">
        <f>INDEX('[1]Component wise inventories'!H$2:H$170,MATCH($A32,'[1]Component wise inventories'!$A$2:$A$170,0))</f>
        <v>Solid wood spruce / fir / larch, air dried, planed</v>
      </c>
      <c r="E32" s="27">
        <f>INDEX('[1]Component wise inventories'!I$2:I$170,MATCH($A32,'[1]Component wise inventories'!$A$2:$A$170,0))</f>
        <v>485</v>
      </c>
      <c r="F32" s="27">
        <f>E32</f>
        <v>485</v>
      </c>
      <c r="G32" s="27" t="str">
        <f>INDEX('[1]Component wise inventories'!J$2:J$170,MATCH($A32,'[1]Component wise inventories'!$A$2:$A$170,0))</f>
        <v xml:space="preserve">kg </v>
      </c>
      <c r="H32" s="27">
        <f>INDEX('[1]Component wise inventories'!K$2:K$170,MATCH($A32,'[1]Component wise inventories'!$A$2:$A$170,0))</f>
        <v>0.125</v>
      </c>
      <c r="I32" s="27">
        <f t="shared" ref="I32" si="23">B32*F32*H32*B$1/C32/B$1</f>
        <v>6.0624999999999998E-2</v>
      </c>
      <c r="J32" s="27">
        <f>F32*B32*B$5*B$1/C32/1000</f>
        <v>11.261699999999999</v>
      </c>
    </row>
    <row r="33" spans="1:10" x14ac:dyDescent="0.25">
      <c r="I33" s="68">
        <f>SUM(I26:I32)</f>
        <v>0.81450833333333328</v>
      </c>
    </row>
    <row r="34" spans="1:10" x14ac:dyDescent="0.25">
      <c r="A34" s="11" t="s">
        <v>230</v>
      </c>
      <c r="B34" s="11" t="s">
        <v>39</v>
      </c>
    </row>
    <row r="35" spans="1:10" x14ac:dyDescent="0.25">
      <c r="A35" s="2" t="s">
        <v>13</v>
      </c>
      <c r="B35" s="14">
        <v>1068</v>
      </c>
    </row>
    <row r="36" spans="1:10" x14ac:dyDescent="0.25">
      <c r="A36" s="2" t="s">
        <v>176</v>
      </c>
      <c r="B36" s="2">
        <v>0.16</v>
      </c>
      <c r="C36" s="27">
        <f>INDEX('[1]Component wise inventories'!B$2:B$170,MATCH($A36,'[1]Component wise inventories'!$A$2:$A$170,0))</f>
        <v>60</v>
      </c>
      <c r="D36" s="27" t="str">
        <f>INDEX('[1]Component wise inventories'!H$2:H$170,MATCH($A36,'[1]Component wise inventories'!$A$2:$A$170,0))</f>
        <v>brick</v>
      </c>
      <c r="E36" s="27">
        <f>INDEX('[1]Component wise inventories'!I$2:I$170,MATCH($A36,'[1]Component wise inventories'!$A$2:$A$170,0))</f>
        <v>900</v>
      </c>
      <c r="F36" s="27">
        <f t="shared" ref="F36" si="24">E36</f>
        <v>900</v>
      </c>
      <c r="G36" s="27" t="str">
        <f>INDEX('[1]Component wise inventories'!J$2:J$170,MATCH($A36,'[1]Component wise inventories'!$A$2:$A$170,0))</f>
        <v xml:space="preserve">kg </v>
      </c>
      <c r="H36" s="27">
        <f>INDEX('[1]Component wise inventories'!K$2:K$170,MATCH($A36,'[1]Component wise inventories'!$A$2:$A$170,0))</f>
        <v>0.25800000000000001</v>
      </c>
      <c r="I36" s="27">
        <f>B36*F36*H36*B$1/C36/B$1</f>
        <v>0.61919999999999997</v>
      </c>
      <c r="J36" s="27">
        <f t="shared" ref="J36" si="25">F36*B36*B$5*B$1/C36/1000</f>
        <v>55.728000000000002</v>
      </c>
    </row>
    <row r="37" spans="1:10" x14ac:dyDescent="0.25">
      <c r="A37" s="2" t="s">
        <v>25</v>
      </c>
      <c r="B37" s="2">
        <v>0.32</v>
      </c>
      <c r="C37" s="27">
        <f>INDEX('[1]Component wise inventories'!B$2:B$170,MATCH($A37,'[1]Component wise inventories'!$A$2:$A$170,0))</f>
        <v>30</v>
      </c>
      <c r="D37" s="27" t="str">
        <f>INDEX('[1]Component wise inventories'!H$2:H$170,MATCH($A37,'[1]Component wise inventories'!$A$2:$A$170,0))</f>
        <v>Expanded polystyrene (EPS)</v>
      </c>
      <c r="E37" s="27">
        <f>INDEX('[1]Component wise inventories'!I$2:I$170,MATCH($A37,'[1]Component wise inventories'!$A$2:$A$170,0))</f>
        <v>30</v>
      </c>
      <c r="F37" s="27">
        <f>E37</f>
        <v>30</v>
      </c>
      <c r="G37" s="27" t="str">
        <f>INDEX('[1]Component wise inventories'!J$2:J$170,MATCH($A37,'[1]Component wise inventories'!$A$2:$A$170,0))</f>
        <v xml:space="preserve">kg </v>
      </c>
      <c r="H37" s="27">
        <f>INDEX('[1]Component wise inventories'!K$2:K$170,MATCH($A37,'[1]Component wise inventories'!$A$2:$A$170,0))</f>
        <v>7.64</v>
      </c>
      <c r="I37" s="27">
        <f t="shared" ref="I37" si="26">B37*F37*H37*B$1/C37/B$1</f>
        <v>2.4447999999999999</v>
      </c>
      <c r="J37" s="27">
        <f>F37*B37*B$5*B$1/C37/1000</f>
        <v>7.4303999999999997</v>
      </c>
    </row>
    <row r="38" spans="1:10" x14ac:dyDescent="0.25">
      <c r="A38" s="2" t="s">
        <v>44</v>
      </c>
      <c r="B38" s="2">
        <v>0.01</v>
      </c>
      <c r="C38" s="27">
        <f>INDEX('[1]Component wise inventories'!B$2:B$170,MATCH($A38,'[1]Component wise inventories'!$A$2:$A$170,0))</f>
        <v>30</v>
      </c>
      <c r="D38" s="27" t="str">
        <f>INDEX('[1]Component wise inventories'!H$2:H$170,MATCH($A38,'[1]Component wise inventories'!$A$2:$A$170,0))</f>
        <v>gypsum-lime plaster</v>
      </c>
      <c r="E38" s="27">
        <f>INDEX('[1]Component wise inventories'!I$2:I$170,MATCH($A38,'[1]Component wise inventories'!$A$2:$A$170,0))</f>
        <v>925</v>
      </c>
      <c r="F38" s="27">
        <f t="shared" ref="F38" si="27">E38</f>
        <v>925</v>
      </c>
      <c r="G38" s="27" t="str">
        <f>INDEX('[1]Component wise inventories'!J$2:J$170,MATCH($A38,'[1]Component wise inventories'!$A$2:$A$170,0))</f>
        <v xml:space="preserve">kg </v>
      </c>
      <c r="H38" s="27">
        <f>INDEX('[1]Component wise inventories'!K$2:K$170,MATCH($A38,'[1]Component wise inventories'!$A$2:$A$170,0))</f>
        <v>0.155</v>
      </c>
      <c r="I38" s="27">
        <f>B38*F38*H38*B$1/C38/B$1</f>
        <v>4.779166666666667E-2</v>
      </c>
      <c r="J38" s="27">
        <f t="shared" ref="J38" si="28">F38*B38*B$5*B$1/C38/1000</f>
        <v>7.1595000000000004</v>
      </c>
    </row>
    <row r="39" spans="1:10" x14ac:dyDescent="0.25">
      <c r="A39" s="2" t="s">
        <v>136</v>
      </c>
      <c r="B39" s="2">
        <v>1.4999999999999999E-2</v>
      </c>
      <c r="C39" s="27">
        <f>INDEX('[1]Component wise inventories'!B$2:B$170,MATCH($A39,'[1]Component wise inventories'!$A$2:$A$170,0))</f>
        <v>60</v>
      </c>
      <c r="D39" s="27" t="str">
        <f>INDEX('[1]Component wise inventories'!H$2:H$170,MATCH($A39,'[1]Component wise inventories'!$A$2:$A$170,0))</f>
        <v>Lime-cement/cement-lime plaster</v>
      </c>
      <c r="E39" s="27">
        <f>INDEX('[1]Component wise inventories'!I$2:I$170,MATCH($A39,'[1]Component wise inventories'!$A$2:$A$170,0))</f>
        <v>1550</v>
      </c>
      <c r="F39" s="27">
        <f>E39</f>
        <v>1550</v>
      </c>
      <c r="G39" s="27" t="str">
        <f>INDEX('[1]Component wise inventories'!J$2:J$170,MATCH($A39,'[1]Component wise inventories'!$A$2:$A$170,0))</f>
        <v xml:space="preserve">kg </v>
      </c>
      <c r="H39" s="27">
        <f>INDEX('[1]Component wise inventories'!K$2:K$170,MATCH($A39,'[1]Component wise inventories'!$A$2:$A$170,0))</f>
        <v>0.247</v>
      </c>
      <c r="I39" s="27">
        <f t="shared" ref="I39" si="29">B39*F39*H39*B$1/C39/B$1</f>
        <v>9.5712500000000006E-2</v>
      </c>
      <c r="J39" s="27">
        <f>F39*B39*B$5*B$1/C39/1000</f>
        <v>8.9977499999999999</v>
      </c>
    </row>
    <row r="40" spans="1:10" x14ac:dyDescent="0.25">
      <c r="I40" s="68">
        <f>SUM(I35:I39)</f>
        <v>3.2075041666666664</v>
      </c>
    </row>
    <row r="41" spans="1:10" x14ac:dyDescent="0.25">
      <c r="A41" s="11" t="s">
        <v>230</v>
      </c>
      <c r="B41" s="11" t="s">
        <v>41</v>
      </c>
    </row>
    <row r="42" spans="1:10" x14ac:dyDescent="0.25">
      <c r="A42" s="2" t="s">
        <v>13</v>
      </c>
      <c r="B42" s="14">
        <v>310</v>
      </c>
    </row>
    <row r="43" spans="1:10" x14ac:dyDescent="0.25">
      <c r="A43" s="2" t="s">
        <v>126</v>
      </c>
      <c r="B43" s="2">
        <v>0.01</v>
      </c>
      <c r="C43" s="27">
        <f>INDEX('[1]Component wise inventories'!B$2:B$170,MATCH($A43,'[1]Component wise inventories'!$A$2:$A$170,0))</f>
        <v>60</v>
      </c>
      <c r="D43" s="27" t="str">
        <f>INDEX('[1]Component wise inventories'!H$2:H$170,MATCH($A43,'[1]Component wise inventories'!$A$2:$A$170,0))</f>
        <v>Bitumen emulsion, 1 coat</v>
      </c>
      <c r="E43" s="27">
        <f>INDEX('[1]Component wise inventories'!I$2:I$170,MATCH($A43,'[1]Component wise inventories'!$A$2:$A$170,0))</f>
        <v>0.25</v>
      </c>
      <c r="F43" s="27">
        <f t="shared" ref="F43:F44" si="30">E43</f>
        <v>0.25</v>
      </c>
      <c r="G43" s="27" t="str">
        <f>INDEX('[1]Component wise inventories'!J$2:J$170,MATCH($A43,'[1]Component wise inventories'!$A$2:$A$170,0))</f>
        <v xml:space="preserve">m2 </v>
      </c>
      <c r="H43" s="27">
        <f>INDEX('[1]Component wise inventories'!K$2:K$170,MATCH($A43,'[1]Component wise inventories'!$A$2:$A$170,0))</f>
        <v>0.70599999999999996</v>
      </c>
      <c r="I43" s="27">
        <f>B43*F43*H43*B$1/C43/B$1</f>
        <v>2.9416666666666666E-5</v>
      </c>
      <c r="J43" s="27">
        <f t="shared" ref="J43:J44" si="31">F43*B43*B$5*B$1/C43/1000</f>
        <v>9.6750000000000004E-4</v>
      </c>
    </row>
    <row r="44" spans="1:10" x14ac:dyDescent="0.25">
      <c r="A44" s="2" t="s">
        <v>40</v>
      </c>
      <c r="B44" s="2">
        <v>0.25</v>
      </c>
      <c r="C44" s="27">
        <f>INDEX('[1]Component wise inventories'!B$2:B$170,MATCH($A44,'[1]Component wise inventories'!$A$2:$A$170,0))</f>
        <v>60</v>
      </c>
      <c r="D44" s="27" t="str">
        <f>INDEX('[1]Component wise inventories'!H$2:H$170,MATCH($A44,'[1]Component wise inventories'!$A$2:$A$170,0))</f>
        <v>civil engineering concrete (without reinforcement)</v>
      </c>
      <c r="E44" s="27">
        <f>INDEX('[1]Component wise inventories'!I$2:I$170,MATCH($A44,'[1]Component wise inventories'!$A$2:$A$170,0))</f>
        <v>2350</v>
      </c>
      <c r="F44" s="27">
        <f t="shared" si="30"/>
        <v>2350</v>
      </c>
      <c r="G44" s="27" t="str">
        <f>INDEX('[1]Component wise inventories'!J$2:J$170,MATCH($A44,'[1]Component wise inventories'!$A$2:$A$170,0))</f>
        <v xml:space="preserve">kg </v>
      </c>
      <c r="H44" s="27">
        <f>INDEX('[1]Component wise inventories'!K$2:K$170,MATCH($A44,'[1]Component wise inventories'!$A$2:$A$170,0))</f>
        <v>1.4E-2</v>
      </c>
      <c r="I44" s="27">
        <f>B44*F44*H44*B$1/C44/B$1</f>
        <v>0.13708333333333333</v>
      </c>
      <c r="J44" s="27">
        <f t="shared" si="31"/>
        <v>227.36250000000001</v>
      </c>
    </row>
    <row r="45" spans="1:10" x14ac:dyDescent="0.25">
      <c r="A45" s="2" t="s">
        <v>47</v>
      </c>
      <c r="B45" s="2">
        <v>0.2</v>
      </c>
      <c r="C45" s="27">
        <f>INDEX('[1]Component wise inventories'!B$2:B$170,MATCH($A45,'[1]Component wise inventories'!$A$2:$A$170,0))</f>
        <v>30</v>
      </c>
      <c r="D45" s="27" t="str">
        <f>INDEX('[1]Component wise inventories'!H$2:H$170,MATCH($A45,'[1]Component wise inventories'!$A$2:$A$170,0))</f>
        <v>Polystyrene extruded (XPS)</v>
      </c>
      <c r="E45" s="27">
        <f>INDEX('[1]Component wise inventories'!I$2:I$170,MATCH($A45,'[1]Component wise inventories'!$A$2:$A$170,0))</f>
        <v>30</v>
      </c>
      <c r="F45" s="27">
        <f>E45</f>
        <v>30</v>
      </c>
      <c r="G45" s="27" t="str">
        <f>INDEX('[1]Component wise inventories'!J$2:J$170,MATCH($A45,'[1]Component wise inventories'!$A$2:$A$170,0))</f>
        <v xml:space="preserve">kg </v>
      </c>
      <c r="H45" s="27">
        <f>INDEX('[1]Component wise inventories'!K$2:K$170,MATCH($A45,'[1]Component wise inventories'!$A$2:$A$170,0))</f>
        <v>14.5</v>
      </c>
      <c r="I45" s="27">
        <f t="shared" ref="I45" si="32">B45*F45*H45*B$1/C45/B$1</f>
        <v>2.9</v>
      </c>
      <c r="J45" s="27">
        <f>F45*B45*B$5*B$1/C45/1000</f>
        <v>4.6440000000000001</v>
      </c>
    </row>
    <row r="46" spans="1:10" x14ac:dyDescent="0.25">
      <c r="I46" s="68">
        <f>SUM(I43:I45)</f>
        <v>3.0371127499999999</v>
      </c>
    </row>
    <row r="47" spans="1:10" x14ac:dyDescent="0.25">
      <c r="A47" s="11" t="s">
        <v>230</v>
      </c>
      <c r="B47" s="11" t="s">
        <v>48</v>
      </c>
    </row>
    <row r="48" spans="1:10" x14ac:dyDescent="0.25">
      <c r="A48" s="2" t="s">
        <v>13</v>
      </c>
      <c r="B48" s="14">
        <v>1021</v>
      </c>
    </row>
    <row r="49" spans="1:10" x14ac:dyDescent="0.25">
      <c r="A49" s="2" t="s">
        <v>40</v>
      </c>
      <c r="B49" s="2">
        <v>0.22</v>
      </c>
      <c r="C49" s="27">
        <f>INDEX('[1]Component wise inventories'!B$2:B$170,MATCH($A49,'[1]Component wise inventories'!$A$2:$A$170,0))</f>
        <v>60</v>
      </c>
      <c r="D49" s="27" t="str">
        <f>INDEX('[1]Component wise inventories'!H$2:H$170,MATCH($A49,'[1]Component wise inventories'!$A$2:$A$170,0))</f>
        <v>civil engineering concrete (without reinforcement)</v>
      </c>
      <c r="E49" s="27">
        <f>INDEX('[1]Component wise inventories'!I$2:I$170,MATCH($A49,'[1]Component wise inventories'!$A$2:$A$170,0))</f>
        <v>2350</v>
      </c>
      <c r="F49" s="27">
        <f t="shared" ref="F49" si="33">E49</f>
        <v>2350</v>
      </c>
      <c r="G49" s="27" t="str">
        <f>INDEX('[1]Component wise inventories'!J$2:J$170,MATCH($A49,'[1]Component wise inventories'!$A$2:$A$170,0))</f>
        <v xml:space="preserve">kg </v>
      </c>
      <c r="H49" s="27">
        <f>INDEX('[1]Component wise inventories'!K$2:K$170,MATCH($A49,'[1]Component wise inventories'!$A$2:$A$170,0))</f>
        <v>1.4E-2</v>
      </c>
      <c r="I49" s="27">
        <f>B49*F49*H49*B$1/C49/B$1</f>
        <v>0.12063333333333334</v>
      </c>
      <c r="J49" s="27">
        <f t="shared" ref="J49" si="34">F49*B49*B$5*B$1/C49/1000</f>
        <v>200.07900000000001</v>
      </c>
    </row>
    <row r="50" spans="1:10" x14ac:dyDescent="0.25">
      <c r="C50" s="27"/>
      <c r="D50" s="27"/>
      <c r="E50" s="27"/>
      <c r="F50" s="27"/>
      <c r="G50" s="27"/>
      <c r="H50" s="27"/>
      <c r="I50" s="27"/>
      <c r="J50" s="27"/>
    </row>
    <row r="51" spans="1:10" x14ac:dyDescent="0.25">
      <c r="A51" s="11" t="s">
        <v>230</v>
      </c>
      <c r="B51" s="11" t="s">
        <v>49</v>
      </c>
      <c r="I51" s="68">
        <f>SUM(I48:I50)</f>
        <v>0.12063333333333334</v>
      </c>
    </row>
    <row r="52" spans="1:10" x14ac:dyDescent="0.25">
      <c r="A52" s="2" t="s">
        <v>13</v>
      </c>
      <c r="B52" s="14">
        <v>737</v>
      </c>
    </row>
    <row r="53" spans="1:10" x14ac:dyDescent="0.25">
      <c r="A53" s="2" t="s">
        <v>44</v>
      </c>
      <c r="B53" s="2">
        <v>0.02</v>
      </c>
      <c r="C53" s="27">
        <f>INDEX('[1]Component wise inventories'!B$2:B$170,MATCH($A53,'[1]Component wise inventories'!$A$2:$A$170,0))</f>
        <v>30</v>
      </c>
      <c r="D53" s="27" t="str">
        <f>INDEX('[1]Component wise inventories'!H$2:H$170,MATCH($A53,'[1]Component wise inventories'!$A$2:$A$170,0))</f>
        <v>gypsum-lime plaster</v>
      </c>
      <c r="E53" s="27">
        <f>INDEX('[1]Component wise inventories'!I$2:I$170,MATCH($A53,'[1]Component wise inventories'!$A$2:$A$170,0))</f>
        <v>925</v>
      </c>
      <c r="F53" s="27">
        <f t="shared" ref="F53:F54" si="35">E53</f>
        <v>925</v>
      </c>
      <c r="G53" s="27" t="str">
        <f>INDEX('[1]Component wise inventories'!J$2:J$170,MATCH($A53,'[1]Component wise inventories'!$A$2:$A$170,0))</f>
        <v xml:space="preserve">kg </v>
      </c>
      <c r="H53" s="27">
        <f>INDEX('[1]Component wise inventories'!K$2:K$170,MATCH($A53,'[1]Component wise inventories'!$A$2:$A$170,0))</f>
        <v>0.155</v>
      </c>
      <c r="I53" s="27">
        <f>B53*F53*H53*B$1/C53/B$1</f>
        <v>9.558333333333334E-2</v>
      </c>
      <c r="J53" s="27">
        <f t="shared" ref="J53:J54" si="36">F53*B53*B$5*B$1/C53/1000</f>
        <v>14.319000000000001</v>
      </c>
    </row>
    <row r="54" spans="1:10" x14ac:dyDescent="0.25">
      <c r="A54" s="2" t="s">
        <v>174</v>
      </c>
      <c r="B54" s="2">
        <v>2.5000000000000001E-2</v>
      </c>
      <c r="C54" s="27">
        <f>INDEX('[1]Component wise inventories'!B$2:B$170,MATCH($A54,'[1]Component wise inventories'!$A$2:$A$170,0))</f>
        <v>30</v>
      </c>
      <c r="D54" s="27" t="str">
        <f>INDEX('[1]Component wise inventories'!H$2:H$170,MATCH($A54,'[1]Component wise inventories'!$A$2:$A$170,0))</f>
        <v>gypsum-lime plaster</v>
      </c>
      <c r="E54" s="27">
        <f>INDEX('[1]Component wise inventories'!I$2:I$170,MATCH($A54,'[1]Component wise inventories'!$A$2:$A$170,0))</f>
        <v>925</v>
      </c>
      <c r="F54" s="27">
        <f t="shared" si="35"/>
        <v>925</v>
      </c>
      <c r="G54" s="27" t="str">
        <f>INDEX('[1]Component wise inventories'!J$2:J$170,MATCH($A54,'[1]Component wise inventories'!$A$2:$A$170,0))</f>
        <v xml:space="preserve">kg </v>
      </c>
      <c r="H54" s="27">
        <f>INDEX('[1]Component wise inventories'!K$2:K$170,MATCH($A54,'[1]Component wise inventories'!$A$2:$A$170,0))</f>
        <v>0.155</v>
      </c>
      <c r="I54" s="27">
        <f>B54*F54*H54*B$1/C54/B$1</f>
        <v>0.11947916666666666</v>
      </c>
      <c r="J54" s="27">
        <f t="shared" si="36"/>
        <v>17.89875</v>
      </c>
    </row>
    <row r="55" spans="1:10" x14ac:dyDescent="0.25">
      <c r="A55" s="2" t="s">
        <v>232</v>
      </c>
      <c r="B55" s="2">
        <v>5.5E-2</v>
      </c>
      <c r="C55" s="27">
        <f>INDEX('[1]Component wise inventories'!B$2:B$170,MATCH($A55,'[1]Component wise inventories'!$A$2:$A$170,0))</f>
        <v>60</v>
      </c>
      <c r="D55" s="27" t="str">
        <f>INDEX('[1]Component wise inventories'!H$2:H$170,MATCH($A55,'[1]Component wise inventories'!$A$2:$A$170,0))</f>
        <v>rockwool</v>
      </c>
      <c r="E55" s="27" t="str">
        <f>INDEX('[1]Component wise inventories'!I$2:I$170,MATCH($A55,'[1]Component wise inventories'!$A$2:$A$170,0))</f>
        <v xml:space="preserve">32-160 </v>
      </c>
      <c r="F55" s="61">
        <v>50</v>
      </c>
      <c r="G55" s="27" t="str">
        <f>INDEX('[1]Component wise inventories'!J$2:J$170,MATCH($A55,'[1]Component wise inventories'!$A$2:$A$170,0))</f>
        <v xml:space="preserve">kg </v>
      </c>
      <c r="H55" s="27">
        <f>INDEX('[1]Component wise inventories'!K$2:K$170,MATCH($A55,'[1]Component wise inventories'!$A$2:$A$170,0))</f>
        <v>1.1299999999999999</v>
      </c>
      <c r="I55" s="27">
        <f t="shared" ref="I55" si="37">B55*F55*H55*B$1/C55/B$1</f>
        <v>5.1791666666666666E-2</v>
      </c>
      <c r="J55" s="27">
        <f>F55*B55*B$5*B$1/C55/1000</f>
        <v>1.0642499999999999</v>
      </c>
    </row>
    <row r="56" spans="1:10" x14ac:dyDescent="0.25">
      <c r="I56" s="68">
        <f>SUM(I53:I55)</f>
        <v>0.26685416666666667</v>
      </c>
    </row>
    <row r="57" spans="1:10" x14ac:dyDescent="0.25">
      <c r="A57" s="11" t="s">
        <v>230</v>
      </c>
      <c r="B57" s="11" t="s">
        <v>50</v>
      </c>
    </row>
    <row r="58" spans="1:10" x14ac:dyDescent="0.25">
      <c r="A58" s="2" t="s">
        <v>13</v>
      </c>
      <c r="B58" s="14">
        <v>291</v>
      </c>
    </row>
    <row r="59" spans="1:10" x14ac:dyDescent="0.25">
      <c r="A59" s="2" t="s">
        <v>44</v>
      </c>
      <c r="B59" s="2">
        <v>0.02</v>
      </c>
      <c r="C59" s="27">
        <f>INDEX('[1]Component wise inventories'!B$2:B$170,MATCH($A59,'[1]Component wise inventories'!$A$2:$A$170,0))</f>
        <v>30</v>
      </c>
      <c r="D59" s="27" t="str">
        <f>INDEX('[1]Component wise inventories'!H$2:H$170,MATCH($A59,'[1]Component wise inventories'!$A$2:$A$170,0))</f>
        <v>gypsum-lime plaster</v>
      </c>
      <c r="E59" s="27">
        <f>INDEX('[1]Component wise inventories'!I$2:I$170,MATCH($A59,'[1]Component wise inventories'!$A$2:$A$170,0))</f>
        <v>925</v>
      </c>
      <c r="F59" s="27">
        <f t="shared" ref="F59:F60" si="38">E59</f>
        <v>925</v>
      </c>
      <c r="G59" s="27" t="str">
        <f>INDEX('[1]Component wise inventories'!J$2:J$170,MATCH($A59,'[1]Component wise inventories'!$A$2:$A$170,0))</f>
        <v xml:space="preserve">kg </v>
      </c>
      <c r="H59" s="27">
        <f>INDEX('[1]Component wise inventories'!K$2:K$170,MATCH($A59,'[1]Component wise inventories'!$A$2:$A$170,0))</f>
        <v>0.155</v>
      </c>
      <c r="I59" s="27">
        <f>B59*F59*H59*B$1/C59/B$1</f>
        <v>9.558333333333334E-2</v>
      </c>
      <c r="J59" s="27">
        <f t="shared" ref="J59:J61" si="39">F59*B59*B$5*B$1/C59/1000</f>
        <v>14.319000000000001</v>
      </c>
    </row>
    <row r="60" spans="1:10" x14ac:dyDescent="0.25">
      <c r="A60" s="2" t="s">
        <v>174</v>
      </c>
      <c r="B60" s="2">
        <v>2.5000000000000001E-2</v>
      </c>
      <c r="C60" s="27">
        <f>INDEX('[1]Component wise inventories'!B$2:B$170,MATCH($A60,'[1]Component wise inventories'!$A$2:$A$170,0))</f>
        <v>30</v>
      </c>
      <c r="D60" s="27" t="str">
        <f>INDEX('[1]Component wise inventories'!H$2:H$170,MATCH($A60,'[1]Component wise inventories'!$A$2:$A$170,0))</f>
        <v>gypsum-lime plaster</v>
      </c>
      <c r="E60" s="27">
        <f>INDEX('[1]Component wise inventories'!I$2:I$170,MATCH($A60,'[1]Component wise inventories'!$A$2:$A$170,0))</f>
        <v>925</v>
      </c>
      <c r="F60" s="27">
        <f t="shared" si="38"/>
        <v>925</v>
      </c>
      <c r="G60" s="27" t="str">
        <f>INDEX('[1]Component wise inventories'!J$2:J$170,MATCH($A60,'[1]Component wise inventories'!$A$2:$A$170,0))</f>
        <v xml:space="preserve">kg </v>
      </c>
      <c r="H60" s="27">
        <f>INDEX('[1]Component wise inventories'!K$2:K$170,MATCH($A60,'[1]Component wise inventories'!$A$2:$A$170,0))</f>
        <v>0.155</v>
      </c>
      <c r="I60" s="27">
        <f>B60*F60*H60*B$1/C60/B$1</f>
        <v>0.11947916666666666</v>
      </c>
      <c r="J60" s="27">
        <f t="shared" si="39"/>
        <v>17.89875</v>
      </c>
    </row>
    <row r="61" spans="1:10" x14ac:dyDescent="0.25">
      <c r="A61" s="2" t="s">
        <v>232</v>
      </c>
      <c r="B61" s="2">
        <v>0.115</v>
      </c>
      <c r="C61" s="27">
        <f>INDEX('[1]Component wise inventories'!B$2:B$170,MATCH($A61,'[1]Component wise inventories'!$A$2:$A$170,0))</f>
        <v>60</v>
      </c>
      <c r="D61" s="27" t="str">
        <f>INDEX('[1]Component wise inventories'!H$2:H$170,MATCH($A61,'[1]Component wise inventories'!$A$2:$A$170,0))</f>
        <v>rockwool</v>
      </c>
      <c r="E61" s="27" t="str">
        <f>INDEX('[1]Component wise inventories'!I$2:I$170,MATCH($A61,'[1]Component wise inventories'!$A$2:$A$170,0))</f>
        <v xml:space="preserve">32-160 </v>
      </c>
      <c r="F61" s="61">
        <v>50</v>
      </c>
      <c r="G61" s="27" t="str">
        <f>INDEX('[1]Component wise inventories'!J$2:J$170,MATCH($A61,'[1]Component wise inventories'!$A$2:$A$170,0))</f>
        <v xml:space="preserve">kg </v>
      </c>
      <c r="H61" s="27">
        <f>INDEX('[1]Component wise inventories'!K$2:K$170,MATCH($A61,'[1]Component wise inventories'!$A$2:$A$170,0))</f>
        <v>1.1299999999999999</v>
      </c>
      <c r="I61" s="27">
        <f>B61*F61*H61*B$1/C61/B$1</f>
        <v>0.10829166666666666</v>
      </c>
      <c r="J61" s="27">
        <f t="shared" si="39"/>
        <v>2.22525</v>
      </c>
    </row>
    <row r="62" spans="1:10" x14ac:dyDescent="0.25">
      <c r="I62" s="68">
        <f>SUM(I59:I61)</f>
        <v>0.32335416666666666</v>
      </c>
    </row>
    <row r="63" spans="1:10" x14ac:dyDescent="0.25">
      <c r="A63" s="11" t="s">
        <v>230</v>
      </c>
      <c r="B63" s="11" t="s">
        <v>52</v>
      </c>
    </row>
    <row r="64" spans="1:10" x14ac:dyDescent="0.25">
      <c r="A64" s="2" t="s">
        <v>13</v>
      </c>
      <c r="B64" s="14">
        <v>250</v>
      </c>
    </row>
    <row r="65" spans="1:10" x14ac:dyDescent="0.25">
      <c r="A65" s="2" t="s">
        <v>126</v>
      </c>
      <c r="B65" s="2">
        <v>0.01</v>
      </c>
      <c r="C65" s="27">
        <f>INDEX('[1]Component wise inventories'!B$2:B$170,MATCH($A65,'[1]Component wise inventories'!$A$2:$A$170,0))</f>
        <v>60</v>
      </c>
      <c r="D65" s="27" t="str">
        <f>INDEX('[1]Component wise inventories'!H$2:H$170,MATCH($A65,'[1]Component wise inventories'!$A$2:$A$170,0))</f>
        <v>Bitumen emulsion, 1 coat</v>
      </c>
      <c r="E65" s="27">
        <f>INDEX('[1]Component wise inventories'!I$2:I$170,MATCH($A65,'[1]Component wise inventories'!$A$2:$A$170,0))</f>
        <v>0.25</v>
      </c>
      <c r="F65" s="27">
        <f t="shared" ref="F65:F70" si="40">E65</f>
        <v>0.25</v>
      </c>
      <c r="G65" s="27" t="str">
        <f>INDEX('[1]Component wise inventories'!J$2:J$170,MATCH($A65,'[1]Component wise inventories'!$A$2:$A$170,0))</f>
        <v xml:space="preserve">m2 </v>
      </c>
      <c r="H65" s="27">
        <f>INDEX('[1]Component wise inventories'!K$2:K$170,MATCH($A65,'[1]Component wise inventories'!$A$2:$A$170,0))</f>
        <v>0.70599999999999996</v>
      </c>
      <c r="I65" s="27">
        <f t="shared" ref="I65:I70" si="41">B65*F65*H65*B$1/C65/B$1</f>
        <v>2.9416666666666666E-5</v>
      </c>
      <c r="J65" s="27">
        <f t="shared" ref="J65:J70" si="42">F65*B65*B$5*B$1/C65/1000</f>
        <v>9.6750000000000004E-4</v>
      </c>
    </row>
    <row r="66" spans="1:10" x14ac:dyDescent="0.25">
      <c r="A66" s="2" t="s">
        <v>133</v>
      </c>
      <c r="B66" s="2">
        <v>0.22</v>
      </c>
      <c r="C66" s="27">
        <f>INDEX('[1]Component wise inventories'!B$2:B$170,MATCH($A66,'[1]Component wise inventories'!$A$2:$A$170,0))</f>
        <v>60</v>
      </c>
      <c r="D66" s="27" t="str">
        <f>INDEX('[1]Component wise inventories'!H$2:H$170,MATCH($A66,'[1]Component wise inventories'!$A$2:$A$170,0))</f>
        <v>civil engineering concrete (without reinforcement)</v>
      </c>
      <c r="E66" s="27">
        <f>INDEX('[1]Component wise inventories'!I$2:I$170,MATCH($A66,'[1]Component wise inventories'!$A$2:$A$170,0))</f>
        <v>2350</v>
      </c>
      <c r="F66" s="27">
        <f t="shared" si="40"/>
        <v>2350</v>
      </c>
      <c r="G66" s="27" t="str">
        <f>INDEX('[1]Component wise inventories'!J$2:J$170,MATCH($A66,'[1]Component wise inventories'!$A$2:$A$170,0))</f>
        <v xml:space="preserve">kg </v>
      </c>
      <c r="H66" s="27">
        <f>INDEX('[1]Component wise inventories'!K$2:K$170,MATCH($A66,'[1]Component wise inventories'!$A$2:$A$170,0))</f>
        <v>1.4E-2</v>
      </c>
      <c r="I66" s="27">
        <f t="shared" si="41"/>
        <v>0.12063333333333334</v>
      </c>
      <c r="J66" s="27">
        <f t="shared" si="42"/>
        <v>200.07900000000001</v>
      </c>
    </row>
    <row r="67" spans="1:10" x14ac:dyDescent="0.25">
      <c r="A67" s="2" t="s">
        <v>233</v>
      </c>
      <c r="B67" s="2">
        <v>0.04</v>
      </c>
      <c r="C67" s="27">
        <f>INDEX('[1]Component wise inventories'!B$2:B$170,MATCH($A67,'[1]Component wise inventories'!$A$2:$A$170,0))</f>
        <v>60</v>
      </c>
      <c r="D67" s="27" t="str">
        <f>INDEX('[1]Component wise inventories'!H$2:H$170,MATCH($A67,'[1]Component wise inventories'!$A$2:$A$170,0))</f>
        <v>civil engineering concrete (without reinforcement)</v>
      </c>
      <c r="E67" s="27">
        <f>INDEX('[1]Component wise inventories'!I$2:I$170,MATCH($A67,'[1]Component wise inventories'!$A$2:$A$170,0))</f>
        <v>2350</v>
      </c>
      <c r="F67" s="27">
        <f t="shared" si="40"/>
        <v>2350</v>
      </c>
      <c r="G67" s="27" t="str">
        <f>INDEX('[1]Component wise inventories'!J$2:J$170,MATCH($A67,'[1]Component wise inventories'!$A$2:$A$170,0))</f>
        <v xml:space="preserve">kg </v>
      </c>
      <c r="H67" s="27">
        <f>INDEX('[1]Component wise inventories'!K$2:K$170,MATCH($A67,'[1]Component wise inventories'!$A$2:$A$170,0))</f>
        <v>1.4E-2</v>
      </c>
      <c r="I67" s="27">
        <f t="shared" si="41"/>
        <v>2.1933333333333336E-2</v>
      </c>
      <c r="J67" s="27">
        <f t="shared" si="42"/>
        <v>36.378</v>
      </c>
    </row>
    <row r="68" spans="1:10" x14ac:dyDescent="0.25">
      <c r="A68" s="2" t="s">
        <v>56</v>
      </c>
      <c r="B68" s="2">
        <v>0.16</v>
      </c>
      <c r="C68" s="27">
        <f>INDEX('[1]Component wise inventories'!B$2:B$170,MATCH($A68,'[1]Component wise inventories'!$A$2:$A$170,0))</f>
        <v>30</v>
      </c>
      <c r="D68" s="27" t="str">
        <f>INDEX('[1]Component wise inventories'!H$2:H$170,MATCH($A68,'[1]Component wise inventories'!$A$2:$A$170,0))</f>
        <v>'polyurethane production, flexible foam, MDI-based' (kilogram, RoW, None)</v>
      </c>
      <c r="E68" s="27">
        <f>INDEX('[1]Component wise inventories'!I$2:I$170,MATCH($A68,'[1]Component wise inventories'!$A$2:$A$170,0))</f>
        <v>30</v>
      </c>
      <c r="F68" s="27">
        <f t="shared" si="40"/>
        <v>30</v>
      </c>
      <c r="G68" s="27" t="str">
        <f>INDEX('[1]Component wise inventories'!J$2:J$170,MATCH($A68,'[1]Component wise inventories'!$A$2:$A$170,0))</f>
        <v xml:space="preserve">kg </v>
      </c>
      <c r="H68" s="27">
        <f>INDEX('[1]Component wise inventories'!K$2:K$170,MATCH($A68,'[1]Component wise inventories'!$A$2:$A$170,0))</f>
        <v>5.32</v>
      </c>
      <c r="I68" s="27">
        <f t="shared" si="41"/>
        <v>0.85120000000000007</v>
      </c>
      <c r="J68" s="27">
        <f t="shared" si="42"/>
        <v>3.7151999999999998</v>
      </c>
    </row>
    <row r="69" spans="1:10" x14ac:dyDescent="0.25">
      <c r="A69" s="2" t="s">
        <v>234</v>
      </c>
      <c r="B69" s="2">
        <v>0.03</v>
      </c>
      <c r="C69" s="27">
        <f>INDEX('[1]Component wise inventories'!B$2:B$170,MATCH($A69,'[1]Component wise inventories'!$A$2:$A$170,0))</f>
        <v>30</v>
      </c>
      <c r="D69" s="27" t="str">
        <f>INDEX('[1]Component wise inventories'!H$2:H$170,MATCH($A69,'[1]Component wise inventories'!$A$2:$A$170,0))</f>
        <v>sand</v>
      </c>
      <c r="E69" s="27">
        <f>INDEX('[1]Component wise inventories'!I$2:I$170,MATCH($A69,'[1]Component wise inventories'!$A$2:$A$170,0))</f>
        <v>2000</v>
      </c>
      <c r="F69" s="27">
        <f t="shared" si="40"/>
        <v>2000</v>
      </c>
      <c r="G69" s="27" t="str">
        <f>INDEX('[1]Component wise inventories'!J$2:J$170,MATCH($A69,'[1]Component wise inventories'!$A$2:$A$170,0))</f>
        <v xml:space="preserve">kg </v>
      </c>
      <c r="H69" s="27">
        <f>INDEX('[1]Component wise inventories'!K$2:K$170,MATCH($A69,'[1]Component wise inventories'!$A$2:$A$170,0))</f>
        <v>1.4E-2</v>
      </c>
      <c r="I69" s="27">
        <f t="shared" si="41"/>
        <v>2.8000000000000001E-2</v>
      </c>
      <c r="J69" s="27">
        <f t="shared" si="42"/>
        <v>46.44</v>
      </c>
    </row>
    <row r="70" spans="1:10" x14ac:dyDescent="0.25">
      <c r="A70" s="2" t="s">
        <v>87</v>
      </c>
      <c r="B70" s="2">
        <v>3.0000000000000001E-3</v>
      </c>
      <c r="C70" s="27">
        <f>INDEX('[1]Component wise inventories'!B$2:B$170,MATCH($A70,'[1]Component wise inventories'!$A$2:$A$170,0))</f>
        <v>30</v>
      </c>
      <c r="D70" s="27" t="str">
        <f>INDEX('[1]Component wise inventories'!H$2:H$170,MATCH($A70,'[1]Component wise inventories'!$A$2:$A$170,0))</f>
        <v>Polyethylene fleece (PE)</v>
      </c>
      <c r="E70" s="27">
        <f>INDEX('[1]Component wise inventories'!I$2:I$170,MATCH($A70,'[1]Component wise inventories'!$A$2:$A$170,0))</f>
        <v>920</v>
      </c>
      <c r="F70" s="27">
        <f t="shared" si="40"/>
        <v>920</v>
      </c>
      <c r="G70" s="27" t="str">
        <f>INDEX('[1]Component wise inventories'!J$2:J$170,MATCH($A70,'[1]Component wise inventories'!$A$2:$A$170,0))</f>
        <v xml:space="preserve">kg </v>
      </c>
      <c r="H70" s="27">
        <f>INDEX('[1]Component wise inventories'!K$2:K$170,MATCH($A70,'[1]Component wise inventories'!$A$2:$A$170,0))</f>
        <v>3.0895000000000001</v>
      </c>
      <c r="I70" s="27">
        <f t="shared" si="41"/>
        <v>0.28423399999999999</v>
      </c>
      <c r="J70" s="27">
        <f t="shared" si="42"/>
        <v>2.1362400000000004</v>
      </c>
    </row>
    <row r="71" spans="1:10" x14ac:dyDescent="0.25">
      <c r="I71" s="68">
        <f>SUM(I63:I70)</f>
        <v>1.3060300833333334</v>
      </c>
    </row>
    <row r="72" spans="1:10" x14ac:dyDescent="0.25">
      <c r="A72" s="11" t="s">
        <v>230</v>
      </c>
      <c r="B72" s="11" t="s">
        <v>54</v>
      </c>
    </row>
    <row r="73" spans="1:10" x14ac:dyDescent="0.25">
      <c r="A73" s="2" t="s">
        <v>13</v>
      </c>
      <c r="B73" s="14">
        <v>460</v>
      </c>
    </row>
    <row r="74" spans="1:10" x14ac:dyDescent="0.25">
      <c r="A74" s="2" t="s">
        <v>126</v>
      </c>
      <c r="B74" s="2">
        <v>0.01</v>
      </c>
      <c r="C74" s="27">
        <f>INDEX('[1]Component wise inventories'!B$2:B$170,MATCH($A74,'[1]Component wise inventories'!$A$2:$A$170,0))</f>
        <v>60</v>
      </c>
      <c r="D74" s="27" t="str">
        <f>INDEX('[1]Component wise inventories'!H$2:H$170,MATCH($A74,'[1]Component wise inventories'!$A$2:$A$170,0))</f>
        <v>Bitumen emulsion, 1 coat</v>
      </c>
      <c r="E74" s="27">
        <f>INDEX('[1]Component wise inventories'!I$2:I$170,MATCH($A74,'[1]Component wise inventories'!$A$2:$A$170,0))</f>
        <v>0.25</v>
      </c>
      <c r="F74" s="27">
        <f t="shared" ref="F74:F78" si="43">E74</f>
        <v>0.25</v>
      </c>
      <c r="G74" s="27" t="str">
        <f>INDEX('[1]Component wise inventories'!J$2:J$170,MATCH($A74,'[1]Component wise inventories'!$A$2:$A$170,0))</f>
        <v xml:space="preserve">m2 </v>
      </c>
      <c r="H74" s="27">
        <f>INDEX('[1]Component wise inventories'!K$2:K$170,MATCH($A74,'[1]Component wise inventories'!$A$2:$A$170,0))</f>
        <v>0.70599999999999996</v>
      </c>
      <c r="I74" s="27">
        <f>B74*F74*H74*B$1/C74/B$1</f>
        <v>2.9416666666666666E-5</v>
      </c>
      <c r="J74" s="27">
        <f t="shared" ref="J74:J78" si="44">F74*B74*B$5*B$1/C74/1000</f>
        <v>9.6750000000000004E-4</v>
      </c>
    </row>
    <row r="75" spans="1:10" x14ac:dyDescent="0.25">
      <c r="A75" s="2" t="s">
        <v>133</v>
      </c>
      <c r="B75" s="2">
        <v>0.22</v>
      </c>
      <c r="C75" s="27">
        <f>INDEX('[1]Component wise inventories'!B$2:B$170,MATCH($A75,'[1]Component wise inventories'!$A$2:$A$170,0))</f>
        <v>60</v>
      </c>
      <c r="D75" s="27" t="str">
        <f>INDEX('[1]Component wise inventories'!H$2:H$170,MATCH($A75,'[1]Component wise inventories'!$A$2:$A$170,0))</f>
        <v>civil engineering concrete (without reinforcement)</v>
      </c>
      <c r="E75" s="27">
        <f>INDEX('[1]Component wise inventories'!I$2:I$170,MATCH($A75,'[1]Component wise inventories'!$A$2:$A$170,0))</f>
        <v>2350</v>
      </c>
      <c r="F75" s="27">
        <f t="shared" si="43"/>
        <v>2350</v>
      </c>
      <c r="G75" s="27" t="str">
        <f>INDEX('[1]Component wise inventories'!J$2:J$170,MATCH($A75,'[1]Component wise inventories'!$A$2:$A$170,0))</f>
        <v xml:space="preserve">kg </v>
      </c>
      <c r="H75" s="27">
        <f>INDEX('[1]Component wise inventories'!K$2:K$170,MATCH($A75,'[1]Component wise inventories'!$A$2:$A$170,0))</f>
        <v>1.4E-2</v>
      </c>
      <c r="I75" s="27">
        <f>B75*F75*H75*B$1/C75/B$1</f>
        <v>0.12063333333333334</v>
      </c>
      <c r="J75" s="27">
        <f t="shared" si="44"/>
        <v>200.07900000000001</v>
      </c>
    </row>
    <row r="76" spans="1:10" x14ac:dyDescent="0.25">
      <c r="A76" s="2" t="s">
        <v>146</v>
      </c>
      <c r="B76" s="2">
        <v>0.08</v>
      </c>
      <c r="C76" s="27">
        <f>INDEX('[1]Component wise inventories'!B$2:B$170,MATCH($A76,'[1]Component wise inventories'!$A$2:$A$170,0))</f>
        <v>60</v>
      </c>
      <c r="D76" s="27" t="str">
        <f>INDEX('[1]Component wise inventories'!H$2:H$170,MATCH($A76,'[1]Component wise inventories'!$A$2:$A$170,0))</f>
        <v>broken gravel</v>
      </c>
      <c r="E76" s="27">
        <f>INDEX('[1]Component wise inventories'!I$2:I$170,MATCH($A76,'[1]Component wise inventories'!$A$2:$A$170,0))</f>
        <v>2000</v>
      </c>
      <c r="F76" s="27">
        <f t="shared" si="43"/>
        <v>2000</v>
      </c>
      <c r="G76" s="27" t="str">
        <f>INDEX('[1]Component wise inventories'!J$2:J$170,MATCH($A76,'[1]Component wise inventories'!$A$2:$A$170,0))</f>
        <v xml:space="preserve">kg </v>
      </c>
      <c r="H76" s="27">
        <f>INDEX('[1]Component wise inventories'!K$2:K$170,MATCH($A76,'[1]Component wise inventories'!$A$2:$A$170,0))</f>
        <v>1.2999999999999999E-2</v>
      </c>
      <c r="I76" s="27">
        <f>B76*F76*H76*B$1/C76/B$1</f>
        <v>3.4666666666666665E-2</v>
      </c>
      <c r="J76" s="27">
        <f t="shared" si="44"/>
        <v>61.92</v>
      </c>
    </row>
    <row r="77" spans="1:10" x14ac:dyDescent="0.25">
      <c r="A77" s="2" t="s">
        <v>56</v>
      </c>
      <c r="B77" s="2">
        <v>0.32</v>
      </c>
      <c r="C77" s="27">
        <f>INDEX('[1]Component wise inventories'!B$2:B$170,MATCH($A77,'[1]Component wise inventories'!$A$2:$A$170,0))</f>
        <v>30</v>
      </c>
      <c r="D77" s="27" t="str">
        <f>INDEX('[1]Component wise inventories'!H$2:H$170,MATCH($A77,'[1]Component wise inventories'!$A$2:$A$170,0))</f>
        <v>'polyurethane production, flexible foam, MDI-based' (kilogram, RoW, None)</v>
      </c>
      <c r="E77" s="27">
        <f>INDEX('[1]Component wise inventories'!I$2:I$170,MATCH($A77,'[1]Component wise inventories'!$A$2:$A$170,0))</f>
        <v>30</v>
      </c>
      <c r="F77" s="27">
        <f t="shared" si="43"/>
        <v>30</v>
      </c>
      <c r="G77" s="27" t="str">
        <f>INDEX('[1]Component wise inventories'!J$2:J$170,MATCH($A77,'[1]Component wise inventories'!$A$2:$A$170,0))</f>
        <v xml:space="preserve">kg </v>
      </c>
      <c r="H77" s="27">
        <f>INDEX('[1]Component wise inventories'!K$2:K$170,MATCH($A77,'[1]Component wise inventories'!$A$2:$A$170,0))</f>
        <v>5.32</v>
      </c>
      <c r="I77" s="27">
        <f>B77*F77*H77*B$1/C77/B$1</f>
        <v>1.7024000000000001</v>
      </c>
      <c r="J77" s="27">
        <f t="shared" si="44"/>
        <v>7.4303999999999997</v>
      </c>
    </row>
    <row r="78" spans="1:10" x14ac:dyDescent="0.25">
      <c r="A78" s="2" t="s">
        <v>87</v>
      </c>
      <c r="B78" s="2">
        <v>3.0000000000000001E-3</v>
      </c>
      <c r="C78" s="27">
        <f>INDEX('[1]Component wise inventories'!B$2:B$170,MATCH($A78,'[1]Component wise inventories'!$A$2:$A$170,0))</f>
        <v>30</v>
      </c>
      <c r="D78" s="27" t="str">
        <f>INDEX('[1]Component wise inventories'!H$2:H$170,MATCH($A78,'[1]Component wise inventories'!$A$2:$A$170,0))</f>
        <v>Polyethylene fleece (PE)</v>
      </c>
      <c r="E78" s="27">
        <f>INDEX('[1]Component wise inventories'!I$2:I$170,MATCH($A78,'[1]Component wise inventories'!$A$2:$A$170,0))</f>
        <v>920</v>
      </c>
      <c r="F78" s="27">
        <f t="shared" si="43"/>
        <v>920</v>
      </c>
      <c r="G78" s="27" t="str">
        <f>INDEX('[1]Component wise inventories'!J$2:J$170,MATCH($A78,'[1]Component wise inventories'!$A$2:$A$170,0))</f>
        <v xml:space="preserve">kg </v>
      </c>
      <c r="H78" s="27">
        <f>INDEX('[1]Component wise inventories'!K$2:K$170,MATCH($A78,'[1]Component wise inventories'!$A$2:$A$170,0))</f>
        <v>3.0895000000000001</v>
      </c>
      <c r="I78" s="27">
        <f>B78*F78*H78*B$1/C78/B$1</f>
        <v>0.28423399999999999</v>
      </c>
      <c r="J78" s="27">
        <f t="shared" si="44"/>
        <v>2.1362400000000004</v>
      </c>
    </row>
    <row r="79" spans="1:10" x14ac:dyDescent="0.25">
      <c r="I79" s="68">
        <f>SUM(I72:I78)</f>
        <v>2.141963416666667</v>
      </c>
    </row>
    <row r="80" spans="1:10" x14ac:dyDescent="0.25">
      <c r="A80" s="11" t="s">
        <v>230</v>
      </c>
      <c r="B80" s="11" t="s">
        <v>61</v>
      </c>
    </row>
    <row r="81" spans="1:11" x14ac:dyDescent="0.25">
      <c r="A81" s="11" t="s">
        <v>13</v>
      </c>
      <c r="B81" s="11">
        <v>8.1999999999999993</v>
      </c>
    </row>
    <row r="82" spans="1:11" x14ac:dyDescent="0.25">
      <c r="A82" s="72" t="s">
        <v>288</v>
      </c>
      <c r="B82" s="11"/>
      <c r="C82" s="27">
        <f>INDEX('[1]Component wise inventories'!B$2:B$205,MATCH($A82,'[1]Component wise inventories'!$A$2:$A$205,0))</f>
        <v>30</v>
      </c>
      <c r="D82" s="27" t="str">
        <f>INDEX('[1]Component wise inventories'!H$2:H$205,MATCH($A82,'[1]Component wise inventories'!$A$2:$A$205,0))</f>
        <v>Exterior door, wood, aluminium-clad</v>
      </c>
      <c r="E82" s="27" t="str">
        <f>INDEX('[1]Component wise inventories'!I$2:I$205,MATCH($A82,'[1]Component wise inventories'!$A$2:$A$205,0))</f>
        <v xml:space="preserve">- </v>
      </c>
      <c r="F82" s="27" t="str">
        <f>E82</f>
        <v xml:space="preserve">- </v>
      </c>
      <c r="G82" s="27" t="str">
        <f>INDEX('[1]Component wise inventories'!J$2:J$205,MATCH($A82,'[1]Component wise inventories'!$A$2:$A$205,0))</f>
        <v xml:space="preserve">m2 </v>
      </c>
      <c r="H82" s="27">
        <f>INDEX('[1]Component wise inventories'!K$2:K$205,MATCH($A82,'[1]Component wise inventories'!$A$2:$A$205,0))</f>
        <v>77.599999999999994</v>
      </c>
      <c r="I82" s="58">
        <f>H82*B$1/C82/B$1*B81/B98</f>
        <v>7.1512699483029891E-3</v>
      </c>
    </row>
    <row r="83" spans="1:11" x14ac:dyDescent="0.25">
      <c r="A83" s="11"/>
      <c r="B83" s="11"/>
    </row>
    <row r="84" spans="1:11" x14ac:dyDescent="0.25">
      <c r="A84" s="11" t="s">
        <v>230</v>
      </c>
      <c r="B84" s="11" t="s">
        <v>181</v>
      </c>
    </row>
    <row r="85" spans="1:11" x14ac:dyDescent="0.25">
      <c r="A85" s="11" t="s">
        <v>64</v>
      </c>
      <c r="B85" s="11">
        <v>393.2</v>
      </c>
    </row>
    <row r="86" spans="1:11" x14ac:dyDescent="0.25">
      <c r="A86" s="11" t="s">
        <v>65</v>
      </c>
      <c r="B86" s="11"/>
      <c r="C86" s="27">
        <f>INDEX('[1]Component wise inventories'!B$2:B$194,MATCH($A86,'[1]Component wise inventories'!$A$2:$A$189,0))</f>
        <v>30</v>
      </c>
      <c r="D86" s="27" t="str">
        <f>INDEX('[1]Component wise inventories'!H$2:H$194,MATCH($A86,'[1]Component wise inventories'!$A$2:$A$189,0))</f>
        <v>'window frame production, wood-metal, U=1.6 W/m2K' (kilogram, RoW, None)</v>
      </c>
      <c r="E86" s="27">
        <f>INDEX('[1]Component wise inventories'!I$2:I$194,MATCH($A86,'[1]Component wise inventories'!$A$2:$A$189,0))</f>
        <v>83.4</v>
      </c>
      <c r="F86" s="27">
        <f>E86</f>
        <v>83.4</v>
      </c>
      <c r="G86" s="27" t="str">
        <f>INDEX('[1]Component wise inventories'!J$2:J$194,MATCH($A86,'[1]Component wise inventories'!$A$2:$A$189,0))</f>
        <v>kg</v>
      </c>
      <c r="H86" s="27">
        <f>INDEX('[1]Component wise inventories'!K$2:K$194,MATCH($A86,'[1]Component wise inventories'!$A$2:$A$189,0))</f>
        <v>0.13719999999999999</v>
      </c>
      <c r="I86" s="27">
        <f>F86*H86*B$1/C86/B$1*K86</f>
        <v>7.6283199999999995E-2</v>
      </c>
      <c r="J86" s="27"/>
      <c r="K86" s="65">
        <v>0.2</v>
      </c>
    </row>
    <row r="87" spans="1:11" x14ac:dyDescent="0.25">
      <c r="C87" s="27">
        <v>30</v>
      </c>
      <c r="D87" s="27" t="s">
        <v>113</v>
      </c>
      <c r="E87" s="27" t="s">
        <v>110</v>
      </c>
      <c r="F87" s="27" t="s">
        <v>110</v>
      </c>
      <c r="G87" s="27" t="s">
        <v>111</v>
      </c>
      <c r="H87" s="66">
        <v>58</v>
      </c>
      <c r="I87" s="27">
        <f>H87*B$1/C87/B$1*K87</f>
        <v>1.5466666666666669</v>
      </c>
      <c r="J87" s="27"/>
      <c r="K87" s="65">
        <v>0.8</v>
      </c>
    </row>
    <row r="88" spans="1:11" x14ac:dyDescent="0.25">
      <c r="A88" s="11" t="s">
        <v>230</v>
      </c>
      <c r="B88" s="11" t="s">
        <v>182</v>
      </c>
      <c r="C88" s="11"/>
      <c r="D88" s="11"/>
      <c r="E88" s="11"/>
      <c r="F88" s="11"/>
      <c r="G88" s="11"/>
      <c r="H88" s="11"/>
      <c r="I88" s="58">
        <f>SUM(I86:I87)</f>
        <v>1.6229498666666669</v>
      </c>
      <c r="J88" s="11"/>
      <c r="K88" s="11"/>
    </row>
    <row r="89" spans="1:11" x14ac:dyDescent="0.25">
      <c r="A89" s="11" t="s">
        <v>64</v>
      </c>
      <c r="B89" s="11">
        <v>57.6</v>
      </c>
    </row>
    <row r="90" spans="1:11" x14ac:dyDescent="0.25">
      <c r="A90" s="11" t="s">
        <v>169</v>
      </c>
      <c r="B90" s="11"/>
      <c r="C90" s="27">
        <f>INDEX('[1]Component wise inventories'!B$2:B$194,MATCH($A90,'[1]Component wise inventories'!$A$2:$A$189,0))</f>
        <v>30</v>
      </c>
      <c r="D90" s="27" t="str">
        <f>INDEX('[1]Component wise inventories'!H$2:H$194,MATCH($A90,'[1]Component wise inventories'!$A$2:$A$189,0))</f>
        <v>'window frame production, wood-metal, U=1.6 W/m2K' (kilogram, RoW, None)</v>
      </c>
      <c r="E90" s="27">
        <f>INDEX('[1]Component wise inventories'!I$2:I$194,MATCH($A90,'[1]Component wise inventories'!$A$2:$A$189,0))</f>
        <v>83.4</v>
      </c>
      <c r="F90" s="27">
        <f>E90</f>
        <v>83.4</v>
      </c>
      <c r="G90" s="27" t="str">
        <f>INDEX('[1]Component wise inventories'!J$2:J$194,MATCH($A90,'[1]Component wise inventories'!$A$2:$A$189,0))</f>
        <v>kg</v>
      </c>
      <c r="H90" s="27">
        <f>INDEX('[1]Component wise inventories'!K$2:K$194,MATCH($A90,'[1]Component wise inventories'!$A$2:$A$189,0))</f>
        <v>0.13719999999999999</v>
      </c>
      <c r="I90" s="27">
        <f>F90*H90*B$1/C90/B$1*K90</f>
        <v>7.6283199999999995E-2</v>
      </c>
      <c r="J90" s="27"/>
      <c r="K90" s="65">
        <v>0.2</v>
      </c>
    </row>
    <row r="91" spans="1:11" x14ac:dyDescent="0.25">
      <c r="C91" s="27">
        <v>30</v>
      </c>
      <c r="D91" s="27" t="s">
        <v>252</v>
      </c>
      <c r="E91" s="71" t="s">
        <v>110</v>
      </c>
      <c r="F91" s="71" t="s">
        <v>110</v>
      </c>
      <c r="G91" s="27" t="s">
        <v>111</v>
      </c>
      <c r="H91" s="73">
        <v>36.54</v>
      </c>
      <c r="I91" s="27">
        <f>H91*B$1/C91/B$1*K91</f>
        <v>0.97440000000000004</v>
      </c>
      <c r="J91" s="27"/>
      <c r="K91" s="65">
        <v>0.8</v>
      </c>
    </row>
    <row r="92" spans="1:11" x14ac:dyDescent="0.25">
      <c r="A92" s="11" t="s">
        <v>230</v>
      </c>
      <c r="B92" s="11" t="s">
        <v>235</v>
      </c>
      <c r="C92" s="11"/>
      <c r="D92" s="11"/>
      <c r="E92" s="11"/>
      <c r="F92" s="11"/>
      <c r="G92" s="11"/>
      <c r="H92" s="11"/>
      <c r="I92" s="58">
        <f>SUM(I90:I91)</f>
        <v>1.0506831999999999</v>
      </c>
      <c r="J92" s="11"/>
      <c r="K92" s="11"/>
    </row>
    <row r="93" spans="1:11" x14ac:dyDescent="0.25">
      <c r="A93" s="11" t="s">
        <v>64</v>
      </c>
      <c r="B93" s="11">
        <v>4.2</v>
      </c>
    </row>
    <row r="94" spans="1:11" x14ac:dyDescent="0.25">
      <c r="A94" s="11" t="s">
        <v>236</v>
      </c>
      <c r="B94" s="11"/>
      <c r="C94" s="27">
        <f>INDEX('[1]Component wise inventories'!B$2:B$194,MATCH($A94,'[1]Component wise inventories'!$A$2:$A$189,0))</f>
        <v>30</v>
      </c>
      <c r="D94" s="27" t="str">
        <f>INDEX('[1]Component wise inventories'!H$2:H$194,MATCH($A94,'[1]Component wise inventories'!$A$2:$A$189,0))</f>
        <v>Plastic/PVC window frame</v>
      </c>
      <c r="E94" s="27" t="str">
        <f>INDEX('[1]Component wise inventories'!I$2:I$194,MATCH($A94,'[1]Component wise inventories'!$A$2:$A$189,0))</f>
        <v xml:space="preserve">- </v>
      </c>
      <c r="F94" s="27" t="str">
        <f>E94</f>
        <v xml:space="preserve">- </v>
      </c>
      <c r="G94" s="27" t="str">
        <f>INDEX('[1]Component wise inventories'!J$2:J$194,MATCH($A94,'[1]Component wise inventories'!$A$2:$A$189,0))</f>
        <v xml:space="preserve">m2 </v>
      </c>
      <c r="H94" s="27">
        <f>INDEX('[1]Component wise inventories'!K$2:K$194,MATCH($A94,'[1]Component wise inventories'!$A$2:$A$189,0))</f>
        <v>285</v>
      </c>
      <c r="I94" s="27">
        <f>H94*B$1/C94/B$1*K94</f>
        <v>1.9000000000000001</v>
      </c>
      <c r="J94" s="27"/>
      <c r="K94" s="65">
        <v>0.2</v>
      </c>
    </row>
    <row r="95" spans="1:11" x14ac:dyDescent="0.25">
      <c r="A95" s="11"/>
      <c r="B95" s="11"/>
      <c r="C95" s="27">
        <v>30</v>
      </c>
      <c r="D95" s="27" t="s">
        <v>252</v>
      </c>
      <c r="E95" s="71" t="s">
        <v>110</v>
      </c>
      <c r="F95" s="71" t="s">
        <v>110</v>
      </c>
      <c r="G95" s="27" t="s">
        <v>111</v>
      </c>
      <c r="H95" s="66">
        <v>43.7</v>
      </c>
      <c r="I95" s="27">
        <f>H95*B$1/C95/B$1*K95</f>
        <v>1.1653333333333336</v>
      </c>
      <c r="J95" s="27"/>
      <c r="K95" s="65">
        <v>0.8</v>
      </c>
    </row>
    <row r="96" spans="1:11" x14ac:dyDescent="0.25">
      <c r="A96" s="11" t="s">
        <v>230</v>
      </c>
      <c r="B96" s="56" t="s">
        <v>66</v>
      </c>
      <c r="C96" s="11"/>
      <c r="D96" s="11"/>
      <c r="E96" s="11"/>
      <c r="F96" s="11"/>
      <c r="G96" s="11"/>
      <c r="H96" s="11"/>
      <c r="I96" s="58">
        <f>SUM(I94:I95)</f>
        <v>3.0653333333333337</v>
      </c>
      <c r="J96" s="11"/>
      <c r="K96" s="11"/>
    </row>
    <row r="97" spans="1:10" x14ac:dyDescent="0.25">
      <c r="A97" s="11" t="s">
        <v>67</v>
      </c>
      <c r="B97" s="11">
        <v>22</v>
      </c>
    </row>
    <row r="98" spans="1:10" x14ac:dyDescent="0.25">
      <c r="A98" s="11" t="s">
        <v>68</v>
      </c>
      <c r="B98" s="11">
        <v>2966</v>
      </c>
    </row>
    <row r="99" spans="1:10" x14ac:dyDescent="0.25">
      <c r="A99" s="11" t="s">
        <v>69</v>
      </c>
      <c r="B99" s="27"/>
      <c r="C99" s="27"/>
      <c r="D99" s="27" t="str">
        <f>INDEX('[1]Component wise inventories'!H$2:H$194,MATCH($A99,'[1]Component wise inventories'!$A$2:$A$189,0))</f>
        <v>'market for electricity, low voltage'</v>
      </c>
      <c r="E99" s="27">
        <f>INDEX('[1]Component wise inventories'!I$2:I$194,MATCH($A99,'[1]Component wise inventories'!$A$2:$A$189,0))</f>
        <v>0</v>
      </c>
      <c r="F99" s="27">
        <f>E99</f>
        <v>0</v>
      </c>
      <c r="G99" s="27" t="str">
        <f>INDEX('[1]Component wise inventories'!J$2:J$194,MATCH($A99,'[1]Component wise inventories'!$A$2:$A$189,0))</f>
        <v>kWh</v>
      </c>
      <c r="H99" s="27">
        <f>INDEX('[1]Component wise inventories'!K$2:K$194,MATCH($A99,'[1]Component wise inventories'!$A$2:$A$189,0))</f>
        <v>4.4990000000000002E-2</v>
      </c>
      <c r="I99" s="58">
        <f>H99*B97*3500/B98</f>
        <v>1.1679804450438303</v>
      </c>
    </row>
    <row r="100" spans="1:10" x14ac:dyDescent="0.25">
      <c r="A100" s="11"/>
      <c r="B100" s="11"/>
    </row>
    <row r="101" spans="1:10" x14ac:dyDescent="0.25">
      <c r="A101" s="11"/>
      <c r="B101" s="11"/>
    </row>
    <row r="102" spans="1:10" x14ac:dyDescent="0.25">
      <c r="A102" s="11" t="s">
        <v>230</v>
      </c>
      <c r="B102" s="56" t="s">
        <v>70</v>
      </c>
    </row>
    <row r="103" spans="1:10" x14ac:dyDescent="0.25">
      <c r="A103" s="11" t="s">
        <v>71</v>
      </c>
      <c r="B103" s="11">
        <v>70.400000000000006</v>
      </c>
    </row>
    <row r="104" spans="1:10" x14ac:dyDescent="0.25">
      <c r="A104" s="11" t="s">
        <v>72</v>
      </c>
      <c r="B104" s="11" t="s">
        <v>237</v>
      </c>
    </row>
    <row r="105" spans="1:10" x14ac:dyDescent="0.25">
      <c r="A105" s="11" t="s">
        <v>74</v>
      </c>
      <c r="B105" s="11" t="s">
        <v>237</v>
      </c>
      <c r="C105" s="27"/>
      <c r="D105" s="27" t="str">
        <f>INDEX('[1]Component wise inventories'!H$2:H$205,MATCH($B105,'[1]Component wise inventories'!$A$2:$A$205,0))</f>
        <v>heat production, borehole heat exchanger, brine-water heat pump 10kW</v>
      </c>
      <c r="E105" s="27">
        <f>INDEX('[1]Component wise inventories'!I$2:I$205,MATCH($B105,'[1]Component wise inventories'!$A$2:$A$205,0))</f>
        <v>0</v>
      </c>
      <c r="F105" s="27">
        <f>E105</f>
        <v>0</v>
      </c>
      <c r="G105" s="27" t="str">
        <f>INDEX('[1]Component wise inventories'!J$2:J$205,MATCH($B105,'[1]Component wise inventories'!$A$2:$A$205,0))</f>
        <v>megajoule</v>
      </c>
      <c r="H105" s="27">
        <f>INDEX('[1]Component wise inventories'!K$2:K$205,MATCH($B105,'[1]Component wise inventories'!$A$2:$A$205,0))</f>
        <v>8.2799999999999992E-3</v>
      </c>
      <c r="I105" s="58">
        <f>H105*B103</f>
        <v>0.58291199999999999</v>
      </c>
    </row>
    <row r="106" spans="1:10" x14ac:dyDescent="0.25">
      <c r="A106" s="11"/>
      <c r="B106" s="25" t="s">
        <v>75</v>
      </c>
    </row>
    <row r="107" spans="1:10" x14ac:dyDescent="0.25">
      <c r="A107" s="11"/>
      <c r="B107" s="11"/>
    </row>
    <row r="108" spans="1:10" x14ac:dyDescent="0.25">
      <c r="A108" s="11" t="s">
        <v>230</v>
      </c>
      <c r="B108" s="11" t="s">
        <v>76</v>
      </c>
      <c r="C108" s="27"/>
      <c r="D108" s="27"/>
      <c r="E108" s="27"/>
      <c r="F108" s="27"/>
      <c r="G108" s="27"/>
      <c r="H108" s="27"/>
      <c r="J108" s="27">
        <f>SUM(J14:J107)*50*2</f>
        <v>176088.77324999997</v>
      </c>
    </row>
    <row r="109" spans="1:10" x14ac:dyDescent="0.25">
      <c r="A109" s="11"/>
      <c r="B109" s="11" t="s">
        <v>77</v>
      </c>
      <c r="C109" s="27"/>
      <c r="D109" s="27" t="str">
        <f>INDEX('[1]Component wise inventories'!H$2:H$205,MATCH($B109,'[1]Component wise inventories'!$A$2:$A$205,0))</f>
        <v>'market for transport, freight, lorry 28 metric ton, fatty acid methyl ester 100%' (ton kilometer, CH, None)</v>
      </c>
      <c r="E109" s="27">
        <f>INDEX('[1]Component wise inventories'!I$2:I$205,MATCH($B109,'[1]Component wise inventories'!$A$2:$A$205,0))</f>
        <v>0</v>
      </c>
      <c r="F109" s="27">
        <f>E109</f>
        <v>0</v>
      </c>
      <c r="G109" s="27">
        <f>INDEX('[1]Component wise inventories'!J$2:J$205,MATCH($B109,'[1]Component wise inventories'!$A$2:$A$205,0))</f>
        <v>0</v>
      </c>
      <c r="H109" s="27">
        <f>INDEX('[1]Component wise inventories'!K$2:K$205,MATCH($B109,'[1]Component wise inventories'!$A$2:$A$205,0))</f>
        <v>0.11509999999999999</v>
      </c>
      <c r="I109" s="67">
        <f>J108*H109/B$1/B98</f>
        <v>0.11388973814944367</v>
      </c>
    </row>
    <row r="111" spans="1:10" s="11" customFormat="1" x14ac:dyDescent="0.25">
      <c r="A111" s="11" t="s">
        <v>11</v>
      </c>
      <c r="B111" s="56" t="s">
        <v>265</v>
      </c>
    </row>
    <row r="112" spans="1:10" s="11" customFormat="1" x14ac:dyDescent="0.25">
      <c r="A112" s="11" t="s">
        <v>275</v>
      </c>
      <c r="B112" s="11">
        <v>32.03</v>
      </c>
    </row>
    <row r="113" spans="1:10" s="11" customFormat="1" x14ac:dyDescent="0.25">
      <c r="A113" s="11" t="s">
        <v>270</v>
      </c>
      <c r="B113" s="5" t="s">
        <v>286</v>
      </c>
      <c r="D113" s="27" t="str">
        <f>INDEX('[1]Component wise inventories'!H$2:H$221,MATCH($B113,'[1]Component wise inventories'!$A$2:$A$221,0))</f>
        <v>heat production, borehole heat exchanger, brine-water heat pump 10kW</v>
      </c>
      <c r="E113" s="27">
        <f>INDEX('[1]Component wise inventories'!I$2:I$221,MATCH($B113,'[1]Component wise inventories'!$A$2:$A$221,0))</f>
        <v>0</v>
      </c>
      <c r="F113" s="27">
        <f>E113</f>
        <v>0</v>
      </c>
      <c r="G113" s="27" t="str">
        <f>INDEX('[1]Component wise inventories'!J$2:J$221,MATCH($B113,'[1]Component wise inventories'!$A$2:$A$221,0))</f>
        <v>megajoule</v>
      </c>
      <c r="H113" s="27">
        <f>INDEX('[1]Component wise inventories'!K$2:K$221,MATCH($B113,'[1]Component wise inventories'!$A$2:$A$221,0))</f>
        <v>8.2799999999999992E-3</v>
      </c>
      <c r="I113" s="58">
        <f>H113*B112</f>
        <v>0.26520839999999996</v>
      </c>
    </row>
    <row r="114" spans="1:10" s="27" customFormat="1" x14ac:dyDescent="0.25">
      <c r="A114" s="5" t="s">
        <v>271</v>
      </c>
      <c r="B114" s="5" t="s">
        <v>155</v>
      </c>
      <c r="C114" s="5"/>
      <c r="D114" s="5"/>
      <c r="E114" s="5"/>
      <c r="F114" s="5"/>
      <c r="G114" s="5"/>
      <c r="H114" s="5"/>
      <c r="I114" s="5"/>
      <c r="J114" s="5"/>
    </row>
    <row r="115" spans="1:10" s="27" customFormat="1" x14ac:dyDescent="0.25">
      <c r="A115" s="5" t="s">
        <v>274</v>
      </c>
      <c r="B115" s="25" t="s">
        <v>283</v>
      </c>
      <c r="C115" s="5"/>
      <c r="D115" s="5"/>
      <c r="E115" s="5"/>
      <c r="F115" s="5"/>
      <c r="G115" s="5"/>
      <c r="H115" s="5"/>
      <c r="I115" s="5"/>
      <c r="J115" s="5"/>
    </row>
    <row r="117" spans="1:10" customFormat="1" x14ac:dyDescent="0.25">
      <c r="A117" s="11" t="s">
        <v>11</v>
      </c>
      <c r="B117" s="56" t="s">
        <v>293</v>
      </c>
      <c r="C117" s="5"/>
      <c r="D117" s="5"/>
      <c r="E117" s="5"/>
      <c r="F117" s="5"/>
      <c r="G117" s="5"/>
      <c r="H117" s="5"/>
      <c r="I117" s="5"/>
      <c r="J117" s="5"/>
    </row>
    <row r="118" spans="1:10" customFormat="1" x14ac:dyDescent="0.25">
      <c r="A118" s="11" t="s">
        <v>290</v>
      </c>
      <c r="B118" s="5">
        <v>11.9</v>
      </c>
      <c r="C118" s="5"/>
      <c r="D118" s="5"/>
      <c r="E118" s="5"/>
      <c r="F118" s="5"/>
      <c r="G118" s="5"/>
      <c r="H118" s="5"/>
      <c r="I118" s="5"/>
      <c r="J118" s="5"/>
    </row>
    <row r="119" spans="1:10" customFormat="1" x14ac:dyDescent="0.25">
      <c r="A119" s="11" t="s">
        <v>69</v>
      </c>
      <c r="B119" s="5"/>
      <c r="C119" s="5"/>
      <c r="D119" t="str">
        <f>INDEX('[1]Component wise inventories'!H$2:H$194,MATCH($A119,'[1]Component wise inventories'!$A$2:$A$189,0))</f>
        <v>'market for electricity, low voltage'</v>
      </c>
      <c r="E119">
        <f>INDEX('[1]Component wise inventories'!I$2:I$194,MATCH($A119,'[1]Component wise inventories'!$A$2:$A$189,0))</f>
        <v>0</v>
      </c>
      <c r="F119">
        <f>E119</f>
        <v>0</v>
      </c>
      <c r="G119" t="str">
        <f>INDEX('[1]Component wise inventories'!J$2:J$194,MATCH($A119,'[1]Component wise inventories'!$A$2:$A$189,0))</f>
        <v>kWh</v>
      </c>
      <c r="H119">
        <f>INDEX('[1]Component wise inventories'!K$2:K$194,MATCH($A119,'[1]Component wise inventories'!$A$2:$A$189,0))</f>
        <v>4.4990000000000002E-2</v>
      </c>
      <c r="I119" s="19">
        <f>H119*B118</f>
        <v>0.535381</v>
      </c>
      <c r="J119" s="5"/>
    </row>
    <row r="120" spans="1:10" s="27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s="27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s="27" customFormat="1" x14ac:dyDescent="0.25">
      <c r="A122" s="5"/>
      <c r="B122" s="6" t="s">
        <v>118</v>
      </c>
      <c r="C122" s="6" t="s">
        <v>119</v>
      </c>
      <c r="D122" s="5"/>
      <c r="E122" s="5"/>
      <c r="F122" s="5"/>
      <c r="G122" s="5"/>
      <c r="H122" s="5"/>
      <c r="I122" s="5"/>
      <c r="J122" s="5"/>
    </row>
    <row r="123" spans="1:10" s="27" customFormat="1" x14ac:dyDescent="0.25">
      <c r="A123" s="5" t="s">
        <v>80</v>
      </c>
      <c r="B123" s="7">
        <v>0.68200000000000005</v>
      </c>
      <c r="C123" s="7">
        <f>AVERAGE(I8,I17)</f>
        <v>1.0270458333333332</v>
      </c>
      <c r="D123" s="5"/>
      <c r="E123" s="5"/>
      <c r="F123" s="5"/>
      <c r="G123" s="5"/>
      <c r="H123" s="5"/>
      <c r="I123" s="5"/>
      <c r="J123" s="5"/>
    </row>
    <row r="124" spans="1:10" s="27" customFormat="1" x14ac:dyDescent="0.25">
      <c r="A124" s="5" t="s">
        <v>120</v>
      </c>
      <c r="B124" s="7">
        <v>1.9</v>
      </c>
      <c r="C124" s="7">
        <f>AVERAGE(I25,I33)</f>
        <v>1.2892458333333334</v>
      </c>
      <c r="D124" s="5"/>
      <c r="E124" s="5"/>
      <c r="F124" s="5"/>
      <c r="G124" s="5"/>
      <c r="H124" s="5"/>
      <c r="I124" s="5"/>
      <c r="J124" s="5"/>
    </row>
    <row r="125" spans="1:10" s="27" customFormat="1" x14ac:dyDescent="0.25">
      <c r="A125" s="5" t="s">
        <v>121</v>
      </c>
      <c r="B125" s="7">
        <v>1.47</v>
      </c>
      <c r="C125" s="7">
        <f>AVERAGE(I40,I46)</f>
        <v>3.1223084583333334</v>
      </c>
      <c r="D125" s="5"/>
      <c r="E125" s="5"/>
      <c r="F125" s="5"/>
      <c r="G125" s="5"/>
      <c r="H125" s="5"/>
      <c r="I125" s="5"/>
      <c r="J125" s="5"/>
    </row>
    <row r="126" spans="1:10" s="27" customFormat="1" x14ac:dyDescent="0.25">
      <c r="A126" s="5" t="s">
        <v>122</v>
      </c>
      <c r="B126" s="7">
        <v>0.71699999999999997</v>
      </c>
      <c r="C126" s="7">
        <f>I51+I56+I62</f>
        <v>0.71084166666666659</v>
      </c>
      <c r="D126" s="5"/>
      <c r="E126" s="5"/>
      <c r="F126" s="5"/>
      <c r="G126" s="5"/>
      <c r="H126" s="5"/>
      <c r="I126" s="5"/>
      <c r="J126" s="5"/>
    </row>
    <row r="127" spans="1:10" s="27" customFormat="1" x14ac:dyDescent="0.25">
      <c r="A127" s="5" t="s">
        <v>106</v>
      </c>
      <c r="B127" s="7">
        <v>1.24</v>
      </c>
      <c r="C127" s="7">
        <f>AVERAGE(I71,I79)</f>
        <v>1.7239967500000002</v>
      </c>
      <c r="D127" s="5"/>
      <c r="E127" s="5"/>
      <c r="F127" s="5"/>
      <c r="G127" s="5"/>
      <c r="H127" s="5"/>
      <c r="I127" s="5"/>
      <c r="J127" s="5"/>
    </row>
    <row r="128" spans="1:10" s="27" customFormat="1" x14ac:dyDescent="0.25">
      <c r="A128" s="5" t="s">
        <v>124</v>
      </c>
      <c r="B128" s="7">
        <v>8.6899999999999998E-3</v>
      </c>
      <c r="C128" s="7">
        <f>I82</f>
        <v>7.1512699483029891E-3</v>
      </c>
      <c r="D128" s="5"/>
      <c r="E128" s="5"/>
      <c r="F128" s="5"/>
      <c r="G128" s="5"/>
      <c r="H128" s="5"/>
      <c r="I128" s="5"/>
      <c r="J128" s="5"/>
    </row>
    <row r="129" spans="1:10" s="27" customFormat="1" x14ac:dyDescent="0.25">
      <c r="A129" s="5" t="s">
        <v>123</v>
      </c>
      <c r="B129" s="7">
        <v>0.50600000000000001</v>
      </c>
      <c r="C129" s="7">
        <f>AVERAGE(I92,I88,I96)</f>
        <v>1.9129888000000002</v>
      </c>
      <c r="D129" s="5"/>
      <c r="E129" s="5"/>
      <c r="F129" s="5"/>
      <c r="G129" s="5"/>
      <c r="H129" s="5"/>
      <c r="I129" s="5"/>
      <c r="J129" s="5"/>
    </row>
    <row r="130" spans="1:10" s="27" customFormat="1" x14ac:dyDescent="0.25">
      <c r="A130" s="5" t="s">
        <v>76</v>
      </c>
      <c r="B130" s="7">
        <v>0.40400000000000003</v>
      </c>
      <c r="C130" s="7">
        <f>I109</f>
        <v>0.11388973814944367</v>
      </c>
      <c r="D130" s="5"/>
      <c r="E130" s="5"/>
      <c r="F130" s="5"/>
      <c r="G130" s="5"/>
      <c r="H130" s="5"/>
      <c r="I130" s="5"/>
      <c r="J130" s="5"/>
    </row>
    <row r="131" spans="1:10" s="27" customFormat="1" x14ac:dyDescent="0.25">
      <c r="A131" s="5" t="s">
        <v>292</v>
      </c>
      <c r="B131" s="7">
        <v>0.376</v>
      </c>
      <c r="C131" s="7">
        <f>I113+I99</f>
        <v>1.4331888450438302</v>
      </c>
      <c r="D131" s="5"/>
      <c r="E131" s="5"/>
      <c r="F131" s="5"/>
      <c r="G131" s="5"/>
      <c r="H131" s="5"/>
      <c r="I131" s="5"/>
      <c r="J131" s="5"/>
    </row>
    <row r="132" spans="1:10" s="27" customFormat="1" x14ac:dyDescent="0.25">
      <c r="A132" s="5" t="s">
        <v>70</v>
      </c>
      <c r="B132" s="7">
        <v>1.1499999999999999</v>
      </c>
      <c r="C132" s="7">
        <f>I105</f>
        <v>0.58291199999999999</v>
      </c>
      <c r="D132" s="5"/>
      <c r="E132" s="5"/>
      <c r="F132" s="5"/>
      <c r="G132" s="5"/>
      <c r="H132" s="5"/>
      <c r="I132" s="5"/>
      <c r="J132" s="5"/>
    </row>
    <row r="133" spans="1:10" s="27" customFormat="1" x14ac:dyDescent="0.25">
      <c r="A133" s="5" t="s">
        <v>294</v>
      </c>
      <c r="B133" s="7">
        <v>0.38</v>
      </c>
      <c r="C133" s="7">
        <f>I119</f>
        <v>0.535381</v>
      </c>
      <c r="D133" s="5"/>
      <c r="E133" s="5"/>
      <c r="F133" s="5"/>
      <c r="G133" s="5"/>
      <c r="H133" s="5"/>
      <c r="I133" s="5"/>
      <c r="J133" s="5"/>
    </row>
    <row r="134" spans="1:10" s="27" customFormat="1" x14ac:dyDescent="0.25">
      <c r="A134" s="5"/>
      <c r="B134" s="5"/>
      <c r="C134" s="7"/>
      <c r="D134" s="5"/>
      <c r="E134" s="5"/>
      <c r="F134" s="5"/>
      <c r="G134" s="5"/>
      <c r="H134" s="5"/>
      <c r="I134" s="5"/>
      <c r="J134" s="5"/>
    </row>
    <row r="135" spans="1:10" s="27" customForma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s="27" customForma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s="27" customForma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s="27" customForma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s="27" customForma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s="27" customForma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8"/>
  <sheetViews>
    <sheetView topLeftCell="A132" zoomScaleNormal="100" workbookViewId="0">
      <selection activeCell="C153" sqref="C153"/>
    </sheetView>
  </sheetViews>
  <sheetFormatPr defaultColWidth="11.5703125" defaultRowHeight="15" x14ac:dyDescent="0.25"/>
  <cols>
    <col min="1" max="1" width="41.140625" style="26" customWidth="1"/>
    <col min="2" max="2" width="19.85546875" style="26" customWidth="1"/>
    <col min="3" max="16384" width="11.5703125" style="26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238</v>
      </c>
      <c r="B4" s="11" t="s">
        <v>80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14">
        <v>313.10000000000002</v>
      </c>
    </row>
    <row r="6" spans="1:10" x14ac:dyDescent="0.25">
      <c r="A6" s="2" t="s">
        <v>14</v>
      </c>
      <c r="B6" s="2">
        <v>0.08</v>
      </c>
      <c r="C6" s="27">
        <f>INDEX('[1]Component wise inventories'!B$2:B$170,MATCH($A6,'[1]Component wise inventories'!$A$2:$A$170,0))</f>
        <v>30</v>
      </c>
      <c r="D6" s="27" t="str">
        <f>INDEX('[1]Component wise inventories'!H$2:H$170,MATCH($A6,'[1]Component wise inventories'!$A$2:$A$170,0))</f>
        <v>Cement subfloor, 85 mm</v>
      </c>
      <c r="E6" s="27">
        <f>INDEX('[1]Component wise inventories'!I$2:I$170,MATCH($A6,'[1]Component wise inventories'!$A$2:$A$170,0))</f>
        <v>1850</v>
      </c>
      <c r="F6" s="27">
        <f t="shared" ref="F6" si="0">E6</f>
        <v>1850</v>
      </c>
      <c r="G6" s="27" t="str">
        <f>INDEX('[1]Component wise inventories'!J$2:J$170,MATCH($A6,'[1]Component wise inventories'!$A$2:$A$170,0))</f>
        <v xml:space="preserve">kg </v>
      </c>
      <c r="H6" s="27">
        <f>INDEX('[1]Component wise inventories'!K$2:K$170,MATCH($A6,'[1]Component wise inventories'!$A$2:$A$170,0))</f>
        <v>0.125</v>
      </c>
      <c r="I6" s="27">
        <f>B6*F6*H6*B$1/C6/B$1</f>
        <v>0.6166666666666667</v>
      </c>
      <c r="J6" s="27">
        <f t="shared" ref="J6" si="1">F6*B6*B$5*B$1/C6/1000</f>
        <v>92.677600000000012</v>
      </c>
    </row>
    <row r="7" spans="1:10" x14ac:dyDescent="0.25">
      <c r="A7" s="2" t="s">
        <v>82</v>
      </c>
      <c r="B7" s="2">
        <v>0.4</v>
      </c>
      <c r="C7" s="27">
        <f>INDEX('[1]Component wise inventories'!B$2:B$170,MATCH($A7,'[1]Component wise inventories'!$A$2:$A$170,0))</f>
        <v>60</v>
      </c>
      <c r="D7" s="27" t="str">
        <f>INDEX('[1]Component wise inventories'!H$2:H$170,MATCH($A7,'[1]Component wise inventories'!$A$2:$A$170,0))</f>
        <v>civil engineering concrete (without reinforcement)</v>
      </c>
      <c r="E7" s="27">
        <f>INDEX('[1]Component wise inventories'!I$2:I$170,MATCH($A7,'[1]Component wise inventories'!$A$2:$A$170,0))</f>
        <v>2350</v>
      </c>
      <c r="F7" s="27">
        <f>E7</f>
        <v>2350</v>
      </c>
      <c r="G7" s="27" t="str">
        <f>INDEX('[1]Component wise inventories'!J$2:J$170,MATCH($A7,'[1]Component wise inventories'!$A$2:$A$170,0))</f>
        <v xml:space="preserve">kg </v>
      </c>
      <c r="H7" s="27">
        <f>INDEX('[1]Component wise inventories'!K$2:K$170,MATCH($A7,'[1]Component wise inventories'!$A$2:$A$170,0))</f>
        <v>1.4E-2</v>
      </c>
      <c r="I7" s="27">
        <f t="shared" ref="I7" si="2">B7*F7*H7*B$1/C7/B$1</f>
        <v>0.21933333333333332</v>
      </c>
      <c r="J7" s="27">
        <f>F7*B7*B$5*B$1/C7/1000</f>
        <v>294.31400000000002</v>
      </c>
    </row>
    <row r="8" spans="1:10" x14ac:dyDescent="0.25">
      <c r="A8" s="2" t="s">
        <v>157</v>
      </c>
      <c r="B8" s="2">
        <v>0.02</v>
      </c>
      <c r="C8" s="27">
        <f>INDEX('[1]Component wise inventories'!B$2:B$170,MATCH($A8,'[1]Component wise inventories'!$A$2:$A$170,0))</f>
        <v>30</v>
      </c>
      <c r="D8" s="27" t="str">
        <f>INDEX('[1]Component wise inventories'!H$2:H$170,MATCH($A8,'[1]Component wise inventories'!$A$2:$A$170,0))</f>
        <v>Expanded polystyrene (EPS)</v>
      </c>
      <c r="E8" s="27">
        <f>INDEX('[1]Component wise inventories'!I$2:I$170,MATCH($A8,'[1]Component wise inventories'!$A$2:$A$170,0))</f>
        <v>15</v>
      </c>
      <c r="F8" s="27">
        <f t="shared" ref="F8" si="3">E8</f>
        <v>15</v>
      </c>
      <c r="G8" s="27" t="str">
        <f>INDEX('[1]Component wise inventories'!J$2:J$170,MATCH($A8,'[1]Component wise inventories'!$A$2:$A$170,0))</f>
        <v xml:space="preserve">kg </v>
      </c>
      <c r="H8" s="27">
        <f>INDEX('[1]Component wise inventories'!K$2:K$170,MATCH($A8,'[1]Component wise inventories'!$A$2:$A$170,0))</f>
        <v>7.64</v>
      </c>
      <c r="I8" s="27">
        <f>B8*F8*H8*B$1/C8/B$1</f>
        <v>7.6399999999999996E-2</v>
      </c>
      <c r="J8" s="27">
        <f t="shared" ref="J8" si="4">F8*B8*B$5*B$1/C8/1000</f>
        <v>0.18786000000000003</v>
      </c>
    </row>
    <row r="9" spans="1:10" x14ac:dyDescent="0.25">
      <c r="A9" s="2" t="s">
        <v>47</v>
      </c>
      <c r="B9" s="2">
        <v>0.16</v>
      </c>
      <c r="C9" s="27">
        <f>INDEX('[1]Component wise inventories'!B$2:B$170,MATCH($A9,'[1]Component wise inventories'!$A$2:$A$170,0))</f>
        <v>30</v>
      </c>
      <c r="D9" s="27" t="str">
        <f>INDEX('[1]Component wise inventories'!H$2:H$170,MATCH($A9,'[1]Component wise inventories'!$A$2:$A$170,0))</f>
        <v>Polystyrene extruded (XPS)</v>
      </c>
      <c r="E9" s="27">
        <f>INDEX('[1]Component wise inventories'!I$2:I$170,MATCH($A9,'[1]Component wise inventories'!$A$2:$A$170,0))</f>
        <v>30</v>
      </c>
      <c r="F9" s="27">
        <f>E9</f>
        <v>30</v>
      </c>
      <c r="G9" s="27" t="str">
        <f>INDEX('[1]Component wise inventories'!J$2:J$170,MATCH($A9,'[1]Component wise inventories'!$A$2:$A$170,0))</f>
        <v xml:space="preserve">kg </v>
      </c>
      <c r="H9" s="27">
        <f>INDEX('[1]Component wise inventories'!K$2:K$170,MATCH($A9,'[1]Component wise inventories'!$A$2:$A$170,0))</f>
        <v>14.5</v>
      </c>
      <c r="I9" s="27">
        <f t="shared" ref="I9" si="5">B9*F9*H9*B$1/C9/B$1</f>
        <v>2.3199999999999998</v>
      </c>
      <c r="J9" s="27">
        <f>F9*B9*B$5*B$1/C9/1000</f>
        <v>3.0057600000000004</v>
      </c>
    </row>
    <row r="10" spans="1:10" x14ac:dyDescent="0.25">
      <c r="A10" s="2" t="s">
        <v>239</v>
      </c>
      <c r="B10" s="2">
        <v>0.12</v>
      </c>
      <c r="C10" s="27">
        <f>INDEX('[1]Component wise inventories'!B$2:B$170,MATCH($A10,'[1]Component wise inventories'!$A$2:$A$170,0))</f>
        <v>60</v>
      </c>
      <c r="D10" s="27" t="str">
        <f>INDEX('[1]Component wise inventories'!H$2:H$170,MATCH($A10,'[1]Component wise inventories'!$A$2:$A$170,0))</f>
        <v>phenolic resin (PF)</v>
      </c>
      <c r="E10" s="27">
        <f>INDEX('[1]Component wise inventories'!I$2:I$170,MATCH($A10,'[1]Component wise inventories'!$A$2:$A$170,0))</f>
        <v>40</v>
      </c>
      <c r="F10" s="27">
        <f t="shared" ref="F10" si="6">E10</f>
        <v>40</v>
      </c>
      <c r="G10" s="27" t="str">
        <f>INDEX('[1]Component wise inventories'!J$2:J$170,MATCH($A10,'[1]Component wise inventories'!$A$2:$A$170,0))</f>
        <v xml:space="preserve">kg </v>
      </c>
      <c r="H10" s="27">
        <f>INDEX('[1]Component wise inventories'!K$2:K$170,MATCH($A10,'[1]Component wise inventories'!$A$2:$A$170,0))</f>
        <v>6.23</v>
      </c>
      <c r="I10" s="27">
        <f>B10*F10*H10*B$1/C10/B$1</f>
        <v>0.49840000000000001</v>
      </c>
      <c r="J10" s="27">
        <f t="shared" ref="J10" si="7">F10*B10*B$5*B$1/C10/1000</f>
        <v>1.5028800000000002</v>
      </c>
    </row>
    <row r="11" spans="1:10" x14ac:dyDescent="0.25">
      <c r="A11" s="2" t="s">
        <v>85</v>
      </c>
      <c r="B11" s="2">
        <v>0.01</v>
      </c>
      <c r="C11" s="27">
        <f>INDEX('[1]Component wise inventories'!B$2:B$170,MATCH($A11,'[1]Component wise inventories'!$A$2:$A$170,0))</f>
        <v>30</v>
      </c>
      <c r="D11" s="27" t="str">
        <f>INDEX('[1]Component wise inventories'!H$2:H$170,MATCH($A11,'[1]Component wise inventories'!$A$2:$A$170,0))</f>
        <v>Solid wood spruce / fir / larch, air dried, planed</v>
      </c>
      <c r="E11" s="27">
        <f>INDEX('[1]Component wise inventories'!I$2:I$170,MATCH($A11,'[1]Component wise inventories'!$A$2:$A$170,0))</f>
        <v>485</v>
      </c>
      <c r="F11" s="27">
        <f>E11</f>
        <v>485</v>
      </c>
      <c r="G11" s="27" t="str">
        <f>INDEX('[1]Component wise inventories'!J$2:J$170,MATCH($A11,'[1]Component wise inventories'!$A$2:$A$170,0))</f>
        <v xml:space="preserve">kg </v>
      </c>
      <c r="H11" s="27">
        <f>INDEX('[1]Component wise inventories'!K$2:K$170,MATCH($A11,'[1]Component wise inventories'!$A$2:$A$170,0))</f>
        <v>0.125</v>
      </c>
      <c r="I11" s="27">
        <f t="shared" ref="I11" si="8">B11*F11*H11*B$1/C11/B$1</f>
        <v>2.0208333333333335E-2</v>
      </c>
      <c r="J11" s="27">
        <f>F11*B11*B$5*B$1/C11/1000</f>
        <v>3.0370700000000008</v>
      </c>
    </row>
    <row r="12" spans="1:10" x14ac:dyDescent="0.25">
      <c r="I12" s="68">
        <f>SUM(I4:I11)</f>
        <v>3.7510083333333335</v>
      </c>
    </row>
    <row r="13" spans="1:10" x14ac:dyDescent="0.25">
      <c r="A13" s="11" t="s">
        <v>238</v>
      </c>
      <c r="B13" s="11" t="s">
        <v>23</v>
      </c>
    </row>
    <row r="14" spans="1:10" x14ac:dyDescent="0.25">
      <c r="A14" s="2" t="s">
        <v>13</v>
      </c>
      <c r="B14" s="14">
        <v>313.60000000000002</v>
      </c>
    </row>
    <row r="15" spans="1:10" x14ac:dyDescent="0.25">
      <c r="A15" s="2" t="s">
        <v>14</v>
      </c>
      <c r="B15" s="2">
        <v>0.08</v>
      </c>
      <c r="C15" s="27">
        <f>INDEX('[1]Component wise inventories'!B$2:B$170,MATCH($A15,'[1]Component wise inventories'!$A$2:$A$170,0))</f>
        <v>30</v>
      </c>
      <c r="D15" s="27" t="str">
        <f>INDEX('[1]Component wise inventories'!H$2:H$170,MATCH($A15,'[1]Component wise inventories'!$A$2:$A$170,0))</f>
        <v>Cement subfloor, 85 mm</v>
      </c>
      <c r="E15" s="27">
        <f>INDEX('[1]Component wise inventories'!I$2:I$170,MATCH($A15,'[1]Component wise inventories'!$A$2:$A$170,0))</f>
        <v>1850</v>
      </c>
      <c r="F15" s="27">
        <f t="shared" ref="F15" si="9">E15</f>
        <v>1850</v>
      </c>
      <c r="G15" s="27" t="str">
        <f>INDEX('[1]Component wise inventories'!J$2:J$170,MATCH($A15,'[1]Component wise inventories'!$A$2:$A$170,0))</f>
        <v xml:space="preserve">kg </v>
      </c>
      <c r="H15" s="27">
        <f>INDEX('[1]Component wise inventories'!K$2:K$170,MATCH($A15,'[1]Component wise inventories'!$A$2:$A$170,0))</f>
        <v>0.125</v>
      </c>
      <c r="I15" s="27">
        <f>B15*F15*H15*B$1/C15/B$1</f>
        <v>0.6166666666666667</v>
      </c>
      <c r="J15" s="27">
        <f t="shared" ref="J15" si="10">F15*B15*B$5*B$1/C15/1000</f>
        <v>92.677600000000012</v>
      </c>
    </row>
    <row r="16" spans="1:10" x14ac:dyDescent="0.25">
      <c r="A16" s="2" t="s">
        <v>82</v>
      </c>
      <c r="B16" s="2">
        <v>0.25</v>
      </c>
      <c r="C16" s="27">
        <f>INDEX('[1]Component wise inventories'!B$2:B$170,MATCH($A16,'[1]Component wise inventories'!$A$2:$A$170,0))</f>
        <v>60</v>
      </c>
      <c r="D16" s="27" t="str">
        <f>INDEX('[1]Component wise inventories'!H$2:H$170,MATCH($A16,'[1]Component wise inventories'!$A$2:$A$170,0))</f>
        <v>civil engineering concrete (without reinforcement)</v>
      </c>
      <c r="E16" s="27">
        <f>INDEX('[1]Component wise inventories'!I$2:I$170,MATCH($A16,'[1]Component wise inventories'!$A$2:$A$170,0))</f>
        <v>2350</v>
      </c>
      <c r="F16" s="27">
        <f>E16</f>
        <v>2350</v>
      </c>
      <c r="G16" s="27" t="str">
        <f>INDEX('[1]Component wise inventories'!J$2:J$170,MATCH($A16,'[1]Component wise inventories'!$A$2:$A$170,0))</f>
        <v xml:space="preserve">kg </v>
      </c>
      <c r="H16" s="27">
        <f>INDEX('[1]Component wise inventories'!K$2:K$170,MATCH($A16,'[1]Component wise inventories'!$A$2:$A$170,0))</f>
        <v>1.4E-2</v>
      </c>
      <c r="I16" s="27">
        <f t="shared" ref="I16" si="11">B16*F16*H16*B$1/C16/B$1</f>
        <v>0.13708333333333333</v>
      </c>
      <c r="J16" s="27">
        <f>F16*B16*B$5*B$1/C16/1000</f>
        <v>183.94624999999999</v>
      </c>
    </row>
    <row r="17" spans="1:10" x14ac:dyDescent="0.25">
      <c r="A17" s="2" t="s">
        <v>25</v>
      </c>
      <c r="B17" s="2">
        <v>7.0000000000000007E-2</v>
      </c>
      <c r="C17" s="27">
        <f>INDEX('[1]Component wise inventories'!B$2:B$170,MATCH($A17,'[1]Component wise inventories'!$A$2:$A$170,0))</f>
        <v>30</v>
      </c>
      <c r="D17" s="27" t="str">
        <f>INDEX('[1]Component wise inventories'!H$2:H$170,MATCH($A17,'[1]Component wise inventories'!$A$2:$A$170,0))</f>
        <v>Expanded polystyrene (EPS)</v>
      </c>
      <c r="E17" s="27">
        <f>INDEX('[1]Component wise inventories'!I$2:I$170,MATCH($A17,'[1]Component wise inventories'!$A$2:$A$170,0))</f>
        <v>30</v>
      </c>
      <c r="F17" s="27">
        <f t="shared" ref="F17" si="12">E17</f>
        <v>30</v>
      </c>
      <c r="G17" s="27" t="str">
        <f>INDEX('[1]Component wise inventories'!J$2:J$170,MATCH($A17,'[1]Component wise inventories'!$A$2:$A$170,0))</f>
        <v xml:space="preserve">kg </v>
      </c>
      <c r="H17" s="27">
        <f>INDEX('[1]Component wise inventories'!K$2:K$170,MATCH($A17,'[1]Component wise inventories'!$A$2:$A$170,0))</f>
        <v>7.64</v>
      </c>
      <c r="I17" s="27">
        <f>B17*F17*H17*B$1/C17/B$1</f>
        <v>0.53480000000000005</v>
      </c>
      <c r="J17" s="27">
        <f t="shared" ref="J17" si="13">F17*B17*B$5*B$1/C17/1000</f>
        <v>1.3150200000000003</v>
      </c>
    </row>
    <row r="18" spans="1:10" x14ac:dyDescent="0.25">
      <c r="A18" s="2" t="s">
        <v>85</v>
      </c>
      <c r="B18" s="2">
        <v>0.01</v>
      </c>
      <c r="C18" s="27">
        <f>INDEX('[1]Component wise inventories'!B$2:B$170,MATCH($A18,'[1]Component wise inventories'!$A$2:$A$170,0))</f>
        <v>30</v>
      </c>
      <c r="D18" s="27" t="str">
        <f>INDEX('[1]Component wise inventories'!H$2:H$170,MATCH($A18,'[1]Component wise inventories'!$A$2:$A$170,0))</f>
        <v>Solid wood spruce / fir / larch, air dried, planed</v>
      </c>
      <c r="E18" s="27">
        <f>INDEX('[1]Component wise inventories'!I$2:I$170,MATCH($A18,'[1]Component wise inventories'!$A$2:$A$170,0))</f>
        <v>485</v>
      </c>
      <c r="F18" s="27">
        <f>E18</f>
        <v>485</v>
      </c>
      <c r="G18" s="27" t="str">
        <f>INDEX('[1]Component wise inventories'!J$2:J$170,MATCH($A18,'[1]Component wise inventories'!$A$2:$A$170,0))</f>
        <v xml:space="preserve">kg </v>
      </c>
      <c r="H18" s="27">
        <f>INDEX('[1]Component wise inventories'!K$2:K$170,MATCH($A18,'[1]Component wise inventories'!$A$2:$A$170,0))</f>
        <v>0.125</v>
      </c>
      <c r="I18" s="27">
        <f t="shared" ref="I18" si="14">B18*F18*H18*B$1/C18/B$1</f>
        <v>2.0208333333333335E-2</v>
      </c>
      <c r="J18" s="27">
        <f>F18*B18*B$5*B$1/C18/1000</f>
        <v>3.0370700000000008</v>
      </c>
    </row>
    <row r="19" spans="1:10" x14ac:dyDescent="0.25">
      <c r="I19" s="68">
        <f>SUM(I13:I18)</f>
        <v>1.3087583333333335</v>
      </c>
    </row>
    <row r="20" spans="1:10" x14ac:dyDescent="0.25">
      <c r="A20" s="11" t="s">
        <v>238</v>
      </c>
      <c r="B20" s="11" t="s">
        <v>27</v>
      </c>
    </row>
    <row r="21" spans="1:10" x14ac:dyDescent="0.25">
      <c r="A21" s="2" t="s">
        <v>13</v>
      </c>
      <c r="B21" s="14">
        <v>251.5</v>
      </c>
    </row>
    <row r="22" spans="1:10" x14ac:dyDescent="0.25">
      <c r="A22" s="2" t="s">
        <v>14</v>
      </c>
      <c r="B22" s="2">
        <v>0.08</v>
      </c>
      <c r="C22" s="27">
        <f>INDEX('[1]Component wise inventories'!B$2:B$170,MATCH($A22,'[1]Component wise inventories'!$A$2:$A$170,0))</f>
        <v>30</v>
      </c>
      <c r="D22" s="27" t="str">
        <f>INDEX('[1]Component wise inventories'!H$2:H$170,MATCH($A22,'[1]Component wise inventories'!$A$2:$A$170,0))</f>
        <v>Cement subfloor, 85 mm</v>
      </c>
      <c r="E22" s="27">
        <f>INDEX('[1]Component wise inventories'!I$2:I$170,MATCH($A22,'[1]Component wise inventories'!$A$2:$A$170,0))</f>
        <v>1850</v>
      </c>
      <c r="F22" s="27">
        <f t="shared" ref="F22:F23" si="15">E22</f>
        <v>1850</v>
      </c>
      <c r="G22" s="27" t="str">
        <f>INDEX('[1]Component wise inventories'!J$2:J$170,MATCH($A22,'[1]Component wise inventories'!$A$2:$A$170,0))</f>
        <v xml:space="preserve">kg </v>
      </c>
      <c r="H22" s="27">
        <f>INDEX('[1]Component wise inventories'!K$2:K$170,MATCH($A22,'[1]Component wise inventories'!$A$2:$A$170,0))</f>
        <v>0.125</v>
      </c>
      <c r="I22" s="27">
        <f>B22*F22*H22*B$1/C22/B$1</f>
        <v>0.6166666666666667</v>
      </c>
      <c r="J22" s="27">
        <f t="shared" ref="J22:J23" si="16">F22*B22*B$5*B$1/C22/1000</f>
        <v>92.677600000000012</v>
      </c>
    </row>
    <row r="23" spans="1:10" x14ac:dyDescent="0.25">
      <c r="A23" s="2" t="s">
        <v>240</v>
      </c>
      <c r="B23" s="2">
        <v>0.14000000000000001</v>
      </c>
      <c r="C23" s="27">
        <f>INDEX('[1]Component wise inventories'!B$2:B$170,MATCH($A23,'[1]Component wise inventories'!$A$2:$A$170,0))</f>
        <v>60</v>
      </c>
      <c r="D23" s="27" t="str">
        <f>INDEX('[1]Component wise inventories'!H$2:H$170,MATCH($A23,'[1]Component wise inventories'!$A$2:$A$170,0))</f>
        <v>concrete brick</v>
      </c>
      <c r="E23" s="27">
        <f>INDEX('[1]Component wise inventories'!I$2:I$170,MATCH($A23,'[1]Component wise inventories'!$A$2:$A$170,0))</f>
        <v>2300</v>
      </c>
      <c r="F23" s="27">
        <f t="shared" si="15"/>
        <v>2300</v>
      </c>
      <c r="G23" s="27" t="str">
        <f>INDEX('[1]Component wise inventories'!J$2:J$170,MATCH($A23,'[1]Component wise inventories'!$A$2:$A$170,0))</f>
        <v xml:space="preserve">kg </v>
      </c>
      <c r="H23" s="27">
        <f>INDEX('[1]Component wise inventories'!K$2:K$170,MATCH($A23,'[1]Component wise inventories'!$A$2:$A$170,0))</f>
        <v>0.217</v>
      </c>
      <c r="I23" s="27">
        <f>B23*F23*H23*B$1/C23/B$1</f>
        <v>1.1645666666666667</v>
      </c>
      <c r="J23" s="27">
        <f t="shared" si="16"/>
        <v>100.81820000000003</v>
      </c>
    </row>
    <row r="24" spans="1:10" x14ac:dyDescent="0.25">
      <c r="A24" s="2" t="s">
        <v>241</v>
      </c>
      <c r="B24" s="2">
        <v>0.14000000000000001</v>
      </c>
      <c r="C24" s="27">
        <f>INDEX('[1]Component wise inventories'!B$2:B$170,MATCH($A24,'[1]Component wise inventories'!$A$2:$A$170,0))</f>
        <v>60</v>
      </c>
      <c r="D24" s="27" t="str">
        <f>INDEX('[1]Component wise inventories'!H$2:H$170,MATCH($A24,'[1]Component wise inventories'!$A$2:$A$170,0))</f>
        <v>Glued laminated timber, UF bonded, dry area</v>
      </c>
      <c r="E24" s="27">
        <f>INDEX('[1]Component wise inventories'!I$2:I$170,MATCH($A24,'[1]Component wise inventories'!$A$2:$A$170,0))</f>
        <v>470</v>
      </c>
      <c r="F24" s="27">
        <f>E24</f>
        <v>470</v>
      </c>
      <c r="G24" s="27" t="str">
        <f>INDEX('[1]Component wise inventories'!J$2:J$170,MATCH($A24,'[1]Component wise inventories'!$A$2:$A$170,0))</f>
        <v xml:space="preserve">kg </v>
      </c>
      <c r="H24" s="27">
        <f>INDEX('[1]Component wise inventories'!K$2:K$170,MATCH($A24,'[1]Component wise inventories'!$A$2:$A$170,0))</f>
        <v>0.44600000000000001</v>
      </c>
      <c r="I24" s="27">
        <f t="shared" ref="I24" si="17">B24*F24*H24*B$1/C24/B$1</f>
        <v>0.4891133333333334</v>
      </c>
      <c r="J24" s="27">
        <f>F24*B24*B$5*B$1/C24/1000</f>
        <v>20.601980000000008</v>
      </c>
    </row>
    <row r="25" spans="1:10" x14ac:dyDescent="0.25">
      <c r="A25" s="2" t="s">
        <v>25</v>
      </c>
      <c r="B25" s="2">
        <v>0.22500000000000001</v>
      </c>
      <c r="C25" s="27">
        <f>INDEX('[1]Component wise inventories'!B$2:B$170,MATCH($A25,'[1]Component wise inventories'!$A$2:$A$170,0))</f>
        <v>30</v>
      </c>
      <c r="D25" s="27" t="str">
        <f>INDEX('[1]Component wise inventories'!H$2:H$170,MATCH($A25,'[1]Component wise inventories'!$A$2:$A$170,0))</f>
        <v>Expanded polystyrene (EPS)</v>
      </c>
      <c r="E25" s="27">
        <f>INDEX('[1]Component wise inventories'!I$2:I$170,MATCH($A25,'[1]Component wise inventories'!$A$2:$A$170,0))</f>
        <v>30</v>
      </c>
      <c r="F25" s="27">
        <f t="shared" ref="F25" si="18">E25</f>
        <v>30</v>
      </c>
      <c r="G25" s="27" t="str">
        <f>INDEX('[1]Component wise inventories'!J$2:J$170,MATCH($A25,'[1]Component wise inventories'!$A$2:$A$170,0))</f>
        <v xml:space="preserve">kg </v>
      </c>
      <c r="H25" s="27">
        <f>INDEX('[1]Component wise inventories'!K$2:K$170,MATCH($A25,'[1]Component wise inventories'!$A$2:$A$170,0))</f>
        <v>7.64</v>
      </c>
      <c r="I25" s="27">
        <f>B25*F25*H25*B$1/C25/B$1</f>
        <v>1.7190000000000001</v>
      </c>
      <c r="J25" s="27">
        <f t="shared" ref="J25" si="19">F25*B25*B$5*B$1/C25/1000</f>
        <v>4.2268500000000007</v>
      </c>
    </row>
    <row r="26" spans="1:10" x14ac:dyDescent="0.25">
      <c r="A26" s="2" t="s">
        <v>85</v>
      </c>
      <c r="B26" s="2">
        <v>0.01</v>
      </c>
      <c r="C26" s="27">
        <f>INDEX('[1]Component wise inventories'!B$2:B$170,MATCH($A26,'[1]Component wise inventories'!$A$2:$A$170,0))</f>
        <v>30</v>
      </c>
      <c r="D26" s="27" t="str">
        <f>INDEX('[1]Component wise inventories'!H$2:H$170,MATCH($A26,'[1]Component wise inventories'!$A$2:$A$170,0))</f>
        <v>Solid wood spruce / fir / larch, air dried, planed</v>
      </c>
      <c r="E26" s="27">
        <f>INDEX('[1]Component wise inventories'!I$2:I$170,MATCH($A26,'[1]Component wise inventories'!$A$2:$A$170,0))</f>
        <v>485</v>
      </c>
      <c r="F26" s="27">
        <f>E26</f>
        <v>485</v>
      </c>
      <c r="G26" s="27" t="str">
        <f>INDEX('[1]Component wise inventories'!J$2:J$170,MATCH($A26,'[1]Component wise inventories'!$A$2:$A$170,0))</f>
        <v xml:space="preserve">kg </v>
      </c>
      <c r="H26" s="27">
        <f>INDEX('[1]Component wise inventories'!K$2:K$170,MATCH($A26,'[1]Component wise inventories'!$A$2:$A$170,0))</f>
        <v>0.125</v>
      </c>
      <c r="I26" s="27">
        <f t="shared" ref="I26" si="20">B26*F26*H26*B$1/C26/B$1</f>
        <v>2.0208333333333335E-2</v>
      </c>
      <c r="J26" s="27">
        <f>F26*B26*B$5*B$1/C26/1000</f>
        <v>3.0370700000000008</v>
      </c>
    </row>
    <row r="27" spans="1:10" x14ac:dyDescent="0.25">
      <c r="I27" s="68">
        <f>SUM(I20:I26)</f>
        <v>4.0095550000000006</v>
      </c>
    </row>
    <row r="28" spans="1:10" x14ac:dyDescent="0.25">
      <c r="A28" s="11" t="s">
        <v>238</v>
      </c>
      <c r="B28" s="11" t="s">
        <v>29</v>
      </c>
    </row>
    <row r="29" spans="1:10" x14ac:dyDescent="0.25">
      <c r="A29" s="2" t="s">
        <v>13</v>
      </c>
      <c r="B29" s="14">
        <v>313.60000000000002</v>
      </c>
    </row>
    <row r="30" spans="1:10" x14ac:dyDescent="0.25">
      <c r="A30" s="2" t="s">
        <v>14</v>
      </c>
      <c r="B30" s="2">
        <v>0.08</v>
      </c>
      <c r="C30" s="27">
        <f>INDEX('[1]Component wise inventories'!B$2:B$170,MATCH($A30,'[1]Component wise inventories'!$A$2:$A$170,0))</f>
        <v>30</v>
      </c>
      <c r="D30" s="27" t="str">
        <f>INDEX('[1]Component wise inventories'!H$2:H$170,MATCH($A30,'[1]Component wise inventories'!$A$2:$A$170,0))</f>
        <v>Cement subfloor, 85 mm</v>
      </c>
      <c r="E30" s="27">
        <f>INDEX('[1]Component wise inventories'!I$2:I$170,MATCH($A30,'[1]Component wise inventories'!$A$2:$A$170,0))</f>
        <v>1850</v>
      </c>
      <c r="F30" s="27">
        <f t="shared" ref="F30:F31" si="21">E30</f>
        <v>1850</v>
      </c>
      <c r="G30" s="27" t="str">
        <f>INDEX('[1]Component wise inventories'!J$2:J$170,MATCH($A30,'[1]Component wise inventories'!$A$2:$A$170,0))</f>
        <v xml:space="preserve">kg </v>
      </c>
      <c r="H30" s="27">
        <f>INDEX('[1]Component wise inventories'!K$2:K$170,MATCH($A30,'[1]Component wise inventories'!$A$2:$A$170,0))</f>
        <v>0.125</v>
      </c>
      <c r="I30" s="27">
        <f>B30*F30*H30*B$1/C30/B$1</f>
        <v>0.6166666666666667</v>
      </c>
      <c r="J30" s="27">
        <f t="shared" ref="J30:J31" si="22">F30*B30*B$5*B$1/C30/1000</f>
        <v>92.677600000000012</v>
      </c>
    </row>
    <row r="31" spans="1:10" x14ac:dyDescent="0.25">
      <c r="A31" s="2" t="s">
        <v>240</v>
      </c>
      <c r="B31" s="2">
        <v>0.14000000000000001</v>
      </c>
      <c r="C31" s="27">
        <f>INDEX('[1]Component wise inventories'!B$2:B$170,MATCH($A31,'[1]Component wise inventories'!$A$2:$A$170,0))</f>
        <v>60</v>
      </c>
      <c r="D31" s="27" t="str">
        <f>INDEX('[1]Component wise inventories'!H$2:H$170,MATCH($A31,'[1]Component wise inventories'!$A$2:$A$170,0))</f>
        <v>concrete brick</v>
      </c>
      <c r="E31" s="27">
        <f>INDEX('[1]Component wise inventories'!I$2:I$170,MATCH($A31,'[1]Component wise inventories'!$A$2:$A$170,0))</f>
        <v>2300</v>
      </c>
      <c r="F31" s="27">
        <f t="shared" si="21"/>
        <v>2300</v>
      </c>
      <c r="G31" s="27" t="str">
        <f>INDEX('[1]Component wise inventories'!J$2:J$170,MATCH($A31,'[1]Component wise inventories'!$A$2:$A$170,0))</f>
        <v xml:space="preserve">kg </v>
      </c>
      <c r="H31" s="27">
        <f>INDEX('[1]Component wise inventories'!K$2:K$170,MATCH($A31,'[1]Component wise inventories'!$A$2:$A$170,0))</f>
        <v>0.217</v>
      </c>
      <c r="I31" s="27">
        <f>B31*F31*H31*B$1/C31/B$1</f>
        <v>1.1645666666666667</v>
      </c>
      <c r="J31" s="27">
        <f t="shared" si="22"/>
        <v>100.81820000000003</v>
      </c>
    </row>
    <row r="32" spans="1:10" x14ac:dyDescent="0.25">
      <c r="A32" s="2" t="s">
        <v>241</v>
      </c>
      <c r="B32" s="2">
        <v>0.14000000000000001</v>
      </c>
      <c r="C32" s="27">
        <f>INDEX('[1]Component wise inventories'!B$2:B$170,MATCH($A32,'[1]Component wise inventories'!$A$2:$A$170,0))</f>
        <v>60</v>
      </c>
      <c r="D32" s="27" t="str">
        <f>INDEX('[1]Component wise inventories'!H$2:H$170,MATCH($A32,'[1]Component wise inventories'!$A$2:$A$170,0))</f>
        <v>Glued laminated timber, UF bonded, dry area</v>
      </c>
      <c r="E32" s="27">
        <f>INDEX('[1]Component wise inventories'!I$2:I$170,MATCH($A32,'[1]Component wise inventories'!$A$2:$A$170,0))</f>
        <v>470</v>
      </c>
      <c r="F32" s="27">
        <f>E32</f>
        <v>470</v>
      </c>
      <c r="G32" s="27" t="str">
        <f>INDEX('[1]Component wise inventories'!J$2:J$170,MATCH($A32,'[1]Component wise inventories'!$A$2:$A$170,0))</f>
        <v xml:space="preserve">kg </v>
      </c>
      <c r="H32" s="27">
        <f>INDEX('[1]Component wise inventories'!K$2:K$170,MATCH($A32,'[1]Component wise inventories'!$A$2:$A$170,0))</f>
        <v>0.44600000000000001</v>
      </c>
      <c r="I32" s="27">
        <f t="shared" ref="I32" si="23">B32*F32*H32*B$1/C32/B$1</f>
        <v>0.4891133333333334</v>
      </c>
      <c r="J32" s="27">
        <f>F32*B32*B$5*B$1/C32/1000</f>
        <v>20.601980000000008</v>
      </c>
    </row>
    <row r="33" spans="1:11" x14ac:dyDescent="0.25">
      <c r="A33" s="2" t="s">
        <v>25</v>
      </c>
      <c r="B33" s="2">
        <v>0.04</v>
      </c>
      <c r="C33" s="27">
        <f>INDEX('[1]Component wise inventories'!B$2:B$170,MATCH($A33,'[1]Component wise inventories'!$A$2:$A$170,0))</f>
        <v>30</v>
      </c>
      <c r="D33" s="27" t="str">
        <f>INDEX('[1]Component wise inventories'!H$2:H$170,MATCH($A33,'[1]Component wise inventories'!$A$2:$A$170,0))</f>
        <v>Expanded polystyrene (EPS)</v>
      </c>
      <c r="E33" s="27">
        <f>INDEX('[1]Component wise inventories'!I$2:I$170,MATCH($A33,'[1]Component wise inventories'!$A$2:$A$170,0))</f>
        <v>30</v>
      </c>
      <c r="F33" s="27">
        <f t="shared" ref="F33" si="24">E33</f>
        <v>30</v>
      </c>
      <c r="G33" s="27" t="str">
        <f>INDEX('[1]Component wise inventories'!J$2:J$170,MATCH($A33,'[1]Component wise inventories'!$A$2:$A$170,0))</f>
        <v xml:space="preserve">kg </v>
      </c>
      <c r="H33" s="27">
        <f>INDEX('[1]Component wise inventories'!K$2:K$170,MATCH($A33,'[1]Component wise inventories'!$A$2:$A$170,0))</f>
        <v>7.64</v>
      </c>
      <c r="I33" s="27">
        <f>B33*F33*H33*B$1/C33/B$1</f>
        <v>0.30559999999999998</v>
      </c>
      <c r="J33" s="27">
        <f t="shared" ref="J33" si="25">F33*B33*B$5*B$1/C33/1000</f>
        <v>0.75144000000000011</v>
      </c>
    </row>
    <row r="34" spans="1:11" x14ac:dyDescent="0.25">
      <c r="A34" s="2" t="s">
        <v>85</v>
      </c>
      <c r="B34" s="2">
        <v>0.01</v>
      </c>
      <c r="C34" s="27">
        <f>INDEX('[1]Component wise inventories'!B$2:B$170,MATCH($A34,'[1]Component wise inventories'!$A$2:$A$170,0))</f>
        <v>30</v>
      </c>
      <c r="D34" s="27" t="str">
        <f>INDEX('[1]Component wise inventories'!H$2:H$170,MATCH($A34,'[1]Component wise inventories'!$A$2:$A$170,0))</f>
        <v>Solid wood spruce / fir / larch, air dried, planed</v>
      </c>
      <c r="E34" s="27">
        <f>INDEX('[1]Component wise inventories'!I$2:I$170,MATCH($A34,'[1]Component wise inventories'!$A$2:$A$170,0))</f>
        <v>485</v>
      </c>
      <c r="F34" s="27">
        <f>E34</f>
        <v>485</v>
      </c>
      <c r="G34" s="27" t="str">
        <f>INDEX('[1]Component wise inventories'!J$2:J$170,MATCH($A34,'[1]Component wise inventories'!$A$2:$A$170,0))</f>
        <v xml:space="preserve">kg </v>
      </c>
      <c r="H34" s="27">
        <f>INDEX('[1]Component wise inventories'!K$2:K$170,MATCH($A34,'[1]Component wise inventories'!$A$2:$A$170,0))</f>
        <v>0.125</v>
      </c>
      <c r="I34" s="27">
        <f t="shared" ref="I34" si="26">B34*F34*H34*B$1/C34/B$1</f>
        <v>2.0208333333333335E-2</v>
      </c>
      <c r="J34" s="27">
        <f>F34*B34*B$5*B$1/C34/1000</f>
        <v>3.0370700000000008</v>
      </c>
    </row>
    <row r="35" spans="1:11" x14ac:dyDescent="0.25">
      <c r="A35" s="2"/>
      <c r="I35" s="68">
        <f>SUM(I28:I34)</f>
        <v>2.596155</v>
      </c>
    </row>
    <row r="36" spans="1:11" x14ac:dyDescent="0.25">
      <c r="A36" s="11" t="s">
        <v>238</v>
      </c>
      <c r="B36" s="11" t="s">
        <v>39</v>
      </c>
    </row>
    <row r="37" spans="1:11" x14ac:dyDescent="0.25">
      <c r="A37" s="2" t="s">
        <v>13</v>
      </c>
      <c r="B37" s="14">
        <v>23.93</v>
      </c>
    </row>
    <row r="38" spans="1:11" x14ac:dyDescent="0.25">
      <c r="A38" s="2" t="s">
        <v>242</v>
      </c>
      <c r="B38" s="2">
        <v>3.2000000000000001E-2</v>
      </c>
      <c r="C38" s="27">
        <f>INDEX('[1]Component wise inventories'!B$2:B$170,MATCH($A38,'[1]Component wise inventories'!$A$2:$A$170,0))</f>
        <v>30</v>
      </c>
      <c r="D38" s="27" t="str">
        <f>INDEX('[1]Component wise inventories'!H$2:H$170,MATCH($A38,'[1]Component wise inventories'!$A$2:$A$170,0))</f>
        <v>Medium density fibreboard (MDF), UF bonded</v>
      </c>
      <c r="E38" s="27">
        <f>INDEX('[1]Component wise inventories'!I$2:I$170,MATCH($A38,'[1]Component wise inventories'!$A$2:$A$170,0))</f>
        <v>685</v>
      </c>
      <c r="F38" s="27">
        <f t="shared" ref="F38" si="27">E38</f>
        <v>685</v>
      </c>
      <c r="G38" s="27" t="str">
        <f>INDEX('[1]Component wise inventories'!J$2:J$170,MATCH($A38,'[1]Component wise inventories'!$A$2:$A$170,0))</f>
        <v xml:space="preserve">kg </v>
      </c>
      <c r="H38" s="27">
        <f>INDEX('[1]Component wise inventories'!K$2:K$170,MATCH($A38,'[1]Component wise inventories'!$A$2:$A$170,0))</f>
        <v>1.04</v>
      </c>
      <c r="I38" s="27">
        <f>B38*F38*H38*B$1/C38/B$1</f>
        <v>0.75989333333333342</v>
      </c>
      <c r="J38" s="27">
        <f t="shared" ref="J38" si="28">F38*B38*B$5*B$1/C38/1000</f>
        <v>13.726304000000003</v>
      </c>
    </row>
    <row r="39" spans="1:11" x14ac:dyDescent="0.25">
      <c r="A39" s="69" t="s">
        <v>140</v>
      </c>
      <c r="B39" s="2">
        <v>0.2</v>
      </c>
      <c r="C39" s="27">
        <f>INDEX('[1]Component wise inventories'!B$2:B$170,MATCH($A39,'[1]Component wise inventories'!$A$2:$A$170,0))</f>
        <v>30</v>
      </c>
      <c r="D39" s="27" t="str">
        <f>INDEX('[1]Component wise inventories'!H$2:H$170,MATCH($A39,'[1]Component wise inventories'!$A$2:$A$170,0))</f>
        <v>Glued laminated timber, UF bonded, dry area</v>
      </c>
      <c r="E39" s="27">
        <f>INDEX('[1]Component wise inventories'!I$2:I$170,MATCH($A39,'[1]Component wise inventories'!$A$2:$A$170,0))</f>
        <v>470</v>
      </c>
      <c r="F39" s="27">
        <f>E39</f>
        <v>470</v>
      </c>
      <c r="G39" s="27" t="str">
        <f>INDEX('[1]Component wise inventories'!J$2:J$170,MATCH($A39,'[1]Component wise inventories'!$A$2:$A$170,0))</f>
        <v xml:space="preserve">kg </v>
      </c>
      <c r="H39" s="27">
        <f>INDEX('[1]Component wise inventories'!K$2:K$170,MATCH($A39,'[1]Component wise inventories'!$A$2:$A$170,0))</f>
        <v>0.44600000000000001</v>
      </c>
      <c r="I39" s="27">
        <f>B39*F39*H39*B$1/C39/B$1*K39</f>
        <v>0.13974666666666666</v>
      </c>
      <c r="J39" s="27">
        <f>F39*B39*B$5*B$1/C39/1000</f>
        <v>58.8628</v>
      </c>
      <c r="K39" s="59">
        <v>0.1</v>
      </c>
    </row>
    <row r="40" spans="1:11" x14ac:dyDescent="0.25">
      <c r="A40" s="60" t="s">
        <v>266</v>
      </c>
      <c r="B40" s="2">
        <v>0.3</v>
      </c>
      <c r="C40" s="27">
        <f>INDEX('[1]Component wise inventories'!B$2:B$170,MATCH($A40,'[1]Component wise inventories'!$A$2:$A$170,0))</f>
        <v>60</v>
      </c>
      <c r="D40" s="27" t="str">
        <f>INDEX('[1]Component wise inventories'!H$2:H$170,MATCH($A40,'[1]Component wise inventories'!$A$2:$A$170,0))</f>
        <v>cellulose fibers</v>
      </c>
      <c r="E40" s="27" t="str">
        <f>INDEX('[1]Component wise inventories'!I$2:I$170,MATCH($A40,'[1]Component wise inventories'!$A$2:$A$170,0))</f>
        <v xml:space="preserve">35-60 </v>
      </c>
      <c r="F40" s="27">
        <v>50</v>
      </c>
      <c r="G40" s="27" t="str">
        <f>INDEX('[1]Component wise inventories'!J$2:J$170,MATCH($A40,'[1]Component wise inventories'!$A$2:$A$170,0))</f>
        <v xml:space="preserve">kg </v>
      </c>
      <c r="H40" s="27">
        <f>INDEX('[1]Component wise inventories'!K$2:K$170,MATCH($A40,'[1]Component wise inventories'!$A$2:$A$170,0))</f>
        <v>0.25700000000000001</v>
      </c>
      <c r="I40" s="27">
        <f>B40*F40*H40*B$1/C40/B$1</f>
        <v>6.4250000000000002E-2</v>
      </c>
      <c r="J40" s="27">
        <f>F40*B40*B$5*B$1/C40/1000</f>
        <v>4.6965000000000003</v>
      </c>
      <c r="K40" s="59">
        <v>0.9</v>
      </c>
    </row>
    <row r="41" spans="1:11" x14ac:dyDescent="0.25">
      <c r="A41" s="10" t="s">
        <v>243</v>
      </c>
      <c r="B41" s="26">
        <v>0.08</v>
      </c>
      <c r="C41" s="27">
        <f>INDEX('[1]Component wise inventories'!B$2:B$170,MATCH($A41,'[1]Component wise inventories'!$A$2:$A$170,0))</f>
        <v>30</v>
      </c>
      <c r="D41" s="27" t="str">
        <f>INDEX('[1]Component wise inventories'!H$2:H$170,MATCH($A41,'[1]Component wise inventories'!$A$2:$A$170,0))</f>
        <v>Glued laminated timber, UF bonded, dry area</v>
      </c>
      <c r="E41" s="27">
        <f>INDEX('[1]Component wise inventories'!I$2:I$170,MATCH($A41,'[1]Component wise inventories'!$A$2:$A$170,0))</f>
        <v>470</v>
      </c>
      <c r="F41" s="27">
        <f t="shared" ref="F41" si="29">E41</f>
        <v>470</v>
      </c>
      <c r="G41" s="27" t="str">
        <f>INDEX('[1]Component wise inventories'!J$2:J$170,MATCH($A41,'[1]Component wise inventories'!$A$2:$A$170,0))</f>
        <v xml:space="preserve">kg </v>
      </c>
      <c r="H41" s="27">
        <f>INDEX('[1]Component wise inventories'!K$2:K$170,MATCH($A41,'[1]Component wise inventories'!$A$2:$A$170,0))</f>
        <v>0.44600000000000001</v>
      </c>
      <c r="I41" s="27">
        <f>B41*F41*H41*B$1/C41/B$1</f>
        <v>0.55898666666666663</v>
      </c>
      <c r="J41" s="27">
        <f t="shared" ref="J41" si="30">F41*B41*B$5*B$1/C41/1000</f>
        <v>23.545120000000004</v>
      </c>
      <c r="K41" s="59">
        <v>0.08</v>
      </c>
    </row>
    <row r="42" spans="1:11" x14ac:dyDescent="0.25">
      <c r="A42" s="60" t="s">
        <v>249</v>
      </c>
      <c r="B42" s="2">
        <v>0.08</v>
      </c>
      <c r="C42" s="27">
        <f>INDEX('[1]Component wise inventories'!B$2:B$170,MATCH($A42,'[1]Component wise inventories'!$A$2:$A$170,0))</f>
        <v>30</v>
      </c>
      <c r="D42" s="27" t="str">
        <f>INDEX('[1]Component wise inventories'!H$2:H$170,MATCH($A42,'[1]Component wise inventories'!$A$2:$A$170,0))</f>
        <v>rockwool</v>
      </c>
      <c r="E42" s="27" t="str">
        <f>INDEX('[1]Component wise inventories'!I$2:I$170,MATCH($A42,'[1]Component wise inventories'!$A$2:$A$170,0))</f>
        <v xml:space="preserve">32-160 </v>
      </c>
      <c r="F42" s="27">
        <v>60</v>
      </c>
      <c r="G42" s="27" t="str">
        <f>INDEX('[1]Component wise inventories'!J$2:J$170,MATCH($A42,'[1]Component wise inventories'!$A$2:$A$170,0))</f>
        <v xml:space="preserve">kg </v>
      </c>
      <c r="H42" s="27">
        <f>INDEX('[1]Component wise inventories'!K$2:K$170,MATCH($A42,'[1]Component wise inventories'!$A$2:$A$170,0))</f>
        <v>1.1299999999999999</v>
      </c>
      <c r="I42" s="27">
        <f>B42*F42*H42*B$1/C42/B$1*K42</f>
        <v>0.16633599999999998</v>
      </c>
      <c r="J42" s="27">
        <f>F42*B42*B$5*B$1/C42/1000</f>
        <v>3.0057600000000004</v>
      </c>
      <c r="K42" s="59">
        <v>0.92</v>
      </c>
    </row>
    <row r="43" spans="1:11" x14ac:dyDescent="0.25">
      <c r="A43" s="70" t="s">
        <v>244</v>
      </c>
      <c r="B43" s="26">
        <v>0.02</v>
      </c>
      <c r="C43" s="27">
        <f>INDEX('[1]Component wise inventories'!B$2:B$170,MATCH($A43,'[1]Component wise inventories'!$A$2:$A$170,0))</f>
        <v>30</v>
      </c>
      <c r="D43" s="27" t="str">
        <f>INDEX('[1]Component wise inventories'!H$2:H$170,MATCH($A43,'[1]Component wise inventories'!$A$2:$A$170,0))</f>
        <v>Solid wood spruce / fir / larch, air dried, planed</v>
      </c>
      <c r="E43" s="27">
        <f>INDEX('[1]Component wise inventories'!I$2:I$170,MATCH($A43,'[1]Component wise inventories'!$A$2:$A$170,0))</f>
        <v>485</v>
      </c>
      <c r="F43" s="27">
        <f>E43</f>
        <v>485</v>
      </c>
      <c r="G43" s="27" t="str">
        <f>INDEX('[1]Component wise inventories'!J$2:J$170,MATCH($A43,'[1]Component wise inventories'!$A$2:$A$170,0))</f>
        <v xml:space="preserve">kg </v>
      </c>
      <c r="H43" s="27">
        <f>INDEX('[1]Component wise inventories'!K$2:K$170,MATCH($A43,'[1]Component wise inventories'!$A$2:$A$170,0))</f>
        <v>0.125</v>
      </c>
      <c r="I43" s="27">
        <f t="shared" ref="I43" si="31">B43*F43*H43*B$1/C43/B$1</f>
        <v>4.041666666666667E-2</v>
      </c>
      <c r="J43" s="27">
        <f>F43*B43*B$5*B$1/C43/1000</f>
        <v>6.0741400000000016</v>
      </c>
    </row>
    <row r="44" spans="1:11" x14ac:dyDescent="0.25">
      <c r="I44" s="68">
        <f>SUM(I36:I43)</f>
        <v>1.7296293333333337</v>
      </c>
    </row>
    <row r="45" spans="1:11" x14ac:dyDescent="0.25">
      <c r="A45" s="11" t="s">
        <v>238</v>
      </c>
      <c r="B45" s="11" t="s">
        <v>41</v>
      </c>
    </row>
    <row r="46" spans="1:11" x14ac:dyDescent="0.25">
      <c r="A46" s="2" t="s">
        <v>13</v>
      </c>
      <c r="B46" s="14">
        <v>263.89999999999998</v>
      </c>
    </row>
    <row r="47" spans="1:11" x14ac:dyDescent="0.25">
      <c r="A47" s="2" t="s">
        <v>242</v>
      </c>
      <c r="B47" s="2">
        <v>1.6E-2</v>
      </c>
      <c r="C47" s="27">
        <f>INDEX('[1]Component wise inventories'!B$2:B$170,MATCH($A47,'[1]Component wise inventories'!$A$2:$A$170,0))</f>
        <v>30</v>
      </c>
      <c r="D47" s="27" t="str">
        <f>INDEX('[1]Component wise inventories'!H$2:H$170,MATCH($A47,'[1]Component wise inventories'!$A$2:$A$170,0))</f>
        <v>Medium density fibreboard (MDF), UF bonded</v>
      </c>
      <c r="E47" s="27">
        <f>INDEX('[1]Component wise inventories'!I$2:I$170,MATCH($A47,'[1]Component wise inventories'!$A$2:$A$170,0))</f>
        <v>685</v>
      </c>
      <c r="F47" s="27">
        <f t="shared" ref="F47" si="32">E47</f>
        <v>685</v>
      </c>
      <c r="G47" s="27" t="str">
        <f>INDEX('[1]Component wise inventories'!J$2:J$170,MATCH($A47,'[1]Component wise inventories'!$A$2:$A$170,0))</f>
        <v xml:space="preserve">kg </v>
      </c>
      <c r="H47" s="27">
        <f>INDEX('[1]Component wise inventories'!K$2:K$170,MATCH($A47,'[1]Component wise inventories'!$A$2:$A$170,0))</f>
        <v>1.04</v>
      </c>
      <c r="I47" s="27">
        <f>B47*F47*H47*B$1/C47/B$1</f>
        <v>0.37994666666666671</v>
      </c>
      <c r="J47" s="27">
        <f t="shared" ref="J47" si="33">F47*B47*B$5*B$1/C47/1000</f>
        <v>6.8631520000000013</v>
      </c>
    </row>
    <row r="48" spans="1:11" x14ac:dyDescent="0.25">
      <c r="A48" s="2" t="s">
        <v>130</v>
      </c>
      <c r="B48" s="2">
        <v>1.4999999999999999E-2</v>
      </c>
      <c r="C48" s="27">
        <f>INDEX('[1]Component wise inventories'!B$2:B$170,MATCH($A48,'[1]Component wise inventories'!$A$2:$A$170,0))</f>
        <v>60</v>
      </c>
      <c r="D48" s="27" t="str">
        <f>INDEX('[1]Component wise inventories'!H$2:H$170,MATCH($A48,'[1]Component wise inventories'!$A$2:$A$170,0))</f>
        <v>gypsum fiber board</v>
      </c>
      <c r="E48" s="27">
        <f>INDEX('[1]Component wise inventories'!I$2:I$170,MATCH($A48,'[1]Component wise inventories'!$A$2:$A$170,0))</f>
        <v>1200</v>
      </c>
      <c r="F48" s="27">
        <f>E48</f>
        <v>1200</v>
      </c>
      <c r="G48" s="27" t="str">
        <f>INDEX('[1]Component wise inventories'!J$2:J$170,MATCH($A48,'[1]Component wise inventories'!$A$2:$A$170,0))</f>
        <v xml:space="preserve">kg </v>
      </c>
      <c r="H48" s="27">
        <f>INDEX('[1]Component wise inventories'!K$2:K$170,MATCH($A48,'[1]Component wise inventories'!$A$2:$A$170,0))</f>
        <v>0.53700000000000003</v>
      </c>
      <c r="I48" s="27">
        <f t="shared" ref="I48" si="34">B48*F48*H48*B$1/C48/B$1</f>
        <v>0.16109999999999999</v>
      </c>
      <c r="J48" s="27">
        <f>F48*B48*B$5*B$1/C48/1000</f>
        <v>5.6358000000000006</v>
      </c>
    </row>
    <row r="49" spans="1:11" x14ac:dyDescent="0.25">
      <c r="A49" s="2" t="s">
        <v>245</v>
      </c>
      <c r="B49" s="2">
        <v>1.6E-2</v>
      </c>
      <c r="C49" s="27">
        <f>INDEX('[1]Component wise inventories'!B$2:B$170,MATCH($A49,'[1]Component wise inventories'!$A$2:$A$170,0))</f>
        <v>60</v>
      </c>
      <c r="D49" s="27" t="str">
        <f>INDEX('[1]Component wise inventories'!H$2:H$170,MATCH($A49,'[1]Component wise inventories'!$A$2:$A$170,0))</f>
        <v>Medium density fibreboard (MDF), UF bonded</v>
      </c>
      <c r="E49" s="27">
        <f>INDEX('[1]Component wise inventories'!I$2:I$170,MATCH($A49,'[1]Component wise inventories'!$A$2:$A$170,0))</f>
        <v>685</v>
      </c>
      <c r="F49" s="27">
        <f t="shared" ref="F49" si="35">E49</f>
        <v>685</v>
      </c>
      <c r="G49" s="27" t="str">
        <f>INDEX('[1]Component wise inventories'!J$2:J$170,MATCH($A49,'[1]Component wise inventories'!$A$2:$A$170,0))</f>
        <v xml:space="preserve">kg </v>
      </c>
      <c r="H49" s="27">
        <f>INDEX('[1]Component wise inventories'!K$2:K$170,MATCH($A49,'[1]Component wise inventories'!$A$2:$A$170,0))</f>
        <v>1.04</v>
      </c>
      <c r="I49" s="27">
        <f>B49*F49*H49*B$1/C49/B$1</f>
        <v>0.18997333333333336</v>
      </c>
      <c r="J49" s="27">
        <f t="shared" ref="J49" si="36">F49*B49*B$5*B$1/C49/1000</f>
        <v>3.4315760000000006</v>
      </c>
    </row>
    <row r="50" spans="1:11" x14ac:dyDescent="0.25">
      <c r="A50" s="2" t="s">
        <v>244</v>
      </c>
      <c r="B50" s="2">
        <v>0.02</v>
      </c>
      <c r="C50" s="27">
        <f>INDEX('[1]Component wise inventories'!B$2:B$170,MATCH($A50,'[1]Component wise inventories'!$A$2:$A$170,0))</f>
        <v>30</v>
      </c>
      <c r="D50" s="27" t="str">
        <f>INDEX('[1]Component wise inventories'!H$2:H$170,MATCH($A50,'[1]Component wise inventories'!$A$2:$A$170,0))</f>
        <v>Solid wood spruce / fir / larch, air dried, planed</v>
      </c>
      <c r="E50" s="27">
        <f>INDEX('[1]Component wise inventories'!I$2:I$170,MATCH($A50,'[1]Component wise inventories'!$A$2:$A$170,0))</f>
        <v>485</v>
      </c>
      <c r="F50" s="27">
        <f>E50</f>
        <v>485</v>
      </c>
      <c r="G50" s="27" t="str">
        <f>INDEX('[1]Component wise inventories'!J$2:J$170,MATCH($A50,'[1]Component wise inventories'!$A$2:$A$170,0))</f>
        <v xml:space="preserve">kg </v>
      </c>
      <c r="H50" s="27">
        <f>INDEX('[1]Component wise inventories'!K$2:K$170,MATCH($A50,'[1]Component wise inventories'!$A$2:$A$170,0))</f>
        <v>0.125</v>
      </c>
      <c r="I50" s="27">
        <f t="shared" ref="I50" si="37">B50*F50*H50*B$1/C50/B$1</f>
        <v>4.041666666666667E-2</v>
      </c>
      <c r="J50" s="27">
        <f>F50*B50*B$5*B$1/C50/1000</f>
        <v>6.0741400000000016</v>
      </c>
    </row>
    <row r="51" spans="1:11" x14ac:dyDescent="0.25">
      <c r="A51" s="2" t="s">
        <v>243</v>
      </c>
      <c r="B51" s="2">
        <v>0.14000000000000001</v>
      </c>
      <c r="C51" s="27">
        <f>INDEX('[1]Component wise inventories'!B$2:B$170,MATCH($A51,'[1]Component wise inventories'!$A$2:$A$170,0))</f>
        <v>30</v>
      </c>
      <c r="D51" s="27" t="str">
        <f>INDEX('[1]Component wise inventories'!H$2:H$170,MATCH($A51,'[1]Component wise inventories'!$A$2:$A$170,0))</f>
        <v>Glued laminated timber, UF bonded, dry area</v>
      </c>
      <c r="E51" s="27">
        <f>INDEX('[1]Component wise inventories'!I$2:I$170,MATCH($A51,'[1]Component wise inventories'!$A$2:$A$170,0))</f>
        <v>470</v>
      </c>
      <c r="F51" s="27">
        <f t="shared" ref="F51" si="38">E51</f>
        <v>470</v>
      </c>
      <c r="G51" s="27" t="str">
        <f>INDEX('[1]Component wise inventories'!J$2:J$170,MATCH($A51,'[1]Component wise inventories'!$A$2:$A$170,0))</f>
        <v xml:space="preserve">kg </v>
      </c>
      <c r="H51" s="27">
        <f>INDEX('[1]Component wise inventories'!K$2:K$170,MATCH($A51,'[1]Component wise inventories'!$A$2:$A$170,0))</f>
        <v>0.44600000000000001</v>
      </c>
      <c r="I51" s="27">
        <f>B51*F51*H51*B$1/C51/B$1*K51</f>
        <v>7.8258133333333341E-2</v>
      </c>
      <c r="J51" s="27">
        <f t="shared" ref="J51" si="39">F51*B51*B$5*B$1/C51/1000</f>
        <v>41.203960000000016</v>
      </c>
      <c r="K51" s="59">
        <v>0.08</v>
      </c>
    </row>
    <row r="52" spans="1:11" x14ac:dyDescent="0.25">
      <c r="A52" s="60" t="s">
        <v>249</v>
      </c>
      <c r="B52" s="2">
        <v>0.08</v>
      </c>
      <c r="C52" s="27">
        <f>INDEX('[1]Component wise inventories'!B$2:B$170,MATCH($A52,'[1]Component wise inventories'!$A$2:$A$170,0))</f>
        <v>30</v>
      </c>
      <c r="D52" s="27" t="str">
        <f>INDEX('[1]Component wise inventories'!H$2:H$170,MATCH($A52,'[1]Component wise inventories'!$A$2:$A$170,0))</f>
        <v>rockwool</v>
      </c>
      <c r="E52" s="27" t="str">
        <f>INDEX('[1]Component wise inventories'!I$2:I$170,MATCH($A52,'[1]Component wise inventories'!$A$2:$A$170,0))</f>
        <v xml:space="preserve">32-160 </v>
      </c>
      <c r="F52" s="27">
        <v>60</v>
      </c>
      <c r="G52" s="27" t="str">
        <f>INDEX('[1]Component wise inventories'!J$2:J$170,MATCH($A52,'[1]Component wise inventories'!$A$2:$A$170,0))</f>
        <v xml:space="preserve">kg </v>
      </c>
      <c r="H52" s="27">
        <f>INDEX('[1]Component wise inventories'!K$2:K$170,MATCH($A52,'[1]Component wise inventories'!$A$2:$A$170,0))</f>
        <v>1.1299999999999999</v>
      </c>
      <c r="I52" s="27">
        <f>B52*F52*H52*B$1/C52/B$1*K52</f>
        <v>0.16633599999999998</v>
      </c>
      <c r="J52" s="27">
        <f>F52*B52*B$5*B$1/C52/1000</f>
        <v>3.0057600000000004</v>
      </c>
      <c r="K52" s="59">
        <v>0.92</v>
      </c>
    </row>
    <row r="53" spans="1:11" x14ac:dyDescent="0.25">
      <c r="A53" s="69" t="s">
        <v>140</v>
      </c>
      <c r="B53" s="2">
        <v>0.28000000000000003</v>
      </c>
      <c r="C53" s="27">
        <f>INDEX('[1]Component wise inventories'!B$2:B$170,MATCH($A53,'[1]Component wise inventories'!$A$2:$A$170,0))</f>
        <v>30</v>
      </c>
      <c r="D53" s="27" t="str">
        <f>INDEX('[1]Component wise inventories'!H$2:H$170,MATCH($A53,'[1]Component wise inventories'!$A$2:$A$170,0))</f>
        <v>Glued laminated timber, UF bonded, dry area</v>
      </c>
      <c r="E53" s="27">
        <f>INDEX('[1]Component wise inventories'!I$2:I$170,MATCH($A53,'[1]Component wise inventories'!$A$2:$A$170,0))</f>
        <v>470</v>
      </c>
      <c r="F53" s="27">
        <f>E53</f>
        <v>470</v>
      </c>
      <c r="G53" s="27" t="str">
        <f>INDEX('[1]Component wise inventories'!J$2:J$170,MATCH($A53,'[1]Component wise inventories'!$A$2:$A$170,0))</f>
        <v xml:space="preserve">kg </v>
      </c>
      <c r="H53" s="27">
        <f>INDEX('[1]Component wise inventories'!K$2:K$170,MATCH($A53,'[1]Component wise inventories'!$A$2:$A$170,0))</f>
        <v>0.44600000000000001</v>
      </c>
      <c r="I53" s="27">
        <f>B53*F53*H53*B$1/C53/B$1*K53</f>
        <v>0.19564533333333337</v>
      </c>
      <c r="J53" s="27">
        <f>F53*B53*B$5*B$1/C53/1000</f>
        <v>82.407920000000033</v>
      </c>
      <c r="K53" s="59">
        <v>0.1</v>
      </c>
    </row>
    <row r="54" spans="1:11" x14ac:dyDescent="0.25">
      <c r="A54" s="60" t="s">
        <v>266</v>
      </c>
      <c r="B54" s="2">
        <v>0.3</v>
      </c>
      <c r="C54" s="27">
        <f>INDEX('[1]Component wise inventories'!B$2:B$170,MATCH($A54,'[1]Component wise inventories'!$A$2:$A$170,0))</f>
        <v>60</v>
      </c>
      <c r="D54" s="27" t="str">
        <f>INDEX('[1]Component wise inventories'!H$2:H$170,MATCH($A54,'[1]Component wise inventories'!$A$2:$A$170,0))</f>
        <v>cellulose fibers</v>
      </c>
      <c r="E54" s="27" t="str">
        <f>INDEX('[1]Component wise inventories'!I$2:I$170,MATCH($A54,'[1]Component wise inventories'!$A$2:$A$170,0))</f>
        <v xml:space="preserve">35-60 </v>
      </c>
      <c r="F54" s="27">
        <v>50</v>
      </c>
      <c r="G54" s="27" t="str">
        <f>INDEX('[1]Component wise inventories'!J$2:J$170,MATCH($A54,'[1]Component wise inventories'!$A$2:$A$170,0))</f>
        <v xml:space="preserve">kg </v>
      </c>
      <c r="H54" s="27">
        <f>INDEX('[1]Component wise inventories'!K$2:K$170,MATCH($A54,'[1]Component wise inventories'!$A$2:$A$170,0))</f>
        <v>0.25700000000000001</v>
      </c>
      <c r="I54" s="27">
        <f>B54*F54*H54*B$1/C54/B$1*K54</f>
        <v>5.7825000000000001E-2</v>
      </c>
      <c r="J54" s="27">
        <f>F54*B54*B$5*B$1/C54/1000</f>
        <v>4.6965000000000003</v>
      </c>
      <c r="K54" s="59">
        <v>0.9</v>
      </c>
    </row>
    <row r="55" spans="1:11" x14ac:dyDescent="0.25">
      <c r="I55" s="68">
        <f>SUM(I45:I53)</f>
        <v>1.2116761333333335</v>
      </c>
    </row>
    <row r="56" spans="1:11" x14ac:dyDescent="0.25">
      <c r="A56" s="11" t="s">
        <v>238</v>
      </c>
      <c r="B56" s="11" t="s">
        <v>46</v>
      </c>
    </row>
    <row r="57" spans="1:11" x14ac:dyDescent="0.25">
      <c r="A57" s="2" t="s">
        <v>13</v>
      </c>
      <c r="B57" s="14">
        <v>204.1</v>
      </c>
    </row>
    <row r="58" spans="1:11" x14ac:dyDescent="0.25">
      <c r="A58" s="2" t="s">
        <v>142</v>
      </c>
      <c r="B58" s="2">
        <v>0.2</v>
      </c>
      <c r="C58" s="27">
        <f>INDEX('[1]Component wise inventories'!B$2:B$170,MATCH($A58,'[1]Component wise inventories'!$A$2:$A$170,0))</f>
        <v>60</v>
      </c>
      <c r="D58" s="27" t="str">
        <f>INDEX('[1]Component wise inventories'!H$2:H$170,MATCH($A58,'[1]Component wise inventories'!$A$2:$A$170,0))</f>
        <v>civil engineering concrete (without reinforcement)</v>
      </c>
      <c r="E58" s="27">
        <f>INDEX('[1]Component wise inventories'!I$2:I$170,MATCH($A58,'[1]Component wise inventories'!$A$2:$A$170,0))</f>
        <v>2350</v>
      </c>
      <c r="F58" s="27">
        <f t="shared" ref="F58" si="40">E58</f>
        <v>2350</v>
      </c>
      <c r="G58" s="27" t="str">
        <f>INDEX('[1]Component wise inventories'!J$2:J$170,MATCH($A58,'[1]Component wise inventories'!$A$2:$A$170,0))</f>
        <v xml:space="preserve">kg </v>
      </c>
      <c r="H58" s="27">
        <f>INDEX('[1]Component wise inventories'!K$2:K$170,MATCH($A58,'[1]Component wise inventories'!$A$2:$A$170,0))</f>
        <v>1.4E-2</v>
      </c>
      <c r="I58" s="27">
        <f>B58*F58*H58*B$1/C58/B$1</f>
        <v>0.10966666666666666</v>
      </c>
      <c r="J58" s="27">
        <f t="shared" ref="J58" si="41">F58*B58*B$5*B$1/C58/1000</f>
        <v>147.15700000000001</v>
      </c>
    </row>
    <row r="59" spans="1:11" x14ac:dyDescent="0.25">
      <c r="A59" s="2" t="s">
        <v>47</v>
      </c>
      <c r="B59" s="2">
        <v>0.16</v>
      </c>
      <c r="C59" s="27">
        <f>INDEX('[1]Component wise inventories'!B$2:B$170,MATCH($A59,'[1]Component wise inventories'!$A$2:$A$170,0))</f>
        <v>30</v>
      </c>
      <c r="D59" s="27" t="str">
        <f>INDEX('[1]Component wise inventories'!H$2:H$170,MATCH($A59,'[1]Component wise inventories'!$A$2:$A$170,0))</f>
        <v>Polystyrene extruded (XPS)</v>
      </c>
      <c r="E59" s="27">
        <f>INDEX('[1]Component wise inventories'!I$2:I$170,MATCH($A59,'[1]Component wise inventories'!$A$2:$A$170,0))</f>
        <v>30</v>
      </c>
      <c r="F59" s="27">
        <f>E59</f>
        <v>30</v>
      </c>
      <c r="G59" s="27" t="str">
        <f>INDEX('[1]Component wise inventories'!J$2:J$170,MATCH($A59,'[1]Component wise inventories'!$A$2:$A$170,0))</f>
        <v xml:space="preserve">kg </v>
      </c>
      <c r="H59" s="27">
        <f>INDEX('[1]Component wise inventories'!K$2:K$170,MATCH($A59,'[1]Component wise inventories'!$A$2:$A$170,0))</f>
        <v>14.5</v>
      </c>
      <c r="I59" s="27">
        <f t="shared" ref="I59" si="42">B59*F59*H59*B$1/C59/B$1</f>
        <v>2.3199999999999998</v>
      </c>
      <c r="J59" s="27">
        <f>F59*B59*B$5*B$1/C59/1000</f>
        <v>3.0057600000000004</v>
      </c>
    </row>
    <row r="60" spans="1:11" x14ac:dyDescent="0.25">
      <c r="A60" s="2" t="s">
        <v>131</v>
      </c>
      <c r="B60" s="2">
        <v>0.02</v>
      </c>
      <c r="C60" s="27">
        <f>INDEX('[1]Component wise inventories'!B$2:B$170,MATCH($A60,'[1]Component wise inventories'!$A$2:$A$170,0))</f>
        <v>60</v>
      </c>
      <c r="D60" s="27" t="str">
        <f>INDEX('[1]Component wise inventories'!H$2:H$170,MATCH($A60,'[1]Component wise inventories'!$A$2:$A$170,0))</f>
        <v>Lime-cement/cement-lime plaster</v>
      </c>
      <c r="E60" s="27">
        <f>INDEX('[1]Component wise inventories'!I$2:I$170,MATCH($A60,'[1]Component wise inventories'!$A$2:$A$170,0))</f>
        <v>1550</v>
      </c>
      <c r="F60" s="27">
        <f>E60</f>
        <v>1550</v>
      </c>
      <c r="G60" s="27" t="str">
        <f>INDEX('[1]Component wise inventories'!J$2:J$170,MATCH($A60,'[1]Component wise inventories'!$A$2:$A$170,0))</f>
        <v xml:space="preserve">kg </v>
      </c>
      <c r="H60" s="27">
        <f>INDEX('[1]Component wise inventories'!K$2:K$170,MATCH($A60,'[1]Component wise inventories'!$A$2:$A$170,0))</f>
        <v>0.247</v>
      </c>
      <c r="I60" s="27">
        <f t="shared" ref="I60" si="43">B60*F60*H60*B$1/C60/B$1</f>
        <v>0.12761666666666666</v>
      </c>
      <c r="J60" s="27">
        <f>F60*B60*B$5*B$1/C60/1000</f>
        <v>9.7061000000000011</v>
      </c>
    </row>
    <row r="61" spans="1:11" x14ac:dyDescent="0.25">
      <c r="I61" s="68">
        <f>SUM(I58:I60)</f>
        <v>2.5572833333333329</v>
      </c>
    </row>
    <row r="62" spans="1:11" x14ac:dyDescent="0.25">
      <c r="A62" s="11" t="s">
        <v>238</v>
      </c>
      <c r="B62" s="11" t="s">
        <v>48</v>
      </c>
    </row>
    <row r="63" spans="1:11" x14ac:dyDescent="0.25">
      <c r="A63" s="2" t="s">
        <v>13</v>
      </c>
      <c r="B63" s="14">
        <v>1875.9</v>
      </c>
    </row>
    <row r="64" spans="1:11" x14ac:dyDescent="0.25">
      <c r="A64" s="2" t="s">
        <v>174</v>
      </c>
      <c r="B64" s="18">
        <v>0.05</v>
      </c>
      <c r="C64" s="27">
        <f>INDEX('[1]Component wise inventories'!B$2:B$170,MATCH($A64,'[1]Component wise inventories'!$A$2:$A$170,0))</f>
        <v>30</v>
      </c>
      <c r="D64" s="27" t="str">
        <f>INDEX('[1]Component wise inventories'!H$2:H$170,MATCH($A64,'[1]Component wise inventories'!$A$2:$A$170,0))</f>
        <v>gypsum-lime plaster</v>
      </c>
      <c r="E64" s="27">
        <f>INDEX('[1]Component wise inventories'!I$2:I$170,MATCH($A64,'[1]Component wise inventories'!$A$2:$A$170,0))</f>
        <v>925</v>
      </c>
      <c r="F64" s="27">
        <f t="shared" ref="F64" si="44">E64</f>
        <v>925</v>
      </c>
      <c r="G64" s="27" t="str">
        <f>INDEX('[1]Component wise inventories'!J$2:J$170,MATCH($A64,'[1]Component wise inventories'!$A$2:$A$170,0))</f>
        <v xml:space="preserve">kg </v>
      </c>
      <c r="H64" s="27">
        <f>INDEX('[1]Component wise inventories'!K$2:K$170,MATCH($A64,'[1]Component wise inventories'!$A$2:$A$170,0))</f>
        <v>0.155</v>
      </c>
      <c r="I64" s="27">
        <f>B64*F64*H64*B$1/C64/B$1</f>
        <v>0.23895833333333333</v>
      </c>
      <c r="J64" s="27">
        <f t="shared" ref="J64" si="45">F64*B64*B$5*B$1/C64/1000</f>
        <v>28.961750000000002</v>
      </c>
    </row>
    <row r="65" spans="1:10" x14ac:dyDescent="0.25">
      <c r="A65" s="2" t="s">
        <v>246</v>
      </c>
      <c r="B65" s="18">
        <v>0.05</v>
      </c>
      <c r="C65" s="27">
        <f>INDEX('[1]Component wise inventories'!B$2:B$170,MATCH($A65,'[1]Component wise inventories'!$A$2:$A$170,0))</f>
        <v>60</v>
      </c>
      <c r="D65" s="27" t="str">
        <f>INDEX('[1]Component wise inventories'!H$2:H$170,MATCH($A65,'[1]Component wise inventories'!$A$2:$A$170,0))</f>
        <v>rockwool</v>
      </c>
      <c r="E65" s="27" t="str">
        <f>INDEX('[1]Component wise inventories'!I$2:I$170,MATCH($A65,'[1]Component wise inventories'!$A$2:$A$170,0))</f>
        <v xml:space="preserve">32-160 </v>
      </c>
      <c r="F65" s="61">
        <v>60</v>
      </c>
      <c r="G65" s="27" t="str">
        <f>INDEX('[1]Component wise inventories'!J$2:J$170,MATCH($A65,'[1]Component wise inventories'!$A$2:$A$170,0))</f>
        <v xml:space="preserve">kg </v>
      </c>
      <c r="H65" s="27">
        <f>INDEX('[1]Component wise inventories'!K$2:K$170,MATCH($A65,'[1]Component wise inventories'!$A$2:$A$170,0))</f>
        <v>1.1299999999999999</v>
      </c>
      <c r="I65" s="27">
        <f t="shared" ref="I65" si="46">B65*F65*H65*B$1/C65/B$1</f>
        <v>5.6499999999999995E-2</v>
      </c>
      <c r="J65" s="27">
        <f>F65*B65*B$5*B$1/C65/1000</f>
        <v>0.93930000000000002</v>
      </c>
    </row>
    <row r="66" spans="1:10" x14ac:dyDescent="0.25">
      <c r="I66" s="68">
        <f>SUM(I64:I65)</f>
        <v>0.29545833333333332</v>
      </c>
    </row>
    <row r="67" spans="1:10" x14ac:dyDescent="0.25">
      <c r="A67" s="11" t="s">
        <v>238</v>
      </c>
      <c r="B67" s="11" t="s">
        <v>49</v>
      </c>
    </row>
    <row r="68" spans="1:10" x14ac:dyDescent="0.25">
      <c r="A68" s="2" t="s">
        <v>13</v>
      </c>
      <c r="B68" s="14">
        <v>400.3</v>
      </c>
    </row>
    <row r="69" spans="1:10" x14ac:dyDescent="0.25">
      <c r="A69" s="2" t="s">
        <v>220</v>
      </c>
      <c r="B69" s="2">
        <v>0.03</v>
      </c>
      <c r="C69" s="27">
        <f>INDEX('[1]Component wise inventories'!B$2:B$170,MATCH($A69,'[1]Component wise inventories'!$A$2:$A$170,0))</f>
        <v>0</v>
      </c>
      <c r="D69" s="27">
        <f>INDEX('[1]Component wise inventories'!H$2:H$170,MATCH($A69,'[1]Component wise inventories'!$A$2:$A$170,0))</f>
        <v>0</v>
      </c>
      <c r="E69" s="27">
        <f>INDEX('[1]Component wise inventories'!I$2:I$170,MATCH($A69,'[1]Component wise inventories'!$A$2:$A$170,0))</f>
        <v>0</v>
      </c>
      <c r="F69" s="27">
        <f t="shared" ref="F69" si="47">E69</f>
        <v>0</v>
      </c>
      <c r="G69" s="27">
        <f>INDEX('[1]Component wise inventories'!J$2:J$170,MATCH($A69,'[1]Component wise inventories'!$A$2:$A$170,0))</f>
        <v>0</v>
      </c>
      <c r="H69" s="27">
        <f>INDEX('[1]Component wise inventories'!K$2:K$170,MATCH($A69,'[1]Component wise inventories'!$A$2:$A$170,0))</f>
        <v>0</v>
      </c>
      <c r="I69" s="61">
        <v>0</v>
      </c>
      <c r="J69" s="61">
        <v>0</v>
      </c>
    </row>
    <row r="70" spans="1:10" x14ac:dyDescent="0.25">
      <c r="A70" s="2" t="s">
        <v>130</v>
      </c>
      <c r="B70" s="2">
        <v>0.03</v>
      </c>
      <c r="C70" s="27">
        <f>INDEX('[1]Component wise inventories'!B$2:B$170,MATCH($A70,'[1]Component wise inventories'!$A$2:$A$170,0))</f>
        <v>60</v>
      </c>
      <c r="D70" s="27" t="str">
        <f>INDEX('[1]Component wise inventories'!H$2:H$170,MATCH($A70,'[1]Component wise inventories'!$A$2:$A$170,0))</f>
        <v>gypsum fiber board</v>
      </c>
      <c r="E70" s="27">
        <f>INDEX('[1]Component wise inventories'!I$2:I$170,MATCH($A70,'[1]Component wise inventories'!$A$2:$A$170,0))</f>
        <v>1200</v>
      </c>
      <c r="F70" s="27">
        <f>E70</f>
        <v>1200</v>
      </c>
      <c r="G70" s="27" t="str">
        <f>INDEX('[1]Component wise inventories'!J$2:J$170,MATCH($A70,'[1]Component wise inventories'!$A$2:$A$170,0))</f>
        <v xml:space="preserve">kg </v>
      </c>
      <c r="H70" s="27">
        <f>INDEX('[1]Component wise inventories'!K$2:K$170,MATCH($A70,'[1]Component wise inventories'!$A$2:$A$170,0))</f>
        <v>0.53700000000000003</v>
      </c>
      <c r="I70" s="27">
        <f t="shared" ref="I70" si="48">B70*F70*H70*B$1/C70/B$1</f>
        <v>0.32219999999999999</v>
      </c>
      <c r="J70" s="27">
        <f>F70*B70*B$5*B$1/C70/1000</f>
        <v>11.271600000000001</v>
      </c>
    </row>
    <row r="71" spans="1:10" x14ac:dyDescent="0.25">
      <c r="A71" s="2" t="s">
        <v>247</v>
      </c>
      <c r="B71" s="2">
        <v>3.2000000000000001E-2</v>
      </c>
      <c r="C71" s="27">
        <f>INDEX('[1]Component wise inventories'!B$2:B$170,MATCH($A71,'[1]Component wise inventories'!$A$2:$A$170,0))</f>
        <v>0</v>
      </c>
      <c r="D71" s="27">
        <f>INDEX('[1]Component wise inventories'!H$2:H$170,MATCH($A71,'[1]Component wise inventories'!$A$2:$A$170,0))</f>
        <v>0</v>
      </c>
      <c r="E71" s="27">
        <f>INDEX('[1]Component wise inventories'!I$2:I$170,MATCH($A71,'[1]Component wise inventories'!$A$2:$A$170,0))</f>
        <v>0</v>
      </c>
      <c r="F71" s="27">
        <f t="shared" ref="F71" si="49">E71</f>
        <v>0</v>
      </c>
      <c r="G71" s="27">
        <f>INDEX('[1]Component wise inventories'!J$2:J$170,MATCH($A71,'[1]Component wise inventories'!$A$2:$A$170,0))</f>
        <v>0</v>
      </c>
      <c r="H71" s="27">
        <f>INDEX('[1]Component wise inventories'!K$2:K$170,MATCH($A71,'[1]Component wise inventories'!$A$2:$A$170,0))</f>
        <v>0</v>
      </c>
      <c r="I71" s="61">
        <v>0</v>
      </c>
      <c r="J71" s="61">
        <v>0</v>
      </c>
    </row>
    <row r="72" spans="1:10" x14ac:dyDescent="0.25">
      <c r="A72" s="69" t="s">
        <v>144</v>
      </c>
      <c r="B72" s="2">
        <v>0.24</v>
      </c>
      <c r="C72" s="27">
        <f>INDEX('[1]Component wise inventories'!B$2:B$170,MATCH($A72,'[1]Component wise inventories'!$A$2:$A$170,0))</f>
        <v>30</v>
      </c>
      <c r="D72" s="27" t="str">
        <f>INDEX('[1]Component wise inventories'!H$2:H$170,MATCH($A72,'[1]Component wise inventories'!$A$2:$A$170,0))</f>
        <v>Glued laminated timber, UF bonded, dry area</v>
      </c>
      <c r="E72" s="27">
        <f>INDEX('[1]Component wise inventories'!I$2:I$170,MATCH($A72,'[1]Component wise inventories'!$A$2:$A$170,0))</f>
        <v>470</v>
      </c>
      <c r="F72" s="27">
        <f>E72</f>
        <v>470</v>
      </c>
      <c r="G72" s="27" t="str">
        <f>INDEX('[1]Component wise inventories'!J$2:J$170,MATCH($A72,'[1]Component wise inventories'!$A$2:$A$170,0))</f>
        <v xml:space="preserve">kg </v>
      </c>
      <c r="H72" s="27">
        <f>INDEX('[1]Component wise inventories'!K$2:K$170,MATCH($A72,'[1]Component wise inventories'!$A$2:$A$170,0))</f>
        <v>0.44600000000000001</v>
      </c>
      <c r="I72" s="27">
        <f t="shared" ref="I72" si="50">B72*F72*H72*B$1/C72/B$1</f>
        <v>1.67696</v>
      </c>
      <c r="J72" s="27">
        <f>F72*B72*B$5*B$1/C72/1000</f>
        <v>70.635360000000006</v>
      </c>
    </row>
    <row r="73" spans="1:10" x14ac:dyDescent="0.25">
      <c r="I73" s="68">
        <f>SUM(I68:I72)</f>
        <v>1.99916</v>
      </c>
    </row>
    <row r="74" spans="1:10" x14ac:dyDescent="0.25">
      <c r="A74" s="11" t="s">
        <v>238</v>
      </c>
      <c r="B74" s="11" t="s">
        <v>50</v>
      </c>
    </row>
    <row r="75" spans="1:10" x14ac:dyDescent="0.25">
      <c r="A75" s="2" t="s">
        <v>13</v>
      </c>
      <c r="B75" s="14">
        <v>1873.6</v>
      </c>
    </row>
    <row r="76" spans="1:10" x14ac:dyDescent="0.25">
      <c r="A76" s="2" t="s">
        <v>142</v>
      </c>
      <c r="B76" s="2">
        <v>0.2</v>
      </c>
      <c r="C76" s="27">
        <f>INDEX('[1]Component wise inventories'!B$2:B$170,MATCH($A76,'[1]Component wise inventories'!$A$2:$A$170,0))</f>
        <v>60</v>
      </c>
      <c r="D76" s="27" t="str">
        <f>INDEX('[1]Component wise inventories'!H$2:H$170,MATCH($A76,'[1]Component wise inventories'!$A$2:$A$170,0))</f>
        <v>civil engineering concrete (without reinforcement)</v>
      </c>
      <c r="E76" s="27">
        <f>INDEX('[1]Component wise inventories'!I$2:I$170,MATCH($A76,'[1]Component wise inventories'!$A$2:$A$170,0))</f>
        <v>2350</v>
      </c>
      <c r="F76" s="27">
        <f t="shared" ref="F76" si="51">E76</f>
        <v>2350</v>
      </c>
      <c r="G76" s="27" t="str">
        <f>INDEX('[1]Component wise inventories'!J$2:J$170,MATCH($A76,'[1]Component wise inventories'!$A$2:$A$170,0))</f>
        <v xml:space="preserve">kg </v>
      </c>
      <c r="H76" s="27">
        <f>INDEX('[1]Component wise inventories'!K$2:K$170,MATCH($A76,'[1]Component wise inventories'!$A$2:$A$170,0))</f>
        <v>1.4E-2</v>
      </c>
      <c r="I76" s="27">
        <f>B76*F76*H76*B$1/C76/B$1</f>
        <v>0.10966666666666666</v>
      </c>
      <c r="J76" s="27">
        <f t="shared" ref="J76" si="52">F76*B76*B$5*B$1/C76/1000</f>
        <v>147.15700000000001</v>
      </c>
    </row>
    <row r="77" spans="1:10" x14ac:dyDescent="0.25">
      <c r="C77" s="27"/>
      <c r="D77" s="27"/>
      <c r="E77" s="27"/>
      <c r="F77" s="27"/>
      <c r="G77" s="27"/>
      <c r="H77" s="27"/>
      <c r="I77" s="68">
        <f>SUM(I76:I76)</f>
        <v>0.10966666666666666</v>
      </c>
      <c r="J77" s="27"/>
    </row>
    <row r="78" spans="1:10" x14ac:dyDescent="0.25">
      <c r="A78" s="11" t="s">
        <v>238</v>
      </c>
      <c r="B78" s="11" t="s">
        <v>52</v>
      </c>
    </row>
    <row r="79" spans="1:10" x14ac:dyDescent="0.25">
      <c r="A79" s="2" t="s">
        <v>13</v>
      </c>
      <c r="B79" s="14">
        <v>62.7</v>
      </c>
    </row>
    <row r="80" spans="1:10" x14ac:dyDescent="0.25">
      <c r="A80" s="2" t="s">
        <v>240</v>
      </c>
      <c r="B80" s="2">
        <v>0.14000000000000001</v>
      </c>
      <c r="C80" s="27">
        <f>INDEX('[1]Component wise inventories'!B$2:B$170,MATCH($A80,'[1]Component wise inventories'!$A$2:$A$170,0))</f>
        <v>60</v>
      </c>
      <c r="D80" s="27" t="str">
        <f>INDEX('[1]Component wise inventories'!H$2:H$170,MATCH($A80,'[1]Component wise inventories'!$A$2:$A$170,0))</f>
        <v>concrete brick</v>
      </c>
      <c r="E80" s="27">
        <f>INDEX('[1]Component wise inventories'!I$2:I$170,MATCH($A80,'[1]Component wise inventories'!$A$2:$A$170,0))</f>
        <v>2300</v>
      </c>
      <c r="F80" s="27">
        <f t="shared" ref="F80:F82" si="53">E80</f>
        <v>2300</v>
      </c>
      <c r="G80" s="27" t="str">
        <f>INDEX('[1]Component wise inventories'!J$2:J$170,MATCH($A80,'[1]Component wise inventories'!$A$2:$A$170,0))</f>
        <v xml:space="preserve">kg </v>
      </c>
      <c r="H80" s="27">
        <f>INDEX('[1]Component wise inventories'!K$2:K$170,MATCH($A80,'[1]Component wise inventories'!$A$2:$A$170,0))</f>
        <v>0.217</v>
      </c>
      <c r="I80" s="27">
        <f>B80*F80*H80*B$1/C80/B$1</f>
        <v>1.1645666666666667</v>
      </c>
      <c r="J80" s="27">
        <f t="shared" ref="J80" si="54">F80*B80*B$5*B$1/C80/1000</f>
        <v>100.81820000000003</v>
      </c>
    </row>
    <row r="81" spans="1:11" x14ac:dyDescent="0.25">
      <c r="A81" s="2" t="s">
        <v>241</v>
      </c>
      <c r="B81" s="2">
        <v>0.14000000000000001</v>
      </c>
      <c r="C81" s="27">
        <f>INDEX('[1]Component wise inventories'!B$2:B$170,MATCH($A81,'[1]Component wise inventories'!$A$2:$A$170,0))</f>
        <v>60</v>
      </c>
      <c r="D81" s="27" t="str">
        <f>INDEX('[1]Component wise inventories'!H$2:H$170,MATCH($A81,'[1]Component wise inventories'!$A$2:$A$170,0))</f>
        <v>Glued laminated timber, UF bonded, dry area</v>
      </c>
      <c r="E81" s="27">
        <f>INDEX('[1]Component wise inventories'!I$2:I$170,MATCH($A81,'[1]Component wise inventories'!$A$2:$A$170,0))</f>
        <v>470</v>
      </c>
      <c r="F81" s="27">
        <f>E81</f>
        <v>470</v>
      </c>
      <c r="G81" s="27" t="str">
        <f>INDEX('[1]Component wise inventories'!J$2:J$170,MATCH($A81,'[1]Component wise inventories'!$A$2:$A$170,0))</f>
        <v xml:space="preserve">kg </v>
      </c>
      <c r="H81" s="27">
        <f>INDEX('[1]Component wise inventories'!K$2:K$170,MATCH($A81,'[1]Component wise inventories'!$A$2:$A$170,0))</f>
        <v>0.44600000000000001</v>
      </c>
      <c r="I81" s="27">
        <f t="shared" ref="I81" si="55">B81*F81*H81*B$1/C81/B$1</f>
        <v>0.4891133333333334</v>
      </c>
      <c r="J81" s="27">
        <f>F81*B81*B$5*B$1/C81/1000</f>
        <v>20.601980000000008</v>
      </c>
    </row>
    <row r="82" spans="1:11" x14ac:dyDescent="0.25">
      <c r="A82" s="2" t="s">
        <v>25</v>
      </c>
      <c r="B82" s="2">
        <v>0.1</v>
      </c>
      <c r="C82" s="27">
        <f>INDEX('[1]Component wise inventories'!B$2:B$170,MATCH($A82,'[1]Component wise inventories'!$A$2:$A$170,0))</f>
        <v>30</v>
      </c>
      <c r="D82" s="27" t="str">
        <f>INDEX('[1]Component wise inventories'!H$2:H$170,MATCH($A82,'[1]Component wise inventories'!$A$2:$A$170,0))</f>
        <v>Expanded polystyrene (EPS)</v>
      </c>
      <c r="E82" s="27">
        <f>INDEX('[1]Component wise inventories'!I$2:I$170,MATCH($A82,'[1]Component wise inventories'!$A$2:$A$170,0))</f>
        <v>30</v>
      </c>
      <c r="F82" s="27">
        <f t="shared" si="53"/>
        <v>30</v>
      </c>
      <c r="G82" s="27" t="str">
        <f>INDEX('[1]Component wise inventories'!J$2:J$170,MATCH($A82,'[1]Component wise inventories'!$A$2:$A$170,0))</f>
        <v xml:space="preserve">kg </v>
      </c>
      <c r="H82" s="27">
        <f>INDEX('[1]Component wise inventories'!K$2:K$170,MATCH($A82,'[1]Component wise inventories'!$A$2:$A$170,0))</f>
        <v>7.64</v>
      </c>
      <c r="I82" s="27">
        <f>B82*F82*H82*B$1/C82/B$1</f>
        <v>0.7639999999999999</v>
      </c>
      <c r="J82" s="27">
        <f t="shared" ref="J82" si="56">F82*B82*B$5*B$1/C82/1000</f>
        <v>1.8786</v>
      </c>
    </row>
    <row r="83" spans="1:11" x14ac:dyDescent="0.25">
      <c r="A83" s="2" t="s">
        <v>248</v>
      </c>
      <c r="B83" s="2">
        <v>2.5000000000000001E-3</v>
      </c>
      <c r="C83" s="27">
        <f>INDEX('[1]Component wise inventories'!B$2:B$170,MATCH($A83,'[1]Component wise inventories'!$A$2:$A$170,0))</f>
        <v>60</v>
      </c>
      <c r="D83" s="27" t="str">
        <f>INDEX('[1]Component wise inventories'!H$2:H$170,MATCH($A83,'[1]Component wise inventories'!$A$2:$A$170,0))</f>
        <v>Polyethylene fleece (PE)</v>
      </c>
      <c r="E83" s="27">
        <f>INDEX('[1]Component wise inventories'!I$2:I$170,MATCH($A83,'[1]Component wise inventories'!$A$2:$A$170,0))</f>
        <v>920</v>
      </c>
      <c r="F83" s="27">
        <f>E83</f>
        <v>920</v>
      </c>
      <c r="G83" s="27" t="str">
        <f>INDEX('[1]Component wise inventories'!J$2:J$170,MATCH($A83,'[1]Component wise inventories'!$A$2:$A$170,0))</f>
        <v xml:space="preserve">kg </v>
      </c>
      <c r="H83" s="27">
        <f>INDEX('[1]Component wise inventories'!K$2:K$170,MATCH($A83,'[1]Component wise inventories'!$A$2:$A$170,0))</f>
        <v>3.0895000000000001</v>
      </c>
      <c r="I83" s="27">
        <f t="shared" ref="I83" si="57">B83*F83*H83*B$1/C83/B$1</f>
        <v>0.11843083333333335</v>
      </c>
      <c r="J83" s="27">
        <f>F83*B83*B$5*B$1/C83/1000</f>
        <v>0.72013000000000005</v>
      </c>
    </row>
    <row r="84" spans="1:11" x14ac:dyDescent="0.25">
      <c r="A84" s="2" t="s">
        <v>249</v>
      </c>
      <c r="B84" s="2">
        <v>0.15</v>
      </c>
      <c r="C84" s="27">
        <f>INDEX('[1]Component wise inventories'!B$2:B$170,MATCH($A84,'[1]Component wise inventories'!$A$2:$A$170,0))</f>
        <v>30</v>
      </c>
      <c r="D84" s="27" t="str">
        <f>INDEX('[1]Component wise inventories'!H$2:H$170,MATCH($A84,'[1]Component wise inventories'!$A$2:$A$170,0))</f>
        <v>rockwool</v>
      </c>
      <c r="E84" s="27" t="str">
        <f>INDEX('[1]Component wise inventories'!I$2:I$170,MATCH($A84,'[1]Component wise inventories'!$A$2:$A$170,0))</f>
        <v xml:space="preserve">32-160 </v>
      </c>
      <c r="F84" s="61">
        <v>50</v>
      </c>
      <c r="G84" s="27" t="str">
        <f>INDEX('[1]Component wise inventories'!J$2:J$170,MATCH($A84,'[1]Component wise inventories'!$A$2:$A$170,0))</f>
        <v xml:space="preserve">kg </v>
      </c>
      <c r="H84" s="27">
        <f>INDEX('[1]Component wise inventories'!K$2:K$170,MATCH($A84,'[1]Component wise inventories'!$A$2:$A$170,0))</f>
        <v>1.1299999999999999</v>
      </c>
      <c r="I84" s="27">
        <f>B84*F84*H84*B$1/C84/B$1</f>
        <v>0.28249999999999997</v>
      </c>
      <c r="J84" s="27">
        <f t="shared" ref="J84" si="58">F84*B84*B$5*B$1/C84/1000</f>
        <v>4.6965000000000003</v>
      </c>
    </row>
    <row r="85" spans="1:11" x14ac:dyDescent="0.25">
      <c r="A85" s="2" t="s">
        <v>147</v>
      </c>
      <c r="B85" s="2">
        <v>2.7E-2</v>
      </c>
      <c r="C85" s="27">
        <f>INDEX('[1]Component wise inventories'!B$2:B$170,MATCH($A85,'[1]Component wise inventories'!$A$2:$A$170,0))</f>
        <v>30</v>
      </c>
      <c r="D85" s="27" t="str">
        <f>INDEX('[1]Component wise inventories'!H$2:H$170,MATCH($A85,'[1]Component wise inventories'!$A$2:$A$170,0))</f>
        <v>Glued laminated timber, UF bonded, dry area</v>
      </c>
      <c r="E85" s="27">
        <f>INDEX('[1]Component wise inventories'!I$2:I$170,MATCH($A85,'[1]Component wise inventories'!$A$2:$A$170,0))</f>
        <v>470</v>
      </c>
      <c r="F85" s="27">
        <f>E85</f>
        <v>470</v>
      </c>
      <c r="G85" s="27" t="str">
        <f>INDEX('[1]Component wise inventories'!J$2:J$170,MATCH($A85,'[1]Component wise inventories'!$A$2:$A$170,0))</f>
        <v xml:space="preserve">kg </v>
      </c>
      <c r="H85" s="27">
        <f>INDEX('[1]Component wise inventories'!K$2:K$170,MATCH($A85,'[1]Component wise inventories'!$A$2:$A$170,0))</f>
        <v>0.44600000000000001</v>
      </c>
      <c r="I85" s="27">
        <f>B85*F85*H85*B$1/C85/B$1*K85</f>
        <v>2.2638960000000003E-2</v>
      </c>
      <c r="J85" s="27">
        <f>F85*B85*B$5*B$1/C85/1000</f>
        <v>7.9464779999999999</v>
      </c>
      <c r="K85" s="59">
        <v>0.12</v>
      </c>
    </row>
    <row r="86" spans="1:11" x14ac:dyDescent="0.25">
      <c r="I86" s="68">
        <f>SUM(I78:I85)</f>
        <v>2.8412497933333336</v>
      </c>
    </row>
    <row r="87" spans="1:11" x14ac:dyDescent="0.25">
      <c r="A87" s="11" t="s">
        <v>238</v>
      </c>
      <c r="B87" s="11" t="s">
        <v>54</v>
      </c>
    </row>
    <row r="88" spans="1:11" x14ac:dyDescent="0.25">
      <c r="A88" s="2" t="s">
        <v>13</v>
      </c>
      <c r="B88" s="14">
        <v>277.10000000000002</v>
      </c>
    </row>
    <row r="89" spans="1:11" x14ac:dyDescent="0.25">
      <c r="A89" s="2" t="s">
        <v>126</v>
      </c>
      <c r="B89" s="2">
        <v>3.0000000000000001E-3</v>
      </c>
      <c r="C89" s="27">
        <f>INDEX('[1]Component wise inventories'!B$2:B$170,MATCH($A89,'[1]Component wise inventories'!$A$2:$A$170,0))</f>
        <v>60</v>
      </c>
      <c r="D89" s="27" t="str">
        <f>INDEX('[1]Component wise inventories'!H$2:H$170,MATCH($A89,'[1]Component wise inventories'!$A$2:$A$170,0))</f>
        <v>Bitumen emulsion, 1 coat</v>
      </c>
      <c r="E89" s="27">
        <f>INDEX('[1]Component wise inventories'!I$2:I$170,MATCH($A89,'[1]Component wise inventories'!$A$2:$A$170,0))</f>
        <v>0.25</v>
      </c>
      <c r="F89" s="27">
        <f t="shared" ref="F89" si="59">E89</f>
        <v>0.25</v>
      </c>
      <c r="G89" s="27" t="str">
        <f>INDEX('[1]Component wise inventories'!J$2:J$170,MATCH($A89,'[1]Component wise inventories'!$A$2:$A$170,0))</f>
        <v xml:space="preserve">m2 </v>
      </c>
      <c r="H89" s="27">
        <f>INDEX('[1]Component wise inventories'!K$2:K$170,MATCH($A89,'[1]Component wise inventories'!$A$2:$A$170,0))</f>
        <v>0.70599999999999996</v>
      </c>
      <c r="I89" s="27">
        <f>B89*F89*H89*B$1/C89/B$1</f>
        <v>8.8250000000000011E-6</v>
      </c>
      <c r="J89" s="27">
        <f t="shared" ref="J89" si="60">F89*B89*B$5*B$1/C89/1000</f>
        <v>2.3482500000000003E-4</v>
      </c>
    </row>
    <row r="90" spans="1:11" x14ac:dyDescent="0.25">
      <c r="A90" s="2" t="s">
        <v>250</v>
      </c>
      <c r="B90" s="2">
        <v>8.2000000000000007E-3</v>
      </c>
      <c r="C90" s="27">
        <f>INDEX('[1]Component wise inventories'!B$2:B$170,MATCH($A90,'[1]Component wise inventories'!$A$2:$A$170,0))</f>
        <v>30</v>
      </c>
      <c r="D90" s="27" t="str">
        <f>INDEX('[1]Component wise inventories'!H$2:H$170,MATCH($A90,'[1]Component wise inventories'!$A$2:$A$170,0))</f>
        <v>hot bitumen</v>
      </c>
      <c r="E90" s="27">
        <f>INDEX('[1]Component wise inventories'!I$2:I$170,MATCH($A90,'[1]Component wise inventories'!$A$2:$A$170,0))</f>
        <v>1000</v>
      </c>
      <c r="F90" s="27">
        <f>E90</f>
        <v>1000</v>
      </c>
      <c r="G90" s="27" t="str">
        <f>INDEX('[1]Component wise inventories'!J$2:J$170,MATCH($A90,'[1]Component wise inventories'!$A$2:$A$170,0))</f>
        <v xml:space="preserve">kg </v>
      </c>
      <c r="H90" s="27">
        <f>INDEX('[1]Component wise inventories'!K$2:K$170,MATCH($A90,'[1]Component wise inventories'!$A$2:$A$170,0))</f>
        <v>3.06</v>
      </c>
      <c r="I90" s="27">
        <f t="shared" ref="I90" si="61">B90*F90*H90*B$1/C90/B$1</f>
        <v>0.83640000000000003</v>
      </c>
      <c r="J90" s="27">
        <f>F90*B90*B$5*B$1/C90/1000</f>
        <v>5.1348400000000014</v>
      </c>
    </row>
    <row r="91" spans="1:11" x14ac:dyDescent="0.25">
      <c r="A91" s="2" t="s">
        <v>241</v>
      </c>
      <c r="B91" s="2">
        <v>0.14000000000000001</v>
      </c>
      <c r="C91" s="27">
        <f>INDEX('[1]Component wise inventories'!B$2:B$170,MATCH($A91,'[1]Component wise inventories'!$A$2:$A$170,0))</f>
        <v>60</v>
      </c>
      <c r="D91" s="27" t="str">
        <f>INDEX('[1]Component wise inventories'!H$2:H$170,MATCH($A91,'[1]Component wise inventories'!$A$2:$A$170,0))</f>
        <v>Glued laminated timber, UF bonded, dry area</v>
      </c>
      <c r="E91" s="27">
        <f>INDEX('[1]Component wise inventories'!I$2:I$170,MATCH($A91,'[1]Component wise inventories'!$A$2:$A$170,0))</f>
        <v>470</v>
      </c>
      <c r="F91" s="27">
        <f t="shared" ref="F91" si="62">E91</f>
        <v>470</v>
      </c>
      <c r="G91" s="27" t="str">
        <f>INDEX('[1]Component wise inventories'!J$2:J$170,MATCH($A91,'[1]Component wise inventories'!$A$2:$A$170,0))</f>
        <v xml:space="preserve">kg </v>
      </c>
      <c r="H91" s="27">
        <f>INDEX('[1]Component wise inventories'!K$2:K$170,MATCH($A91,'[1]Component wise inventories'!$A$2:$A$170,0))</f>
        <v>0.44600000000000001</v>
      </c>
      <c r="I91" s="27">
        <f>B91*F91*H91*B$1/C91/B$1</f>
        <v>0.4891133333333334</v>
      </c>
      <c r="J91" s="27">
        <f t="shared" ref="J91" si="63">F91*B91*B$5*B$1/C91/1000</f>
        <v>20.601980000000008</v>
      </c>
    </row>
    <row r="92" spans="1:11" x14ac:dyDescent="0.25">
      <c r="A92" s="2" t="s">
        <v>248</v>
      </c>
      <c r="B92" s="2">
        <v>2.5000000000000001E-3</v>
      </c>
      <c r="C92" s="27">
        <f>INDEX('[1]Component wise inventories'!B$2:B$170,MATCH($A92,'[1]Component wise inventories'!$A$2:$A$170,0))</f>
        <v>60</v>
      </c>
      <c r="D92" s="27" t="str">
        <f>INDEX('[1]Component wise inventories'!H$2:H$170,MATCH($A92,'[1]Component wise inventories'!$A$2:$A$170,0))</f>
        <v>Polyethylene fleece (PE)</v>
      </c>
      <c r="E92" s="27">
        <f>INDEX('[1]Component wise inventories'!I$2:I$170,MATCH($A92,'[1]Component wise inventories'!$A$2:$A$170,0))</f>
        <v>920</v>
      </c>
      <c r="F92" s="27">
        <f>E92</f>
        <v>920</v>
      </c>
      <c r="G92" s="27" t="str">
        <f>INDEX('[1]Component wise inventories'!J$2:J$170,MATCH($A92,'[1]Component wise inventories'!$A$2:$A$170,0))</f>
        <v xml:space="preserve">kg </v>
      </c>
      <c r="H92" s="27">
        <f>INDEX('[1]Component wise inventories'!K$2:K$170,MATCH($A92,'[1]Component wise inventories'!$A$2:$A$170,0))</f>
        <v>3.0895000000000001</v>
      </c>
      <c r="I92" s="27">
        <f t="shared" ref="I92" si="64">B92*F92*H92*B$1/C92/B$1</f>
        <v>0.11843083333333335</v>
      </c>
      <c r="J92" s="27">
        <f>F92*B92*B$5*B$1/C92/1000</f>
        <v>0.72013000000000005</v>
      </c>
    </row>
    <row r="93" spans="1:11" x14ac:dyDescent="0.25">
      <c r="A93" s="2" t="s">
        <v>249</v>
      </c>
      <c r="B93" s="2">
        <v>0.32</v>
      </c>
      <c r="C93" s="27">
        <f>INDEX('[1]Component wise inventories'!B$2:B$170,MATCH($A93,'[1]Component wise inventories'!$A$2:$A$170,0))</f>
        <v>30</v>
      </c>
      <c r="D93" s="27" t="str">
        <f>INDEX('[1]Component wise inventories'!H$2:H$170,MATCH($A93,'[1]Component wise inventories'!$A$2:$A$170,0))</f>
        <v>rockwool</v>
      </c>
      <c r="E93" s="27" t="str">
        <f>INDEX('[1]Component wise inventories'!I$2:I$170,MATCH($A93,'[1]Component wise inventories'!$A$2:$A$170,0))</f>
        <v xml:space="preserve">32-160 </v>
      </c>
      <c r="F93" s="61">
        <v>50</v>
      </c>
      <c r="G93" s="27" t="str">
        <f>INDEX('[1]Component wise inventories'!J$2:J$170,MATCH($A93,'[1]Component wise inventories'!$A$2:$A$170,0))</f>
        <v xml:space="preserve">kg </v>
      </c>
      <c r="H93" s="27">
        <f>INDEX('[1]Component wise inventories'!K$2:K$170,MATCH($A93,'[1]Component wise inventories'!$A$2:$A$170,0))</f>
        <v>1.1299999999999999</v>
      </c>
      <c r="I93" s="27">
        <f>B93*F93*H93*B$1/C93/B$1</f>
        <v>0.60266666666666657</v>
      </c>
      <c r="J93" s="27">
        <f t="shared" ref="J93" si="65">F93*B93*B$5*B$1/C93/1000</f>
        <v>10.019200000000001</v>
      </c>
    </row>
    <row r="94" spans="1:11" x14ac:dyDescent="0.25">
      <c r="A94" s="2" t="s">
        <v>57</v>
      </c>
      <c r="B94" s="2">
        <v>7.0000000000000007E-2</v>
      </c>
      <c r="C94" s="27">
        <f>INDEX('[1]Component wise inventories'!B$2:B$170,MATCH($A94,'[1]Component wise inventories'!$A$2:$A$170,0))</f>
        <v>0</v>
      </c>
      <c r="D94" s="27">
        <f>INDEX('[1]Component wise inventories'!H$2:H$170,MATCH($A94,'[1]Component wise inventories'!$A$2:$A$170,0))</f>
        <v>0</v>
      </c>
      <c r="E94" s="27">
        <f>INDEX('[1]Component wise inventories'!I$2:I$170,MATCH($A94,'[1]Component wise inventories'!$A$2:$A$170,0))</f>
        <v>0</v>
      </c>
      <c r="F94" s="27">
        <f>E94</f>
        <v>0</v>
      </c>
      <c r="G94" s="27">
        <f>INDEX('[1]Component wise inventories'!J$2:J$170,MATCH($A94,'[1]Component wise inventories'!$A$2:$A$170,0))</f>
        <v>0</v>
      </c>
      <c r="H94" s="27">
        <f>INDEX('[1]Component wise inventories'!K$2:K$170,MATCH($A94,'[1]Component wise inventories'!$A$2:$A$170,0))</f>
        <v>0</v>
      </c>
      <c r="I94" s="61">
        <v>0</v>
      </c>
      <c r="J94" s="61">
        <v>0</v>
      </c>
    </row>
    <row r="95" spans="1:11" x14ac:dyDescent="0.25">
      <c r="I95" s="68">
        <f>SUM(I87:I94)</f>
        <v>2.0466196583333334</v>
      </c>
    </row>
    <row r="96" spans="1:11" x14ac:dyDescent="0.25">
      <c r="A96" s="11" t="s">
        <v>238</v>
      </c>
      <c r="B96" s="11" t="s">
        <v>192</v>
      </c>
    </row>
    <row r="97" spans="1:11" x14ac:dyDescent="0.25">
      <c r="A97" s="17" t="s">
        <v>193</v>
      </c>
      <c r="B97" s="11">
        <v>1</v>
      </c>
      <c r="C97" s="27">
        <f>INDEX('[1]Component wise inventories'!B$2:B$170,MATCH($A97,'[1]Component wise inventories'!$A$2:$A$170,0))</f>
        <v>60</v>
      </c>
      <c r="D97" s="27" t="str">
        <f>INDEX('[1]Component wise inventories'!H$2:H$170,MATCH($A97,'[1]Component wise inventories'!$A$2:$A$170,0))</f>
        <v>Precast concrete part, normal concrete, ex works</v>
      </c>
      <c r="E97" s="27">
        <f>INDEX('[1]Component wise inventories'!I$2:I$170,MATCH($A97,'[1]Component wise inventories'!$A$2:$A$170,0))</f>
        <v>2500</v>
      </c>
      <c r="F97" s="27">
        <f t="shared" ref="F97" si="66">E97</f>
        <v>2500</v>
      </c>
      <c r="G97" s="27" t="str">
        <f>INDEX('[1]Component wise inventories'!J$2:J$170,MATCH($A97,'[1]Component wise inventories'!$A$2:$A$170,0))</f>
        <v xml:space="preserve">kg </v>
      </c>
      <c r="H97" s="27">
        <f>INDEX('[1]Component wise inventories'!K$2:K$170,MATCH($A97,'[1]Component wise inventories'!$A$2:$A$170,0))</f>
        <v>0.17199999999999999</v>
      </c>
      <c r="I97" s="27">
        <f>B97*F97*H97*B$1/C97/B$1</f>
        <v>7.1666666666666661</v>
      </c>
      <c r="J97" s="27">
        <f t="shared" ref="J97" si="67">F97*B97*B$5*B$1/C97/1000</f>
        <v>782.75</v>
      </c>
    </row>
    <row r="98" spans="1:11" x14ac:dyDescent="0.25">
      <c r="C98" s="27"/>
      <c r="D98" s="27"/>
      <c r="E98" s="27"/>
      <c r="F98" s="27"/>
      <c r="G98" s="27"/>
      <c r="H98" s="27"/>
      <c r="I98" s="68">
        <f>SUM(I97:I97)</f>
        <v>7.1666666666666661</v>
      </c>
      <c r="J98" s="27"/>
    </row>
    <row r="99" spans="1:11" x14ac:dyDescent="0.25">
      <c r="A99" s="11" t="s">
        <v>11</v>
      </c>
      <c r="B99" s="11" t="s">
        <v>61</v>
      </c>
    </row>
    <row r="100" spans="1:11" x14ac:dyDescent="0.25">
      <c r="A100" s="11" t="s">
        <v>13</v>
      </c>
      <c r="B100" s="11">
        <v>1.8</v>
      </c>
    </row>
    <row r="101" spans="1:11" x14ac:dyDescent="0.25">
      <c r="A101" s="11" t="s">
        <v>62</v>
      </c>
      <c r="B101" s="11"/>
      <c r="C101" s="27">
        <f>INDEX('[1]Component wise inventories'!B$2:B$205,MATCH($A101,'[1]Component wise inventories'!$A$2:$A$205,0))</f>
        <v>30</v>
      </c>
      <c r="D101" s="27" t="str">
        <f>INDEX('[1]Component wise inventories'!H$2:H$205,MATCH($A101,'[1]Component wise inventories'!$A$2:$A$205,0))</f>
        <v>Exterior door, wood, aluminium-clad</v>
      </c>
      <c r="E101" s="27" t="str">
        <f>INDEX('[1]Component wise inventories'!I$2:I$205,MATCH($A101,'[1]Component wise inventories'!$A$2:$A$205,0))</f>
        <v xml:space="preserve">- </v>
      </c>
      <c r="F101" s="27" t="str">
        <f>E101</f>
        <v xml:space="preserve">- </v>
      </c>
      <c r="G101" s="27" t="str">
        <f>INDEX('[1]Component wise inventories'!J$2:J$205,MATCH($A101,'[1]Component wise inventories'!$A$2:$A$205,0))</f>
        <v xml:space="preserve">m2 </v>
      </c>
      <c r="H101" s="27">
        <f>INDEX('[1]Component wise inventories'!K$2:K$205,MATCH($A101,'[1]Component wise inventories'!$A$2:$A$205,0))</f>
        <v>77.599999999999994</v>
      </c>
      <c r="I101" s="58">
        <f>H101*B$1/C101/B$1*B100/B117</f>
        <v>3.9794871794871789E-3</v>
      </c>
    </row>
    <row r="102" spans="1:11" x14ac:dyDescent="0.25">
      <c r="A102" s="11"/>
      <c r="B102" s="11"/>
    </row>
    <row r="103" spans="1:11" x14ac:dyDescent="0.25">
      <c r="A103" s="11" t="s">
        <v>11</v>
      </c>
      <c r="B103" s="11" t="s">
        <v>181</v>
      </c>
    </row>
    <row r="104" spans="1:11" x14ac:dyDescent="0.25">
      <c r="A104" s="11" t="s">
        <v>64</v>
      </c>
      <c r="B104" s="11">
        <v>252.3</v>
      </c>
    </row>
    <row r="105" spans="1:11" x14ac:dyDescent="0.25">
      <c r="A105" s="11" t="s">
        <v>65</v>
      </c>
      <c r="B105" s="11"/>
      <c r="C105" s="27">
        <f>INDEX('[1]Component wise inventories'!B$2:B$194,MATCH($A105,'[1]Component wise inventories'!$A$2:$A$189,0))</f>
        <v>30</v>
      </c>
      <c r="D105" s="27" t="str">
        <f>INDEX('[1]Component wise inventories'!H$2:H$194,MATCH($A105,'[1]Component wise inventories'!$A$2:$A$189,0))</f>
        <v>'window frame production, wood-metal, U=1.6 W/m2K' (kilogram, RoW, None)</v>
      </c>
      <c r="E105" s="27">
        <f>INDEX('[1]Component wise inventories'!I$2:I$194,MATCH($A105,'[1]Component wise inventories'!$A$2:$A$189,0))</f>
        <v>83.4</v>
      </c>
      <c r="F105" s="27">
        <f>E105</f>
        <v>83.4</v>
      </c>
      <c r="G105" s="27" t="str">
        <f>INDEX('[1]Component wise inventories'!J$2:J$194,MATCH($A105,'[1]Component wise inventories'!$A$2:$A$189,0))</f>
        <v>kg</v>
      </c>
      <c r="H105" s="27">
        <f>INDEX('[1]Component wise inventories'!K$2:K$194,MATCH($A105,'[1]Component wise inventories'!$A$2:$A$189,0))</f>
        <v>0.13719999999999999</v>
      </c>
      <c r="I105" s="27">
        <f>F105*H105*B$1/C105/B$1*K105</f>
        <v>7.6283199999999995E-2</v>
      </c>
      <c r="J105" s="27"/>
      <c r="K105" s="65">
        <v>0.2</v>
      </c>
    </row>
    <row r="106" spans="1:11" x14ac:dyDescent="0.25">
      <c r="A106" s="11"/>
      <c r="B106" s="11"/>
      <c r="C106" s="27">
        <v>30</v>
      </c>
      <c r="D106" s="27" t="s">
        <v>113</v>
      </c>
      <c r="E106" s="27" t="s">
        <v>110</v>
      </c>
      <c r="F106" s="27" t="s">
        <v>110</v>
      </c>
      <c r="G106" s="27" t="s">
        <v>111</v>
      </c>
      <c r="H106" s="66">
        <v>58</v>
      </c>
      <c r="I106" s="27">
        <f>H106*B$1/C106/B$1*K106</f>
        <v>1.5466666666666669</v>
      </c>
      <c r="J106" s="27"/>
      <c r="K106" s="65">
        <v>0.8</v>
      </c>
    </row>
    <row r="107" spans="1:11" x14ac:dyDescent="0.25">
      <c r="A107" s="11" t="s">
        <v>11</v>
      </c>
      <c r="B107" s="11" t="s">
        <v>182</v>
      </c>
      <c r="C107" s="11"/>
      <c r="D107" s="11"/>
      <c r="E107" s="11"/>
      <c r="F107" s="11"/>
      <c r="G107" s="11"/>
      <c r="H107" s="11"/>
      <c r="I107" s="58">
        <f>SUM(I105:I106)</f>
        <v>1.6229498666666669</v>
      </c>
      <c r="J107" s="11"/>
      <c r="K107" s="11"/>
    </row>
    <row r="108" spans="1:11" x14ac:dyDescent="0.25">
      <c r="A108" s="11" t="s">
        <v>64</v>
      </c>
      <c r="B108" s="11">
        <v>116.5</v>
      </c>
    </row>
    <row r="109" spans="1:11" x14ac:dyDescent="0.25">
      <c r="A109" s="11" t="s">
        <v>65</v>
      </c>
      <c r="B109" s="11"/>
      <c r="C109" s="27">
        <f>INDEX('[1]Component wise inventories'!B$2:B$194,MATCH($A109,'[1]Component wise inventories'!$A$2:$A$189,0))</f>
        <v>30</v>
      </c>
      <c r="D109" s="27" t="str">
        <f>INDEX('[1]Component wise inventories'!H$2:H$194,MATCH($A109,'[1]Component wise inventories'!$A$2:$A$189,0))</f>
        <v>'window frame production, wood-metal, U=1.6 W/m2K' (kilogram, RoW, None)</v>
      </c>
      <c r="E109" s="27">
        <f>INDEX('[1]Component wise inventories'!I$2:I$194,MATCH($A109,'[1]Component wise inventories'!$A$2:$A$189,0))</f>
        <v>83.4</v>
      </c>
      <c r="F109" s="27">
        <f>E109</f>
        <v>83.4</v>
      </c>
      <c r="G109" s="27" t="str">
        <f>INDEX('[1]Component wise inventories'!J$2:J$194,MATCH($A109,'[1]Component wise inventories'!$A$2:$A$189,0))</f>
        <v>kg</v>
      </c>
      <c r="H109" s="27">
        <f>INDEX('[1]Component wise inventories'!K$2:K$194,MATCH($A109,'[1]Component wise inventories'!$A$2:$A$189,0))</f>
        <v>0.13719999999999999</v>
      </c>
      <c r="I109" s="27">
        <f>F109*H109*B$1/C109/B$1*K109</f>
        <v>7.6283199999999995E-2</v>
      </c>
      <c r="J109" s="27"/>
      <c r="K109" s="65">
        <v>0.2</v>
      </c>
    </row>
    <row r="110" spans="1:11" x14ac:dyDescent="0.25">
      <c r="C110" s="27">
        <v>30</v>
      </c>
      <c r="D110" s="27" t="s">
        <v>113</v>
      </c>
      <c r="E110" s="27" t="s">
        <v>110</v>
      </c>
      <c r="F110" s="27" t="s">
        <v>110</v>
      </c>
      <c r="G110" s="27" t="s">
        <v>111</v>
      </c>
      <c r="H110" s="66">
        <v>58</v>
      </c>
      <c r="I110" s="27">
        <f>H110*B$1/C110/B$1*K110</f>
        <v>1.5466666666666669</v>
      </c>
      <c r="J110" s="27"/>
      <c r="K110" s="65">
        <v>0.8</v>
      </c>
    </row>
    <row r="111" spans="1:11" x14ac:dyDescent="0.25">
      <c r="A111" s="11" t="s">
        <v>11</v>
      </c>
      <c r="B111" s="11" t="s">
        <v>235</v>
      </c>
      <c r="C111" s="11"/>
      <c r="D111" s="11"/>
      <c r="E111" s="11"/>
      <c r="F111" s="11"/>
      <c r="G111" s="11"/>
      <c r="H111" s="11"/>
      <c r="I111" s="58">
        <f>SUM(I109:I110)</f>
        <v>1.6229498666666669</v>
      </c>
      <c r="J111" s="11"/>
      <c r="K111" s="11"/>
    </row>
    <row r="112" spans="1:11" x14ac:dyDescent="0.25">
      <c r="A112" s="11" t="s">
        <v>64</v>
      </c>
      <c r="B112" s="11">
        <v>30</v>
      </c>
    </row>
    <row r="113" spans="1:11" x14ac:dyDescent="0.25">
      <c r="A113" s="11" t="s">
        <v>65</v>
      </c>
      <c r="B113" s="11"/>
      <c r="C113" s="27">
        <f>INDEX('[1]Component wise inventories'!B$2:B$194,MATCH($A113,'[1]Component wise inventories'!$A$2:$A$189,0))</f>
        <v>30</v>
      </c>
      <c r="D113" s="27" t="str">
        <f>INDEX('[1]Component wise inventories'!H$2:H$194,MATCH($A113,'[1]Component wise inventories'!$A$2:$A$189,0))</f>
        <v>'window frame production, wood-metal, U=1.6 W/m2K' (kilogram, RoW, None)</v>
      </c>
      <c r="E113" s="27">
        <f>INDEX('[1]Component wise inventories'!I$2:I$194,MATCH($A113,'[1]Component wise inventories'!$A$2:$A$189,0))</f>
        <v>83.4</v>
      </c>
      <c r="F113" s="27">
        <f>E113</f>
        <v>83.4</v>
      </c>
      <c r="G113" s="27" t="str">
        <f>INDEX('[1]Component wise inventories'!J$2:J$194,MATCH($A113,'[1]Component wise inventories'!$A$2:$A$189,0))</f>
        <v>kg</v>
      </c>
      <c r="H113" s="27">
        <f>INDEX('[1]Component wise inventories'!K$2:K$194,MATCH($A113,'[1]Component wise inventories'!$A$2:$A$189,0))</f>
        <v>0.13719999999999999</v>
      </c>
      <c r="I113" s="27">
        <f>F113*H113*B$1/C113/B$1*K113</f>
        <v>7.6283199999999995E-2</v>
      </c>
      <c r="J113" s="27"/>
      <c r="K113" s="65">
        <v>0.2</v>
      </c>
    </row>
    <row r="114" spans="1:11" x14ac:dyDescent="0.25">
      <c r="C114" s="27">
        <v>30</v>
      </c>
      <c r="D114" s="27" t="s">
        <v>113</v>
      </c>
      <c r="E114" s="27" t="s">
        <v>110</v>
      </c>
      <c r="F114" s="27" t="s">
        <v>110</v>
      </c>
      <c r="G114" s="27" t="s">
        <v>111</v>
      </c>
      <c r="H114" s="66">
        <v>58</v>
      </c>
      <c r="I114" s="27">
        <f>H114*B$1/C114/B$1*K114</f>
        <v>1.5466666666666669</v>
      </c>
      <c r="J114" s="27"/>
      <c r="K114" s="65">
        <v>0.8</v>
      </c>
    </row>
    <row r="115" spans="1:11" x14ac:dyDescent="0.25">
      <c r="A115" s="11" t="s">
        <v>11</v>
      </c>
      <c r="B115" s="11" t="s">
        <v>66</v>
      </c>
      <c r="C115" s="11"/>
      <c r="D115" s="11"/>
      <c r="E115" s="11"/>
      <c r="F115" s="11"/>
      <c r="G115" s="11"/>
      <c r="H115" s="11"/>
      <c r="I115" s="58">
        <f>SUM(I113:I114)</f>
        <v>1.6229498666666669</v>
      </c>
      <c r="J115" s="11"/>
      <c r="K115" s="11"/>
    </row>
    <row r="116" spans="1:11" x14ac:dyDescent="0.25">
      <c r="A116" s="11" t="s">
        <v>67</v>
      </c>
      <c r="B116" s="11">
        <v>10</v>
      </c>
    </row>
    <row r="117" spans="1:11" x14ac:dyDescent="0.25">
      <c r="A117" s="11" t="s">
        <v>68</v>
      </c>
      <c r="B117" s="11">
        <v>1170</v>
      </c>
    </row>
    <row r="118" spans="1:11" x14ac:dyDescent="0.25">
      <c r="A118" s="11" t="s">
        <v>69</v>
      </c>
      <c r="B118" s="27"/>
      <c r="C118" s="27"/>
      <c r="D118" s="27" t="str">
        <f>INDEX('[1]Component wise inventories'!H$2:H$194,MATCH($A118,'[1]Component wise inventories'!$A$2:$A$189,0))</f>
        <v>'market for electricity, low voltage'</v>
      </c>
      <c r="E118" s="27">
        <f>INDEX('[1]Component wise inventories'!I$2:I$194,MATCH($A118,'[1]Component wise inventories'!$A$2:$A$189,0))</f>
        <v>0</v>
      </c>
      <c r="F118" s="27">
        <f>E118</f>
        <v>0</v>
      </c>
      <c r="G118" s="27" t="str">
        <f>INDEX('[1]Component wise inventories'!J$2:J$194,MATCH($A118,'[1]Component wise inventories'!$A$2:$A$189,0))</f>
        <v>kWh</v>
      </c>
      <c r="H118" s="27">
        <f>INDEX('[1]Component wise inventories'!K$2:K$194,MATCH($A118,'[1]Component wise inventories'!$A$2:$A$189,0))</f>
        <v>4.4990000000000002E-2</v>
      </c>
      <c r="I118" s="58">
        <f>H118*B116*3500/B117</f>
        <v>1.3458547008547008</v>
      </c>
    </row>
    <row r="119" spans="1:11" x14ac:dyDescent="0.25">
      <c r="A119" s="11"/>
      <c r="B119" s="11"/>
    </row>
    <row r="120" spans="1:11" x14ac:dyDescent="0.25">
      <c r="A120" s="11"/>
      <c r="B120" s="11"/>
    </row>
    <row r="121" spans="1:11" x14ac:dyDescent="0.25">
      <c r="A121" s="11" t="s">
        <v>11</v>
      </c>
      <c r="B121" s="11" t="s">
        <v>70</v>
      </c>
    </row>
    <row r="122" spans="1:11" x14ac:dyDescent="0.25">
      <c r="A122" s="11" t="s">
        <v>71</v>
      </c>
      <c r="B122" s="11">
        <v>74.900000000000006</v>
      </c>
    </row>
    <row r="123" spans="1:11" x14ac:dyDescent="0.25">
      <c r="A123" s="11" t="s">
        <v>72</v>
      </c>
      <c r="B123" s="25" t="s">
        <v>251</v>
      </c>
    </row>
    <row r="124" spans="1:11" x14ac:dyDescent="0.25">
      <c r="A124" s="11" t="s">
        <v>74</v>
      </c>
      <c r="B124" s="25" t="s">
        <v>251</v>
      </c>
      <c r="C124" s="27"/>
      <c r="D124" s="27" t="str">
        <f>INDEX('[1]Component wise inventories'!H$2:H$205,MATCH($B124,'[1]Component wise inventories'!$A$2:$A$205,0))</f>
        <v>heat production, borehole heat exchanger, brine-water heat pump 10kW</v>
      </c>
      <c r="E124" s="27">
        <f>INDEX('[1]Component wise inventories'!I$2:I$205,MATCH($B124,'[1]Component wise inventories'!$A$2:$A$205,0))</f>
        <v>0</v>
      </c>
      <c r="F124" s="27">
        <f>E124</f>
        <v>0</v>
      </c>
      <c r="G124" s="27" t="str">
        <f>INDEX('[1]Component wise inventories'!J$2:J$205,MATCH($B124,'[1]Component wise inventories'!$A$2:$A$205,0))</f>
        <v>megajoule</v>
      </c>
      <c r="H124" s="27">
        <f>INDEX('[1]Component wise inventories'!K$2:K$205,MATCH($B124,'[1]Component wise inventories'!$A$2:$A$205,0))</f>
        <v>8.2799999999999992E-3</v>
      </c>
      <c r="I124" s="58">
        <f>H124*B122</f>
        <v>0.62017199999999995</v>
      </c>
    </row>
    <row r="125" spans="1:11" x14ac:dyDescent="0.25">
      <c r="A125" s="11"/>
      <c r="B125" s="25" t="s">
        <v>75</v>
      </c>
    </row>
    <row r="126" spans="1:11" x14ac:dyDescent="0.25">
      <c r="A126" s="11"/>
      <c r="B126" s="11"/>
    </row>
    <row r="127" spans="1:11" x14ac:dyDescent="0.25">
      <c r="A127" s="11" t="s">
        <v>11</v>
      </c>
      <c r="B127" s="11" t="s">
        <v>76</v>
      </c>
      <c r="C127" s="27"/>
      <c r="D127" s="27"/>
      <c r="E127" s="27"/>
      <c r="F127" s="27"/>
      <c r="G127" s="27"/>
      <c r="H127" s="27"/>
      <c r="J127" s="27">
        <f>SUM(J29:J126)*50*2</f>
        <v>185583.78648250003</v>
      </c>
    </row>
    <row r="128" spans="1:11" x14ac:dyDescent="0.25">
      <c r="A128" s="11"/>
      <c r="B128" s="11" t="s">
        <v>77</v>
      </c>
      <c r="C128" s="27"/>
      <c r="D128" s="27" t="str">
        <f>INDEX('[1]Component wise inventories'!H$2:H$205,MATCH($B128,'[1]Component wise inventories'!$A$2:$A$205,0))</f>
        <v>'market for transport, freight, lorry 28 metric ton, fatty acid methyl ester 100%' (ton kilometer, CH, None)</v>
      </c>
      <c r="E128" s="27">
        <f>INDEX('[1]Component wise inventories'!I$2:I$205,MATCH($B128,'[1]Component wise inventories'!$A$2:$A$205,0))</f>
        <v>0</v>
      </c>
      <c r="F128" s="27">
        <f>E128</f>
        <v>0</v>
      </c>
      <c r="G128" s="27">
        <f>INDEX('[1]Component wise inventories'!J$2:J$205,MATCH($B128,'[1]Component wise inventories'!$A$2:$A$205,0))</f>
        <v>0</v>
      </c>
      <c r="H128" s="27">
        <f>INDEX('[1]Component wise inventories'!K$2:K$205,MATCH($B128,'[1]Component wise inventories'!$A$2:$A$205,0))</f>
        <v>0.11509999999999999</v>
      </c>
      <c r="I128" s="58">
        <f>J127*H128/B$1/B117</f>
        <v>0.30428338780820158</v>
      </c>
    </row>
    <row r="131" spans="1:10" s="11" customFormat="1" x14ac:dyDescent="0.25">
      <c r="A131" s="11" t="s">
        <v>11</v>
      </c>
      <c r="B131" s="11" t="s">
        <v>265</v>
      </c>
    </row>
    <row r="132" spans="1:10" s="11" customFormat="1" x14ac:dyDescent="0.25">
      <c r="A132" s="11" t="s">
        <v>275</v>
      </c>
      <c r="B132" s="11">
        <v>68.45</v>
      </c>
    </row>
    <row r="133" spans="1:10" s="11" customFormat="1" x14ac:dyDescent="0.25">
      <c r="A133" s="11" t="s">
        <v>270</v>
      </c>
      <c r="B133" s="5" t="s">
        <v>287</v>
      </c>
      <c r="D133" s="27" t="str">
        <f>INDEX('[1]Component wise inventories'!H$2:H$221,MATCH($B133,'[1]Component wise inventories'!$A$2:$A$221,0))</f>
        <v>heat production, borehole heat exchanger, brine-water heat pump 10kW</v>
      </c>
      <c r="E133" s="27">
        <f>INDEX('[1]Component wise inventories'!I$2:I$221,MATCH($B133,'[1]Component wise inventories'!$A$2:$A$221,0))</f>
        <v>0</v>
      </c>
      <c r="F133" s="27">
        <f>E133</f>
        <v>0</v>
      </c>
      <c r="G133" s="27" t="str">
        <f>INDEX('[1]Component wise inventories'!J$2:J$221,MATCH($B133,'[1]Component wise inventories'!$A$2:$A$221,0))</f>
        <v>megajoule</v>
      </c>
      <c r="H133" s="27">
        <f>INDEX('[1]Component wise inventories'!K$2:K$221,MATCH($B133,'[1]Component wise inventories'!$A$2:$A$221,0))</f>
        <v>8.2799999999999992E-3</v>
      </c>
      <c r="I133" s="58">
        <f>H133*B132</f>
        <v>0.56676599999999999</v>
      </c>
    </row>
    <row r="134" spans="1:10" s="27" customFormat="1" x14ac:dyDescent="0.25">
      <c r="A134" s="5" t="s">
        <v>271</v>
      </c>
      <c r="B134" s="5" t="s">
        <v>155</v>
      </c>
      <c r="C134" s="5"/>
      <c r="D134" s="5"/>
      <c r="E134" s="5"/>
      <c r="F134" s="5"/>
      <c r="G134" s="5"/>
      <c r="H134" s="5"/>
      <c r="I134" s="5"/>
      <c r="J134" s="5"/>
    </row>
    <row r="135" spans="1:10" s="27" customFormat="1" x14ac:dyDescent="0.25">
      <c r="A135" s="5" t="s">
        <v>274</v>
      </c>
      <c r="B135" s="25" t="s">
        <v>283</v>
      </c>
      <c r="C135" s="5"/>
      <c r="D135" s="5"/>
      <c r="E135" s="5"/>
      <c r="F135" s="5"/>
      <c r="G135" s="5"/>
      <c r="H135" s="5"/>
      <c r="I135" s="5"/>
      <c r="J135" s="5"/>
    </row>
    <row r="136" spans="1:10" s="27" customForma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customFormat="1" x14ac:dyDescent="0.25">
      <c r="A137" s="11" t="s">
        <v>11</v>
      </c>
      <c r="B137" s="56" t="s">
        <v>293</v>
      </c>
      <c r="C137" s="5"/>
      <c r="D137" s="5"/>
      <c r="E137" s="5"/>
      <c r="F137" s="5"/>
      <c r="G137" s="5"/>
      <c r="H137" s="5"/>
      <c r="I137" s="5"/>
      <c r="J137" s="5"/>
    </row>
    <row r="138" spans="1:10" customFormat="1" x14ac:dyDescent="0.25">
      <c r="A138" s="11" t="s">
        <v>290</v>
      </c>
      <c r="B138" s="5">
        <v>7.56</v>
      </c>
      <c r="C138" s="5"/>
      <c r="D138" s="5"/>
      <c r="E138" s="5"/>
      <c r="F138" s="5"/>
      <c r="G138" s="5"/>
      <c r="H138" s="5"/>
      <c r="I138" s="5"/>
      <c r="J138" s="5"/>
    </row>
    <row r="139" spans="1:10" customFormat="1" x14ac:dyDescent="0.25">
      <c r="A139" s="11" t="s">
        <v>69</v>
      </c>
      <c r="B139" s="5"/>
      <c r="C139" s="5"/>
      <c r="D139" t="str">
        <f>INDEX('[1]Component wise inventories'!H$2:H$194,MATCH($A139,'[1]Component wise inventories'!$A$2:$A$189,0))</f>
        <v>'market for electricity, low voltage'</v>
      </c>
      <c r="E139">
        <f>INDEX('[1]Component wise inventories'!I$2:I$194,MATCH($A139,'[1]Component wise inventories'!$A$2:$A$189,0))</f>
        <v>0</v>
      </c>
      <c r="F139">
        <f>E139</f>
        <v>0</v>
      </c>
      <c r="G139" t="str">
        <f>INDEX('[1]Component wise inventories'!J$2:J$194,MATCH($A139,'[1]Component wise inventories'!$A$2:$A$189,0))</f>
        <v>kWh</v>
      </c>
      <c r="H139">
        <f>INDEX('[1]Component wise inventories'!K$2:K$194,MATCH($A139,'[1]Component wise inventories'!$A$2:$A$189,0))</f>
        <v>4.4990000000000002E-2</v>
      </c>
      <c r="I139" s="19">
        <f>H139*B138</f>
        <v>0.34012439999999999</v>
      </c>
      <c r="J139" s="5"/>
    </row>
    <row r="140" spans="1:10" s="27" customForma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s="27" customFormat="1" x14ac:dyDescent="0.25">
      <c r="A141" s="5"/>
      <c r="B141" s="6" t="s">
        <v>118</v>
      </c>
      <c r="C141" s="6" t="s">
        <v>119</v>
      </c>
      <c r="D141" s="5"/>
      <c r="E141" s="5"/>
      <c r="F141" s="5"/>
      <c r="G141" s="5"/>
      <c r="H141" s="5"/>
      <c r="I141" s="5"/>
      <c r="J141" s="5"/>
    </row>
    <row r="142" spans="1:10" s="27" customFormat="1" x14ac:dyDescent="0.25">
      <c r="A142" s="5" t="s">
        <v>80</v>
      </c>
      <c r="B142" s="7">
        <v>1.49</v>
      </c>
      <c r="C142" s="7">
        <f>I12</f>
        <v>3.7510083333333335</v>
      </c>
      <c r="D142" s="5"/>
      <c r="E142" s="5"/>
      <c r="F142" s="5"/>
      <c r="G142" s="5"/>
      <c r="H142" s="5"/>
      <c r="I142" s="5"/>
      <c r="J142" s="5"/>
    </row>
    <row r="143" spans="1:10" s="27" customFormat="1" x14ac:dyDescent="0.25">
      <c r="A143" s="5" t="s">
        <v>120</v>
      </c>
      <c r="B143" s="7">
        <v>2.27</v>
      </c>
      <c r="C143" s="7">
        <f>AVERAGE(I19,I27,I35)</f>
        <v>2.6381561111111114</v>
      </c>
      <c r="D143" s="5"/>
      <c r="E143" s="5"/>
      <c r="F143" s="5"/>
      <c r="G143" s="5"/>
      <c r="H143" s="5"/>
      <c r="I143" s="5"/>
      <c r="J143" s="5"/>
    </row>
    <row r="144" spans="1:10" s="27" customFormat="1" x14ac:dyDescent="0.25">
      <c r="A144" s="5" t="s">
        <v>121</v>
      </c>
      <c r="B144" s="7">
        <v>1.08</v>
      </c>
      <c r="C144" s="7">
        <f>AVERAGE(I44,I55,I61)</f>
        <v>1.8328629333333335</v>
      </c>
      <c r="D144" s="5"/>
      <c r="E144" s="5"/>
      <c r="F144" s="5"/>
      <c r="G144" s="5"/>
      <c r="H144" s="5"/>
      <c r="I144" s="5"/>
      <c r="J144" s="5"/>
    </row>
    <row r="145" spans="1:10" s="27" customFormat="1" x14ac:dyDescent="0.25">
      <c r="A145" s="5" t="s">
        <v>122</v>
      </c>
      <c r="B145" s="7">
        <v>3.84</v>
      </c>
      <c r="C145" s="7">
        <f>I66+I73+I77</f>
        <v>2.4042849999999998</v>
      </c>
      <c r="D145" s="5"/>
      <c r="E145" s="5"/>
      <c r="F145" s="5"/>
      <c r="G145" s="5"/>
      <c r="H145" s="5"/>
      <c r="I145" s="5"/>
      <c r="J145" s="5"/>
    </row>
    <row r="146" spans="1:10" s="27" customFormat="1" x14ac:dyDescent="0.25">
      <c r="A146" s="5" t="s">
        <v>106</v>
      </c>
      <c r="B146" s="7">
        <v>0.96799999999999997</v>
      </c>
      <c r="C146" s="7">
        <f>AVERAGE(I86,I95)</f>
        <v>2.4439347258333335</v>
      </c>
      <c r="D146" s="5"/>
      <c r="E146" s="5"/>
      <c r="F146" s="5"/>
      <c r="G146" s="5"/>
      <c r="H146" s="5"/>
      <c r="I146" s="5"/>
      <c r="J146" s="5"/>
    </row>
    <row r="147" spans="1:10" s="27" customFormat="1" x14ac:dyDescent="0.25">
      <c r="A147" s="5" t="s">
        <v>124</v>
      </c>
      <c r="B147" s="7">
        <v>4.6100000000000004E-3</v>
      </c>
      <c r="C147" s="7">
        <f>I101</f>
        <v>3.9794871794871789E-3</v>
      </c>
      <c r="D147" s="5"/>
      <c r="E147" s="5"/>
      <c r="F147" s="5"/>
      <c r="G147" s="5"/>
      <c r="H147" s="5"/>
      <c r="I147" s="5"/>
      <c r="J147" s="5"/>
    </row>
    <row r="148" spans="1:10" s="27" customFormat="1" x14ac:dyDescent="0.25">
      <c r="A148" s="5" t="s">
        <v>123</v>
      </c>
      <c r="B148" s="7">
        <v>1.1499999999999999</v>
      </c>
      <c r="C148" s="7">
        <f>AVERAGE(I115,I111,I107)</f>
        <v>1.6229498666666669</v>
      </c>
      <c r="D148" s="5"/>
      <c r="E148" s="5"/>
      <c r="F148" s="5"/>
      <c r="G148" s="5"/>
      <c r="H148" s="5"/>
      <c r="I148" s="5"/>
      <c r="J148" s="5"/>
    </row>
    <row r="149" spans="1:10" s="27" customFormat="1" x14ac:dyDescent="0.25">
      <c r="A149" s="5" t="s">
        <v>76</v>
      </c>
      <c r="B149" s="7">
        <v>0.56100000000000005</v>
      </c>
      <c r="C149" s="7">
        <f>I128</f>
        <v>0.30428338780820158</v>
      </c>
      <c r="D149" s="5"/>
      <c r="E149" s="5"/>
      <c r="F149" s="5"/>
      <c r="G149" s="5"/>
      <c r="H149" s="5"/>
      <c r="I149" s="5"/>
      <c r="J149" s="5"/>
    </row>
    <row r="150" spans="1:10" s="27" customFormat="1" x14ac:dyDescent="0.25">
      <c r="A150" s="5" t="s">
        <v>292</v>
      </c>
      <c r="B150" s="7">
        <v>0.46</v>
      </c>
      <c r="C150" s="7">
        <f>I133+I118</f>
        <v>1.9126207008547009</v>
      </c>
      <c r="D150" s="5"/>
      <c r="E150" s="5"/>
      <c r="F150" s="5"/>
      <c r="G150" s="5"/>
      <c r="H150" s="5"/>
      <c r="I150" s="5"/>
      <c r="J150" s="5"/>
    </row>
    <row r="151" spans="1:10" s="27" customFormat="1" x14ac:dyDescent="0.25">
      <c r="A151" s="5" t="s">
        <v>70</v>
      </c>
      <c r="B151" s="7">
        <v>1.23</v>
      </c>
      <c r="C151" s="7">
        <f>I124</f>
        <v>0.62017199999999995</v>
      </c>
      <c r="D151" s="5"/>
      <c r="E151" s="5"/>
      <c r="F151" s="5"/>
      <c r="G151" s="5"/>
      <c r="H151" s="5"/>
      <c r="I151" s="5"/>
      <c r="J151" s="5"/>
    </row>
    <row r="152" spans="1:10" s="27" customFormat="1" x14ac:dyDescent="0.25">
      <c r="A152" s="5" t="s">
        <v>294</v>
      </c>
      <c r="B152" s="7">
        <v>0.24199999999999999</v>
      </c>
      <c r="C152" s="7">
        <f>I139</f>
        <v>0.34012439999999999</v>
      </c>
      <c r="D152" s="5"/>
      <c r="E152" s="5"/>
      <c r="F152" s="5"/>
      <c r="G152" s="5"/>
      <c r="H152" s="5"/>
      <c r="I152" s="5"/>
      <c r="J152" s="5"/>
    </row>
    <row r="153" spans="1:10" s="27" customForma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s="27" customForma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s="27" customForma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s="27" customForma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s="27" customForma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spans="1:10" s="27" customForma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workbookViewId="0">
      <selection activeCell="L15" sqref="A1:L15"/>
    </sheetView>
  </sheetViews>
  <sheetFormatPr defaultRowHeight="15" x14ac:dyDescent="0.25"/>
  <cols>
    <col min="1" max="1" width="7.42578125" customWidth="1"/>
  </cols>
  <sheetData>
    <row r="1" spans="1:24" x14ac:dyDescent="0.25">
      <c r="C1" s="79" t="s">
        <v>258</v>
      </c>
      <c r="D1" s="80"/>
      <c r="E1" s="79" t="s">
        <v>259</v>
      </c>
      <c r="F1" s="80"/>
      <c r="G1" s="79" t="s">
        <v>260</v>
      </c>
      <c r="H1" s="80"/>
      <c r="I1" s="79" t="s">
        <v>262</v>
      </c>
      <c r="J1" s="80"/>
      <c r="K1" s="79" t="s">
        <v>261</v>
      </c>
      <c r="L1" s="80"/>
      <c r="N1" s="53"/>
      <c r="O1" s="79" t="s">
        <v>258</v>
      </c>
      <c r="P1" s="80"/>
      <c r="Q1" s="79" t="s">
        <v>259</v>
      </c>
      <c r="R1" s="80"/>
      <c r="S1" s="79" t="s">
        <v>260</v>
      </c>
      <c r="T1" s="80"/>
      <c r="U1" s="79" t="s">
        <v>262</v>
      </c>
      <c r="V1" s="80"/>
      <c r="W1" s="79" t="s">
        <v>261</v>
      </c>
      <c r="X1" s="80"/>
    </row>
    <row r="2" spans="1:24" x14ac:dyDescent="0.25">
      <c r="C2" s="41" t="s">
        <v>263</v>
      </c>
      <c r="D2" s="42" t="s">
        <v>264</v>
      </c>
      <c r="E2" s="41" t="s">
        <v>263</v>
      </c>
      <c r="F2" s="42" t="s">
        <v>264</v>
      </c>
      <c r="G2" s="41" t="s">
        <v>263</v>
      </c>
      <c r="H2" s="42" t="s">
        <v>264</v>
      </c>
      <c r="I2" s="41" t="s">
        <v>263</v>
      </c>
      <c r="J2" s="42" t="s">
        <v>264</v>
      </c>
      <c r="K2" s="41" t="s">
        <v>263</v>
      </c>
      <c r="L2" s="42" t="s">
        <v>264</v>
      </c>
      <c r="N2" s="53"/>
      <c r="O2" s="41" t="s">
        <v>263</v>
      </c>
      <c r="P2" s="42" t="s">
        <v>264</v>
      </c>
      <c r="Q2" s="41" t="s">
        <v>263</v>
      </c>
      <c r="R2" s="42" t="s">
        <v>264</v>
      </c>
      <c r="S2" s="41" t="s">
        <v>263</v>
      </c>
      <c r="T2" s="42" t="s">
        <v>264</v>
      </c>
      <c r="U2" s="41" t="s">
        <v>263</v>
      </c>
      <c r="V2" s="42" t="s">
        <v>264</v>
      </c>
      <c r="W2" s="41" t="s">
        <v>263</v>
      </c>
      <c r="X2" s="42" t="s">
        <v>264</v>
      </c>
    </row>
    <row r="3" spans="1:24" x14ac:dyDescent="0.25">
      <c r="A3" s="83" t="s">
        <v>267</v>
      </c>
      <c r="B3" t="str">
        <f>'mfh01'!A248</f>
        <v>Floor</v>
      </c>
      <c r="C3" s="45">
        <f>'mfh07'!B116</f>
        <v>1.0900000000000001</v>
      </c>
      <c r="D3" s="46">
        <f>'mfh07'!C116</f>
        <v>1.313275</v>
      </c>
      <c r="E3" s="45">
        <f>'mfh08'!B137</f>
        <v>0.90400000000000003</v>
      </c>
      <c r="F3" s="46">
        <f>'mfh08'!C137</f>
        <v>1.8629440500000001</v>
      </c>
      <c r="G3" s="45">
        <f>'mfh10'!B128</f>
        <v>0.873</v>
      </c>
      <c r="H3" s="46">
        <f>'mfh10'!C128</f>
        <v>1.1432033041666665</v>
      </c>
      <c r="I3" s="45">
        <f>'mfh11'!B123</f>
        <v>0.68200000000000005</v>
      </c>
      <c r="J3" s="46">
        <f>'mfh11'!C123</f>
        <v>1.0270458333333332</v>
      </c>
      <c r="K3" s="45">
        <f>'mfh12'!B142</f>
        <v>1.49</v>
      </c>
      <c r="L3" s="46">
        <f>'mfh12'!C142</f>
        <v>3.7510083333333335</v>
      </c>
      <c r="N3" s="53" t="s">
        <v>267</v>
      </c>
      <c r="O3" s="45">
        <f t="shared" ref="O3:X3" si="0">C11</f>
        <v>7.7080100000000007</v>
      </c>
      <c r="P3" s="46">
        <f t="shared" si="0"/>
        <v>9.9499391568060673</v>
      </c>
      <c r="Q3" s="45">
        <f t="shared" si="0"/>
        <v>7.9017999999999997</v>
      </c>
      <c r="R3" s="46">
        <f t="shared" si="0"/>
        <v>10.443093781793953</v>
      </c>
      <c r="S3" s="45">
        <f t="shared" si="0"/>
        <v>9.7205000000000013</v>
      </c>
      <c r="T3" s="46">
        <f t="shared" si="0"/>
        <v>10.669984410029029</v>
      </c>
      <c r="U3" s="45">
        <f t="shared" si="0"/>
        <v>6.9276899999999992</v>
      </c>
      <c r="V3" s="46">
        <f t="shared" si="0"/>
        <v>9.9074683497644145</v>
      </c>
      <c r="W3" s="45">
        <f t="shared" si="0"/>
        <v>11.36361</v>
      </c>
      <c r="X3" s="46">
        <f t="shared" si="0"/>
        <v>15.001459845265467</v>
      </c>
    </row>
    <row r="4" spans="1:24" x14ac:dyDescent="0.25">
      <c r="A4" s="83"/>
      <c r="B4" t="str">
        <f>'mfh01'!A249</f>
        <v>Ceiling</v>
      </c>
      <c r="C4" s="45">
        <f>'mfh07'!B117</f>
        <v>3.23</v>
      </c>
      <c r="D4" s="46">
        <f>'mfh07'!C117</f>
        <v>3.0540995333333329</v>
      </c>
      <c r="E4" s="45">
        <f>'mfh08'!B138</f>
        <v>1.53</v>
      </c>
      <c r="F4" s="46">
        <f>'mfh08'!C138</f>
        <v>1.5079139333333336</v>
      </c>
      <c r="G4" s="45">
        <f>'mfh10'!B129</f>
        <v>2.5</v>
      </c>
      <c r="H4" s="46">
        <f>'mfh10'!C129</f>
        <v>3.0462406666666664</v>
      </c>
      <c r="I4" s="45">
        <f>'mfh11'!B124</f>
        <v>1.9</v>
      </c>
      <c r="J4" s="46">
        <f>'mfh11'!C124</f>
        <v>1.2892458333333334</v>
      </c>
      <c r="K4" s="45">
        <f>'mfh12'!B143</f>
        <v>2.27</v>
      </c>
      <c r="L4" s="46">
        <f>'mfh12'!C143</f>
        <v>2.6381561111111114</v>
      </c>
      <c r="N4" s="53" t="s">
        <v>268</v>
      </c>
      <c r="O4" s="45">
        <f t="shared" ref="O4:X4" si="1">C15</f>
        <v>7.2469999999999999</v>
      </c>
      <c r="P4" s="46">
        <f t="shared" si="1"/>
        <v>9.871456400342236</v>
      </c>
      <c r="Q4" s="45">
        <f t="shared" si="1"/>
        <v>3.2769999999999997</v>
      </c>
      <c r="R4" s="46">
        <f t="shared" si="1"/>
        <v>3.1281242800249576</v>
      </c>
      <c r="S4" s="45">
        <f t="shared" si="1"/>
        <v>2.798</v>
      </c>
      <c r="T4" s="46">
        <f t="shared" si="1"/>
        <v>2.6808353</v>
      </c>
      <c r="U4" s="45">
        <f t="shared" si="1"/>
        <v>1.9059999999999997</v>
      </c>
      <c r="V4" s="46">
        <f t="shared" si="1"/>
        <v>2.5514818450438304</v>
      </c>
      <c r="W4" s="45">
        <f t="shared" si="1"/>
        <v>1.9319999999999999</v>
      </c>
      <c r="X4" s="46">
        <f t="shared" si="1"/>
        <v>2.8729171008547012</v>
      </c>
    </row>
    <row r="5" spans="1:24" x14ac:dyDescent="0.25">
      <c r="A5" s="83"/>
      <c r="B5" t="str">
        <f>'mfh01'!A250</f>
        <v>External wall</v>
      </c>
      <c r="C5" s="45">
        <f>'mfh07'!B118</f>
        <v>0.504</v>
      </c>
      <c r="D5" s="46">
        <f>'mfh07'!C118</f>
        <v>1.71541875</v>
      </c>
      <c r="E5" s="45">
        <f>'mfh08'!B139</f>
        <v>2.62</v>
      </c>
      <c r="F5" s="46">
        <f>'mfh08'!C139</f>
        <v>3.1509243888888889</v>
      </c>
      <c r="G5" s="45">
        <f>'mfh10'!B130</f>
        <v>1.69</v>
      </c>
      <c r="H5" s="46">
        <f>'mfh10'!C130</f>
        <v>1.5944355555555558</v>
      </c>
      <c r="I5" s="45">
        <f>'mfh11'!B125</f>
        <v>1.47</v>
      </c>
      <c r="J5" s="46">
        <f>'mfh11'!C125</f>
        <v>3.1223084583333334</v>
      </c>
      <c r="K5" s="45">
        <f>'mfh12'!B144</f>
        <v>1.08</v>
      </c>
      <c r="L5" s="46">
        <f>'mfh12'!C144</f>
        <v>1.8328629333333335</v>
      </c>
      <c r="N5" s="53"/>
      <c r="O5" s="41"/>
      <c r="P5" s="42"/>
      <c r="Q5" s="41"/>
      <c r="R5" s="42"/>
      <c r="S5" s="41"/>
      <c r="T5" s="42"/>
      <c r="U5" s="41"/>
      <c r="V5" s="42"/>
      <c r="W5" s="41"/>
      <c r="X5" s="42"/>
    </row>
    <row r="6" spans="1:24" x14ac:dyDescent="0.25">
      <c r="A6" s="83"/>
      <c r="B6" t="str">
        <f>'mfh01'!A251</f>
        <v>Internal wall</v>
      </c>
      <c r="C6" s="45">
        <f>'mfh07'!B119</f>
        <v>0.62</v>
      </c>
      <c r="D6" s="46">
        <f>'mfh07'!C119</f>
        <v>0.90758333333333319</v>
      </c>
      <c r="E6" s="45">
        <f>'mfh08'!B140</f>
        <v>0.89100000000000001</v>
      </c>
      <c r="F6" s="46">
        <f>'mfh08'!C140</f>
        <v>0.49810833333333332</v>
      </c>
      <c r="G6" s="45">
        <f>'mfh10'!B131</f>
        <v>0.55600000000000005</v>
      </c>
      <c r="H6" s="46">
        <f>'mfh10'!C131</f>
        <v>0.57656666666666667</v>
      </c>
      <c r="I6" s="45">
        <f>'mfh11'!B126</f>
        <v>0.71699999999999997</v>
      </c>
      <c r="J6" s="46">
        <f>'mfh11'!C126</f>
        <v>0.71084166666666659</v>
      </c>
      <c r="K6" s="45">
        <f>'mfh12'!B145</f>
        <v>3.84</v>
      </c>
      <c r="L6" s="46">
        <f>'mfh12'!C145</f>
        <v>2.4042849999999998</v>
      </c>
      <c r="N6" s="53"/>
      <c r="O6" s="41"/>
      <c r="P6" s="42"/>
      <c r="Q6" s="41"/>
      <c r="R6" s="42"/>
      <c r="S6" s="41"/>
      <c r="T6" s="42"/>
      <c r="U6" s="41"/>
      <c r="V6" s="42"/>
      <c r="W6" s="41"/>
      <c r="X6" s="42"/>
    </row>
    <row r="7" spans="1:24" x14ac:dyDescent="0.25">
      <c r="A7" s="83"/>
      <c r="B7" t="str">
        <f>'mfh01'!A252</f>
        <v>Roof</v>
      </c>
      <c r="C7" s="45">
        <f>'mfh07'!B120</f>
        <v>0.76900000000000002</v>
      </c>
      <c r="D7" s="46">
        <f>'mfh07'!C120</f>
        <v>0.9185314333333332</v>
      </c>
      <c r="E7" s="45">
        <f>'mfh08'!B141</f>
        <v>0.61499999999999999</v>
      </c>
      <c r="F7" s="46">
        <f>'mfh08'!C141</f>
        <v>1.3386341111111111</v>
      </c>
      <c r="G7" s="45">
        <f>'mfh10'!B132</f>
        <v>2.72</v>
      </c>
      <c r="H7" s="46">
        <f>'mfh10'!C132</f>
        <v>2.460298775</v>
      </c>
      <c r="I7" s="45">
        <f>'mfh11'!B127</f>
        <v>1.24</v>
      </c>
      <c r="J7" s="46">
        <f>'mfh11'!C127</f>
        <v>1.7239967500000002</v>
      </c>
      <c r="K7" s="45">
        <f>'mfh12'!B146</f>
        <v>0.96799999999999997</v>
      </c>
      <c r="L7" s="46">
        <f>'mfh12'!C146</f>
        <v>2.4439347258333335</v>
      </c>
      <c r="N7" s="53"/>
      <c r="O7" s="41"/>
      <c r="P7" s="42"/>
      <c r="Q7" s="41"/>
      <c r="R7" s="42"/>
      <c r="S7" s="41"/>
      <c r="T7" s="42"/>
      <c r="U7" s="41"/>
      <c r="V7" s="42"/>
      <c r="W7" s="41"/>
      <c r="X7" s="42"/>
    </row>
    <row r="8" spans="1:24" x14ac:dyDescent="0.25">
      <c r="A8" s="83"/>
      <c r="B8" t="str">
        <f>'mfh01'!A253</f>
        <v>door</v>
      </c>
      <c r="C8" s="45">
        <f>'mfh07'!B121</f>
        <v>7.0099999999999997E-3</v>
      </c>
      <c r="D8" s="46">
        <f>'mfh07'!C121</f>
        <v>5.7733799568484481E-3</v>
      </c>
      <c r="E8" s="45">
        <f>'mfh08'!B142</f>
        <v>1.6799999999999999E-2</v>
      </c>
      <c r="F8" s="46">
        <f>'mfh08'!C142</f>
        <v>1.7416882075051252E-2</v>
      </c>
      <c r="G8" s="45">
        <f>'mfh10'!B133</f>
        <v>8.5500000000000007E-2</v>
      </c>
      <c r="H8" s="46">
        <f>'mfh10'!C133</f>
        <v>8.308095238095238E-2</v>
      </c>
      <c r="I8" s="45">
        <f>'mfh11'!B128</f>
        <v>8.6899999999999998E-3</v>
      </c>
      <c r="J8" s="46">
        <f>'mfh11'!C128</f>
        <v>7.1512699483029891E-3</v>
      </c>
      <c r="K8" s="45">
        <f>'mfh12'!B147</f>
        <v>4.6100000000000004E-3</v>
      </c>
      <c r="L8" s="46">
        <f>'mfh12'!C147</f>
        <v>3.9794871794871789E-3</v>
      </c>
      <c r="N8" s="53"/>
      <c r="O8" s="41"/>
      <c r="P8" s="42"/>
      <c r="Q8" s="41"/>
      <c r="R8" s="42"/>
      <c r="S8" s="41"/>
      <c r="T8" s="42"/>
      <c r="U8" s="41"/>
      <c r="V8" s="42"/>
      <c r="W8" s="41"/>
      <c r="X8" s="42"/>
    </row>
    <row r="9" spans="1:24" x14ac:dyDescent="0.25">
      <c r="A9" s="83"/>
      <c r="B9" t="str">
        <f>'mfh01'!A254</f>
        <v>windows</v>
      </c>
      <c r="C9" s="45">
        <f>'mfh07'!B122</f>
        <v>0.98</v>
      </c>
      <c r="D9" s="46">
        <f>'mfh07'!C122</f>
        <v>1.5848082666666667</v>
      </c>
      <c r="E9" s="45">
        <f>'mfh08'!B143</f>
        <v>0.92200000000000004</v>
      </c>
      <c r="F9" s="46">
        <f>'mfh08'!C143</f>
        <v>1.6229498666666669</v>
      </c>
      <c r="G9" s="45">
        <f>'mfh10'!B134</f>
        <v>0.56999999999999995</v>
      </c>
      <c r="H9" s="46">
        <f>'mfh10'!C134</f>
        <v>1.3368165333333333</v>
      </c>
      <c r="I9" s="45">
        <f>'mfh11'!B129</f>
        <v>0.50600000000000001</v>
      </c>
      <c r="J9" s="46">
        <f>'mfh11'!C129</f>
        <v>1.9129888000000002</v>
      </c>
      <c r="K9" s="45">
        <f>'mfh12'!B148</f>
        <v>1.1499999999999999</v>
      </c>
      <c r="L9" s="46">
        <f>'mfh12'!C148</f>
        <v>1.6229498666666669</v>
      </c>
      <c r="N9" s="53"/>
      <c r="O9" s="41"/>
      <c r="P9" s="42"/>
      <c r="Q9" s="41"/>
      <c r="R9" s="42"/>
      <c r="S9" s="41"/>
      <c r="T9" s="42"/>
      <c r="U9" s="41"/>
      <c r="V9" s="42"/>
      <c r="W9" s="41"/>
      <c r="X9" s="42"/>
    </row>
    <row r="10" spans="1:24" x14ac:dyDescent="0.25">
      <c r="A10" s="83"/>
      <c r="B10" t="str">
        <f>'mfh01'!A255</f>
        <v>transport</v>
      </c>
      <c r="C10" s="45">
        <f>'mfh07'!B123</f>
        <v>0.50800000000000001</v>
      </c>
      <c r="D10" s="46">
        <f>'mfh07'!C123</f>
        <v>0.45044946018255244</v>
      </c>
      <c r="E10" s="45">
        <f>'mfh08'!B144</f>
        <v>0.40300000000000002</v>
      </c>
      <c r="F10" s="46">
        <f>'mfh08'!C144</f>
        <v>0.44420221638556612</v>
      </c>
      <c r="G10" s="45">
        <f>'mfh10'!B135</f>
        <v>0.72599999999999998</v>
      </c>
      <c r="H10" s="46">
        <f>'mfh10'!C135</f>
        <v>0.42934195625918903</v>
      </c>
      <c r="I10" s="45">
        <f>'mfh11'!B130</f>
        <v>0.40400000000000003</v>
      </c>
      <c r="J10" s="46">
        <f>'mfh11'!C130</f>
        <v>0.11388973814944367</v>
      </c>
      <c r="K10" s="45">
        <f>'mfh12'!B149</f>
        <v>0.56100000000000005</v>
      </c>
      <c r="L10" s="46">
        <f>'mfh12'!C149</f>
        <v>0.30428338780820158</v>
      </c>
      <c r="N10" s="53"/>
      <c r="O10" s="41"/>
      <c r="P10" s="42"/>
      <c r="Q10" s="41"/>
      <c r="R10" s="42"/>
      <c r="S10" s="41"/>
      <c r="T10" s="42"/>
      <c r="U10" s="41"/>
      <c r="V10" s="42"/>
      <c r="W10" s="41"/>
      <c r="X10" s="42"/>
    </row>
    <row r="11" spans="1:24" x14ac:dyDescent="0.25">
      <c r="A11" s="83"/>
      <c r="C11" s="49">
        <f t="shared" ref="C11:L11" si="2">SUM(C3:C10)</f>
        <v>7.7080100000000007</v>
      </c>
      <c r="D11" s="50">
        <f t="shared" si="2"/>
        <v>9.9499391568060673</v>
      </c>
      <c r="E11" s="49">
        <f t="shared" si="2"/>
        <v>7.9017999999999997</v>
      </c>
      <c r="F11" s="50">
        <f t="shared" si="2"/>
        <v>10.443093781793953</v>
      </c>
      <c r="G11" s="49">
        <f t="shared" si="2"/>
        <v>9.7205000000000013</v>
      </c>
      <c r="H11" s="50">
        <f t="shared" si="2"/>
        <v>10.669984410029029</v>
      </c>
      <c r="I11" s="49">
        <f t="shared" si="2"/>
        <v>6.9276899999999992</v>
      </c>
      <c r="J11" s="50">
        <f t="shared" si="2"/>
        <v>9.9074683497644145</v>
      </c>
      <c r="K11" s="49">
        <f t="shared" si="2"/>
        <v>11.36361</v>
      </c>
      <c r="L11" s="50">
        <f t="shared" si="2"/>
        <v>15.001459845265467</v>
      </c>
      <c r="N11" s="53"/>
      <c r="O11" s="41"/>
      <c r="P11" s="42"/>
      <c r="Q11" s="41"/>
      <c r="R11" s="42"/>
      <c r="S11" s="41"/>
      <c r="T11" s="42"/>
      <c r="U11" s="41"/>
      <c r="V11" s="42"/>
      <c r="W11" s="41"/>
      <c r="X11" s="42"/>
    </row>
    <row r="12" spans="1:24" x14ac:dyDescent="0.25">
      <c r="A12" s="83" t="s">
        <v>268</v>
      </c>
      <c r="B12" t="str">
        <f>'mfh01'!A256</f>
        <v>heating demand + electricity</v>
      </c>
      <c r="C12" s="45">
        <f>'mfh07'!B124</f>
        <v>3.2</v>
      </c>
      <c r="D12" s="46">
        <f>'mfh07'!C124</f>
        <v>4.0765874003422367</v>
      </c>
      <c r="E12" s="45">
        <f>'mfh08'!B145</f>
        <v>1.28</v>
      </c>
      <c r="F12" s="46">
        <f>'mfh08'!C145</f>
        <v>1.4273642800249577</v>
      </c>
      <c r="G12" s="45">
        <f>'mfh10'!B136</f>
        <v>1.32</v>
      </c>
      <c r="H12" s="46">
        <f>'mfh10'!C136</f>
        <v>1.4262653000000001</v>
      </c>
      <c r="I12" s="45">
        <f>'mfh11'!B131</f>
        <v>0.376</v>
      </c>
      <c r="J12" s="46">
        <f>'mfh11'!C131</f>
        <v>1.4331888450438302</v>
      </c>
      <c r="K12" s="7">
        <f>'mfh12'!B150</f>
        <v>0.46</v>
      </c>
      <c r="L12" s="46">
        <f>'mfh12'!C150</f>
        <v>1.9126207008547009</v>
      </c>
      <c r="N12" s="53"/>
      <c r="O12" s="41"/>
      <c r="P12" s="42"/>
      <c r="Q12" s="41"/>
      <c r="R12" s="42"/>
      <c r="S12" s="41"/>
      <c r="T12" s="42"/>
      <c r="U12" s="41"/>
      <c r="V12" s="42"/>
      <c r="W12" s="41"/>
      <c r="X12" s="42"/>
    </row>
    <row r="13" spans="1:24" x14ac:dyDescent="0.25">
      <c r="A13" s="83"/>
      <c r="B13" t="str">
        <f>'mfh01'!A257</f>
        <v>hot water</v>
      </c>
      <c r="C13" s="45">
        <f>'mfh07'!B125</f>
        <v>3.66</v>
      </c>
      <c r="D13" s="46">
        <f>'mfh07'!C125</f>
        <v>5.2504900000000001</v>
      </c>
      <c r="E13" s="45">
        <f>'mfh08'!B146</f>
        <v>1.23</v>
      </c>
      <c r="F13" s="46">
        <f>'mfh08'!C146</f>
        <v>0.62099999999999989</v>
      </c>
      <c r="G13" s="45">
        <f>'mfh10'!B137</f>
        <v>0.59</v>
      </c>
      <c r="H13" s="46">
        <f>'mfh10'!C137</f>
        <v>3.8480000000000003E-3</v>
      </c>
      <c r="I13" s="45">
        <f>'mfh11'!B132</f>
        <v>1.1499999999999999</v>
      </c>
      <c r="J13" s="46">
        <f>'mfh11'!C132</f>
        <v>0.58291199999999999</v>
      </c>
      <c r="K13" s="7">
        <f>'mfh12'!B151</f>
        <v>1.23</v>
      </c>
      <c r="L13" s="46">
        <f>'mfh12'!C151</f>
        <v>0.62017199999999995</v>
      </c>
      <c r="N13" s="53"/>
      <c r="O13" s="41"/>
      <c r="P13" s="42"/>
      <c r="Q13" s="41"/>
      <c r="R13" s="42"/>
      <c r="S13" s="41"/>
      <c r="T13" s="42"/>
      <c r="U13" s="41"/>
      <c r="V13" s="42"/>
      <c r="W13" s="41"/>
      <c r="X13" s="42"/>
    </row>
    <row r="14" spans="1:24" x14ac:dyDescent="0.25">
      <c r="A14" s="83"/>
      <c r="B14" s="32" t="str">
        <f>'mfh01'!A258</f>
        <v>ventilation demand</v>
      </c>
      <c r="C14" s="45">
        <f>'mfh07'!B126</f>
        <v>0.38700000000000001</v>
      </c>
      <c r="D14" s="46">
        <f>'mfh07'!C126</f>
        <v>0.54437900000000006</v>
      </c>
      <c r="E14" s="45">
        <f>'mfh08'!B147</f>
        <v>0.76700000000000002</v>
      </c>
      <c r="F14" s="46">
        <f>'mfh08'!C147</f>
        <v>1.0797600000000001</v>
      </c>
      <c r="G14" s="45">
        <f>'mfh10'!B138</f>
        <v>0.88800000000000001</v>
      </c>
      <c r="H14" s="46">
        <f>'mfh10'!C138</f>
        <v>1.2507220000000001</v>
      </c>
      <c r="I14" s="45">
        <f>'mfh11'!B133</f>
        <v>0.38</v>
      </c>
      <c r="J14" s="46">
        <f>'mfh11'!C133</f>
        <v>0.535381</v>
      </c>
      <c r="K14" s="7">
        <f>'mfh12'!B152</f>
        <v>0.24199999999999999</v>
      </c>
      <c r="L14" s="46">
        <f>'mfh12'!C152</f>
        <v>0.34012439999999999</v>
      </c>
      <c r="N14" s="53"/>
      <c r="O14" s="41"/>
      <c r="P14" s="42"/>
      <c r="Q14" s="41"/>
      <c r="R14" s="42"/>
      <c r="S14" s="41"/>
      <c r="T14" s="42"/>
      <c r="U14" s="41"/>
      <c r="V14" s="42"/>
      <c r="W14" s="41"/>
      <c r="X14" s="42"/>
    </row>
    <row r="15" spans="1:24" s="44" customFormat="1" x14ac:dyDescent="0.25">
      <c r="A15" s="84"/>
      <c r="C15" s="47">
        <f t="shared" ref="C15:L15" si="3">SUM(C12:C14)</f>
        <v>7.2469999999999999</v>
      </c>
      <c r="D15" s="48">
        <f t="shared" si="3"/>
        <v>9.871456400342236</v>
      </c>
      <c r="E15" s="47">
        <f t="shared" si="3"/>
        <v>3.2769999999999997</v>
      </c>
      <c r="F15" s="48">
        <f t="shared" si="3"/>
        <v>3.1281242800249576</v>
      </c>
      <c r="G15" s="47">
        <f t="shared" si="3"/>
        <v>2.798</v>
      </c>
      <c r="H15" s="48">
        <f t="shared" si="3"/>
        <v>2.6808353</v>
      </c>
      <c r="I15" s="47">
        <f t="shared" si="3"/>
        <v>1.9059999999999997</v>
      </c>
      <c r="J15" s="48">
        <f t="shared" si="3"/>
        <v>2.5514818450438304</v>
      </c>
      <c r="K15" s="47">
        <f t="shared" si="3"/>
        <v>1.9319999999999999</v>
      </c>
      <c r="L15" s="48">
        <f t="shared" si="3"/>
        <v>2.8729171008547012</v>
      </c>
      <c r="N15" s="54"/>
      <c r="O15" s="52"/>
      <c r="P15" s="55"/>
      <c r="Q15" s="52"/>
      <c r="R15" s="55"/>
      <c r="S15" s="52"/>
      <c r="T15" s="55"/>
      <c r="U15" s="52"/>
      <c r="V15" s="55"/>
      <c r="W15" s="52"/>
      <c r="X15" s="55"/>
    </row>
  </sheetData>
  <mergeCells count="12">
    <mergeCell ref="A12:A15"/>
    <mergeCell ref="C1:D1"/>
    <mergeCell ref="E1:F1"/>
    <mergeCell ref="G1:H1"/>
    <mergeCell ref="I1:J1"/>
    <mergeCell ref="U1:V1"/>
    <mergeCell ref="W1:X1"/>
    <mergeCell ref="K1:L1"/>
    <mergeCell ref="A3:A11"/>
    <mergeCell ref="O1:P1"/>
    <mergeCell ref="Q1:R1"/>
    <mergeCell ref="S1:T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6"/>
  <sheetViews>
    <sheetView zoomScaleNormal="100" workbookViewId="0">
      <selection activeCell="I248" sqref="I248"/>
    </sheetView>
  </sheetViews>
  <sheetFormatPr defaultColWidth="11.140625" defaultRowHeight="15" x14ac:dyDescent="0.25"/>
  <cols>
    <col min="1" max="1" width="35" style="1" bestFit="1" customWidth="1"/>
    <col min="2" max="2" width="11.140625" style="11"/>
    <col min="3" max="3" width="11.140625" style="1"/>
    <col min="4" max="4" width="17.140625" style="1" customWidth="1"/>
    <col min="5" max="16384" width="11.140625" style="1"/>
  </cols>
  <sheetData>
    <row r="1" spans="1:10" x14ac:dyDescent="0.25">
      <c r="A1" s="1" t="s">
        <v>0</v>
      </c>
      <c r="B1" s="11">
        <v>60</v>
      </c>
    </row>
    <row r="3" spans="1:10" x14ac:dyDescent="0.25">
      <c r="A3" s="1" t="s">
        <v>1</v>
      </c>
      <c r="B3" s="1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11</v>
      </c>
      <c r="B4" s="11" t="s">
        <v>12</v>
      </c>
    </row>
    <row r="5" spans="1:10" x14ac:dyDescent="0.25">
      <c r="A5" s="2" t="s">
        <v>13</v>
      </c>
      <c r="B5" s="2">
        <v>854.14</v>
      </c>
    </row>
    <row r="6" spans="1:10" x14ac:dyDescent="0.25">
      <c r="A6" s="2" t="s">
        <v>14</v>
      </c>
      <c r="B6" s="2">
        <v>0.03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 t="shared" ref="I6" si="0">B6*F6*H6*B$1/C6/B$1</f>
        <v>0.23125000000000001</v>
      </c>
      <c r="J6">
        <f>F6*B6*B$5*B$1/C6/1000</f>
        <v>94.809539999999998</v>
      </c>
    </row>
    <row r="7" spans="1:10" x14ac:dyDescent="0.25">
      <c r="A7" s="2" t="s">
        <v>15</v>
      </c>
      <c r="B7" s="2">
        <v>0.3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 t="shared" ref="F7:F9" si="1"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>B7*F7*H7*B$1/C7/B$1</f>
        <v>0.16450000000000001</v>
      </c>
      <c r="J7">
        <f t="shared" ref="J7:J8" si="2">F7*B7*B$5*B$1/C7/1000</f>
        <v>602.16869999999994</v>
      </c>
    </row>
    <row r="8" spans="1:10" s="11" customFormat="1" x14ac:dyDescent="0.25">
      <c r="A8" s="2"/>
      <c r="B8" s="2">
        <v>0.3</v>
      </c>
      <c r="C8" s="5">
        <v>60</v>
      </c>
      <c r="D8" s="5" t="s">
        <v>83</v>
      </c>
      <c r="E8" s="5">
        <v>80</v>
      </c>
      <c r="F8">
        <f t="shared" si="1"/>
        <v>80</v>
      </c>
      <c r="G8" s="5" t="s">
        <v>81</v>
      </c>
      <c r="H8" s="5">
        <v>0.68200000000000005</v>
      </c>
      <c r="I8">
        <f>B8*F8*H8*B$1/C8/B$1</f>
        <v>0.27280000000000004</v>
      </c>
      <c r="J8">
        <f t="shared" si="2"/>
        <v>20.499359999999999</v>
      </c>
    </row>
    <row r="9" spans="1:10" x14ac:dyDescent="0.25">
      <c r="A9" s="2" t="s">
        <v>16</v>
      </c>
      <c r="B9" s="2">
        <v>0.1</v>
      </c>
      <c r="C9">
        <f>INDEX('[1]Component wise inventories'!B$2:B$170,MATCH($A9,'[1]Component wise inventories'!$A$2:$A$170,0))</f>
        <v>60</v>
      </c>
      <c r="D9" t="str">
        <f>INDEX('[1]Component wise inventories'!H$2:H$170,MATCH($A9,'[1]Component wise inventories'!$A$2:$A$170,0))</f>
        <v>lean concrete (without reinforcement)</v>
      </c>
      <c r="E9">
        <f>INDEX('[1]Component wise inventories'!I$2:I$170,MATCH($A9,'[1]Component wise inventories'!$A$2:$A$170,0))</f>
        <v>2150</v>
      </c>
      <c r="F9">
        <f t="shared" si="1"/>
        <v>2150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5.8999999999999997E-2</v>
      </c>
      <c r="I9">
        <f>B9*F9*H9*B$1/C9/B$1</f>
        <v>0.21141666666666664</v>
      </c>
      <c r="J9">
        <f t="shared" ref="J9" si="3">F9*B9*B$5*B$1/C9/1000</f>
        <v>183.64010000000002</v>
      </c>
    </row>
    <row r="10" spans="1:10" x14ac:dyDescent="0.25">
      <c r="C10"/>
      <c r="D10"/>
      <c r="E10"/>
      <c r="F10"/>
      <c r="G10"/>
      <c r="H10"/>
      <c r="I10" s="19">
        <f>SUM(I5:I9)</f>
        <v>0.87996666666666679</v>
      </c>
      <c r="J10"/>
    </row>
    <row r="11" spans="1:10" x14ac:dyDescent="0.25">
      <c r="A11" s="1" t="s">
        <v>11</v>
      </c>
      <c r="B11" s="11" t="s">
        <v>17</v>
      </c>
    </row>
    <row r="12" spans="1:10" x14ac:dyDescent="0.25">
      <c r="A12" s="2" t="s">
        <v>13</v>
      </c>
      <c r="B12" s="2">
        <v>1623.2</v>
      </c>
    </row>
    <row r="13" spans="1:10" x14ac:dyDescent="0.25">
      <c r="A13" s="2" t="s">
        <v>14</v>
      </c>
      <c r="B13" s="2">
        <v>0.03</v>
      </c>
      <c r="C13">
        <f>INDEX('[1]Component wise inventories'!B$2:B$170,MATCH($A13,'[1]Component wise inventories'!$A$2:$A$170,0))</f>
        <v>30</v>
      </c>
      <c r="D13" t="str">
        <f>INDEX('[1]Component wise inventories'!H$2:H$170,MATCH($A13,'[1]Component wise inventories'!$A$2:$A$170,0))</f>
        <v>Cement subfloor, 85 mm</v>
      </c>
      <c r="E13">
        <f>INDEX('[1]Component wise inventories'!I$2:I$170,MATCH($A13,'[1]Component wise inventories'!$A$2:$A$170,0))</f>
        <v>1850</v>
      </c>
      <c r="F13">
        <f>E13</f>
        <v>1850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0.125</v>
      </c>
      <c r="I13">
        <f t="shared" ref="I13" si="4">B13*F13*H13*B$1/C13/B$1</f>
        <v>0.23125000000000001</v>
      </c>
      <c r="J13">
        <f>F13*B13*B$5*B$1/C13/1000</f>
        <v>94.809539999999998</v>
      </c>
    </row>
    <row r="14" spans="1:10" x14ac:dyDescent="0.25">
      <c r="A14" s="2" t="s">
        <v>15</v>
      </c>
      <c r="B14" s="2">
        <v>0.4</v>
      </c>
      <c r="C14">
        <f>INDEX('[1]Component wise inventories'!B$2:B$170,MATCH($A14,'[1]Component wise inventories'!$A$2:$A$170,0))</f>
        <v>60</v>
      </c>
      <c r="D14" t="str">
        <f>INDEX('[1]Component wise inventories'!H$2:H$170,MATCH($A14,'[1]Component wise inventories'!$A$2:$A$170,0))</f>
        <v>civil engineering concrete (without reinforcement)</v>
      </c>
      <c r="E14">
        <f>INDEX('[1]Component wise inventories'!I$2:I$170,MATCH($A14,'[1]Component wise inventories'!$A$2:$A$170,0))</f>
        <v>2350</v>
      </c>
      <c r="F14">
        <f t="shared" ref="F14:F16" si="5">E14</f>
        <v>2350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1.4E-2</v>
      </c>
      <c r="I14">
        <f>B14*F14*H14*B$1/C14/B$1</f>
        <v>0.21933333333333332</v>
      </c>
      <c r="J14">
        <f t="shared" ref="J14:J16" si="6">F14*B14*B$5*B$1/C14/1000</f>
        <v>802.89159999999993</v>
      </c>
    </row>
    <row r="15" spans="1:10" s="11" customFormat="1" x14ac:dyDescent="0.25">
      <c r="A15" s="2"/>
      <c r="B15" s="21">
        <v>0.4</v>
      </c>
      <c r="C15" s="5">
        <v>60</v>
      </c>
      <c r="D15" s="5" t="s">
        <v>83</v>
      </c>
      <c r="E15" s="5">
        <v>80</v>
      </c>
      <c r="F15">
        <f t="shared" si="5"/>
        <v>80</v>
      </c>
      <c r="G15" s="5" t="s">
        <v>81</v>
      </c>
      <c r="H15" s="5">
        <v>0.68200000000000005</v>
      </c>
      <c r="I15">
        <f>B15*F15*H15*B$1/C15/B$1</f>
        <v>0.36373333333333335</v>
      </c>
      <c r="J15">
        <f t="shared" si="6"/>
        <v>27.33248</v>
      </c>
    </row>
    <row r="16" spans="1:10" x14ac:dyDescent="0.25">
      <c r="A16" s="2" t="s">
        <v>16</v>
      </c>
      <c r="B16" s="2">
        <v>0.1</v>
      </c>
      <c r="C16">
        <f>INDEX('[1]Component wise inventories'!B$2:B$170,MATCH($A16,'[1]Component wise inventories'!$A$2:$A$170,0))</f>
        <v>60</v>
      </c>
      <c r="D16" t="str">
        <f>INDEX('[1]Component wise inventories'!H$2:H$170,MATCH($A16,'[1]Component wise inventories'!$A$2:$A$170,0))</f>
        <v>lean concrete (without reinforcement)</v>
      </c>
      <c r="E16">
        <f>INDEX('[1]Component wise inventories'!I$2:I$170,MATCH($A16,'[1]Component wise inventories'!$A$2:$A$170,0))</f>
        <v>2150</v>
      </c>
      <c r="F16">
        <f t="shared" si="5"/>
        <v>2150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5.8999999999999997E-2</v>
      </c>
      <c r="I16">
        <f>B16*F16*H16*B$1/C16/B$1</f>
        <v>0.21141666666666664</v>
      </c>
      <c r="J16">
        <f t="shared" si="6"/>
        <v>183.64010000000002</v>
      </c>
    </row>
    <row r="17" spans="1:10" x14ac:dyDescent="0.25">
      <c r="C17"/>
      <c r="D17"/>
      <c r="E17"/>
      <c r="F17"/>
      <c r="G17"/>
      <c r="H17"/>
      <c r="I17" s="19">
        <f>SUM(I12:I16)</f>
        <v>1.0257333333333334</v>
      </c>
      <c r="J17"/>
    </row>
    <row r="18" spans="1:10" x14ac:dyDescent="0.25">
      <c r="A18" s="1" t="s">
        <v>11</v>
      </c>
      <c r="B18" s="11" t="s">
        <v>18</v>
      </c>
    </row>
    <row r="19" spans="1:10" x14ac:dyDescent="0.25">
      <c r="A19" s="2" t="s">
        <v>13</v>
      </c>
      <c r="B19" s="2">
        <v>687.6</v>
      </c>
    </row>
    <row r="20" spans="1:10" x14ac:dyDescent="0.25">
      <c r="A20" s="2" t="s">
        <v>14</v>
      </c>
      <c r="B20" s="2">
        <v>0.03</v>
      </c>
      <c r="C20">
        <f>INDEX('[1]Component wise inventories'!B$2:B$170,MATCH($A20,'[1]Component wise inventories'!$A$2:$A$170,0))</f>
        <v>30</v>
      </c>
      <c r="D20" t="str">
        <f>INDEX('[1]Component wise inventories'!H$2:H$170,MATCH($A20,'[1]Component wise inventories'!$A$2:$A$170,0))</f>
        <v>Cement subfloor, 85 mm</v>
      </c>
      <c r="E20">
        <f>INDEX('[1]Component wise inventories'!I$2:I$170,MATCH($A20,'[1]Component wise inventories'!$A$2:$A$170,0))</f>
        <v>1850</v>
      </c>
      <c r="F20">
        <f>E20</f>
        <v>1850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0.125</v>
      </c>
      <c r="I20">
        <f t="shared" ref="I20" si="7">B20*F20*H20*B$1/C20/B$1</f>
        <v>0.23125000000000001</v>
      </c>
      <c r="J20">
        <f>F20*B20*B$5*B$1/C20/1000</f>
        <v>94.809539999999998</v>
      </c>
    </row>
    <row r="21" spans="1:10" x14ac:dyDescent="0.25">
      <c r="A21" s="2" t="s">
        <v>15</v>
      </c>
      <c r="B21" s="2">
        <v>0.24</v>
      </c>
      <c r="C21">
        <f>INDEX('[1]Component wise inventories'!B$2:B$170,MATCH($A21,'[1]Component wise inventories'!$A$2:$A$170,0))</f>
        <v>60</v>
      </c>
      <c r="D21" t="str">
        <f>INDEX('[1]Component wise inventories'!H$2:H$170,MATCH($A21,'[1]Component wise inventories'!$A$2:$A$170,0))</f>
        <v>civil engineering concrete (without reinforcement)</v>
      </c>
      <c r="E21">
        <f>INDEX('[1]Component wise inventories'!I$2:I$170,MATCH($A21,'[1]Component wise inventories'!$A$2:$A$170,0))</f>
        <v>2350</v>
      </c>
      <c r="F21">
        <f t="shared" ref="F21:F23" si="8">E21</f>
        <v>2350</v>
      </c>
      <c r="G21" t="str">
        <f>INDEX('[1]Component wise inventories'!J$2:J$170,MATCH($A21,'[1]Component wise inventories'!$A$2:$A$170,0))</f>
        <v xml:space="preserve">kg </v>
      </c>
      <c r="H21">
        <f>INDEX('[1]Component wise inventories'!K$2:K$170,MATCH($A21,'[1]Component wise inventories'!$A$2:$A$170,0))</f>
        <v>1.4E-2</v>
      </c>
      <c r="I21">
        <f>B21*F21*H21*B$1/C21/B$1</f>
        <v>0.13159999999999999</v>
      </c>
      <c r="J21">
        <f t="shared" ref="J21:J23" si="9">F21*B21*B$5*B$1/C21/1000</f>
        <v>481.73496</v>
      </c>
    </row>
    <row r="22" spans="1:10" s="11" customFormat="1" x14ac:dyDescent="0.25">
      <c r="A22" s="2"/>
      <c r="B22" s="21">
        <v>0.24</v>
      </c>
      <c r="C22" s="5">
        <v>60</v>
      </c>
      <c r="D22" s="5" t="s">
        <v>83</v>
      </c>
      <c r="E22" s="5">
        <v>80</v>
      </c>
      <c r="F22">
        <f t="shared" si="8"/>
        <v>80</v>
      </c>
      <c r="G22" s="5" t="s">
        <v>81</v>
      </c>
      <c r="H22" s="5">
        <v>0.68200000000000005</v>
      </c>
      <c r="I22">
        <f>B22*F22*H22*B$1/C22/B$1</f>
        <v>0.21824000000000002</v>
      </c>
      <c r="J22">
        <f t="shared" si="9"/>
        <v>16.399487999999998</v>
      </c>
    </row>
    <row r="23" spans="1:10" x14ac:dyDescent="0.25">
      <c r="A23" s="2" t="s">
        <v>16</v>
      </c>
      <c r="B23" s="2">
        <v>0.1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lean concrete (without reinforcement)</v>
      </c>
      <c r="E23">
        <f>INDEX('[1]Component wise inventories'!I$2:I$170,MATCH($A23,'[1]Component wise inventories'!$A$2:$A$170,0))</f>
        <v>2150</v>
      </c>
      <c r="F23">
        <f t="shared" si="8"/>
        <v>2150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5.8999999999999997E-2</v>
      </c>
      <c r="I23">
        <f>B23*F23*H23*B$1/C23/B$1</f>
        <v>0.21141666666666664</v>
      </c>
      <c r="J23">
        <f t="shared" si="9"/>
        <v>183.64010000000002</v>
      </c>
    </row>
    <row r="24" spans="1:10" x14ac:dyDescent="0.25">
      <c r="C24"/>
      <c r="D24"/>
      <c r="E24"/>
      <c r="F24"/>
      <c r="G24"/>
      <c r="H24"/>
      <c r="I24" s="19">
        <f>SUM(I19:I23)</f>
        <v>0.79250666666666669</v>
      </c>
      <c r="J24"/>
    </row>
    <row r="25" spans="1:10" x14ac:dyDescent="0.25">
      <c r="A25" s="1" t="s">
        <v>11</v>
      </c>
      <c r="B25" s="11" t="s">
        <v>19</v>
      </c>
    </row>
    <row r="26" spans="1:10" x14ac:dyDescent="0.25">
      <c r="A26" s="2" t="s">
        <v>13</v>
      </c>
      <c r="B26" s="2">
        <v>39.200000000000003</v>
      </c>
    </row>
    <row r="27" spans="1:10" x14ac:dyDescent="0.25">
      <c r="A27" s="2" t="s">
        <v>20</v>
      </c>
      <c r="B27" s="2">
        <v>6.0000000000000001E-3</v>
      </c>
      <c r="C27">
        <f>INDEX('[1]Component wise inventories'!B$2:B$170,MATCH($A27,'[1]Component wise inventories'!$A$2:$A$170,0))</f>
        <v>60</v>
      </c>
      <c r="D27" t="str">
        <f>INDEX('[1]Component wise inventories'!H$2:H$170,MATCH($A27,'[1]Component wise inventories'!$A$2:$A$170,0))</f>
        <v>Organic construction adhesive/embedding mortar</v>
      </c>
      <c r="E27">
        <f>INDEX('[1]Component wise inventories'!I$2:I$170,MATCH($A27,'[1]Component wise inventories'!$A$2:$A$170,0))</f>
        <v>1670</v>
      </c>
      <c r="F27">
        <f>E27</f>
        <v>1670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0.75800000000000001</v>
      </c>
      <c r="I27">
        <f t="shared" ref="I27" si="10">B27*F27*H27*B$1/C27/B$1</f>
        <v>0.126586</v>
      </c>
      <c r="J27">
        <f>F27*B27*B$5*B$1/C27/1000</f>
        <v>8.5584828000000002</v>
      </c>
    </row>
    <row r="28" spans="1:10" x14ac:dyDescent="0.25">
      <c r="A28" s="2" t="s">
        <v>21</v>
      </c>
      <c r="B28" s="2">
        <v>0.01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Cement subfloor, 85 mm</v>
      </c>
      <c r="E28">
        <f>INDEX('[1]Component wise inventories'!I$2:I$170,MATCH($A28,'[1]Component wise inventories'!$A$2:$A$170,0))</f>
        <v>1850</v>
      </c>
      <c r="F28">
        <f t="shared" ref="F28" si="11">E28</f>
        <v>1850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0.125</v>
      </c>
      <c r="I28">
        <f>B28*F28*H28*B$1/C28/B$1</f>
        <v>7.7083333333333337E-2</v>
      </c>
      <c r="J28">
        <f t="shared" ref="J28" si="12">F28*B28*B$5*B$1/C28/1000</f>
        <v>31.603180000000002</v>
      </c>
    </row>
    <row r="29" spans="1:10" x14ac:dyDescent="0.25">
      <c r="A29" s="2" t="s">
        <v>22</v>
      </c>
      <c r="B29" s="2">
        <v>1.4E-2</v>
      </c>
      <c r="C29">
        <f>INDEX('[1]Component wise inventories'!B$2:B$170,MATCH($A29,'[1]Component wise inventories'!$A$2:$A$170,0))</f>
        <v>30</v>
      </c>
      <c r="D29" t="str">
        <f>INDEX('[1]Component wise inventories'!H$2:H$170,MATCH($A29,'[1]Component wise inventories'!$A$2:$A$170,0))</f>
        <v>ceramic/stoneware plate</v>
      </c>
      <c r="E29">
        <f>INDEX('[1]Component wise inventories'!I$2:I$170,MATCH($A29,'[1]Component wise inventories'!$A$2:$A$170,0))</f>
        <v>2600</v>
      </c>
      <c r="F29">
        <f>E29</f>
        <v>2600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0.77700000000000002</v>
      </c>
      <c r="I29">
        <f t="shared" ref="I29" si="13">B29*F29*H29*B$1/C29/B$1</f>
        <v>0.94275999999999993</v>
      </c>
      <c r="J29">
        <f>F29*B29*B$5*B$1/C29/1000</f>
        <v>62.181392000000002</v>
      </c>
    </row>
    <row r="30" spans="1:10" x14ac:dyDescent="0.25">
      <c r="A30" s="2" t="s">
        <v>15</v>
      </c>
      <c r="B30" s="2">
        <v>0.3</v>
      </c>
      <c r="C30">
        <f>INDEX('[1]Component wise inventories'!B$2:B$170,MATCH($A30,'[1]Component wise inventories'!$A$2:$A$170,0))</f>
        <v>60</v>
      </c>
      <c r="D30" t="str">
        <f>INDEX('[1]Component wise inventories'!H$2:H$170,MATCH($A30,'[1]Component wise inventories'!$A$2:$A$170,0))</f>
        <v>civil engineering concrete (without reinforcement)</v>
      </c>
      <c r="E30">
        <f>INDEX('[1]Component wise inventories'!I$2:I$170,MATCH($A30,'[1]Component wise inventories'!$A$2:$A$170,0))</f>
        <v>2350</v>
      </c>
      <c r="F30">
        <f t="shared" ref="F30:F31" si="14">E30</f>
        <v>2350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1.4E-2</v>
      </c>
      <c r="I30">
        <f>B30*F30*H30*B$1/C30/B$1</f>
        <v>0.16450000000000001</v>
      </c>
      <c r="J30">
        <f t="shared" ref="J30:J31" si="15">F30*B30*B$5*B$1/C30/1000</f>
        <v>602.16869999999994</v>
      </c>
    </row>
    <row r="31" spans="1:10" s="11" customFormat="1" x14ac:dyDescent="0.25">
      <c r="A31" s="2"/>
      <c r="B31" s="2">
        <v>0.3</v>
      </c>
      <c r="C31" s="5">
        <v>60</v>
      </c>
      <c r="D31" s="5" t="s">
        <v>83</v>
      </c>
      <c r="E31" s="5">
        <v>80</v>
      </c>
      <c r="F31">
        <f t="shared" si="14"/>
        <v>80</v>
      </c>
      <c r="G31" s="5" t="s">
        <v>81</v>
      </c>
      <c r="H31" s="5">
        <v>0.68200000000000005</v>
      </c>
      <c r="I31">
        <f>B31*F31*H31*B$1/C31/B$1</f>
        <v>0.27280000000000004</v>
      </c>
      <c r="J31">
        <f t="shared" si="15"/>
        <v>20.499359999999999</v>
      </c>
    </row>
    <row r="32" spans="1:10" x14ac:dyDescent="0.25">
      <c r="C32"/>
      <c r="D32"/>
      <c r="E32"/>
      <c r="F32"/>
      <c r="G32"/>
      <c r="H32"/>
      <c r="I32" s="19">
        <f>SUM(I26:I30)</f>
        <v>1.3109293333333334</v>
      </c>
      <c r="J32"/>
    </row>
    <row r="33" spans="1:10" x14ac:dyDescent="0.25">
      <c r="A33" s="1" t="s">
        <v>11</v>
      </c>
      <c r="B33" s="11" t="s">
        <v>23</v>
      </c>
    </row>
    <row r="34" spans="1:10" x14ac:dyDescent="0.25">
      <c r="A34" s="2" t="s">
        <v>13</v>
      </c>
      <c r="B34" s="2">
        <v>726.7</v>
      </c>
    </row>
    <row r="35" spans="1:10" x14ac:dyDescent="0.25">
      <c r="A35" s="2" t="s">
        <v>20</v>
      </c>
      <c r="B35" s="2">
        <v>6.0000000000000001E-3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Organic construction adhesive/embedding mortar</v>
      </c>
      <c r="E35">
        <f>INDEX('[1]Component wise inventories'!I$2:I$170,MATCH($A35,'[1]Component wise inventories'!$A$2:$A$170,0))</f>
        <v>1670</v>
      </c>
      <c r="F35">
        <f>E35</f>
        <v>1670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0.75800000000000001</v>
      </c>
      <c r="I35">
        <f t="shared" ref="I35" si="16">B35*F35*H35*B$1/C35/B$1</f>
        <v>0.126586</v>
      </c>
      <c r="J35">
        <f>F35*B35*B$5*B$1/C35/1000</f>
        <v>8.5584828000000002</v>
      </c>
    </row>
    <row r="36" spans="1:10" x14ac:dyDescent="0.25">
      <c r="A36" s="2" t="s">
        <v>14</v>
      </c>
      <c r="B36" s="2">
        <v>0.09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Cement subfloor, 85 mm</v>
      </c>
      <c r="E36">
        <f>INDEX('[1]Component wise inventories'!I$2:I$170,MATCH($A36,'[1]Component wise inventories'!$A$2:$A$170,0))</f>
        <v>1850</v>
      </c>
      <c r="F36">
        <f t="shared" ref="F36" si="17">E36</f>
        <v>1850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>B36*F36*H36*B$1/C36/B$1</f>
        <v>0.69374999999999998</v>
      </c>
      <c r="J36">
        <f t="shared" ref="J36" si="18">F36*B36*B$5*B$1/C36/1000</f>
        <v>284.42862000000002</v>
      </c>
    </row>
    <row r="37" spans="1:10" x14ac:dyDescent="0.25">
      <c r="A37" s="2" t="s">
        <v>22</v>
      </c>
      <c r="B37" s="2">
        <v>1.4E-2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ceramic/stoneware plate</v>
      </c>
      <c r="E37">
        <f>INDEX('[1]Component wise inventories'!I$2:I$170,MATCH($A37,'[1]Component wise inventories'!$A$2:$A$170,0))</f>
        <v>2600</v>
      </c>
      <c r="F37">
        <f>E37</f>
        <v>2600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0.77700000000000002</v>
      </c>
      <c r="I37">
        <f t="shared" ref="I37" si="19">B37*F37*H37*B$1/C37/B$1</f>
        <v>0.94275999999999993</v>
      </c>
      <c r="J37">
        <f>F37*B37*B$5*B$1/C37/1000</f>
        <v>62.181392000000002</v>
      </c>
    </row>
    <row r="38" spans="1:10" x14ac:dyDescent="0.25">
      <c r="A38" s="1" t="s">
        <v>24</v>
      </c>
      <c r="B38" s="2">
        <v>0.3</v>
      </c>
      <c r="C38">
        <f>INDEX('[1]Component wise inventories'!B$2:B$170,MATCH($A38,'[1]Component wise inventories'!$A$2:$A$170,0))</f>
        <v>60</v>
      </c>
      <c r="D38" t="str">
        <f>INDEX('[1]Component wise inventories'!H$2:H$170,MATCH($A38,'[1]Component wise inventories'!$A$2:$A$170,0))</f>
        <v>civil engineering concrete (without reinforcement)</v>
      </c>
      <c r="E38">
        <f>INDEX('[1]Component wise inventories'!I$2:I$170,MATCH($A38,'[1]Component wise inventories'!$A$2:$A$170,0))</f>
        <v>2350</v>
      </c>
      <c r="F38">
        <f t="shared" ref="F38:F39" si="20">E38</f>
        <v>2350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1.4E-2</v>
      </c>
      <c r="I38">
        <f>B38*F38*H38*B$1/C38/B$1</f>
        <v>0.16450000000000001</v>
      </c>
      <c r="J38">
        <f t="shared" ref="J38:J39" si="21">F38*B38*B$5*B$1/C38/1000</f>
        <v>602.16869999999994</v>
      </c>
    </row>
    <row r="39" spans="1:10" s="11" customFormat="1" x14ac:dyDescent="0.25">
      <c r="A39" s="2"/>
      <c r="B39" s="2">
        <v>0.3</v>
      </c>
      <c r="C39" s="5">
        <v>60</v>
      </c>
      <c r="D39" s="5" t="s">
        <v>83</v>
      </c>
      <c r="E39" s="5">
        <v>80</v>
      </c>
      <c r="F39">
        <f t="shared" si="20"/>
        <v>80</v>
      </c>
      <c r="G39" s="5" t="s">
        <v>81</v>
      </c>
      <c r="H39" s="5">
        <v>0.68200000000000005</v>
      </c>
      <c r="I39">
        <f>B39*F39*H39*B$1/C39/B$1</f>
        <v>0.27280000000000004</v>
      </c>
      <c r="J39">
        <f t="shared" si="21"/>
        <v>20.499359999999999</v>
      </c>
    </row>
    <row r="40" spans="1:10" x14ac:dyDescent="0.25">
      <c r="A40" s="2" t="s">
        <v>25</v>
      </c>
      <c r="B40" s="2">
        <v>0.14000000000000001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Expanded polystyrene (EPS)</v>
      </c>
      <c r="E40">
        <f>INDEX('[1]Component wise inventories'!I$2:I$170,MATCH($A40,'[1]Component wise inventories'!$A$2:$A$170,0))</f>
        <v>30</v>
      </c>
      <c r="F40">
        <f>E40</f>
        <v>30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7.64</v>
      </c>
      <c r="I40">
        <f t="shared" ref="I40" si="22">B40*F40*H40*B$1/C40/B$1</f>
        <v>1.0696000000000001</v>
      </c>
      <c r="J40">
        <f>F40*B40*B$5*B$1/C40/1000</f>
        <v>7.1747759999999996</v>
      </c>
    </row>
    <row r="41" spans="1:10" x14ac:dyDescent="0.25">
      <c r="A41" s="2" t="s">
        <v>26</v>
      </c>
      <c r="B41" s="2">
        <v>0.02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glass wool</v>
      </c>
      <c r="E41">
        <f>INDEX('[1]Component wise inventories'!I$2:I$170,MATCH($A41,'[1]Component wise inventories'!$A$2:$A$170,0))</f>
        <v>30</v>
      </c>
      <c r="F41">
        <v>30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1.1299999999999999</v>
      </c>
      <c r="I41">
        <f>B41*F41*H41*B$1/C41/B$1</f>
        <v>1.1299999999999998E-2</v>
      </c>
      <c r="J41">
        <f t="shared" ref="J41" si="23">F41*B41*B$5*B$1/C41/1000</f>
        <v>0.51248399999999994</v>
      </c>
    </row>
    <row r="42" spans="1:10" x14ac:dyDescent="0.25">
      <c r="I42" s="19">
        <f>SUM(I35:I41)</f>
        <v>3.2812959999999998</v>
      </c>
    </row>
    <row r="43" spans="1:10" x14ac:dyDescent="0.25">
      <c r="A43" s="1" t="s">
        <v>11</v>
      </c>
      <c r="B43" s="11" t="s">
        <v>27</v>
      </c>
    </row>
    <row r="44" spans="1:10" x14ac:dyDescent="0.25">
      <c r="A44" s="2" t="s">
        <v>13</v>
      </c>
      <c r="B44" s="2">
        <v>558.4</v>
      </c>
    </row>
    <row r="45" spans="1:10" x14ac:dyDescent="0.25">
      <c r="A45" s="2" t="s">
        <v>14</v>
      </c>
      <c r="B45" s="2">
        <v>8.5000000000000006E-2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Cement subfloor, 85 mm</v>
      </c>
      <c r="E45">
        <f>INDEX('[1]Component wise inventories'!I$2:I$170,MATCH($A45,'[1]Component wise inventories'!$A$2:$A$170,0))</f>
        <v>1850</v>
      </c>
      <c r="F45">
        <f>E45</f>
        <v>1850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0.125</v>
      </c>
      <c r="I45">
        <f t="shared" ref="I45" si="24">B45*F45*H45*B$1/C45/B$1</f>
        <v>0.65520833333333328</v>
      </c>
      <c r="J45">
        <f>F45*B45*B$5*B$1/C45/1000</f>
        <v>268.62702999999999</v>
      </c>
    </row>
    <row r="46" spans="1:10" x14ac:dyDescent="0.25">
      <c r="A46" s="1" t="s">
        <v>24</v>
      </c>
      <c r="B46" s="2">
        <v>0.3</v>
      </c>
      <c r="C46">
        <f>INDEX('[1]Component wise inventories'!B$2:B$170,MATCH($A46,'[1]Component wise inventories'!$A$2:$A$170,0))</f>
        <v>60</v>
      </c>
      <c r="D46" t="str">
        <f>INDEX('[1]Component wise inventories'!H$2:H$170,MATCH($A46,'[1]Component wise inventories'!$A$2:$A$170,0))</f>
        <v>civil engineering concrete (without reinforcement)</v>
      </c>
      <c r="E46">
        <f>INDEX('[1]Component wise inventories'!I$2:I$170,MATCH($A46,'[1]Component wise inventories'!$A$2:$A$170,0))</f>
        <v>2350</v>
      </c>
      <c r="F46">
        <f t="shared" ref="F46:F47" si="25">E46</f>
        <v>2350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1.4E-2</v>
      </c>
      <c r="I46">
        <f>B46*F46*H46*B$1/C46/B$1</f>
        <v>0.16450000000000001</v>
      </c>
      <c r="J46">
        <f t="shared" ref="J46:J47" si="26">F46*B46*B$5*B$1/C46/1000</f>
        <v>602.16869999999994</v>
      </c>
    </row>
    <row r="47" spans="1:10" s="11" customFormat="1" x14ac:dyDescent="0.25">
      <c r="A47" s="2"/>
      <c r="B47" s="2">
        <v>0.3</v>
      </c>
      <c r="C47" s="5">
        <v>60</v>
      </c>
      <c r="D47" s="5" t="s">
        <v>83</v>
      </c>
      <c r="E47" s="5">
        <v>80</v>
      </c>
      <c r="F47">
        <f t="shared" si="25"/>
        <v>80</v>
      </c>
      <c r="G47" s="5" t="s">
        <v>81</v>
      </c>
      <c r="H47" s="5">
        <v>0.68200000000000005</v>
      </c>
      <c r="I47">
        <f>B47*F47*H47*B$1/C47/B$1</f>
        <v>0.27280000000000004</v>
      </c>
      <c r="J47">
        <f t="shared" si="26"/>
        <v>20.499359999999999</v>
      </c>
    </row>
    <row r="48" spans="1:10" x14ac:dyDescent="0.25">
      <c r="A48" s="2" t="s">
        <v>25</v>
      </c>
      <c r="B48" s="2">
        <v>0.14000000000000001</v>
      </c>
      <c r="C48">
        <f>INDEX('[1]Component wise inventories'!B$2:B$170,MATCH($A48,'[1]Component wise inventories'!$A$2:$A$170,0))</f>
        <v>30</v>
      </c>
      <c r="D48" t="str">
        <f>INDEX('[1]Component wise inventories'!H$2:H$170,MATCH($A48,'[1]Component wise inventories'!$A$2:$A$170,0))</f>
        <v>Expanded polystyrene (EPS)</v>
      </c>
      <c r="E48">
        <f>INDEX('[1]Component wise inventories'!I$2:I$170,MATCH($A48,'[1]Component wise inventories'!$A$2:$A$170,0))</f>
        <v>30</v>
      </c>
      <c r="F48">
        <f>E48</f>
        <v>30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7.64</v>
      </c>
      <c r="I48">
        <f t="shared" ref="I48:I49" si="27">B48*F48*H48*B$1/C48/B$1</f>
        <v>1.0696000000000001</v>
      </c>
      <c r="J48">
        <f>F48*B48*B$5*B$1/C48/1000</f>
        <v>7.1747759999999996</v>
      </c>
    </row>
    <row r="49" spans="1:10" x14ac:dyDescent="0.25">
      <c r="A49" s="2" t="s">
        <v>28</v>
      </c>
      <c r="B49" s="2">
        <v>5.0000000000000001E-3</v>
      </c>
      <c r="C49">
        <f>INDEX('[1]Component wise inventories'!B$2:B$170,MATCH($A49,'[1]Component wise inventories'!$A$2:$A$170,0))</f>
        <v>60</v>
      </c>
      <c r="D49" t="str">
        <f>INDEX('[1]Component wise inventories'!H$2:H$170,MATCH($A49,'[1]Component wise inventories'!$A$2:$A$170,0))</f>
        <v>Polyurethane (PUR/PIR)</v>
      </c>
      <c r="E49">
        <f>INDEX('[1]Component wise inventories'!I$2:I$170,MATCH($A49,'[1]Component wise inventories'!$A$2:$A$170,0))</f>
        <v>30</v>
      </c>
      <c r="F49">
        <f>E49</f>
        <v>30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7.52</v>
      </c>
      <c r="I49">
        <f t="shared" si="27"/>
        <v>1.8799999999999997E-2</v>
      </c>
      <c r="J49">
        <f>F49*B49*B$5*B$1/C49/1000</f>
        <v>0.12812099999999998</v>
      </c>
    </row>
    <row r="50" spans="1:10" x14ac:dyDescent="0.25">
      <c r="A50" s="2" t="s">
        <v>26</v>
      </c>
      <c r="B50" s="2">
        <v>0.02</v>
      </c>
      <c r="C50">
        <f>INDEX('[1]Component wise inventories'!B$2:B$170,MATCH($A50,'[1]Component wise inventories'!$A$2:$A$170,0))</f>
        <v>60</v>
      </c>
      <c r="D50" t="str">
        <f>INDEX('[1]Component wise inventories'!H$2:H$170,MATCH($A50,'[1]Component wise inventories'!$A$2:$A$170,0))</f>
        <v>glass wool</v>
      </c>
      <c r="E50">
        <f>INDEX('[1]Component wise inventories'!I$2:I$170,MATCH($A50,'[1]Component wise inventories'!$A$2:$A$170,0))</f>
        <v>30</v>
      </c>
      <c r="F50">
        <v>30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1.1299999999999999</v>
      </c>
      <c r="I50">
        <f>B50*F50*H50*B$1/C50/B$1</f>
        <v>1.1299999999999998E-2</v>
      </c>
      <c r="J50">
        <f t="shared" ref="J50" si="28">F50*B50*B$5*B$1/C50/1000</f>
        <v>0.51248399999999994</v>
      </c>
    </row>
    <row r="51" spans="1:10" x14ac:dyDescent="0.25">
      <c r="C51"/>
      <c r="D51"/>
      <c r="E51"/>
      <c r="F51"/>
      <c r="G51"/>
      <c r="H51"/>
      <c r="I51" s="19">
        <f>SUM(I44:I50)</f>
        <v>2.1922083333333333</v>
      </c>
      <c r="J51"/>
    </row>
    <row r="52" spans="1:10" x14ac:dyDescent="0.25">
      <c r="A52" s="1" t="s">
        <v>11</v>
      </c>
      <c r="B52" s="11" t="s">
        <v>29</v>
      </c>
    </row>
    <row r="53" spans="1:10" x14ac:dyDescent="0.25">
      <c r="A53" s="2" t="s">
        <v>13</v>
      </c>
      <c r="B53" s="2">
        <v>173.6</v>
      </c>
    </row>
    <row r="54" spans="1:10" x14ac:dyDescent="0.25">
      <c r="A54" s="2" t="s">
        <v>14</v>
      </c>
      <c r="B54" s="2">
        <v>0.11</v>
      </c>
      <c r="C54">
        <f>INDEX('[1]Component wise inventories'!B$2:B$170,MATCH($A54,'[1]Component wise inventories'!$A$2:$A$170,0))</f>
        <v>30</v>
      </c>
      <c r="D54" t="str">
        <f>INDEX('[1]Component wise inventories'!H$2:H$170,MATCH($A54,'[1]Component wise inventories'!$A$2:$A$170,0))</f>
        <v>Cement subfloor, 85 mm</v>
      </c>
      <c r="E54">
        <f>INDEX('[1]Component wise inventories'!I$2:I$170,MATCH($A54,'[1]Component wise inventories'!$A$2:$A$170,0))</f>
        <v>1850</v>
      </c>
      <c r="F54">
        <f>E54</f>
        <v>1850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0.125</v>
      </c>
      <c r="I54">
        <f t="shared" ref="I54" si="29">B54*F54*H54*B$1/C54/B$1</f>
        <v>0.84791666666666665</v>
      </c>
      <c r="J54">
        <f>F54*B54*B$5*B$1/C54/1000</f>
        <v>347.63497999999993</v>
      </c>
    </row>
    <row r="55" spans="1:10" x14ac:dyDescent="0.25">
      <c r="A55" s="1" t="s">
        <v>24</v>
      </c>
      <c r="B55" s="2">
        <v>0.3</v>
      </c>
      <c r="C55">
        <f>INDEX('[1]Component wise inventories'!B$2:B$170,MATCH($A55,'[1]Component wise inventories'!$A$2:$A$170,0))</f>
        <v>60</v>
      </c>
      <c r="D55" t="str">
        <f>INDEX('[1]Component wise inventories'!H$2:H$170,MATCH($A55,'[1]Component wise inventories'!$A$2:$A$170,0))</f>
        <v>civil engineering concrete (without reinforcement)</v>
      </c>
      <c r="E55">
        <f>INDEX('[1]Component wise inventories'!I$2:I$170,MATCH($A55,'[1]Component wise inventories'!$A$2:$A$170,0))</f>
        <v>2350</v>
      </c>
      <c r="F55">
        <f t="shared" ref="F55:F56" si="30">E55</f>
        <v>2350</v>
      </c>
      <c r="G55" t="str">
        <f>INDEX('[1]Component wise inventories'!J$2:J$170,MATCH($A55,'[1]Component wise inventories'!$A$2:$A$170,0))</f>
        <v xml:space="preserve">kg </v>
      </c>
      <c r="H55">
        <f>INDEX('[1]Component wise inventories'!K$2:K$170,MATCH($A55,'[1]Component wise inventories'!$A$2:$A$170,0))</f>
        <v>1.4E-2</v>
      </c>
      <c r="I55">
        <f>B55*F55*H55*B$1/C55/B$1</f>
        <v>0.16450000000000001</v>
      </c>
      <c r="J55">
        <f t="shared" ref="J55:J56" si="31">F55*B55*B$5*B$1/C55/1000</f>
        <v>602.16869999999994</v>
      </c>
    </row>
    <row r="56" spans="1:10" s="11" customFormat="1" x14ac:dyDescent="0.25">
      <c r="A56" s="2"/>
      <c r="B56" s="2">
        <v>0.3</v>
      </c>
      <c r="C56" s="5">
        <v>60</v>
      </c>
      <c r="D56" s="5" t="s">
        <v>83</v>
      </c>
      <c r="E56" s="5">
        <v>80</v>
      </c>
      <c r="F56">
        <f t="shared" si="30"/>
        <v>80</v>
      </c>
      <c r="G56" s="5" t="s">
        <v>81</v>
      </c>
      <c r="H56" s="5">
        <v>0.68200000000000005</v>
      </c>
      <c r="I56">
        <f>B56*F56*H56*B$1/C56/B$1</f>
        <v>0.27280000000000004</v>
      </c>
      <c r="J56">
        <f t="shared" si="31"/>
        <v>20.499359999999999</v>
      </c>
    </row>
    <row r="57" spans="1:10" x14ac:dyDescent="0.25">
      <c r="A57" s="2" t="s">
        <v>25</v>
      </c>
      <c r="B57" s="2">
        <v>0.14000000000000001</v>
      </c>
      <c r="C57">
        <f>INDEX('[1]Component wise inventories'!B$2:B$170,MATCH($A57,'[1]Component wise inventories'!$A$2:$A$170,0))</f>
        <v>30</v>
      </c>
      <c r="D57" t="str">
        <f>INDEX('[1]Component wise inventories'!H$2:H$170,MATCH($A57,'[1]Component wise inventories'!$A$2:$A$170,0))</f>
        <v>Expanded polystyrene (EPS)</v>
      </c>
      <c r="E57">
        <f>INDEX('[1]Component wise inventories'!I$2:I$170,MATCH($A57,'[1]Component wise inventories'!$A$2:$A$170,0))</f>
        <v>30</v>
      </c>
      <c r="F57">
        <f>E57</f>
        <v>30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7.64</v>
      </c>
      <c r="I57">
        <f t="shared" ref="I57" si="32">B57*F57*H57*B$1/C57/B$1</f>
        <v>1.0696000000000001</v>
      </c>
      <c r="J57">
        <f>F57*B57*B$5*B$1/C57/1000</f>
        <v>7.1747759999999996</v>
      </c>
    </row>
    <row r="58" spans="1:10" x14ac:dyDescent="0.25">
      <c r="A58" s="2" t="s">
        <v>26</v>
      </c>
      <c r="B58" s="2">
        <v>0.02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glass wool</v>
      </c>
      <c r="E58">
        <f>INDEX('[1]Component wise inventories'!I$2:I$170,MATCH($A58,'[1]Component wise inventories'!$A$2:$A$170,0))</f>
        <v>30</v>
      </c>
      <c r="F58">
        <v>30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1.1299999999999999</v>
      </c>
      <c r="I58">
        <f>B58*F58*H58*B$1/C58/B$1</f>
        <v>1.1299999999999998E-2</v>
      </c>
      <c r="J58">
        <f t="shared" ref="J58" si="33">F58*B58*B$5*B$1/C58/1000</f>
        <v>0.51248399999999994</v>
      </c>
    </row>
    <row r="59" spans="1:10" x14ac:dyDescent="0.25">
      <c r="C59"/>
      <c r="D59"/>
      <c r="E59"/>
      <c r="F59"/>
      <c r="G59"/>
      <c r="H59"/>
      <c r="I59" s="19">
        <f>SUM(I52:I58)</f>
        <v>2.3661166666666671</v>
      </c>
      <c r="J59"/>
    </row>
    <row r="60" spans="1:10" x14ac:dyDescent="0.25">
      <c r="A60" s="1" t="s">
        <v>11</v>
      </c>
      <c r="B60" s="11" t="s">
        <v>30</v>
      </c>
    </row>
    <row r="61" spans="1:10" x14ac:dyDescent="0.25">
      <c r="A61" s="2" t="s">
        <v>13</v>
      </c>
      <c r="B61" s="2">
        <v>337.5</v>
      </c>
    </row>
    <row r="62" spans="1:10" x14ac:dyDescent="0.25">
      <c r="A62" s="2" t="s">
        <v>14</v>
      </c>
      <c r="B62" s="2">
        <v>0.08</v>
      </c>
      <c r="C62">
        <f>INDEX('[1]Component wise inventories'!B$2:B$170,MATCH($A62,'[1]Component wise inventories'!$A$2:$A$170,0))</f>
        <v>30</v>
      </c>
      <c r="D62" t="str">
        <f>INDEX('[1]Component wise inventories'!H$2:H$170,MATCH($A62,'[1]Component wise inventories'!$A$2:$A$170,0))</f>
        <v>Cement subfloor, 85 mm</v>
      </c>
      <c r="E62">
        <f>INDEX('[1]Component wise inventories'!I$2:I$170,MATCH($A62,'[1]Component wise inventories'!$A$2:$A$170,0))</f>
        <v>1850</v>
      </c>
      <c r="F62">
        <f>E62</f>
        <v>1850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0.125</v>
      </c>
      <c r="I62">
        <f t="shared" ref="I62" si="34">B62*F62*H62*B$1/C62/B$1</f>
        <v>0.6166666666666667</v>
      </c>
      <c r="J62">
        <f>F62*B62*B$5*B$1/C62/1000</f>
        <v>252.82544000000001</v>
      </c>
    </row>
    <row r="63" spans="1:10" x14ac:dyDescent="0.25">
      <c r="A63" s="1" t="s">
        <v>24</v>
      </c>
      <c r="B63" s="2">
        <v>0.3</v>
      </c>
      <c r="C63">
        <f>INDEX('[1]Component wise inventories'!B$2:B$170,MATCH($A63,'[1]Component wise inventories'!$A$2:$A$170,0))</f>
        <v>60</v>
      </c>
      <c r="D63" t="str">
        <f>INDEX('[1]Component wise inventories'!H$2:H$170,MATCH($A63,'[1]Component wise inventories'!$A$2:$A$170,0))</f>
        <v>civil engineering concrete (without reinforcement)</v>
      </c>
      <c r="E63">
        <f>INDEX('[1]Component wise inventories'!I$2:I$170,MATCH($A63,'[1]Component wise inventories'!$A$2:$A$170,0))</f>
        <v>2350</v>
      </c>
      <c r="F63">
        <f t="shared" ref="F63:F64" si="35">E63</f>
        <v>2350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1.4E-2</v>
      </c>
      <c r="I63">
        <f>B63*F63*H63*B$1/C63/B$1</f>
        <v>0.16450000000000001</v>
      </c>
      <c r="J63">
        <f t="shared" ref="J63:J64" si="36">F63*B63*B$5*B$1/C63/1000</f>
        <v>602.16869999999994</v>
      </c>
    </row>
    <row r="64" spans="1:10" s="11" customFormat="1" x14ac:dyDescent="0.25">
      <c r="A64" s="2"/>
      <c r="B64" s="2">
        <v>0.3</v>
      </c>
      <c r="C64" s="5">
        <v>60</v>
      </c>
      <c r="D64" s="5" t="s">
        <v>83</v>
      </c>
      <c r="E64" s="5">
        <v>80</v>
      </c>
      <c r="F64">
        <f t="shared" si="35"/>
        <v>80</v>
      </c>
      <c r="G64" s="5" t="s">
        <v>81</v>
      </c>
      <c r="H64" s="5">
        <v>0.68200000000000005</v>
      </c>
      <c r="I64">
        <f>B64*F64*H64*B$1/C64/B$1</f>
        <v>0.27280000000000004</v>
      </c>
      <c r="J64">
        <f t="shared" si="36"/>
        <v>20.499359999999999</v>
      </c>
    </row>
    <row r="65" spans="1:10" x14ac:dyDescent="0.25">
      <c r="A65" s="2" t="s">
        <v>25</v>
      </c>
      <c r="B65" s="2">
        <v>0.17</v>
      </c>
      <c r="C65">
        <f>INDEX('[1]Component wise inventories'!B$2:B$170,MATCH($A65,'[1]Component wise inventories'!$A$2:$A$170,0))</f>
        <v>30</v>
      </c>
      <c r="D65" t="str">
        <f>INDEX('[1]Component wise inventories'!H$2:H$170,MATCH($A65,'[1]Component wise inventories'!$A$2:$A$170,0))</f>
        <v>Expanded polystyrene (EPS)</v>
      </c>
      <c r="E65">
        <f>INDEX('[1]Component wise inventories'!I$2:I$170,MATCH($A65,'[1]Component wise inventories'!$A$2:$A$170,0))</f>
        <v>30</v>
      </c>
      <c r="F65">
        <f>E65</f>
        <v>30</v>
      </c>
      <c r="G65" t="str">
        <f>INDEX('[1]Component wise inventories'!J$2:J$170,MATCH($A65,'[1]Component wise inventories'!$A$2:$A$170,0))</f>
        <v xml:space="preserve">kg </v>
      </c>
      <c r="H65">
        <f>INDEX('[1]Component wise inventories'!K$2:K$170,MATCH($A65,'[1]Component wise inventories'!$A$2:$A$170,0))</f>
        <v>7.64</v>
      </c>
      <c r="I65">
        <f t="shared" ref="I65" si="37">B65*F65*H65*B$1/C65/B$1</f>
        <v>1.2988000000000002</v>
      </c>
      <c r="J65">
        <f>F65*B65*B$5*B$1/C65/1000</f>
        <v>8.7122280000000014</v>
      </c>
    </row>
    <row r="66" spans="1:10" x14ac:dyDescent="0.25">
      <c r="A66" s="2" t="s">
        <v>26</v>
      </c>
      <c r="B66" s="2">
        <v>0.02</v>
      </c>
      <c r="C66">
        <f>INDEX('[1]Component wise inventories'!B$2:B$170,MATCH($A66,'[1]Component wise inventories'!$A$2:$A$170,0))</f>
        <v>60</v>
      </c>
      <c r="D66" t="str">
        <f>INDEX('[1]Component wise inventories'!H$2:H$170,MATCH($A66,'[1]Component wise inventories'!$A$2:$A$170,0))</f>
        <v>glass wool</v>
      </c>
      <c r="E66">
        <f>INDEX('[1]Component wise inventories'!I$2:I$170,MATCH($A66,'[1]Component wise inventories'!$A$2:$A$170,0))</f>
        <v>30</v>
      </c>
      <c r="F66">
        <f t="shared" ref="F66" si="38">E66</f>
        <v>30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1.1299999999999999</v>
      </c>
      <c r="I66">
        <f>B66*F66*H66*B$1/C66/B$1</f>
        <v>1.1299999999999998E-2</v>
      </c>
      <c r="J66">
        <f t="shared" ref="J66" si="39">F66*B66*B$5*B$1/C66/1000</f>
        <v>0.51248399999999994</v>
      </c>
    </row>
    <row r="67" spans="1:10" x14ac:dyDescent="0.25">
      <c r="I67" s="19">
        <f>SUM(I60:I66)</f>
        <v>2.3640666666666665</v>
      </c>
    </row>
    <row r="68" spans="1:10" x14ac:dyDescent="0.25">
      <c r="A68" s="1" t="s">
        <v>11</v>
      </c>
      <c r="B68" s="11" t="s">
        <v>31</v>
      </c>
    </row>
    <row r="69" spans="1:10" x14ac:dyDescent="0.25">
      <c r="A69" s="2" t="s">
        <v>13</v>
      </c>
      <c r="B69" s="2">
        <v>452</v>
      </c>
    </row>
    <row r="70" spans="1:10" x14ac:dyDescent="0.25">
      <c r="A70" s="2" t="s">
        <v>14</v>
      </c>
      <c r="B70" s="2">
        <v>0.09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Cement subfloor, 85 mm</v>
      </c>
      <c r="E70">
        <f>INDEX('[1]Component wise inventories'!I$2:I$170,MATCH($A70,'[1]Component wise inventories'!$A$2:$A$170,0))</f>
        <v>1850</v>
      </c>
      <c r="F70">
        <f>E70</f>
        <v>1850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0.125</v>
      </c>
      <c r="I70">
        <f t="shared" ref="I70" si="40">B70*F70*H70*B$1/C70/B$1</f>
        <v>0.69374999999999998</v>
      </c>
      <c r="J70">
        <f>F70*B70*B$5*B$1/C70/1000</f>
        <v>284.42862000000002</v>
      </c>
    </row>
    <row r="71" spans="1:10" x14ac:dyDescent="0.25">
      <c r="A71" s="1" t="s">
        <v>24</v>
      </c>
      <c r="B71" s="2">
        <v>0.3</v>
      </c>
      <c r="C71">
        <f>INDEX('[1]Component wise inventories'!B$2:B$170,MATCH($A71,'[1]Component wise inventories'!$A$2:$A$170,0))</f>
        <v>60</v>
      </c>
      <c r="D71" t="str">
        <f>INDEX('[1]Component wise inventories'!H$2:H$170,MATCH($A71,'[1]Component wise inventories'!$A$2:$A$170,0))</f>
        <v>civil engineering concrete (without reinforcement)</v>
      </c>
      <c r="E71">
        <f>INDEX('[1]Component wise inventories'!I$2:I$170,MATCH($A71,'[1]Component wise inventories'!$A$2:$A$170,0))</f>
        <v>2350</v>
      </c>
      <c r="F71">
        <f t="shared" ref="F71:F72" si="41">E71</f>
        <v>2350</v>
      </c>
      <c r="G71" t="str">
        <f>INDEX('[1]Component wise inventories'!J$2:J$170,MATCH($A71,'[1]Component wise inventories'!$A$2:$A$170,0))</f>
        <v xml:space="preserve">kg </v>
      </c>
      <c r="H71">
        <f>INDEX('[1]Component wise inventories'!K$2:K$170,MATCH($A71,'[1]Component wise inventories'!$A$2:$A$170,0))</f>
        <v>1.4E-2</v>
      </c>
      <c r="I71">
        <f>B71*F71*H71*B$1/C71/B$1</f>
        <v>0.16450000000000001</v>
      </c>
      <c r="J71">
        <f t="shared" ref="J71:J72" si="42">F71*B71*B$5*B$1/C71/1000</f>
        <v>602.16869999999994</v>
      </c>
    </row>
    <row r="72" spans="1:10" s="11" customFormat="1" x14ac:dyDescent="0.25">
      <c r="A72" s="2"/>
      <c r="B72" s="2">
        <v>0.3</v>
      </c>
      <c r="C72" s="5">
        <v>60</v>
      </c>
      <c r="D72" s="5" t="s">
        <v>83</v>
      </c>
      <c r="E72" s="5">
        <v>80</v>
      </c>
      <c r="F72">
        <f t="shared" si="41"/>
        <v>80</v>
      </c>
      <c r="G72" s="5" t="s">
        <v>81</v>
      </c>
      <c r="H72" s="5">
        <v>0.68200000000000005</v>
      </c>
      <c r="I72">
        <f>B72*F72*H72*B$1/C72/B$1</f>
        <v>0.27280000000000004</v>
      </c>
      <c r="J72">
        <f t="shared" si="42"/>
        <v>20.499359999999999</v>
      </c>
    </row>
    <row r="73" spans="1:10" x14ac:dyDescent="0.25">
      <c r="A73" s="2" t="s">
        <v>25</v>
      </c>
      <c r="B73" s="2">
        <v>0.12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Expanded polystyrene (EPS)</v>
      </c>
      <c r="E73">
        <f>INDEX('[1]Component wise inventories'!I$2:I$170,MATCH($A73,'[1]Component wise inventories'!$A$2:$A$170,0))</f>
        <v>30</v>
      </c>
      <c r="F73">
        <f>E73</f>
        <v>30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7.64</v>
      </c>
      <c r="I73">
        <f t="shared" ref="I73" si="43">B73*F73*H73*B$1/C73/B$1</f>
        <v>0.91679999999999995</v>
      </c>
      <c r="J73">
        <f>F73*B73*B$5*B$1/C73/1000</f>
        <v>6.1498079999999993</v>
      </c>
    </row>
    <row r="74" spans="1:10" x14ac:dyDescent="0.25">
      <c r="A74" s="2" t="s">
        <v>26</v>
      </c>
      <c r="B74" s="2">
        <v>0.02</v>
      </c>
      <c r="C74">
        <f>INDEX('[1]Component wise inventories'!B$2:B$170,MATCH($A74,'[1]Component wise inventories'!$A$2:$A$170,0))</f>
        <v>60</v>
      </c>
      <c r="D74" t="str">
        <f>INDEX('[1]Component wise inventories'!H$2:H$170,MATCH($A74,'[1]Component wise inventories'!$A$2:$A$170,0))</f>
        <v>glass wool</v>
      </c>
      <c r="E74">
        <f>INDEX('[1]Component wise inventories'!I$2:I$170,MATCH($A74,'[1]Component wise inventories'!$A$2:$A$170,0))</f>
        <v>30</v>
      </c>
      <c r="F74">
        <f t="shared" ref="F74" si="44">E74</f>
        <v>30</v>
      </c>
      <c r="G74" t="str">
        <f>INDEX('[1]Component wise inventories'!J$2:J$170,MATCH($A74,'[1]Component wise inventories'!$A$2:$A$170,0))</f>
        <v xml:space="preserve">kg </v>
      </c>
      <c r="H74">
        <f>INDEX('[1]Component wise inventories'!K$2:K$170,MATCH($A74,'[1]Component wise inventories'!$A$2:$A$170,0))</f>
        <v>1.1299999999999999</v>
      </c>
      <c r="I74">
        <f>B74*F74*H74*B$1/C74/B$1</f>
        <v>1.1299999999999998E-2</v>
      </c>
      <c r="J74">
        <f t="shared" ref="J74" si="45">F74*B74*B$5*B$1/C74/1000</f>
        <v>0.51248399999999994</v>
      </c>
    </row>
    <row r="75" spans="1:10" x14ac:dyDescent="0.25">
      <c r="A75" s="2"/>
      <c r="B75" s="2"/>
      <c r="I75" s="19">
        <f>SUM(I68:I74)</f>
        <v>2.0591499999999998</v>
      </c>
    </row>
    <row r="76" spans="1:10" x14ac:dyDescent="0.25">
      <c r="A76" s="1" t="s">
        <v>11</v>
      </c>
      <c r="B76" s="11" t="s">
        <v>32</v>
      </c>
    </row>
    <row r="77" spans="1:10" x14ac:dyDescent="0.25">
      <c r="A77" s="2" t="s">
        <v>13</v>
      </c>
      <c r="B77" s="2">
        <v>101.8</v>
      </c>
    </row>
    <row r="78" spans="1:10" x14ac:dyDescent="0.25">
      <c r="A78" s="2" t="s">
        <v>14</v>
      </c>
      <c r="B78" s="2">
        <v>0.11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Cement subfloor, 85 mm</v>
      </c>
      <c r="E78">
        <f>INDEX('[1]Component wise inventories'!I$2:I$170,MATCH($A78,'[1]Component wise inventories'!$A$2:$A$170,0))</f>
        <v>1850</v>
      </c>
      <c r="F78">
        <f>E78</f>
        <v>1850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0.125</v>
      </c>
      <c r="I78">
        <f t="shared" ref="I78" si="46">B78*F78*H78*B$1/C78/B$1</f>
        <v>0.84791666666666665</v>
      </c>
      <c r="J78">
        <f>F78*B78*B$5*B$1/C78/1000</f>
        <v>347.63497999999993</v>
      </c>
    </row>
    <row r="79" spans="1:10" x14ac:dyDescent="0.25">
      <c r="A79" s="1" t="s">
        <v>24</v>
      </c>
      <c r="B79" s="2">
        <v>0.3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civil engineering concrete (without reinforcement)</v>
      </c>
      <c r="E79">
        <f>INDEX('[1]Component wise inventories'!I$2:I$170,MATCH($A79,'[1]Component wise inventories'!$A$2:$A$170,0))</f>
        <v>2350</v>
      </c>
      <c r="F79">
        <f t="shared" ref="F79:F80" si="47">E79</f>
        <v>2350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1.4E-2</v>
      </c>
      <c r="I79">
        <f>B79*F79*H79*B$1/C79/B$1</f>
        <v>0.16450000000000001</v>
      </c>
      <c r="J79">
        <f t="shared" ref="J79:J80" si="48">F79*B79*B$5*B$1/C79/1000</f>
        <v>602.16869999999994</v>
      </c>
    </row>
    <row r="80" spans="1:10" s="11" customFormat="1" x14ac:dyDescent="0.25">
      <c r="A80" s="2"/>
      <c r="B80" s="2">
        <v>0.3</v>
      </c>
      <c r="C80" s="5">
        <v>60</v>
      </c>
      <c r="D80" s="5" t="s">
        <v>83</v>
      </c>
      <c r="E80" s="5">
        <v>80</v>
      </c>
      <c r="F80">
        <f t="shared" si="47"/>
        <v>80</v>
      </c>
      <c r="G80" s="5" t="s">
        <v>81</v>
      </c>
      <c r="H80" s="5">
        <v>0.68200000000000005</v>
      </c>
      <c r="I80">
        <f>B80*F80*H80*B$1/C80/B$1</f>
        <v>0.27280000000000004</v>
      </c>
      <c r="J80">
        <f t="shared" si="48"/>
        <v>20.499359999999999</v>
      </c>
    </row>
    <row r="81" spans="1:10" x14ac:dyDescent="0.25">
      <c r="A81" s="2" t="s">
        <v>25</v>
      </c>
      <c r="B81" s="2">
        <v>0.12</v>
      </c>
      <c r="C81">
        <f>INDEX('[1]Component wise inventories'!B$2:B$170,MATCH($A81,'[1]Component wise inventories'!$A$2:$A$170,0))</f>
        <v>30</v>
      </c>
      <c r="D81" t="str">
        <f>INDEX('[1]Component wise inventories'!H$2:H$170,MATCH($A81,'[1]Component wise inventories'!$A$2:$A$170,0))</f>
        <v>Expanded polystyrene (EPS)</v>
      </c>
      <c r="E81">
        <f>INDEX('[1]Component wise inventories'!I$2:I$170,MATCH($A81,'[1]Component wise inventories'!$A$2:$A$170,0))</f>
        <v>30</v>
      </c>
      <c r="F81">
        <f>E81</f>
        <v>30</v>
      </c>
      <c r="G81" t="str">
        <f>INDEX('[1]Component wise inventories'!J$2:J$170,MATCH($A81,'[1]Component wise inventories'!$A$2:$A$170,0))</f>
        <v xml:space="preserve">kg </v>
      </c>
      <c r="H81">
        <f>INDEX('[1]Component wise inventories'!K$2:K$170,MATCH($A81,'[1]Component wise inventories'!$A$2:$A$170,0))</f>
        <v>7.64</v>
      </c>
      <c r="I81">
        <f t="shared" ref="I81" si="49">B81*F81*H81*B$1/C81/B$1</f>
        <v>0.91679999999999995</v>
      </c>
      <c r="J81">
        <f>F81*B81*B$5*B$1/C81/1000</f>
        <v>6.1498079999999993</v>
      </c>
    </row>
    <row r="82" spans="1:10" x14ac:dyDescent="0.25">
      <c r="A82" s="2" t="s">
        <v>26</v>
      </c>
      <c r="B82" s="2">
        <v>0.02</v>
      </c>
      <c r="C82">
        <f>INDEX('[1]Component wise inventories'!B$2:B$170,MATCH($A82,'[1]Component wise inventories'!$A$2:$A$170,0))</f>
        <v>60</v>
      </c>
      <c r="D82" t="str">
        <f>INDEX('[1]Component wise inventories'!H$2:H$170,MATCH($A82,'[1]Component wise inventories'!$A$2:$A$170,0))</f>
        <v>glass wool</v>
      </c>
      <c r="E82">
        <f>INDEX('[1]Component wise inventories'!I$2:I$170,MATCH($A82,'[1]Component wise inventories'!$A$2:$A$170,0))</f>
        <v>30</v>
      </c>
      <c r="F82">
        <f t="shared" ref="F82" si="50">E82</f>
        <v>30</v>
      </c>
      <c r="G82" t="str">
        <f>INDEX('[1]Component wise inventories'!J$2:J$170,MATCH($A82,'[1]Component wise inventories'!$A$2:$A$170,0))</f>
        <v xml:space="preserve">kg </v>
      </c>
      <c r="H82">
        <f>INDEX('[1]Component wise inventories'!K$2:K$170,MATCH($A82,'[1]Component wise inventories'!$A$2:$A$170,0))</f>
        <v>1.1299999999999999</v>
      </c>
      <c r="I82">
        <f>B82*F82*H82*B$1/C82/B$1</f>
        <v>1.1299999999999998E-2</v>
      </c>
      <c r="J82">
        <f t="shared" ref="J82" si="51">F82*B82*B$5*B$1/C82/1000</f>
        <v>0.51248399999999994</v>
      </c>
    </row>
    <row r="83" spans="1:10" x14ac:dyDescent="0.25">
      <c r="A83" s="2"/>
      <c r="I83" s="19">
        <f>SUM(I76:I82)</f>
        <v>2.2133166666666666</v>
      </c>
    </row>
    <row r="84" spans="1:10" x14ac:dyDescent="0.25">
      <c r="A84" s="1" t="s">
        <v>11</v>
      </c>
      <c r="B84" s="11" t="s">
        <v>33</v>
      </c>
    </row>
    <row r="85" spans="1:10" x14ac:dyDescent="0.25">
      <c r="A85" s="2" t="s">
        <v>13</v>
      </c>
      <c r="B85" s="2">
        <v>2353.8000000000002</v>
      </c>
    </row>
    <row r="86" spans="1:10" x14ac:dyDescent="0.25">
      <c r="A86" s="2" t="s">
        <v>20</v>
      </c>
      <c r="B86" s="2">
        <v>6.0000000000000001E-3</v>
      </c>
      <c r="C86">
        <f>INDEX('[1]Component wise inventories'!B$2:B$170,MATCH($A86,'[1]Component wise inventories'!$A$2:$A$170,0))</f>
        <v>60</v>
      </c>
      <c r="D86" t="str">
        <f>INDEX('[1]Component wise inventories'!H$2:H$170,MATCH($A86,'[1]Component wise inventories'!$A$2:$A$170,0))</f>
        <v>Organic construction adhesive/embedding mortar</v>
      </c>
      <c r="E86">
        <f>INDEX('[1]Component wise inventories'!I$2:I$170,MATCH($A86,'[1]Component wise inventories'!$A$2:$A$170,0))</f>
        <v>1670</v>
      </c>
      <c r="F86">
        <f>E86</f>
        <v>1670</v>
      </c>
      <c r="G86" t="str">
        <f>INDEX('[1]Component wise inventories'!J$2:J$170,MATCH($A86,'[1]Component wise inventories'!$A$2:$A$170,0))</f>
        <v xml:space="preserve">kg </v>
      </c>
      <c r="H86">
        <f>INDEX('[1]Component wise inventories'!K$2:K$170,MATCH($A86,'[1]Component wise inventories'!$A$2:$A$170,0))</f>
        <v>0.75800000000000001</v>
      </c>
      <c r="I86">
        <f t="shared" ref="I86" si="52">B86*F86*H86*B$1/C86/B$1</f>
        <v>0.126586</v>
      </c>
      <c r="J86">
        <f>F86*B86*B$5*B$1/C86/1000</f>
        <v>8.5584828000000002</v>
      </c>
    </row>
    <row r="87" spans="1:10" x14ac:dyDescent="0.25">
      <c r="A87" s="2" t="s">
        <v>14</v>
      </c>
      <c r="B87" s="2">
        <v>0.08</v>
      </c>
      <c r="C87">
        <f>INDEX('[1]Component wise inventories'!B$2:B$170,MATCH($A87,'[1]Component wise inventories'!$A$2:$A$170,0))</f>
        <v>30</v>
      </c>
      <c r="D87" t="str">
        <f>INDEX('[1]Component wise inventories'!H$2:H$170,MATCH($A87,'[1]Component wise inventories'!$A$2:$A$170,0))</f>
        <v>Cement subfloor, 85 mm</v>
      </c>
      <c r="E87">
        <f>INDEX('[1]Component wise inventories'!I$2:I$170,MATCH($A87,'[1]Component wise inventories'!$A$2:$A$170,0))</f>
        <v>1850</v>
      </c>
      <c r="F87">
        <f t="shared" ref="F87" si="53">E87</f>
        <v>1850</v>
      </c>
      <c r="G87" t="str">
        <f>INDEX('[1]Component wise inventories'!J$2:J$170,MATCH($A87,'[1]Component wise inventories'!$A$2:$A$170,0))</f>
        <v xml:space="preserve">kg </v>
      </c>
      <c r="H87">
        <f>INDEX('[1]Component wise inventories'!K$2:K$170,MATCH($A87,'[1]Component wise inventories'!$A$2:$A$170,0))</f>
        <v>0.125</v>
      </c>
      <c r="I87">
        <f>B87*F87*H87*B$1/C87/B$1</f>
        <v>0.6166666666666667</v>
      </c>
      <c r="J87">
        <f t="shared" ref="J87" si="54">F87*B87*B$5*B$1/C87/1000</f>
        <v>252.82544000000001</v>
      </c>
    </row>
    <row r="88" spans="1:10" x14ac:dyDescent="0.25">
      <c r="A88" s="2" t="s">
        <v>22</v>
      </c>
      <c r="B88" s="2">
        <v>1.4E-2</v>
      </c>
      <c r="C88">
        <f>INDEX('[1]Component wise inventories'!B$2:B$170,MATCH($A88,'[1]Component wise inventories'!$A$2:$A$170,0))</f>
        <v>30</v>
      </c>
      <c r="D88" t="str">
        <f>INDEX('[1]Component wise inventories'!H$2:H$170,MATCH($A88,'[1]Component wise inventories'!$A$2:$A$170,0))</f>
        <v>ceramic/stoneware plate</v>
      </c>
      <c r="E88">
        <f>INDEX('[1]Component wise inventories'!I$2:I$170,MATCH($A88,'[1]Component wise inventories'!$A$2:$A$170,0))</f>
        <v>2600</v>
      </c>
      <c r="F88">
        <f>E88</f>
        <v>2600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0.77700000000000002</v>
      </c>
      <c r="I88">
        <f t="shared" ref="I88" si="55">B88*F88*H88*B$1/C88/B$1</f>
        <v>0.94275999999999993</v>
      </c>
      <c r="J88">
        <f>F88*B88*B$5*B$1/C88/1000</f>
        <v>62.181392000000002</v>
      </c>
    </row>
    <row r="89" spans="1:10" x14ac:dyDescent="0.25">
      <c r="A89" s="1" t="s">
        <v>24</v>
      </c>
      <c r="B89" s="2">
        <v>0.24</v>
      </c>
      <c r="C89">
        <f>INDEX('[1]Component wise inventories'!B$2:B$170,MATCH($A89,'[1]Component wise inventories'!$A$2:$A$170,0))</f>
        <v>60</v>
      </c>
      <c r="D89" t="str">
        <f>INDEX('[1]Component wise inventories'!H$2:H$170,MATCH($A89,'[1]Component wise inventories'!$A$2:$A$170,0))</f>
        <v>civil engineering concrete (without reinforcement)</v>
      </c>
      <c r="E89">
        <f>INDEX('[1]Component wise inventories'!I$2:I$170,MATCH($A89,'[1]Component wise inventories'!$A$2:$A$170,0))</f>
        <v>2350</v>
      </c>
      <c r="F89">
        <f t="shared" ref="F89:F90" si="56">E89</f>
        <v>2350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1.4E-2</v>
      </c>
      <c r="I89">
        <f>B89*F89*H89*B$1/C89/B$1</f>
        <v>0.13159999999999999</v>
      </c>
      <c r="J89">
        <f t="shared" ref="J89:J90" si="57">F89*B89*B$5*B$1/C89/1000</f>
        <v>481.73496</v>
      </c>
    </row>
    <row r="90" spans="1:10" s="11" customFormat="1" x14ac:dyDescent="0.25">
      <c r="A90" s="2"/>
      <c r="B90" s="2">
        <v>0.24</v>
      </c>
      <c r="C90" s="5">
        <v>60</v>
      </c>
      <c r="D90" s="5" t="s">
        <v>83</v>
      </c>
      <c r="E90" s="5">
        <v>80</v>
      </c>
      <c r="F90">
        <f t="shared" si="56"/>
        <v>80</v>
      </c>
      <c r="G90" s="5" t="s">
        <v>81</v>
      </c>
      <c r="H90" s="5">
        <v>0.68200000000000005</v>
      </c>
      <c r="I90">
        <f>B90*F90*H90*B$1/C90/B$1</f>
        <v>0.21824000000000002</v>
      </c>
      <c r="J90">
        <f t="shared" si="57"/>
        <v>16.399487999999998</v>
      </c>
    </row>
    <row r="91" spans="1:10" x14ac:dyDescent="0.25">
      <c r="A91" s="2" t="s">
        <v>25</v>
      </c>
      <c r="B91" s="2">
        <v>0.02</v>
      </c>
      <c r="C91">
        <f>INDEX('[1]Component wise inventories'!B$2:B$170,MATCH($A91,'[1]Component wise inventories'!$A$2:$A$170,0))</f>
        <v>30</v>
      </c>
      <c r="D91" t="str">
        <f>INDEX('[1]Component wise inventories'!H$2:H$170,MATCH($A91,'[1]Component wise inventories'!$A$2:$A$170,0))</f>
        <v>Expanded polystyrene (EPS)</v>
      </c>
      <c r="E91">
        <f>INDEX('[1]Component wise inventories'!I$2:I$170,MATCH($A91,'[1]Component wise inventories'!$A$2:$A$170,0))</f>
        <v>30</v>
      </c>
      <c r="F91">
        <f>E91</f>
        <v>30</v>
      </c>
      <c r="G91" t="str">
        <f>INDEX('[1]Component wise inventories'!J$2:J$170,MATCH($A91,'[1]Component wise inventories'!$A$2:$A$170,0))</f>
        <v xml:space="preserve">kg </v>
      </c>
      <c r="H91">
        <f>INDEX('[1]Component wise inventories'!K$2:K$170,MATCH($A91,'[1]Component wise inventories'!$A$2:$A$170,0))</f>
        <v>7.64</v>
      </c>
      <c r="I91">
        <f t="shared" ref="I91" si="58">B91*F91*H91*B$1/C91/B$1</f>
        <v>0.15279999999999999</v>
      </c>
      <c r="J91">
        <f>F91*B91*B$5*B$1/C91/1000</f>
        <v>1.0249679999999999</v>
      </c>
    </row>
    <row r="92" spans="1:10" x14ac:dyDescent="0.25">
      <c r="A92" s="2" t="s">
        <v>26</v>
      </c>
      <c r="B92" s="2">
        <v>0.02</v>
      </c>
      <c r="C92">
        <f>INDEX('[1]Component wise inventories'!B$2:B$170,MATCH($A92,'[1]Component wise inventories'!$A$2:$A$170,0))</f>
        <v>60</v>
      </c>
      <c r="D92" t="str">
        <f>INDEX('[1]Component wise inventories'!H$2:H$170,MATCH($A92,'[1]Component wise inventories'!$A$2:$A$170,0))</f>
        <v>glass wool</v>
      </c>
      <c r="E92">
        <f>INDEX('[1]Component wise inventories'!I$2:I$170,MATCH($A92,'[1]Component wise inventories'!$A$2:$A$170,0))</f>
        <v>30</v>
      </c>
      <c r="F92">
        <f t="shared" ref="F92" si="59">E92</f>
        <v>30</v>
      </c>
      <c r="G92" t="str">
        <f>INDEX('[1]Component wise inventories'!J$2:J$170,MATCH($A92,'[1]Component wise inventories'!$A$2:$A$170,0))</f>
        <v xml:space="preserve">kg </v>
      </c>
      <c r="H92">
        <f>INDEX('[1]Component wise inventories'!K$2:K$170,MATCH($A92,'[1]Component wise inventories'!$A$2:$A$170,0))</f>
        <v>1.1299999999999999</v>
      </c>
      <c r="I92">
        <f>B92*F92*H92*B$1/C92/B$1</f>
        <v>1.1299999999999998E-2</v>
      </c>
      <c r="J92">
        <f t="shared" ref="J92" si="60">F92*B92*B$5*B$1/C92/1000</f>
        <v>0.51248399999999994</v>
      </c>
    </row>
    <row r="93" spans="1:10" x14ac:dyDescent="0.25">
      <c r="A93" s="2"/>
      <c r="I93" s="19">
        <f>SUM(I86:I92)</f>
        <v>2.1999526666666664</v>
      </c>
    </row>
    <row r="94" spans="1:10" x14ac:dyDescent="0.25">
      <c r="A94" s="1" t="s">
        <v>11</v>
      </c>
      <c r="B94" s="11" t="s">
        <v>34</v>
      </c>
    </row>
    <row r="95" spans="1:10" x14ac:dyDescent="0.25">
      <c r="A95" s="2" t="s">
        <v>13</v>
      </c>
      <c r="B95" s="2">
        <v>6969.2</v>
      </c>
    </row>
    <row r="96" spans="1:10" x14ac:dyDescent="0.25">
      <c r="A96" s="2" t="s">
        <v>14</v>
      </c>
      <c r="B96" s="2">
        <v>7.4999999999999997E-2</v>
      </c>
      <c r="C96">
        <f>INDEX('[1]Component wise inventories'!B$2:B$170,MATCH($A96,'[1]Component wise inventories'!$A$2:$A$170,0))</f>
        <v>30</v>
      </c>
      <c r="D96" t="str">
        <f>INDEX('[1]Component wise inventories'!H$2:H$170,MATCH($A96,'[1]Component wise inventories'!$A$2:$A$170,0))</f>
        <v>Cement subfloor, 85 mm</v>
      </c>
      <c r="E96">
        <f>INDEX('[1]Component wise inventories'!I$2:I$170,MATCH($A96,'[1]Component wise inventories'!$A$2:$A$170,0))</f>
        <v>1850</v>
      </c>
      <c r="F96">
        <f>E96</f>
        <v>1850</v>
      </c>
      <c r="G96" t="str">
        <f>INDEX('[1]Component wise inventories'!J$2:J$170,MATCH($A96,'[1]Component wise inventories'!$A$2:$A$170,0))</f>
        <v xml:space="preserve">kg </v>
      </c>
      <c r="H96">
        <f>INDEX('[1]Component wise inventories'!K$2:K$170,MATCH($A96,'[1]Component wise inventories'!$A$2:$A$170,0))</f>
        <v>0.125</v>
      </c>
      <c r="I96">
        <f t="shared" ref="I96" si="61">B96*F96*H96*B$1/C96/B$1</f>
        <v>0.578125</v>
      </c>
      <c r="J96">
        <f>F96*B96*B$5*B$1/C96/1000</f>
        <v>237.02385000000001</v>
      </c>
    </row>
    <row r="97" spans="1:10" x14ac:dyDescent="0.25">
      <c r="A97" s="1" t="s">
        <v>24</v>
      </c>
      <c r="B97" s="2">
        <v>0.24</v>
      </c>
      <c r="C97">
        <f>INDEX('[1]Component wise inventories'!B$2:B$170,MATCH($A97,'[1]Component wise inventories'!$A$2:$A$170,0))</f>
        <v>60</v>
      </c>
      <c r="D97" t="str">
        <f>INDEX('[1]Component wise inventories'!H$2:H$170,MATCH($A97,'[1]Component wise inventories'!$A$2:$A$170,0))</f>
        <v>civil engineering concrete (without reinforcement)</v>
      </c>
      <c r="E97">
        <f>INDEX('[1]Component wise inventories'!I$2:I$170,MATCH($A97,'[1]Component wise inventories'!$A$2:$A$170,0))</f>
        <v>2350</v>
      </c>
      <c r="F97">
        <f t="shared" ref="F97:F98" si="62">E97</f>
        <v>2350</v>
      </c>
      <c r="G97" t="str">
        <f>INDEX('[1]Component wise inventories'!J$2:J$170,MATCH($A97,'[1]Component wise inventories'!$A$2:$A$170,0))</f>
        <v xml:space="preserve">kg </v>
      </c>
      <c r="H97">
        <f>INDEX('[1]Component wise inventories'!K$2:K$170,MATCH($A97,'[1]Component wise inventories'!$A$2:$A$170,0))</f>
        <v>1.4E-2</v>
      </c>
      <c r="I97">
        <f>B97*F97*H97*B$1/C97/B$1</f>
        <v>0.13159999999999999</v>
      </c>
      <c r="J97">
        <f t="shared" ref="J97:J98" si="63">F97*B97*B$5*B$1/C97/1000</f>
        <v>481.73496</v>
      </c>
    </row>
    <row r="98" spans="1:10" s="11" customFormat="1" x14ac:dyDescent="0.25">
      <c r="A98" s="2"/>
      <c r="B98" s="2">
        <v>0.24</v>
      </c>
      <c r="C98" s="5">
        <v>60</v>
      </c>
      <c r="D98" s="5" t="s">
        <v>83</v>
      </c>
      <c r="E98" s="5">
        <v>80</v>
      </c>
      <c r="F98">
        <f t="shared" si="62"/>
        <v>80</v>
      </c>
      <c r="G98" s="5" t="s">
        <v>81</v>
      </c>
      <c r="H98" s="5">
        <v>0.68200000000000005</v>
      </c>
      <c r="I98">
        <f>B98*F98*H98*B$1/C98/B$1</f>
        <v>0.21824000000000002</v>
      </c>
      <c r="J98">
        <f t="shared" si="63"/>
        <v>16.399487999999998</v>
      </c>
    </row>
    <row r="99" spans="1:10" x14ac:dyDescent="0.25">
      <c r="A99" s="2" t="s">
        <v>25</v>
      </c>
      <c r="B99" s="2">
        <v>0.02</v>
      </c>
      <c r="C99">
        <f>INDEX('[1]Component wise inventories'!B$2:B$170,MATCH($A99,'[1]Component wise inventories'!$A$2:$A$170,0))</f>
        <v>30</v>
      </c>
      <c r="D99" t="str">
        <f>INDEX('[1]Component wise inventories'!H$2:H$170,MATCH($A99,'[1]Component wise inventories'!$A$2:$A$170,0))</f>
        <v>Expanded polystyrene (EPS)</v>
      </c>
      <c r="E99">
        <f>INDEX('[1]Component wise inventories'!I$2:I$170,MATCH($A99,'[1]Component wise inventories'!$A$2:$A$170,0))</f>
        <v>30</v>
      </c>
      <c r="F99">
        <f>E99</f>
        <v>30</v>
      </c>
      <c r="G99" t="str">
        <f>INDEX('[1]Component wise inventories'!J$2:J$170,MATCH($A99,'[1]Component wise inventories'!$A$2:$A$170,0))</f>
        <v xml:space="preserve">kg </v>
      </c>
      <c r="H99">
        <f>INDEX('[1]Component wise inventories'!K$2:K$170,MATCH($A99,'[1]Component wise inventories'!$A$2:$A$170,0))</f>
        <v>7.64</v>
      </c>
      <c r="I99">
        <f t="shared" ref="I99:I100" si="64">B99*F99*H99*B$1/C99/B$1</f>
        <v>0.15279999999999999</v>
      </c>
      <c r="J99">
        <f>F99*B99*B$5*B$1/C99/1000</f>
        <v>1.0249679999999999</v>
      </c>
    </row>
    <row r="100" spans="1:10" x14ac:dyDescent="0.25">
      <c r="A100" s="2" t="s">
        <v>28</v>
      </c>
      <c r="B100" s="2">
        <v>5.0000000000000001E-3</v>
      </c>
      <c r="C100">
        <f>INDEX('[1]Component wise inventories'!B$2:B$170,MATCH($A100,'[1]Component wise inventories'!$A$2:$A$170,0))</f>
        <v>60</v>
      </c>
      <c r="D100" t="str">
        <f>INDEX('[1]Component wise inventories'!H$2:H$170,MATCH($A100,'[1]Component wise inventories'!$A$2:$A$170,0))</f>
        <v>Polyurethane (PUR/PIR)</v>
      </c>
      <c r="E100">
        <f>INDEX('[1]Component wise inventories'!I$2:I$170,MATCH($A100,'[1]Component wise inventories'!$A$2:$A$170,0))</f>
        <v>30</v>
      </c>
      <c r="F100">
        <f>E100</f>
        <v>30</v>
      </c>
      <c r="G100" t="str">
        <f>INDEX('[1]Component wise inventories'!J$2:J$170,MATCH($A100,'[1]Component wise inventories'!$A$2:$A$170,0))</f>
        <v xml:space="preserve">kg </v>
      </c>
      <c r="H100">
        <f>INDEX('[1]Component wise inventories'!K$2:K$170,MATCH($A100,'[1]Component wise inventories'!$A$2:$A$170,0))</f>
        <v>7.52</v>
      </c>
      <c r="I100">
        <f t="shared" si="64"/>
        <v>1.8799999999999997E-2</v>
      </c>
      <c r="J100">
        <f>F100*B100*B$5*B$1/C100/1000</f>
        <v>0.12812099999999998</v>
      </c>
    </row>
    <row r="101" spans="1:10" x14ac:dyDescent="0.25">
      <c r="A101" s="2" t="s">
        <v>26</v>
      </c>
      <c r="B101" s="2">
        <v>0.02</v>
      </c>
      <c r="C101">
        <f>INDEX('[1]Component wise inventories'!B$2:B$170,MATCH($A101,'[1]Component wise inventories'!$A$2:$A$170,0))</f>
        <v>60</v>
      </c>
      <c r="D101" t="str">
        <f>INDEX('[1]Component wise inventories'!H$2:H$170,MATCH($A101,'[1]Component wise inventories'!$A$2:$A$170,0))</f>
        <v>glass wool</v>
      </c>
      <c r="E101">
        <f>INDEX('[1]Component wise inventories'!I$2:I$170,MATCH($A101,'[1]Component wise inventories'!$A$2:$A$170,0))</f>
        <v>30</v>
      </c>
      <c r="F101">
        <f t="shared" ref="F101" si="65">E101</f>
        <v>30</v>
      </c>
      <c r="G101" t="str">
        <f>INDEX('[1]Component wise inventories'!J$2:J$170,MATCH($A101,'[1]Component wise inventories'!$A$2:$A$170,0))</f>
        <v xml:space="preserve">kg </v>
      </c>
      <c r="H101">
        <f>INDEX('[1]Component wise inventories'!K$2:K$170,MATCH($A101,'[1]Component wise inventories'!$A$2:$A$170,0))</f>
        <v>1.1299999999999999</v>
      </c>
      <c r="I101">
        <f>B101*F101*H101*B$1/C101/B$1</f>
        <v>1.1299999999999998E-2</v>
      </c>
      <c r="J101">
        <f t="shared" ref="J101" si="66">F101*B101*B$5*B$1/C101/1000</f>
        <v>0.51248399999999994</v>
      </c>
    </row>
    <row r="102" spans="1:10" x14ac:dyDescent="0.25">
      <c r="A102" s="2"/>
      <c r="I102" s="19">
        <f>SUM(I95:I101)</f>
        <v>1.110865</v>
      </c>
    </row>
    <row r="103" spans="1:10" x14ac:dyDescent="0.25">
      <c r="A103" s="1" t="s">
        <v>11</v>
      </c>
      <c r="B103" s="11" t="s">
        <v>35</v>
      </c>
    </row>
    <row r="104" spans="1:10" x14ac:dyDescent="0.25">
      <c r="A104" s="2" t="s">
        <v>13</v>
      </c>
      <c r="B104" s="2">
        <v>77.2</v>
      </c>
    </row>
    <row r="105" spans="1:10" x14ac:dyDescent="0.25">
      <c r="A105" s="2" t="s">
        <v>14</v>
      </c>
      <c r="B105" s="2">
        <v>0.08</v>
      </c>
      <c r="C105">
        <f>INDEX('[1]Component wise inventories'!B$2:B$170,MATCH($A105,'[1]Component wise inventories'!$A$2:$A$170,0))</f>
        <v>30</v>
      </c>
      <c r="D105" t="str">
        <f>INDEX('[1]Component wise inventories'!H$2:H$170,MATCH($A105,'[1]Component wise inventories'!$A$2:$A$170,0))</f>
        <v>Cement subfloor, 85 mm</v>
      </c>
      <c r="E105">
        <f>INDEX('[1]Component wise inventories'!I$2:I$170,MATCH($A105,'[1]Component wise inventories'!$A$2:$A$170,0))</f>
        <v>1850</v>
      </c>
      <c r="F105">
        <f>E105</f>
        <v>1850</v>
      </c>
      <c r="G105" t="str">
        <f>INDEX('[1]Component wise inventories'!J$2:J$170,MATCH($A105,'[1]Component wise inventories'!$A$2:$A$170,0))</f>
        <v xml:space="preserve">kg </v>
      </c>
      <c r="H105">
        <f>INDEX('[1]Component wise inventories'!K$2:K$170,MATCH($A105,'[1]Component wise inventories'!$A$2:$A$170,0))</f>
        <v>0.125</v>
      </c>
      <c r="I105">
        <f t="shared" ref="I105" si="67">B105*F105*H105*B$1/C105/B$1</f>
        <v>0.6166666666666667</v>
      </c>
      <c r="J105">
        <f>F105*B105*B$5*B$1/C105/1000</f>
        <v>252.82544000000001</v>
      </c>
    </row>
    <row r="106" spans="1:10" x14ac:dyDescent="0.25">
      <c r="A106" s="1" t="s">
        <v>24</v>
      </c>
      <c r="B106" s="2">
        <v>0.24</v>
      </c>
      <c r="C106">
        <f>INDEX('[1]Component wise inventories'!B$2:B$170,MATCH($A106,'[1]Component wise inventories'!$A$2:$A$170,0))</f>
        <v>60</v>
      </c>
      <c r="D106" t="str">
        <f>INDEX('[1]Component wise inventories'!H$2:H$170,MATCH($A106,'[1]Component wise inventories'!$A$2:$A$170,0))</f>
        <v>civil engineering concrete (without reinforcement)</v>
      </c>
      <c r="E106">
        <f>INDEX('[1]Component wise inventories'!I$2:I$170,MATCH($A106,'[1]Component wise inventories'!$A$2:$A$170,0))</f>
        <v>2350</v>
      </c>
      <c r="F106">
        <f t="shared" ref="F106:F107" si="68">E106</f>
        <v>2350</v>
      </c>
      <c r="G106" t="str">
        <f>INDEX('[1]Component wise inventories'!J$2:J$170,MATCH($A106,'[1]Component wise inventories'!$A$2:$A$170,0))</f>
        <v xml:space="preserve">kg </v>
      </c>
      <c r="H106">
        <f>INDEX('[1]Component wise inventories'!K$2:K$170,MATCH($A106,'[1]Component wise inventories'!$A$2:$A$170,0))</f>
        <v>1.4E-2</v>
      </c>
      <c r="I106">
        <f>B106*F106*H106*B$1/C106/B$1</f>
        <v>0.13159999999999999</v>
      </c>
      <c r="J106">
        <f t="shared" ref="J106:J107" si="69">F106*B106*B$5*B$1/C106/1000</f>
        <v>481.73496</v>
      </c>
    </row>
    <row r="107" spans="1:10" s="11" customFormat="1" x14ac:dyDescent="0.25">
      <c r="A107" s="2"/>
      <c r="B107" s="2">
        <v>0.24</v>
      </c>
      <c r="C107" s="5">
        <v>60</v>
      </c>
      <c r="D107" s="5" t="s">
        <v>83</v>
      </c>
      <c r="E107" s="5">
        <v>80</v>
      </c>
      <c r="F107">
        <f t="shared" si="68"/>
        <v>80</v>
      </c>
      <c r="G107" s="5" t="s">
        <v>81</v>
      </c>
      <c r="H107" s="5">
        <v>0.68200000000000005</v>
      </c>
      <c r="I107">
        <f>B107*F107*H107*B$1/C107/B$1</f>
        <v>0.21824000000000002</v>
      </c>
      <c r="J107">
        <f t="shared" si="69"/>
        <v>16.399487999999998</v>
      </c>
    </row>
    <row r="108" spans="1:10" x14ac:dyDescent="0.25">
      <c r="A108" s="2" t="s">
        <v>25</v>
      </c>
      <c r="B108" s="2">
        <v>0.04</v>
      </c>
      <c r="C108">
        <f>INDEX('[1]Component wise inventories'!B$2:B$170,MATCH($A108,'[1]Component wise inventories'!$A$2:$A$170,0))</f>
        <v>30</v>
      </c>
      <c r="D108" t="str">
        <f>INDEX('[1]Component wise inventories'!H$2:H$170,MATCH($A108,'[1]Component wise inventories'!$A$2:$A$170,0))</f>
        <v>Expanded polystyrene (EPS)</v>
      </c>
      <c r="E108">
        <f>INDEX('[1]Component wise inventories'!I$2:I$170,MATCH($A108,'[1]Component wise inventories'!$A$2:$A$170,0))</f>
        <v>30</v>
      </c>
      <c r="F108">
        <f>E108</f>
        <v>30</v>
      </c>
      <c r="G108" t="str">
        <f>INDEX('[1]Component wise inventories'!J$2:J$170,MATCH($A108,'[1]Component wise inventories'!$A$2:$A$170,0))</f>
        <v xml:space="preserve">kg </v>
      </c>
      <c r="H108">
        <f>INDEX('[1]Component wise inventories'!K$2:K$170,MATCH($A108,'[1]Component wise inventories'!$A$2:$A$170,0))</f>
        <v>7.64</v>
      </c>
      <c r="I108">
        <f t="shared" ref="I108" si="70">B108*F108*H108*B$1/C108/B$1</f>
        <v>0.30559999999999998</v>
      </c>
      <c r="J108">
        <f>F108*B108*B$5*B$1/C108/1000</f>
        <v>2.0499359999999998</v>
      </c>
    </row>
    <row r="109" spans="1:10" x14ac:dyDescent="0.25">
      <c r="A109" s="2" t="s">
        <v>26</v>
      </c>
      <c r="B109" s="2">
        <v>0.02</v>
      </c>
      <c r="C109">
        <f>INDEX('[1]Component wise inventories'!B$2:B$170,MATCH($A109,'[1]Component wise inventories'!$A$2:$A$170,0))</f>
        <v>60</v>
      </c>
      <c r="D109" t="str">
        <f>INDEX('[1]Component wise inventories'!H$2:H$170,MATCH($A109,'[1]Component wise inventories'!$A$2:$A$170,0))</f>
        <v>glass wool</v>
      </c>
      <c r="E109">
        <f>INDEX('[1]Component wise inventories'!I$2:I$170,MATCH($A109,'[1]Component wise inventories'!$A$2:$A$170,0))</f>
        <v>30</v>
      </c>
      <c r="F109">
        <f t="shared" ref="F109" si="71">E109</f>
        <v>30</v>
      </c>
      <c r="G109" t="str">
        <f>INDEX('[1]Component wise inventories'!J$2:J$170,MATCH($A109,'[1]Component wise inventories'!$A$2:$A$170,0))</f>
        <v xml:space="preserve">kg </v>
      </c>
      <c r="H109">
        <f>INDEX('[1]Component wise inventories'!K$2:K$170,MATCH($A109,'[1]Component wise inventories'!$A$2:$A$170,0))</f>
        <v>1.1299999999999999</v>
      </c>
      <c r="I109">
        <f>B109*F109*H109*B$1/C109/B$1</f>
        <v>1.1299999999999998E-2</v>
      </c>
      <c r="J109">
        <f t="shared" ref="J109" si="72">F109*B109*B$5*B$1/C109/1000</f>
        <v>0.51248399999999994</v>
      </c>
    </row>
    <row r="110" spans="1:10" x14ac:dyDescent="0.25">
      <c r="I110" s="19">
        <f>SUM(I103:I109)</f>
        <v>1.2834066666666668</v>
      </c>
    </row>
    <row r="111" spans="1:10" x14ac:dyDescent="0.25">
      <c r="A111" s="1" t="s">
        <v>11</v>
      </c>
      <c r="B111" s="11" t="s">
        <v>36</v>
      </c>
    </row>
    <row r="112" spans="1:10" x14ac:dyDescent="0.25">
      <c r="A112" s="2" t="s">
        <v>13</v>
      </c>
      <c r="B112" s="2">
        <v>930.6</v>
      </c>
    </row>
    <row r="113" spans="1:10" x14ac:dyDescent="0.25">
      <c r="A113" s="2" t="s">
        <v>20</v>
      </c>
      <c r="B113" s="2">
        <v>6.0000000000000001E-3</v>
      </c>
      <c r="C113">
        <f>INDEX('[1]Component wise inventories'!B$2:B$170,MATCH($A113,'[1]Component wise inventories'!$A$2:$A$170,0))</f>
        <v>60</v>
      </c>
      <c r="D113" t="str">
        <f>INDEX('[1]Component wise inventories'!H$2:H$170,MATCH($A113,'[1]Component wise inventories'!$A$2:$A$170,0))</f>
        <v>Organic construction adhesive/embedding mortar</v>
      </c>
      <c r="E113">
        <f>INDEX('[1]Component wise inventories'!I$2:I$170,MATCH($A113,'[1]Component wise inventories'!$A$2:$A$170,0))</f>
        <v>1670</v>
      </c>
      <c r="F113">
        <f>E113</f>
        <v>1670</v>
      </c>
      <c r="G113" t="str">
        <f>INDEX('[1]Component wise inventories'!J$2:J$170,MATCH($A113,'[1]Component wise inventories'!$A$2:$A$170,0))</f>
        <v xml:space="preserve">kg </v>
      </c>
      <c r="H113">
        <f>INDEX('[1]Component wise inventories'!K$2:K$170,MATCH($A113,'[1]Component wise inventories'!$A$2:$A$170,0))</f>
        <v>0.75800000000000001</v>
      </c>
      <c r="I113">
        <f t="shared" ref="I113" si="73">B113*F113*H113*B$1/C113/B$1</f>
        <v>0.126586</v>
      </c>
      <c r="J113">
        <f>F113*B113*B$5*B$1/C113/1000</f>
        <v>8.5584828000000002</v>
      </c>
    </row>
    <row r="114" spans="1:10" x14ac:dyDescent="0.25">
      <c r="A114" s="2" t="s">
        <v>14</v>
      </c>
      <c r="B114" s="2">
        <v>0.08</v>
      </c>
      <c r="C114">
        <f>INDEX('[1]Component wise inventories'!B$2:B$170,MATCH($A114,'[1]Component wise inventories'!$A$2:$A$170,0))</f>
        <v>30</v>
      </c>
      <c r="D114" t="str">
        <f>INDEX('[1]Component wise inventories'!H$2:H$170,MATCH($A114,'[1]Component wise inventories'!$A$2:$A$170,0))</f>
        <v>Cement subfloor, 85 mm</v>
      </c>
      <c r="E114">
        <f>INDEX('[1]Component wise inventories'!I$2:I$170,MATCH($A114,'[1]Component wise inventories'!$A$2:$A$170,0))</f>
        <v>1850</v>
      </c>
      <c r="F114">
        <f t="shared" ref="F114" si="74">E114</f>
        <v>1850</v>
      </c>
      <c r="G114" t="str">
        <f>INDEX('[1]Component wise inventories'!J$2:J$170,MATCH($A114,'[1]Component wise inventories'!$A$2:$A$170,0))</f>
        <v xml:space="preserve">kg </v>
      </c>
      <c r="H114">
        <f>INDEX('[1]Component wise inventories'!K$2:K$170,MATCH($A114,'[1]Component wise inventories'!$A$2:$A$170,0))</f>
        <v>0.125</v>
      </c>
      <c r="I114">
        <f>B114*F114*H114*B$1/C114/B$1</f>
        <v>0.6166666666666667</v>
      </c>
      <c r="J114">
        <f t="shared" ref="J114" si="75">F114*B114*B$5*B$1/C114/1000</f>
        <v>252.82544000000001</v>
      </c>
    </row>
    <row r="115" spans="1:10" x14ac:dyDescent="0.25">
      <c r="A115" s="2" t="s">
        <v>22</v>
      </c>
      <c r="B115" s="2">
        <v>1.4E-2</v>
      </c>
      <c r="C115">
        <f>INDEX('[1]Component wise inventories'!B$2:B$170,MATCH($A115,'[1]Component wise inventories'!$A$2:$A$170,0))</f>
        <v>30</v>
      </c>
      <c r="D115" t="str">
        <f>INDEX('[1]Component wise inventories'!H$2:H$170,MATCH($A115,'[1]Component wise inventories'!$A$2:$A$170,0))</f>
        <v>ceramic/stoneware plate</v>
      </c>
      <c r="E115">
        <f>INDEX('[1]Component wise inventories'!I$2:I$170,MATCH($A115,'[1]Component wise inventories'!$A$2:$A$170,0))</f>
        <v>2600</v>
      </c>
      <c r="F115">
        <f>E115</f>
        <v>2600</v>
      </c>
      <c r="G115" t="str">
        <f>INDEX('[1]Component wise inventories'!J$2:J$170,MATCH($A115,'[1]Component wise inventories'!$A$2:$A$170,0))</f>
        <v xml:space="preserve">kg </v>
      </c>
      <c r="H115">
        <f>INDEX('[1]Component wise inventories'!K$2:K$170,MATCH($A115,'[1]Component wise inventories'!$A$2:$A$170,0))</f>
        <v>0.77700000000000002</v>
      </c>
      <c r="I115">
        <f t="shared" ref="I115" si="76">B115*F115*H115*B$1/C115/B$1</f>
        <v>0.94275999999999993</v>
      </c>
      <c r="J115">
        <f>F115*B115*B$5*B$1/C115/1000</f>
        <v>62.181392000000002</v>
      </c>
    </row>
    <row r="116" spans="1:10" x14ac:dyDescent="0.25">
      <c r="A116" s="1" t="s">
        <v>24</v>
      </c>
      <c r="B116" s="2">
        <v>0.24</v>
      </c>
      <c r="C116">
        <f>INDEX('[1]Component wise inventories'!B$2:B$170,MATCH($A116,'[1]Component wise inventories'!$A$2:$A$170,0))</f>
        <v>60</v>
      </c>
      <c r="D116" t="str">
        <f>INDEX('[1]Component wise inventories'!H$2:H$170,MATCH($A116,'[1]Component wise inventories'!$A$2:$A$170,0))</f>
        <v>civil engineering concrete (without reinforcement)</v>
      </c>
      <c r="E116">
        <f>INDEX('[1]Component wise inventories'!I$2:I$170,MATCH($A116,'[1]Component wise inventories'!$A$2:$A$170,0))</f>
        <v>2350</v>
      </c>
      <c r="F116">
        <f t="shared" ref="F116:F117" si="77">E116</f>
        <v>2350</v>
      </c>
      <c r="G116" t="str">
        <f>INDEX('[1]Component wise inventories'!J$2:J$170,MATCH($A116,'[1]Component wise inventories'!$A$2:$A$170,0))</f>
        <v xml:space="preserve">kg </v>
      </c>
      <c r="H116">
        <f>INDEX('[1]Component wise inventories'!K$2:K$170,MATCH($A116,'[1]Component wise inventories'!$A$2:$A$170,0))</f>
        <v>1.4E-2</v>
      </c>
      <c r="I116">
        <f>B116*F116*H116*B$1/C116/B$1</f>
        <v>0.13159999999999999</v>
      </c>
      <c r="J116">
        <f t="shared" ref="J116:J117" si="78">F116*B116*B$5*B$1/C116/1000</f>
        <v>481.73496</v>
      </c>
    </row>
    <row r="117" spans="1:10" s="11" customFormat="1" x14ac:dyDescent="0.25">
      <c r="A117" s="2"/>
      <c r="B117" s="2">
        <v>0.24</v>
      </c>
      <c r="C117" s="5">
        <v>60</v>
      </c>
      <c r="D117" s="5" t="s">
        <v>83</v>
      </c>
      <c r="E117" s="5">
        <v>80</v>
      </c>
      <c r="F117">
        <f t="shared" si="77"/>
        <v>80</v>
      </c>
      <c r="G117" s="5" t="s">
        <v>81</v>
      </c>
      <c r="H117" s="5">
        <v>0.68200000000000005</v>
      </c>
      <c r="I117">
        <f>B117*F117*H117*B$1/C117/B$1</f>
        <v>0.21824000000000002</v>
      </c>
      <c r="J117">
        <f t="shared" si="78"/>
        <v>16.399487999999998</v>
      </c>
    </row>
    <row r="118" spans="1:10" x14ac:dyDescent="0.25">
      <c r="A118" s="2" t="s">
        <v>25</v>
      </c>
      <c r="B118" s="2">
        <v>0.06</v>
      </c>
      <c r="C118">
        <f>INDEX('[1]Component wise inventories'!B$2:B$170,MATCH($A118,'[1]Component wise inventories'!$A$2:$A$170,0))</f>
        <v>30</v>
      </c>
      <c r="D118" t="str">
        <f>INDEX('[1]Component wise inventories'!H$2:H$170,MATCH($A118,'[1]Component wise inventories'!$A$2:$A$170,0))</f>
        <v>Expanded polystyrene (EPS)</v>
      </c>
      <c r="E118">
        <f>INDEX('[1]Component wise inventories'!I$2:I$170,MATCH($A118,'[1]Component wise inventories'!$A$2:$A$170,0))</f>
        <v>30</v>
      </c>
      <c r="F118">
        <f>E118</f>
        <v>30</v>
      </c>
      <c r="G118" t="str">
        <f>INDEX('[1]Component wise inventories'!J$2:J$170,MATCH($A118,'[1]Component wise inventories'!$A$2:$A$170,0))</f>
        <v xml:space="preserve">kg </v>
      </c>
      <c r="H118">
        <f>INDEX('[1]Component wise inventories'!K$2:K$170,MATCH($A118,'[1]Component wise inventories'!$A$2:$A$170,0))</f>
        <v>7.64</v>
      </c>
      <c r="I118">
        <f t="shared" ref="I118" si="79">B118*F118*H118*B$1/C118/B$1</f>
        <v>0.45839999999999997</v>
      </c>
      <c r="J118">
        <f>F118*B118*B$5*B$1/C118/1000</f>
        <v>3.0749039999999996</v>
      </c>
    </row>
    <row r="119" spans="1:10" x14ac:dyDescent="0.25">
      <c r="A119" s="2" t="s">
        <v>26</v>
      </c>
      <c r="B119" s="2">
        <v>0.02</v>
      </c>
      <c r="C119">
        <f>INDEX('[1]Component wise inventories'!B$2:B$170,MATCH($A119,'[1]Component wise inventories'!$A$2:$A$170,0))</f>
        <v>60</v>
      </c>
      <c r="D119" t="str">
        <f>INDEX('[1]Component wise inventories'!H$2:H$170,MATCH($A119,'[1]Component wise inventories'!$A$2:$A$170,0))</f>
        <v>glass wool</v>
      </c>
      <c r="E119">
        <f>INDEX('[1]Component wise inventories'!I$2:I$170,MATCH($A119,'[1]Component wise inventories'!$A$2:$A$170,0))</f>
        <v>30</v>
      </c>
      <c r="F119">
        <f t="shared" ref="F119" si="80">E119</f>
        <v>30</v>
      </c>
      <c r="G119" t="str">
        <f>INDEX('[1]Component wise inventories'!J$2:J$170,MATCH($A119,'[1]Component wise inventories'!$A$2:$A$170,0))</f>
        <v xml:space="preserve">kg </v>
      </c>
      <c r="H119">
        <f>INDEX('[1]Component wise inventories'!K$2:K$170,MATCH($A119,'[1]Component wise inventories'!$A$2:$A$170,0))</f>
        <v>1.1299999999999999</v>
      </c>
      <c r="I119">
        <f>B119*F119*H119*B$1/C119/B$1</f>
        <v>1.1299999999999998E-2</v>
      </c>
      <c r="J119">
        <f t="shared" ref="J119" si="81">F119*B119*B$5*B$1/C119/1000</f>
        <v>0.51248399999999994</v>
      </c>
    </row>
    <row r="120" spans="1:10" x14ac:dyDescent="0.25">
      <c r="A120" s="2"/>
      <c r="I120" s="19">
        <f>SUM(I113:I119)</f>
        <v>2.5055526666666665</v>
      </c>
    </row>
    <row r="121" spans="1:10" x14ac:dyDescent="0.25">
      <c r="A121" s="1" t="s">
        <v>11</v>
      </c>
      <c r="B121" s="11" t="s">
        <v>37</v>
      </c>
    </row>
    <row r="122" spans="1:10" x14ac:dyDescent="0.25">
      <c r="A122" s="2" t="s">
        <v>13</v>
      </c>
      <c r="B122" s="2">
        <v>1400.2</v>
      </c>
    </row>
    <row r="123" spans="1:10" x14ac:dyDescent="0.25">
      <c r="A123" s="2" t="s">
        <v>14</v>
      </c>
      <c r="B123" s="2">
        <v>7.4999999999999997E-2</v>
      </c>
      <c r="C123">
        <f>INDEX('[1]Component wise inventories'!B$2:B$170,MATCH($A123,'[1]Component wise inventories'!$A$2:$A$170,0))</f>
        <v>30</v>
      </c>
      <c r="D123" t="str">
        <f>INDEX('[1]Component wise inventories'!H$2:H$170,MATCH($A123,'[1]Component wise inventories'!$A$2:$A$170,0))</f>
        <v>Cement subfloor, 85 mm</v>
      </c>
      <c r="E123">
        <f>INDEX('[1]Component wise inventories'!I$2:I$170,MATCH($A123,'[1]Component wise inventories'!$A$2:$A$170,0))</f>
        <v>1850</v>
      </c>
      <c r="F123">
        <f>E123</f>
        <v>1850</v>
      </c>
      <c r="G123" t="str">
        <f>INDEX('[1]Component wise inventories'!J$2:J$170,MATCH($A123,'[1]Component wise inventories'!$A$2:$A$170,0))</f>
        <v xml:space="preserve">kg </v>
      </c>
      <c r="H123">
        <f>INDEX('[1]Component wise inventories'!K$2:K$170,MATCH($A123,'[1]Component wise inventories'!$A$2:$A$170,0))</f>
        <v>0.125</v>
      </c>
      <c r="I123">
        <f t="shared" ref="I123" si="82">B123*F123*H123*B$1/C123/B$1</f>
        <v>0.578125</v>
      </c>
      <c r="J123">
        <f>F123*B123*B$5*B$1/C123/1000</f>
        <v>237.02385000000001</v>
      </c>
    </row>
    <row r="124" spans="1:10" x14ac:dyDescent="0.25">
      <c r="A124" s="1" t="s">
        <v>24</v>
      </c>
      <c r="B124" s="2">
        <v>0.24</v>
      </c>
      <c r="C124">
        <f>INDEX('[1]Component wise inventories'!B$2:B$170,MATCH($A124,'[1]Component wise inventories'!$A$2:$A$170,0))</f>
        <v>60</v>
      </c>
      <c r="D124" t="str">
        <f>INDEX('[1]Component wise inventories'!H$2:H$170,MATCH($A124,'[1]Component wise inventories'!$A$2:$A$170,0))</f>
        <v>civil engineering concrete (without reinforcement)</v>
      </c>
      <c r="E124">
        <f>INDEX('[1]Component wise inventories'!I$2:I$170,MATCH($A124,'[1]Component wise inventories'!$A$2:$A$170,0))</f>
        <v>2350</v>
      </c>
      <c r="F124">
        <f t="shared" ref="F124:F125" si="83">E124</f>
        <v>2350</v>
      </c>
      <c r="G124" t="str">
        <f>INDEX('[1]Component wise inventories'!J$2:J$170,MATCH($A124,'[1]Component wise inventories'!$A$2:$A$170,0))</f>
        <v xml:space="preserve">kg </v>
      </c>
      <c r="H124">
        <f>INDEX('[1]Component wise inventories'!K$2:K$170,MATCH($A124,'[1]Component wise inventories'!$A$2:$A$170,0))</f>
        <v>1.4E-2</v>
      </c>
      <c r="I124">
        <f>B124*F124*H124*B$1/C124/B$1</f>
        <v>0.13159999999999999</v>
      </c>
      <c r="J124">
        <f t="shared" ref="J124:J125" si="84">F124*B124*B$5*B$1/C124/1000</f>
        <v>481.73496</v>
      </c>
    </row>
    <row r="125" spans="1:10" s="11" customFormat="1" x14ac:dyDescent="0.25">
      <c r="A125" s="2"/>
      <c r="B125" s="2">
        <v>0.24</v>
      </c>
      <c r="C125" s="5">
        <v>60</v>
      </c>
      <c r="D125" s="5" t="s">
        <v>83</v>
      </c>
      <c r="E125" s="5">
        <v>80</v>
      </c>
      <c r="F125">
        <f t="shared" si="83"/>
        <v>80</v>
      </c>
      <c r="G125" s="5" t="s">
        <v>81</v>
      </c>
      <c r="H125" s="5">
        <v>0.68200000000000005</v>
      </c>
      <c r="I125">
        <f>B125*F125*H125*B$1/C125/B$1</f>
        <v>0.21824000000000002</v>
      </c>
      <c r="J125">
        <f t="shared" si="84"/>
        <v>16.399487999999998</v>
      </c>
    </row>
    <row r="126" spans="1:10" x14ac:dyDescent="0.25">
      <c r="A126" s="2" t="s">
        <v>25</v>
      </c>
      <c r="B126" s="2">
        <v>0.06</v>
      </c>
      <c r="C126">
        <f>INDEX('[1]Component wise inventories'!B$2:B$170,MATCH($A126,'[1]Component wise inventories'!$A$2:$A$170,0))</f>
        <v>30</v>
      </c>
      <c r="D126" t="str">
        <f>INDEX('[1]Component wise inventories'!H$2:H$170,MATCH($A126,'[1]Component wise inventories'!$A$2:$A$170,0))</f>
        <v>Expanded polystyrene (EPS)</v>
      </c>
      <c r="E126">
        <f>INDEX('[1]Component wise inventories'!I$2:I$170,MATCH($A126,'[1]Component wise inventories'!$A$2:$A$170,0))</f>
        <v>30</v>
      </c>
      <c r="F126">
        <f>E126</f>
        <v>30</v>
      </c>
      <c r="G126" t="str">
        <f>INDEX('[1]Component wise inventories'!J$2:J$170,MATCH($A126,'[1]Component wise inventories'!$A$2:$A$170,0))</f>
        <v xml:space="preserve">kg </v>
      </c>
      <c r="H126">
        <f>INDEX('[1]Component wise inventories'!K$2:K$170,MATCH($A126,'[1]Component wise inventories'!$A$2:$A$170,0))</f>
        <v>7.64</v>
      </c>
      <c r="I126">
        <f t="shared" ref="I126:I127" si="85">B126*F126*H126*B$1/C126/B$1</f>
        <v>0.45839999999999997</v>
      </c>
      <c r="J126">
        <f>F126*B126*B$5*B$1/C126/1000</f>
        <v>3.0749039999999996</v>
      </c>
    </row>
    <row r="127" spans="1:10" x14ac:dyDescent="0.25">
      <c r="A127" s="2" t="s">
        <v>28</v>
      </c>
      <c r="B127" s="2">
        <v>5.0000000000000001E-3</v>
      </c>
      <c r="C127">
        <f>INDEX('[1]Component wise inventories'!B$2:B$170,MATCH($A127,'[1]Component wise inventories'!$A$2:$A$170,0))</f>
        <v>60</v>
      </c>
      <c r="D127" t="str">
        <f>INDEX('[1]Component wise inventories'!H$2:H$170,MATCH($A127,'[1]Component wise inventories'!$A$2:$A$170,0))</f>
        <v>Polyurethane (PUR/PIR)</v>
      </c>
      <c r="E127">
        <f>INDEX('[1]Component wise inventories'!I$2:I$170,MATCH($A127,'[1]Component wise inventories'!$A$2:$A$170,0))</f>
        <v>30</v>
      </c>
      <c r="F127">
        <f>E127</f>
        <v>30</v>
      </c>
      <c r="G127" t="str">
        <f>INDEX('[1]Component wise inventories'!J$2:J$170,MATCH($A127,'[1]Component wise inventories'!$A$2:$A$170,0))</f>
        <v xml:space="preserve">kg </v>
      </c>
      <c r="H127">
        <f>INDEX('[1]Component wise inventories'!K$2:K$170,MATCH($A127,'[1]Component wise inventories'!$A$2:$A$170,0))</f>
        <v>7.52</v>
      </c>
      <c r="I127">
        <f t="shared" si="85"/>
        <v>1.8799999999999997E-2</v>
      </c>
      <c r="J127">
        <f>F127*B127*B$5*B$1/C127/1000</f>
        <v>0.12812099999999998</v>
      </c>
    </row>
    <row r="128" spans="1:10" x14ac:dyDescent="0.25">
      <c r="A128" s="2" t="s">
        <v>26</v>
      </c>
      <c r="B128" s="2">
        <v>0.02</v>
      </c>
      <c r="C128">
        <f>INDEX('[1]Component wise inventories'!B$2:B$170,MATCH($A128,'[1]Component wise inventories'!$A$2:$A$170,0))</f>
        <v>60</v>
      </c>
      <c r="D128" t="str">
        <f>INDEX('[1]Component wise inventories'!H$2:H$170,MATCH($A128,'[1]Component wise inventories'!$A$2:$A$170,0))</f>
        <v>glass wool</v>
      </c>
      <c r="E128">
        <f>INDEX('[1]Component wise inventories'!I$2:I$170,MATCH($A128,'[1]Component wise inventories'!$A$2:$A$170,0))</f>
        <v>30</v>
      </c>
      <c r="F128">
        <f t="shared" ref="F128" si="86">E128</f>
        <v>30</v>
      </c>
      <c r="G128" t="str">
        <f>INDEX('[1]Component wise inventories'!J$2:J$170,MATCH($A128,'[1]Component wise inventories'!$A$2:$A$170,0))</f>
        <v xml:space="preserve">kg </v>
      </c>
      <c r="H128">
        <f>INDEX('[1]Component wise inventories'!K$2:K$170,MATCH($A128,'[1]Component wise inventories'!$A$2:$A$170,0))</f>
        <v>1.1299999999999999</v>
      </c>
      <c r="I128">
        <f>B128*F128*H128*B$1/C128/B$1</f>
        <v>1.1299999999999998E-2</v>
      </c>
      <c r="J128">
        <f t="shared" ref="J128" si="87">F128*B128*B$5*B$1/C128/1000</f>
        <v>0.51248399999999994</v>
      </c>
    </row>
    <row r="129" spans="1:10" x14ac:dyDescent="0.25">
      <c r="A129" s="2"/>
      <c r="C129"/>
      <c r="D129"/>
      <c r="E129"/>
      <c r="F129"/>
      <c r="G129"/>
      <c r="H129"/>
      <c r="I129" s="19">
        <f>SUM(I122:I128)</f>
        <v>1.4164649999999999</v>
      </c>
      <c r="J129"/>
    </row>
    <row r="130" spans="1:10" x14ac:dyDescent="0.25">
      <c r="A130" s="1" t="s">
        <v>11</v>
      </c>
      <c r="B130" s="11" t="s">
        <v>38</v>
      </c>
    </row>
    <row r="131" spans="1:10" x14ac:dyDescent="0.25">
      <c r="A131" s="2" t="s">
        <v>13</v>
      </c>
      <c r="B131" s="2">
        <v>19.2</v>
      </c>
      <c r="C131"/>
      <c r="D131"/>
      <c r="E131"/>
      <c r="F131"/>
      <c r="G131"/>
      <c r="H131"/>
      <c r="I131"/>
      <c r="J131"/>
    </row>
    <row r="132" spans="1:10" x14ac:dyDescent="0.25">
      <c r="A132" s="2" t="s">
        <v>14</v>
      </c>
      <c r="B132" s="2">
        <v>0.08</v>
      </c>
      <c r="C132">
        <f>INDEX('[1]Component wise inventories'!B$2:B$170,MATCH($A132,'[1]Component wise inventories'!$A$2:$A$170,0))</f>
        <v>30</v>
      </c>
      <c r="D132" t="str">
        <f>INDEX('[1]Component wise inventories'!H$2:H$170,MATCH($A132,'[1]Component wise inventories'!$A$2:$A$170,0))</f>
        <v>Cement subfloor, 85 mm</v>
      </c>
      <c r="E132">
        <f>INDEX('[1]Component wise inventories'!I$2:I$170,MATCH($A132,'[1]Component wise inventories'!$A$2:$A$170,0))</f>
        <v>1850</v>
      </c>
      <c r="F132">
        <f>E132</f>
        <v>1850</v>
      </c>
      <c r="G132" t="str">
        <f>INDEX('[1]Component wise inventories'!J$2:J$170,MATCH($A132,'[1]Component wise inventories'!$A$2:$A$170,0))</f>
        <v xml:space="preserve">kg </v>
      </c>
      <c r="H132">
        <f>INDEX('[1]Component wise inventories'!K$2:K$170,MATCH($A132,'[1]Component wise inventories'!$A$2:$A$170,0))</f>
        <v>0.125</v>
      </c>
      <c r="I132">
        <f t="shared" ref="I132" si="88">B132*F132*H132*B$1/C132/B$1</f>
        <v>0.6166666666666667</v>
      </c>
      <c r="J132">
        <f>F132*B132*B$5*B$1/C132/1000</f>
        <v>252.82544000000001</v>
      </c>
    </row>
    <row r="133" spans="1:10" x14ac:dyDescent="0.25">
      <c r="A133" s="1" t="s">
        <v>24</v>
      </c>
      <c r="B133" s="2">
        <v>0.24</v>
      </c>
      <c r="C133">
        <f>INDEX('[1]Component wise inventories'!B$2:B$170,MATCH($A133,'[1]Component wise inventories'!$A$2:$A$170,0))</f>
        <v>60</v>
      </c>
      <c r="D133" t="str">
        <f>INDEX('[1]Component wise inventories'!H$2:H$170,MATCH($A133,'[1]Component wise inventories'!$A$2:$A$170,0))</f>
        <v>civil engineering concrete (without reinforcement)</v>
      </c>
      <c r="E133">
        <f>INDEX('[1]Component wise inventories'!I$2:I$170,MATCH($A133,'[1]Component wise inventories'!$A$2:$A$170,0))</f>
        <v>2350</v>
      </c>
      <c r="F133">
        <f t="shared" ref="F133:F134" si="89">E133</f>
        <v>2350</v>
      </c>
      <c r="G133" t="str">
        <f>INDEX('[1]Component wise inventories'!J$2:J$170,MATCH($A133,'[1]Component wise inventories'!$A$2:$A$170,0))</f>
        <v xml:space="preserve">kg </v>
      </c>
      <c r="H133">
        <f>INDEX('[1]Component wise inventories'!K$2:K$170,MATCH($A133,'[1]Component wise inventories'!$A$2:$A$170,0))</f>
        <v>1.4E-2</v>
      </c>
      <c r="I133">
        <f>B133*F133*H133*B$1/C133/B$1</f>
        <v>0.13159999999999999</v>
      </c>
      <c r="J133">
        <f t="shared" ref="J133:J134" si="90">F133*B133*B$5*B$1/C133/1000</f>
        <v>481.73496</v>
      </c>
    </row>
    <row r="134" spans="1:10" s="11" customFormat="1" x14ac:dyDescent="0.25">
      <c r="A134" s="2"/>
      <c r="B134" s="2">
        <v>0.24</v>
      </c>
      <c r="C134" s="5">
        <v>60</v>
      </c>
      <c r="D134" s="5" t="s">
        <v>83</v>
      </c>
      <c r="E134" s="5">
        <v>80</v>
      </c>
      <c r="F134">
        <f t="shared" si="89"/>
        <v>80</v>
      </c>
      <c r="G134" s="5" t="s">
        <v>81</v>
      </c>
      <c r="H134" s="5">
        <v>0.68200000000000005</v>
      </c>
      <c r="I134">
        <f>B134*F134*H134*B$1/C134/B$1</f>
        <v>0.21824000000000002</v>
      </c>
      <c r="J134">
        <f t="shared" si="90"/>
        <v>16.399487999999998</v>
      </c>
    </row>
    <row r="135" spans="1:10" x14ac:dyDescent="0.25">
      <c r="A135" s="2" t="s">
        <v>25</v>
      </c>
      <c r="B135" s="2">
        <v>0.08</v>
      </c>
      <c r="C135">
        <f>INDEX('[1]Component wise inventories'!B$2:B$170,MATCH($A135,'[1]Component wise inventories'!$A$2:$A$170,0))</f>
        <v>30</v>
      </c>
      <c r="D135" t="str">
        <f>INDEX('[1]Component wise inventories'!H$2:H$170,MATCH($A135,'[1]Component wise inventories'!$A$2:$A$170,0))</f>
        <v>Expanded polystyrene (EPS)</v>
      </c>
      <c r="E135">
        <f>INDEX('[1]Component wise inventories'!I$2:I$170,MATCH($A135,'[1]Component wise inventories'!$A$2:$A$170,0))</f>
        <v>30</v>
      </c>
      <c r="F135">
        <f>E135</f>
        <v>30</v>
      </c>
      <c r="G135" t="str">
        <f>INDEX('[1]Component wise inventories'!J$2:J$170,MATCH($A135,'[1]Component wise inventories'!$A$2:$A$170,0))</f>
        <v xml:space="preserve">kg </v>
      </c>
      <c r="H135">
        <f>INDEX('[1]Component wise inventories'!K$2:K$170,MATCH($A135,'[1]Component wise inventories'!$A$2:$A$170,0))</f>
        <v>7.64</v>
      </c>
      <c r="I135">
        <f t="shared" ref="I135" si="91">B135*F135*H135*B$1/C135/B$1</f>
        <v>0.61119999999999997</v>
      </c>
      <c r="J135">
        <f>F135*B135*B$5*B$1/C135/1000</f>
        <v>4.0998719999999995</v>
      </c>
    </row>
    <row r="136" spans="1:10" x14ac:dyDescent="0.25">
      <c r="A136" s="2" t="s">
        <v>26</v>
      </c>
      <c r="B136" s="2">
        <v>0.02</v>
      </c>
      <c r="C136">
        <f>INDEX('[1]Component wise inventories'!B$2:B$170,MATCH($A136,'[1]Component wise inventories'!$A$2:$A$170,0))</f>
        <v>60</v>
      </c>
      <c r="D136" t="str">
        <f>INDEX('[1]Component wise inventories'!H$2:H$170,MATCH($A136,'[1]Component wise inventories'!$A$2:$A$170,0))</f>
        <v>glass wool</v>
      </c>
      <c r="E136">
        <f>INDEX('[1]Component wise inventories'!I$2:I$170,MATCH($A136,'[1]Component wise inventories'!$A$2:$A$170,0))</f>
        <v>30</v>
      </c>
      <c r="F136">
        <f t="shared" ref="F136" si="92">E136</f>
        <v>30</v>
      </c>
      <c r="G136" t="str">
        <f>INDEX('[1]Component wise inventories'!J$2:J$170,MATCH($A136,'[1]Component wise inventories'!$A$2:$A$170,0))</f>
        <v xml:space="preserve">kg </v>
      </c>
      <c r="H136">
        <f>INDEX('[1]Component wise inventories'!K$2:K$170,MATCH($A136,'[1]Component wise inventories'!$A$2:$A$170,0))</f>
        <v>1.1299999999999999</v>
      </c>
      <c r="I136">
        <f>B136*F136*H136*B$1/C136/B$1</f>
        <v>1.1299999999999998E-2</v>
      </c>
      <c r="J136">
        <f t="shared" ref="J136" si="93">F136*B136*B$5*B$1/C136/1000</f>
        <v>0.51248399999999994</v>
      </c>
    </row>
    <row r="137" spans="1:10" x14ac:dyDescent="0.25">
      <c r="I137" s="19">
        <f>SUM(I130:I136)</f>
        <v>1.5890066666666667</v>
      </c>
    </row>
    <row r="138" spans="1:10" x14ac:dyDescent="0.25">
      <c r="A138" s="1" t="s">
        <v>11</v>
      </c>
      <c r="B138" s="11" t="s">
        <v>39</v>
      </c>
    </row>
    <row r="139" spans="1:10" x14ac:dyDescent="0.25">
      <c r="A139" s="2" t="s">
        <v>13</v>
      </c>
      <c r="B139" s="2">
        <v>713.75</v>
      </c>
    </row>
    <row r="140" spans="1:10" x14ac:dyDescent="0.25">
      <c r="A140" s="2" t="s">
        <v>20</v>
      </c>
      <c r="B140" s="2">
        <v>6.0000000000000001E-3</v>
      </c>
      <c r="C140">
        <f>INDEX('[1]Component wise inventories'!B$2:B$170,MATCH($A140,'[1]Component wise inventories'!$A$2:$A$170,0))</f>
        <v>60</v>
      </c>
      <c r="D140" t="str">
        <f>INDEX('[1]Component wise inventories'!H$2:H$170,MATCH($A140,'[1]Component wise inventories'!$A$2:$A$170,0))</f>
        <v>Organic construction adhesive/embedding mortar</v>
      </c>
      <c r="E140">
        <f>INDEX('[1]Component wise inventories'!I$2:I$170,MATCH($A140,'[1]Component wise inventories'!$A$2:$A$170,0))</f>
        <v>1670</v>
      </c>
      <c r="F140">
        <f>E140</f>
        <v>1670</v>
      </c>
      <c r="G140" t="str">
        <f>INDEX('[1]Component wise inventories'!J$2:J$170,MATCH($A140,'[1]Component wise inventories'!$A$2:$A$170,0))</f>
        <v xml:space="preserve">kg </v>
      </c>
      <c r="H140">
        <f>INDEX('[1]Component wise inventories'!K$2:K$170,MATCH($A140,'[1]Component wise inventories'!$A$2:$A$170,0))</f>
        <v>0.75800000000000001</v>
      </c>
      <c r="I140">
        <f t="shared" ref="I140" si="94">B140*F140*H140*B$1/C140/B$1</f>
        <v>0.126586</v>
      </c>
      <c r="J140">
        <f>F140*B140*B$5*B$1/C140/1000</f>
        <v>8.5584828000000002</v>
      </c>
    </row>
    <row r="141" spans="1:10" x14ac:dyDescent="0.25">
      <c r="A141" s="2" t="s">
        <v>22</v>
      </c>
      <c r="B141" s="2">
        <v>1.4E-2</v>
      </c>
      <c r="C141">
        <f>INDEX('[1]Component wise inventories'!B$2:B$170,MATCH($A141,'[1]Component wise inventories'!$A$2:$A$170,0))</f>
        <v>30</v>
      </c>
      <c r="D141" t="str">
        <f>INDEX('[1]Component wise inventories'!H$2:H$170,MATCH($A141,'[1]Component wise inventories'!$A$2:$A$170,0))</f>
        <v>ceramic/stoneware plate</v>
      </c>
      <c r="E141">
        <f>INDEX('[1]Component wise inventories'!I$2:I$170,MATCH($A141,'[1]Component wise inventories'!$A$2:$A$170,0))</f>
        <v>2600</v>
      </c>
      <c r="F141">
        <f t="shared" ref="F141" si="95">E141</f>
        <v>2600</v>
      </c>
      <c r="G141" t="str">
        <f>INDEX('[1]Component wise inventories'!J$2:J$170,MATCH($A141,'[1]Component wise inventories'!$A$2:$A$170,0))</f>
        <v xml:space="preserve">kg </v>
      </c>
      <c r="H141">
        <f>INDEX('[1]Component wise inventories'!K$2:K$170,MATCH($A141,'[1]Component wise inventories'!$A$2:$A$170,0))</f>
        <v>0.77700000000000002</v>
      </c>
      <c r="I141">
        <f>B141*F141*H141*B$1/C141/B$1</f>
        <v>0.94275999999999993</v>
      </c>
      <c r="J141">
        <f t="shared" ref="J141" si="96">F141*B141*B$5*B$1/C141/1000</f>
        <v>62.181392000000002</v>
      </c>
    </row>
    <row r="142" spans="1:10" x14ac:dyDescent="0.25">
      <c r="A142" s="1" t="s">
        <v>40</v>
      </c>
      <c r="B142" s="2">
        <v>0.2</v>
      </c>
      <c r="C142">
        <f>INDEX('[1]Component wise inventories'!B$2:B$170,MATCH($A142,'[1]Component wise inventories'!$A$2:$A$170,0))</f>
        <v>60</v>
      </c>
      <c r="D142" t="str">
        <f>INDEX('[1]Component wise inventories'!H$2:H$170,MATCH($A142,'[1]Component wise inventories'!$A$2:$A$170,0))</f>
        <v>civil engineering concrete (without reinforcement)</v>
      </c>
      <c r="E142">
        <f>INDEX('[1]Component wise inventories'!I$2:I$170,MATCH($A142,'[1]Component wise inventories'!$A$2:$A$170,0))</f>
        <v>2350</v>
      </c>
      <c r="F142">
        <f>E142</f>
        <v>2350</v>
      </c>
      <c r="G142" t="str">
        <f>INDEX('[1]Component wise inventories'!J$2:J$170,MATCH($A142,'[1]Component wise inventories'!$A$2:$A$170,0))</f>
        <v xml:space="preserve">kg </v>
      </c>
      <c r="H142">
        <f>INDEX('[1]Component wise inventories'!K$2:K$170,MATCH($A142,'[1]Component wise inventories'!$A$2:$A$170,0))</f>
        <v>1.4E-2</v>
      </c>
      <c r="I142">
        <f t="shared" ref="I142" si="97">B142*F142*H142*B$1/C142/B$1</f>
        <v>0.10966666666666666</v>
      </c>
      <c r="J142">
        <f>F142*B142*B$5*B$1/C142/1000</f>
        <v>401.44579999999996</v>
      </c>
    </row>
    <row r="143" spans="1:10" x14ac:dyDescent="0.25">
      <c r="A143" s="2" t="s">
        <v>25</v>
      </c>
      <c r="B143" s="2">
        <v>0.16</v>
      </c>
      <c r="C143">
        <f>INDEX('[1]Component wise inventories'!B$2:B$170,MATCH($A143,'[1]Component wise inventories'!$A$2:$A$170,0))</f>
        <v>30</v>
      </c>
      <c r="D143" t="str">
        <f>INDEX('[1]Component wise inventories'!H$2:H$170,MATCH($A143,'[1]Component wise inventories'!$A$2:$A$170,0))</f>
        <v>Expanded polystyrene (EPS)</v>
      </c>
      <c r="E143">
        <f>INDEX('[1]Component wise inventories'!I$2:I$170,MATCH($A143,'[1]Component wise inventories'!$A$2:$A$170,0))</f>
        <v>30</v>
      </c>
      <c r="F143">
        <f t="shared" ref="F143" si="98">E143</f>
        <v>30</v>
      </c>
      <c r="G143" t="str">
        <f>INDEX('[1]Component wise inventories'!J$2:J$170,MATCH($A143,'[1]Component wise inventories'!$A$2:$A$170,0))</f>
        <v xml:space="preserve">kg </v>
      </c>
      <c r="H143">
        <f>INDEX('[1]Component wise inventories'!K$2:K$170,MATCH($A143,'[1]Component wise inventories'!$A$2:$A$170,0))</f>
        <v>7.64</v>
      </c>
      <c r="I143">
        <f>B143*F143*H143*B$1/C143/B$1</f>
        <v>1.2223999999999999</v>
      </c>
      <c r="J143">
        <f t="shared" ref="J143" si="99">F143*B143*B$5*B$1/C143/1000</f>
        <v>8.199743999999999</v>
      </c>
    </row>
    <row r="144" spans="1:10" x14ac:dyDescent="0.25">
      <c r="I144" s="19">
        <f>SUM(I138:I143)</f>
        <v>2.4014126666666664</v>
      </c>
    </row>
    <row r="145" spans="1:10" x14ac:dyDescent="0.25">
      <c r="A145" s="1" t="s">
        <v>11</v>
      </c>
      <c r="B145" s="11" t="s">
        <v>41</v>
      </c>
    </row>
    <row r="146" spans="1:10" x14ac:dyDescent="0.25">
      <c r="A146" s="2" t="s">
        <v>13</v>
      </c>
      <c r="B146" s="2">
        <v>2030.97</v>
      </c>
    </row>
    <row r="147" spans="1:10" x14ac:dyDescent="0.25">
      <c r="A147" s="2" t="s">
        <v>42</v>
      </c>
      <c r="B147" s="2">
        <v>0.01</v>
      </c>
      <c r="C147">
        <f>INDEX('[1]Component wise inventories'!B$2:B$170,MATCH($A147,'[1]Component wise inventories'!$A$2:$A$170,0))</f>
        <v>60</v>
      </c>
      <c r="D147" t="str">
        <f>INDEX('[1]Component wise inventories'!H$2:H$170,MATCH($A147,'[1]Component wise inventories'!$A$2:$A$170,0))</f>
        <v>clay plaster</v>
      </c>
      <c r="E147">
        <f>INDEX('[1]Component wise inventories'!I$2:I$170,MATCH($A147,'[1]Component wise inventories'!$A$2:$A$170,0))</f>
        <v>1800</v>
      </c>
      <c r="F147">
        <f>E147</f>
        <v>1800</v>
      </c>
      <c r="G147" t="str">
        <f>INDEX('[1]Component wise inventories'!J$2:J$170,MATCH($A147,'[1]Component wise inventories'!$A$2:$A$170,0))</f>
        <v xml:space="preserve">kg </v>
      </c>
      <c r="H147">
        <f>INDEX('[1]Component wise inventories'!K$2:K$170,MATCH($A147,'[1]Component wise inventories'!$A$2:$A$170,0))</f>
        <v>2.3E-2</v>
      </c>
      <c r="I147">
        <f t="shared" ref="I147" si="100">B147*F147*H147*B$1/C147/B$1</f>
        <v>6.8999999999999999E-3</v>
      </c>
      <c r="J147">
        <f>F147*B147*B$5*B$1/C147/1000</f>
        <v>15.37452</v>
      </c>
    </row>
    <row r="148" spans="1:10" x14ac:dyDescent="0.25">
      <c r="A148" s="2" t="s">
        <v>43</v>
      </c>
      <c r="B148" s="2">
        <v>0.18</v>
      </c>
      <c r="C148">
        <f>INDEX('[1]Component wise inventories'!B$2:B$170,MATCH($A148,'[1]Component wise inventories'!$A$2:$A$170,0))</f>
        <v>60</v>
      </c>
      <c r="D148" t="str">
        <f>INDEX('[1]Component wise inventories'!H$2:H$170,MATCH($A148,'[1]Component wise inventories'!$A$2:$A$170,0))</f>
        <v>concrete brick</v>
      </c>
      <c r="E148">
        <f>INDEX('[1]Component wise inventories'!I$2:I$170,MATCH($A148,'[1]Component wise inventories'!$A$2:$A$170,0))</f>
        <v>2300</v>
      </c>
      <c r="F148">
        <f t="shared" ref="F148" si="101">E148</f>
        <v>2300</v>
      </c>
      <c r="G148" t="str">
        <f>INDEX('[1]Component wise inventories'!J$2:J$170,MATCH($A148,'[1]Component wise inventories'!$A$2:$A$170,0))</f>
        <v xml:space="preserve">kg </v>
      </c>
      <c r="H148">
        <f>INDEX('[1]Component wise inventories'!K$2:K$170,MATCH($A148,'[1]Component wise inventories'!$A$2:$A$170,0))</f>
        <v>0.217</v>
      </c>
      <c r="I148">
        <f>B148*F148*H148*B$1/C148/B$1</f>
        <v>1.4972999999999999</v>
      </c>
      <c r="J148">
        <f t="shared" ref="J148" si="102">F148*B148*B$5*B$1/C148/1000</f>
        <v>353.61396000000002</v>
      </c>
    </row>
    <row r="149" spans="1:10" x14ac:dyDescent="0.25">
      <c r="A149" s="2" t="s">
        <v>25</v>
      </c>
      <c r="B149" s="2">
        <v>0.16</v>
      </c>
      <c r="C149">
        <f>INDEX('[1]Component wise inventories'!B$2:B$170,MATCH($A149,'[1]Component wise inventories'!$A$2:$A$170,0))</f>
        <v>30</v>
      </c>
      <c r="D149" t="str">
        <f>INDEX('[1]Component wise inventories'!H$2:H$170,MATCH($A149,'[1]Component wise inventories'!$A$2:$A$170,0))</f>
        <v>Expanded polystyrene (EPS)</v>
      </c>
      <c r="E149">
        <f>INDEX('[1]Component wise inventories'!I$2:I$170,MATCH($A149,'[1]Component wise inventories'!$A$2:$A$170,0))</f>
        <v>30</v>
      </c>
      <c r="F149">
        <f>E149</f>
        <v>30</v>
      </c>
      <c r="G149" t="str">
        <f>INDEX('[1]Component wise inventories'!J$2:J$170,MATCH($A149,'[1]Component wise inventories'!$A$2:$A$170,0))</f>
        <v xml:space="preserve">kg </v>
      </c>
      <c r="H149">
        <f>INDEX('[1]Component wise inventories'!K$2:K$170,MATCH($A149,'[1]Component wise inventories'!$A$2:$A$170,0))</f>
        <v>7.64</v>
      </c>
      <c r="I149">
        <f t="shared" ref="I149:I150" si="103">B149*F149*H149*B$1/C149/B$1</f>
        <v>1.2223999999999999</v>
      </c>
      <c r="J149">
        <f>F149*B149*B$5*B$1/C149/1000</f>
        <v>8.199743999999999</v>
      </c>
    </row>
    <row r="150" spans="1:10" x14ac:dyDescent="0.25">
      <c r="A150" s="2" t="s">
        <v>44</v>
      </c>
      <c r="B150" s="2">
        <v>0.01</v>
      </c>
      <c r="C150">
        <f>INDEX('[1]Component wise inventories'!B$2:B$170,MATCH($A150,'[1]Component wise inventories'!$A$2:$A$170,0))</f>
        <v>30</v>
      </c>
      <c r="D150" t="str">
        <f>INDEX('[1]Component wise inventories'!H$2:H$170,MATCH($A150,'[1]Component wise inventories'!$A$2:$A$170,0))</f>
        <v>gypsum-lime plaster</v>
      </c>
      <c r="E150">
        <f>INDEX('[1]Component wise inventories'!I$2:I$170,MATCH($A150,'[1]Component wise inventories'!$A$2:$A$170,0))</f>
        <v>925</v>
      </c>
      <c r="F150">
        <f>E150</f>
        <v>925</v>
      </c>
      <c r="G150" t="str">
        <f>INDEX('[1]Component wise inventories'!J$2:J$170,MATCH($A150,'[1]Component wise inventories'!$A$2:$A$170,0))</f>
        <v xml:space="preserve">kg </v>
      </c>
      <c r="H150">
        <f>INDEX('[1]Component wise inventories'!K$2:K$170,MATCH($A150,'[1]Component wise inventories'!$A$2:$A$170,0))</f>
        <v>0.155</v>
      </c>
      <c r="I150">
        <f t="shared" si="103"/>
        <v>4.779166666666667E-2</v>
      </c>
      <c r="J150">
        <f>F150*B150*B$5*B$1/C150/1000</f>
        <v>15.801590000000001</v>
      </c>
    </row>
    <row r="151" spans="1:10" x14ac:dyDescent="0.25">
      <c r="A151" s="2" t="s">
        <v>45</v>
      </c>
      <c r="B151" s="2">
        <v>0.01</v>
      </c>
      <c r="C151">
        <f>INDEX('[1]Component wise inventories'!B$2:B$170,MATCH($A151,'[1]Component wise inventories'!$A$2:$A$170,0))</f>
        <v>60</v>
      </c>
      <c r="D151" t="str">
        <f>INDEX('[1]Component wise inventories'!H$2:H$170,MATCH($A151,'[1]Component wise inventories'!$A$2:$A$170,0))</f>
        <v>Light plaster mineral</v>
      </c>
      <c r="E151">
        <f>INDEX('[1]Component wise inventories'!I$2:I$170,MATCH($A151,'[1]Component wise inventories'!$A$2:$A$170,0))</f>
        <v>1000</v>
      </c>
      <c r="F151">
        <f t="shared" ref="F151" si="104">E151</f>
        <v>1000</v>
      </c>
      <c r="G151" t="str">
        <f>INDEX('[1]Component wise inventories'!J$2:J$170,MATCH($A151,'[1]Component wise inventories'!$A$2:$A$170,0))</f>
        <v xml:space="preserve">kg </v>
      </c>
      <c r="H151">
        <f>INDEX('[1]Component wise inventories'!K$2:K$170,MATCH($A151,'[1]Component wise inventories'!$A$2:$A$170,0))</f>
        <v>0.36599999999999999</v>
      </c>
      <c r="I151">
        <f>B151*F151*H151*B$1/C151/B$1</f>
        <v>6.1000000000000013E-2</v>
      </c>
      <c r="J151">
        <f t="shared" ref="J151" si="105">F151*B151*B$5*B$1/C151/1000</f>
        <v>8.5413999999999994</v>
      </c>
    </row>
    <row r="152" spans="1:10" x14ac:dyDescent="0.25">
      <c r="I152" s="19">
        <f>SUM(I146:I151)</f>
        <v>2.8353916666666659</v>
      </c>
    </row>
    <row r="153" spans="1:10" x14ac:dyDescent="0.25">
      <c r="A153" s="1" t="s">
        <v>11</v>
      </c>
      <c r="B153" s="11" t="s">
        <v>46</v>
      </c>
    </row>
    <row r="154" spans="1:10" x14ac:dyDescent="0.25">
      <c r="A154" s="2" t="s">
        <v>13</v>
      </c>
      <c r="B154" s="2">
        <v>1304.56</v>
      </c>
    </row>
    <row r="155" spans="1:10" x14ac:dyDescent="0.25">
      <c r="A155" s="1" t="s">
        <v>40</v>
      </c>
      <c r="B155" s="2">
        <v>0.25</v>
      </c>
      <c r="C155">
        <f>INDEX('[1]Component wise inventories'!B$2:B$170,MATCH($A155,'[1]Component wise inventories'!$A$2:$A$170,0))</f>
        <v>60</v>
      </c>
      <c r="D155" t="str">
        <f>INDEX('[1]Component wise inventories'!H$2:H$170,MATCH($A155,'[1]Component wise inventories'!$A$2:$A$170,0))</f>
        <v>civil engineering concrete (without reinforcement)</v>
      </c>
      <c r="E155">
        <f>INDEX('[1]Component wise inventories'!I$2:I$170,MATCH($A155,'[1]Component wise inventories'!$A$2:$A$170,0))</f>
        <v>2350</v>
      </c>
      <c r="F155">
        <f>E155</f>
        <v>2350</v>
      </c>
      <c r="G155" t="str">
        <f>INDEX('[1]Component wise inventories'!J$2:J$170,MATCH($A155,'[1]Component wise inventories'!$A$2:$A$170,0))</f>
        <v xml:space="preserve">kg </v>
      </c>
      <c r="H155">
        <f>INDEX('[1]Component wise inventories'!K$2:K$170,MATCH($A155,'[1]Component wise inventories'!$A$2:$A$170,0))</f>
        <v>1.4E-2</v>
      </c>
      <c r="I155">
        <f t="shared" ref="I155" si="106">B155*F155*H155*B$1/C155/B$1</f>
        <v>0.13708333333333333</v>
      </c>
      <c r="J155">
        <f>F155*B155*B$5*B$1/C155/1000</f>
        <v>501.80725000000001</v>
      </c>
    </row>
    <row r="156" spans="1:10" x14ac:dyDescent="0.25">
      <c r="A156" s="2" t="s">
        <v>47</v>
      </c>
      <c r="B156" s="2">
        <v>0.16</v>
      </c>
      <c r="C156">
        <f>INDEX('[1]Component wise inventories'!B$2:B$170,MATCH($A156,'[1]Component wise inventories'!$A$2:$A$170,0))</f>
        <v>30</v>
      </c>
      <c r="D156" t="str">
        <f>INDEX('[1]Component wise inventories'!H$2:H$170,MATCH($A156,'[1]Component wise inventories'!$A$2:$A$170,0))</f>
        <v>Polystyrene extruded (XPS)</v>
      </c>
      <c r="E156">
        <f>INDEX('[1]Component wise inventories'!I$2:I$170,MATCH($A156,'[1]Component wise inventories'!$A$2:$A$170,0))</f>
        <v>30</v>
      </c>
      <c r="F156">
        <f t="shared" ref="F156" si="107">E156</f>
        <v>30</v>
      </c>
      <c r="G156" t="str">
        <f>INDEX('[1]Component wise inventories'!J$2:J$170,MATCH($A156,'[1]Component wise inventories'!$A$2:$A$170,0))</f>
        <v xml:space="preserve">kg </v>
      </c>
      <c r="H156">
        <f>INDEX('[1]Component wise inventories'!K$2:K$170,MATCH($A156,'[1]Component wise inventories'!$A$2:$A$170,0))</f>
        <v>14.5</v>
      </c>
      <c r="I156">
        <f>B156*F156*H156*B$1/C156/B$1</f>
        <v>2.3199999999999998</v>
      </c>
      <c r="J156">
        <f t="shared" ref="J156" si="108">F156*B156*B$5*B$1/C156/1000</f>
        <v>8.199743999999999</v>
      </c>
    </row>
    <row r="157" spans="1:10" x14ac:dyDescent="0.25">
      <c r="I157" s="19">
        <f>SUM(I155:I156)</f>
        <v>2.4570833333333333</v>
      </c>
    </row>
    <row r="158" spans="1:10" x14ac:dyDescent="0.25">
      <c r="A158" s="1" t="s">
        <v>11</v>
      </c>
      <c r="B158" s="56" t="s">
        <v>48</v>
      </c>
    </row>
    <row r="159" spans="1:10" x14ac:dyDescent="0.25">
      <c r="A159" s="3" t="s">
        <v>13</v>
      </c>
      <c r="B159" s="11">
        <v>3043.52</v>
      </c>
    </row>
    <row r="160" spans="1:10" x14ac:dyDescent="0.25">
      <c r="A160" s="3" t="s">
        <v>42</v>
      </c>
      <c r="B160" s="11">
        <f>0.01+0.01</f>
        <v>0.02</v>
      </c>
      <c r="C160">
        <f>INDEX('[1]Component wise inventories'!B$2:B$170,MATCH($A160,'[1]Component wise inventories'!$A$2:$A$170,0))</f>
        <v>60</v>
      </c>
      <c r="D160" t="str">
        <f>INDEX('[1]Component wise inventories'!H$2:H$170,MATCH($A160,'[1]Component wise inventories'!$A$2:$A$170,0))</f>
        <v>clay plaster</v>
      </c>
      <c r="E160">
        <f>INDEX('[1]Component wise inventories'!I$2:I$170,MATCH($A160,'[1]Component wise inventories'!$A$2:$A$170,0))</f>
        <v>1800</v>
      </c>
      <c r="F160">
        <f>E160</f>
        <v>1800</v>
      </c>
      <c r="G160" t="str">
        <f>INDEX('[1]Component wise inventories'!J$2:J$170,MATCH($A160,'[1]Component wise inventories'!$A$2:$A$170,0))</f>
        <v xml:space="preserve">kg </v>
      </c>
      <c r="H160">
        <f>INDEX('[1]Component wise inventories'!K$2:K$170,MATCH($A160,'[1]Component wise inventories'!$A$2:$A$170,0))</f>
        <v>2.3E-2</v>
      </c>
      <c r="I160">
        <f t="shared" ref="I160:I161" si="109">B160*F160*H160*B$1/C160/B$1</f>
        <v>1.38E-2</v>
      </c>
      <c r="J160">
        <f>F160*B160*B$5*B$1/C160/1000</f>
        <v>30.749040000000001</v>
      </c>
    </row>
    <row r="161" spans="1:10" x14ac:dyDescent="0.25">
      <c r="A161" s="3" t="s">
        <v>43</v>
      </c>
      <c r="B161" s="11">
        <v>0.15</v>
      </c>
      <c r="C161">
        <f>INDEX('[1]Component wise inventories'!B$2:B$170,MATCH($A161,'[1]Component wise inventories'!$A$2:$A$170,0))</f>
        <v>60</v>
      </c>
      <c r="D161" t="str">
        <f>INDEX('[1]Component wise inventories'!H$2:H$170,MATCH($A161,'[1]Component wise inventories'!$A$2:$A$170,0))</f>
        <v>concrete brick</v>
      </c>
      <c r="E161">
        <f>INDEX('[1]Component wise inventories'!I$2:I$170,MATCH($A161,'[1]Component wise inventories'!$A$2:$A$170,0))</f>
        <v>2300</v>
      </c>
      <c r="F161">
        <f>E161</f>
        <v>2300</v>
      </c>
      <c r="G161" t="str">
        <f>INDEX('[1]Component wise inventories'!J$2:J$170,MATCH($A161,'[1]Component wise inventories'!$A$2:$A$170,0))</f>
        <v xml:space="preserve">kg </v>
      </c>
      <c r="H161">
        <f>INDEX('[1]Component wise inventories'!K$2:K$170,MATCH($A161,'[1]Component wise inventories'!$A$2:$A$170,0))</f>
        <v>0.217</v>
      </c>
      <c r="I161">
        <f t="shared" si="109"/>
        <v>1.2477499999999999</v>
      </c>
      <c r="J161">
        <f>F161*B161*B$5*B$1/C161/1000</f>
        <v>294.67829999999998</v>
      </c>
    </row>
    <row r="162" spans="1:10" x14ac:dyDescent="0.25">
      <c r="A162" s="3" t="s">
        <v>44</v>
      </c>
      <c r="B162" s="11">
        <f>0.01+0.01</f>
        <v>0.02</v>
      </c>
      <c r="C162">
        <f>INDEX('[1]Component wise inventories'!B$2:B$170,MATCH($A162,'[1]Component wise inventories'!$A$2:$A$170,0))</f>
        <v>30</v>
      </c>
      <c r="D162" t="str">
        <f>INDEX('[1]Component wise inventories'!H$2:H$170,MATCH($A162,'[1]Component wise inventories'!$A$2:$A$170,0))</f>
        <v>gypsum-lime plaster</v>
      </c>
      <c r="E162">
        <f>INDEX('[1]Component wise inventories'!I$2:I$170,MATCH($A162,'[1]Component wise inventories'!$A$2:$A$170,0))</f>
        <v>925</v>
      </c>
      <c r="F162">
        <f t="shared" ref="F162" si="110">E162</f>
        <v>925</v>
      </c>
      <c r="G162" t="str">
        <f>INDEX('[1]Component wise inventories'!J$2:J$170,MATCH($A162,'[1]Component wise inventories'!$A$2:$A$170,0))</f>
        <v xml:space="preserve">kg </v>
      </c>
      <c r="H162">
        <f>INDEX('[1]Component wise inventories'!K$2:K$170,MATCH($A162,'[1]Component wise inventories'!$A$2:$A$170,0))</f>
        <v>0.155</v>
      </c>
      <c r="I162">
        <f>B162*F162*H162*B$1/C162/B$1</f>
        <v>9.558333333333334E-2</v>
      </c>
      <c r="J162">
        <f t="shared" ref="J162" si="111">F162*B162*B$5*B$1/C162/1000</f>
        <v>31.603180000000002</v>
      </c>
    </row>
    <row r="163" spans="1:10" x14ac:dyDescent="0.25">
      <c r="I163" s="19">
        <f>SUM(I160:I162)</f>
        <v>1.3571333333333333</v>
      </c>
    </row>
    <row r="164" spans="1:10" x14ac:dyDescent="0.25">
      <c r="A164" s="1" t="s">
        <v>11</v>
      </c>
      <c r="B164" s="56" t="s">
        <v>49</v>
      </c>
    </row>
    <row r="165" spans="1:10" x14ac:dyDescent="0.25">
      <c r="A165" s="3" t="s">
        <v>13</v>
      </c>
      <c r="B165" s="11">
        <v>1827.84</v>
      </c>
    </row>
    <row r="166" spans="1:10" x14ac:dyDescent="0.25">
      <c r="A166" s="3" t="s">
        <v>42</v>
      </c>
      <c r="B166" s="11">
        <f>0.01+0.01</f>
        <v>0.02</v>
      </c>
      <c r="C166">
        <f>INDEX('[1]Component wise inventories'!B$2:B$170,MATCH($A166,'[1]Component wise inventories'!$A$2:$A$170,0))</f>
        <v>60</v>
      </c>
      <c r="D166" t="str">
        <f>INDEX('[1]Component wise inventories'!H$2:H$170,MATCH($A166,'[1]Component wise inventories'!$A$2:$A$170,0))</f>
        <v>clay plaster</v>
      </c>
      <c r="E166">
        <f>INDEX('[1]Component wise inventories'!I$2:I$170,MATCH($A166,'[1]Component wise inventories'!$A$2:$A$170,0))</f>
        <v>1800</v>
      </c>
      <c r="F166">
        <f>E166</f>
        <v>1800</v>
      </c>
      <c r="G166" t="str">
        <f>INDEX('[1]Component wise inventories'!J$2:J$170,MATCH($A166,'[1]Component wise inventories'!$A$2:$A$170,0))</f>
        <v xml:space="preserve">kg </v>
      </c>
      <c r="H166">
        <f>INDEX('[1]Component wise inventories'!K$2:K$170,MATCH($A166,'[1]Component wise inventories'!$A$2:$A$170,0))</f>
        <v>2.3E-2</v>
      </c>
      <c r="I166">
        <f t="shared" ref="I166:I167" si="112">B166*F166*H166*B$1/C166/B$1</f>
        <v>1.38E-2</v>
      </c>
      <c r="J166">
        <f>F166*B166*B$5*B$1/C166/1000</f>
        <v>30.749040000000001</v>
      </c>
    </row>
    <row r="167" spans="1:10" x14ac:dyDescent="0.25">
      <c r="A167" s="1" t="s">
        <v>40</v>
      </c>
      <c r="B167" s="11">
        <v>0.25</v>
      </c>
      <c r="C167">
        <f>INDEX('[1]Component wise inventories'!B$2:B$170,MATCH($A167,'[1]Component wise inventories'!$A$2:$A$170,0))</f>
        <v>60</v>
      </c>
      <c r="D167" t="str">
        <f>INDEX('[1]Component wise inventories'!H$2:H$170,MATCH($A167,'[1]Component wise inventories'!$A$2:$A$170,0))</f>
        <v>civil engineering concrete (without reinforcement)</v>
      </c>
      <c r="E167">
        <f>INDEX('[1]Component wise inventories'!I$2:I$170,MATCH($A167,'[1]Component wise inventories'!$A$2:$A$170,0))</f>
        <v>2350</v>
      </c>
      <c r="F167">
        <f>E167</f>
        <v>2350</v>
      </c>
      <c r="G167" t="str">
        <f>INDEX('[1]Component wise inventories'!J$2:J$170,MATCH($A167,'[1]Component wise inventories'!$A$2:$A$170,0))</f>
        <v xml:space="preserve">kg </v>
      </c>
      <c r="H167">
        <f>INDEX('[1]Component wise inventories'!K$2:K$170,MATCH($A167,'[1]Component wise inventories'!$A$2:$A$170,0))</f>
        <v>1.4E-2</v>
      </c>
      <c r="I167">
        <f t="shared" si="112"/>
        <v>0.13708333333333333</v>
      </c>
      <c r="J167">
        <f>F167*B167*B$5*B$1/C167/1000</f>
        <v>501.80725000000001</v>
      </c>
    </row>
    <row r="168" spans="1:10" x14ac:dyDescent="0.25">
      <c r="A168" s="3" t="s">
        <v>44</v>
      </c>
      <c r="B168" s="11">
        <f>0.01+0.01</f>
        <v>0.02</v>
      </c>
      <c r="C168">
        <f>INDEX('[1]Component wise inventories'!B$2:B$170,MATCH($A168,'[1]Component wise inventories'!$A$2:$A$170,0))</f>
        <v>30</v>
      </c>
      <c r="D168" t="str">
        <f>INDEX('[1]Component wise inventories'!H$2:H$170,MATCH($A168,'[1]Component wise inventories'!$A$2:$A$170,0))</f>
        <v>gypsum-lime plaster</v>
      </c>
      <c r="E168">
        <f>INDEX('[1]Component wise inventories'!I$2:I$170,MATCH($A168,'[1]Component wise inventories'!$A$2:$A$170,0))</f>
        <v>925</v>
      </c>
      <c r="F168">
        <f t="shared" ref="F168" si="113">E168</f>
        <v>925</v>
      </c>
      <c r="G168" t="str">
        <f>INDEX('[1]Component wise inventories'!J$2:J$170,MATCH($A168,'[1]Component wise inventories'!$A$2:$A$170,0))</f>
        <v xml:space="preserve">kg </v>
      </c>
      <c r="H168">
        <f>INDEX('[1]Component wise inventories'!K$2:K$170,MATCH($A168,'[1]Component wise inventories'!$A$2:$A$170,0))</f>
        <v>0.155</v>
      </c>
      <c r="I168">
        <f>B168*F168*H168*B$1/C168/B$1</f>
        <v>9.558333333333334E-2</v>
      </c>
      <c r="J168">
        <f t="shared" ref="J168" si="114">F168*B168*B$5*B$1/C168/1000</f>
        <v>31.603180000000002</v>
      </c>
    </row>
    <row r="169" spans="1:10" x14ac:dyDescent="0.25">
      <c r="I169" s="19">
        <f>SUM(I166:I168)</f>
        <v>0.24646666666666667</v>
      </c>
    </row>
    <row r="170" spans="1:10" x14ac:dyDescent="0.25">
      <c r="A170" s="1" t="s">
        <v>11</v>
      </c>
      <c r="B170" s="56" t="s">
        <v>50</v>
      </c>
    </row>
    <row r="171" spans="1:10" x14ac:dyDescent="0.25">
      <c r="A171" s="3" t="s">
        <v>13</v>
      </c>
      <c r="B171" s="11">
        <v>1874.43</v>
      </c>
    </row>
    <row r="172" spans="1:10" x14ac:dyDescent="0.25">
      <c r="A172" s="3" t="s">
        <v>42</v>
      </c>
      <c r="B172" s="11">
        <v>0.01</v>
      </c>
      <c r="C172">
        <f>INDEX('[1]Component wise inventories'!B$2:B$170,MATCH($A172,'[1]Component wise inventories'!$A$2:$A$170,0))</f>
        <v>60</v>
      </c>
      <c r="D172" t="str">
        <f>INDEX('[1]Component wise inventories'!H$2:H$170,MATCH($A172,'[1]Component wise inventories'!$A$2:$A$170,0))</f>
        <v>clay plaster</v>
      </c>
      <c r="E172">
        <f>INDEX('[1]Component wise inventories'!I$2:I$170,MATCH($A172,'[1]Component wise inventories'!$A$2:$A$170,0))</f>
        <v>1800</v>
      </c>
      <c r="F172">
        <f>E172</f>
        <v>1800</v>
      </c>
      <c r="G172" t="str">
        <f>INDEX('[1]Component wise inventories'!J$2:J$170,MATCH($A172,'[1]Component wise inventories'!$A$2:$A$170,0))</f>
        <v xml:space="preserve">kg </v>
      </c>
      <c r="H172">
        <f>INDEX('[1]Component wise inventories'!K$2:K$170,MATCH($A172,'[1]Component wise inventories'!$A$2:$A$170,0))</f>
        <v>2.3E-2</v>
      </c>
      <c r="I172">
        <f t="shared" ref="I172:I173" si="115">B172*F172*H172*B$1/C172/B$1</f>
        <v>6.8999999999999999E-3</v>
      </c>
      <c r="J172">
        <f>F172*B172*B$5*B$1/C172/1000</f>
        <v>15.37452</v>
      </c>
    </row>
    <row r="173" spans="1:10" x14ac:dyDescent="0.25">
      <c r="A173" s="1" t="s">
        <v>40</v>
      </c>
      <c r="B173" s="11">
        <v>0.25</v>
      </c>
      <c r="C173">
        <f>INDEX('[1]Component wise inventories'!B$2:B$170,MATCH($A173,'[1]Component wise inventories'!$A$2:$A$170,0))</f>
        <v>60</v>
      </c>
      <c r="D173" t="str">
        <f>INDEX('[1]Component wise inventories'!H$2:H$170,MATCH($A173,'[1]Component wise inventories'!$A$2:$A$170,0))</f>
        <v>civil engineering concrete (without reinforcement)</v>
      </c>
      <c r="E173">
        <f>INDEX('[1]Component wise inventories'!I$2:I$170,MATCH($A173,'[1]Component wise inventories'!$A$2:$A$170,0))</f>
        <v>2350</v>
      </c>
      <c r="F173">
        <f>E173</f>
        <v>2350</v>
      </c>
      <c r="G173" t="str">
        <f>INDEX('[1]Component wise inventories'!J$2:J$170,MATCH($A173,'[1]Component wise inventories'!$A$2:$A$170,0))</f>
        <v xml:space="preserve">kg </v>
      </c>
      <c r="H173">
        <f>INDEX('[1]Component wise inventories'!K$2:K$170,MATCH($A173,'[1]Component wise inventories'!$A$2:$A$170,0))</f>
        <v>1.4E-2</v>
      </c>
      <c r="I173">
        <f t="shared" si="115"/>
        <v>0.13708333333333333</v>
      </c>
      <c r="J173">
        <f>F173*B173*B$5*B$1/C173/1000</f>
        <v>501.80725000000001</v>
      </c>
    </row>
    <row r="174" spans="1:10" x14ac:dyDescent="0.25">
      <c r="A174" s="3" t="s">
        <v>44</v>
      </c>
      <c r="B174" s="11">
        <v>0.01</v>
      </c>
      <c r="C174">
        <f>INDEX('[1]Component wise inventories'!B$2:B$170,MATCH($A174,'[1]Component wise inventories'!$A$2:$A$170,0))</f>
        <v>30</v>
      </c>
      <c r="D174" t="str">
        <f>INDEX('[1]Component wise inventories'!H$2:H$170,MATCH($A174,'[1]Component wise inventories'!$A$2:$A$170,0))</f>
        <v>gypsum-lime plaster</v>
      </c>
      <c r="E174">
        <f>INDEX('[1]Component wise inventories'!I$2:I$170,MATCH($A174,'[1]Component wise inventories'!$A$2:$A$170,0))</f>
        <v>925</v>
      </c>
      <c r="F174">
        <f t="shared" ref="F174" si="116">E174</f>
        <v>925</v>
      </c>
      <c r="G174" t="str">
        <f>INDEX('[1]Component wise inventories'!J$2:J$170,MATCH($A174,'[1]Component wise inventories'!$A$2:$A$170,0))</f>
        <v xml:space="preserve">kg </v>
      </c>
      <c r="H174">
        <f>INDEX('[1]Component wise inventories'!K$2:K$170,MATCH($A174,'[1]Component wise inventories'!$A$2:$A$170,0))</f>
        <v>0.155</v>
      </c>
      <c r="I174">
        <f>B174*F174*H174*B$1/C174/B$1</f>
        <v>4.779166666666667E-2</v>
      </c>
      <c r="J174">
        <f t="shared" ref="J174" si="117">F174*B174*B$5*B$1/C174/1000</f>
        <v>15.801590000000001</v>
      </c>
    </row>
    <row r="175" spans="1:10" x14ac:dyDescent="0.25">
      <c r="I175" s="19">
        <f>SUM(I172:I174)</f>
        <v>0.191775</v>
      </c>
    </row>
    <row r="176" spans="1:10" x14ac:dyDescent="0.25">
      <c r="A176" s="1" t="s">
        <v>11</v>
      </c>
      <c r="B176" s="56" t="s">
        <v>51</v>
      </c>
    </row>
    <row r="177" spans="1:10" x14ac:dyDescent="0.25">
      <c r="A177" s="3" t="s">
        <v>13</v>
      </c>
      <c r="B177" s="11">
        <v>3866.37</v>
      </c>
    </row>
    <row r="178" spans="1:10" x14ac:dyDescent="0.25">
      <c r="A178" s="3" t="s">
        <v>42</v>
      </c>
      <c r="B178" s="11">
        <v>0.01</v>
      </c>
      <c r="C178">
        <f>INDEX('[1]Component wise inventories'!B$2:B$170,MATCH($A178,'[1]Component wise inventories'!$A$2:$A$170,0))</f>
        <v>60</v>
      </c>
      <c r="D178" t="str">
        <f>INDEX('[1]Component wise inventories'!H$2:H$170,MATCH($A178,'[1]Component wise inventories'!$A$2:$A$170,0))</f>
        <v>clay plaster</v>
      </c>
      <c r="E178">
        <f>INDEX('[1]Component wise inventories'!I$2:I$170,MATCH($A178,'[1]Component wise inventories'!$A$2:$A$170,0))</f>
        <v>1800</v>
      </c>
      <c r="F178">
        <f>E178</f>
        <v>1800</v>
      </c>
      <c r="G178" t="str">
        <f>INDEX('[1]Component wise inventories'!J$2:J$170,MATCH($A178,'[1]Component wise inventories'!$A$2:$A$170,0))</f>
        <v xml:space="preserve">kg </v>
      </c>
      <c r="H178">
        <f>INDEX('[1]Component wise inventories'!K$2:K$170,MATCH($A178,'[1]Component wise inventories'!$A$2:$A$170,0))</f>
        <v>2.3E-2</v>
      </c>
      <c r="I178">
        <f t="shared" ref="I178:I179" si="118">B178*F178*H178*B$1/C178/B$1</f>
        <v>6.8999999999999999E-3</v>
      </c>
      <c r="J178">
        <f>F178*B178*B$5*B$1/C178/1000</f>
        <v>15.37452</v>
      </c>
    </row>
    <row r="179" spans="1:10" x14ac:dyDescent="0.25">
      <c r="A179" s="3" t="s">
        <v>43</v>
      </c>
      <c r="B179" s="11">
        <v>0.15</v>
      </c>
      <c r="C179">
        <f>INDEX('[1]Component wise inventories'!B$2:B$170,MATCH($A179,'[1]Component wise inventories'!$A$2:$A$170,0))</f>
        <v>60</v>
      </c>
      <c r="D179" t="str">
        <f>INDEX('[1]Component wise inventories'!H$2:H$170,MATCH($A179,'[1]Component wise inventories'!$A$2:$A$170,0))</f>
        <v>concrete brick</v>
      </c>
      <c r="E179">
        <f>INDEX('[1]Component wise inventories'!I$2:I$170,MATCH($A179,'[1]Component wise inventories'!$A$2:$A$170,0))</f>
        <v>2300</v>
      </c>
      <c r="F179">
        <f>E179</f>
        <v>2300</v>
      </c>
      <c r="G179" t="str">
        <f>INDEX('[1]Component wise inventories'!J$2:J$170,MATCH($A179,'[1]Component wise inventories'!$A$2:$A$170,0))</f>
        <v xml:space="preserve">kg </v>
      </c>
      <c r="H179">
        <f>INDEX('[1]Component wise inventories'!K$2:K$170,MATCH($A179,'[1]Component wise inventories'!$A$2:$A$170,0))</f>
        <v>0.217</v>
      </c>
      <c r="I179">
        <f t="shared" si="118"/>
        <v>1.2477499999999999</v>
      </c>
      <c r="J179">
        <f>F179*B179*B$5*B$1/C179/1000</f>
        <v>294.67829999999998</v>
      </c>
    </row>
    <row r="180" spans="1:10" x14ac:dyDescent="0.25">
      <c r="A180" s="3" t="s">
        <v>44</v>
      </c>
      <c r="B180" s="11">
        <v>0.01</v>
      </c>
      <c r="C180">
        <f>INDEX('[1]Component wise inventories'!B$2:B$170,MATCH($A180,'[1]Component wise inventories'!$A$2:$A$170,0))</f>
        <v>30</v>
      </c>
      <c r="D180" t="str">
        <f>INDEX('[1]Component wise inventories'!H$2:H$170,MATCH($A180,'[1]Component wise inventories'!$A$2:$A$170,0))</f>
        <v>gypsum-lime plaster</v>
      </c>
      <c r="E180">
        <f>INDEX('[1]Component wise inventories'!I$2:I$170,MATCH($A180,'[1]Component wise inventories'!$A$2:$A$170,0))</f>
        <v>925</v>
      </c>
      <c r="F180">
        <f t="shared" ref="F180" si="119">E180</f>
        <v>925</v>
      </c>
      <c r="G180" t="str">
        <f>INDEX('[1]Component wise inventories'!J$2:J$170,MATCH($A180,'[1]Component wise inventories'!$A$2:$A$170,0))</f>
        <v xml:space="preserve">kg </v>
      </c>
      <c r="H180">
        <f>INDEX('[1]Component wise inventories'!K$2:K$170,MATCH($A180,'[1]Component wise inventories'!$A$2:$A$170,0))</f>
        <v>0.155</v>
      </c>
      <c r="I180">
        <f>B180*F180*H180*B$1/C180/B$1</f>
        <v>4.779166666666667E-2</v>
      </c>
      <c r="J180">
        <f t="shared" ref="J180" si="120">F180*B180*B$5*B$1/C180/1000</f>
        <v>15.801590000000001</v>
      </c>
    </row>
    <row r="181" spans="1:10" x14ac:dyDescent="0.25">
      <c r="I181" s="19">
        <f>SUM(I178:I180)</f>
        <v>1.3024416666666665</v>
      </c>
    </row>
    <row r="182" spans="1:10" x14ac:dyDescent="0.25">
      <c r="A182" s="1" t="s">
        <v>11</v>
      </c>
      <c r="B182" s="56" t="s">
        <v>52</v>
      </c>
    </row>
    <row r="183" spans="1:10" x14ac:dyDescent="0.25">
      <c r="A183" s="3" t="s">
        <v>13</v>
      </c>
      <c r="B183" s="11">
        <v>427.5</v>
      </c>
    </row>
    <row r="184" spans="1:10" x14ac:dyDescent="0.25">
      <c r="A184" s="3" t="s">
        <v>24</v>
      </c>
      <c r="B184" s="11">
        <v>0.24</v>
      </c>
      <c r="C184">
        <f>INDEX('[1]Component wise inventories'!B$2:B$170,MATCH($A184,'[1]Component wise inventories'!$A$2:$A$170,0))</f>
        <v>60</v>
      </c>
      <c r="D184" t="str">
        <f>INDEX('[1]Component wise inventories'!H$2:H$170,MATCH($A184,'[1]Component wise inventories'!$A$2:$A$170,0))</f>
        <v>civil engineering concrete (without reinforcement)</v>
      </c>
      <c r="E184">
        <f>INDEX('[1]Component wise inventories'!I$2:I$170,MATCH($A184,'[1]Component wise inventories'!$A$2:$A$170,0))</f>
        <v>2350</v>
      </c>
      <c r="F184">
        <f>E184</f>
        <v>2350</v>
      </c>
      <c r="G184" t="str">
        <f>INDEX('[1]Component wise inventories'!J$2:J$170,MATCH($A184,'[1]Component wise inventories'!$A$2:$A$170,0))</f>
        <v xml:space="preserve">kg </v>
      </c>
      <c r="H184">
        <f>INDEX('[1]Component wise inventories'!K$2:K$170,MATCH($A184,'[1]Component wise inventories'!$A$2:$A$170,0))</f>
        <v>1.4E-2</v>
      </c>
      <c r="I184">
        <f t="shared" ref="I184" si="121">B184*F184*H184*B$1/C184/B$1</f>
        <v>0.13159999999999999</v>
      </c>
      <c r="J184">
        <f>F184*B184*B$5*B$1/C184/1000</f>
        <v>481.73496</v>
      </c>
    </row>
    <row r="185" spans="1:10" x14ac:dyDescent="0.25">
      <c r="A185" s="3" t="s">
        <v>25</v>
      </c>
      <c r="B185" s="11">
        <v>0.1</v>
      </c>
      <c r="C185">
        <f>INDEX('[1]Component wise inventories'!B$2:B$170,MATCH($A185,'[1]Component wise inventories'!$A$2:$A$170,0))</f>
        <v>30</v>
      </c>
      <c r="D185" t="str">
        <f>INDEX('[1]Component wise inventories'!H$2:H$170,MATCH($A185,'[1]Component wise inventories'!$A$2:$A$170,0))</f>
        <v>Expanded polystyrene (EPS)</v>
      </c>
      <c r="E185">
        <f>INDEX('[1]Component wise inventories'!I$2:I$170,MATCH($A185,'[1]Component wise inventories'!$A$2:$A$170,0))</f>
        <v>30</v>
      </c>
      <c r="F185">
        <f t="shared" ref="F185" si="122">E185</f>
        <v>30</v>
      </c>
      <c r="G185" t="str">
        <f>INDEX('[1]Component wise inventories'!J$2:J$170,MATCH($A185,'[1]Component wise inventories'!$A$2:$A$170,0))</f>
        <v xml:space="preserve">kg </v>
      </c>
      <c r="H185">
        <f>INDEX('[1]Component wise inventories'!K$2:K$170,MATCH($A185,'[1]Component wise inventories'!$A$2:$A$170,0))</f>
        <v>7.64</v>
      </c>
      <c r="I185">
        <f>B185*F185*H185*B$1/C185/B$1</f>
        <v>0.7639999999999999</v>
      </c>
      <c r="J185">
        <f t="shared" ref="J185" si="123">F185*B185*B$5*B$1/C185/1000</f>
        <v>5.1248399999999998</v>
      </c>
    </row>
    <row r="186" spans="1:10" x14ac:dyDescent="0.25">
      <c r="A186" s="3" t="s">
        <v>44</v>
      </c>
      <c r="B186" s="11">
        <v>0.01</v>
      </c>
      <c r="C186">
        <f>INDEX('[1]Component wise inventories'!B$2:B$170,MATCH($A186,'[1]Component wise inventories'!$A$2:$A$170,0))</f>
        <v>30</v>
      </c>
      <c r="D186" t="str">
        <f>INDEX('[1]Component wise inventories'!H$2:H$170,MATCH($A186,'[1]Component wise inventories'!$A$2:$A$170,0))</f>
        <v>gypsum-lime plaster</v>
      </c>
      <c r="E186">
        <f>INDEX('[1]Component wise inventories'!I$2:I$170,MATCH($A186,'[1]Component wise inventories'!$A$2:$A$170,0))</f>
        <v>925</v>
      </c>
      <c r="F186">
        <f>E186</f>
        <v>925</v>
      </c>
      <c r="G186" t="str">
        <f>INDEX('[1]Component wise inventories'!J$2:J$170,MATCH($A186,'[1]Component wise inventories'!$A$2:$A$170,0))</f>
        <v xml:space="preserve">kg </v>
      </c>
      <c r="H186">
        <f>INDEX('[1]Component wise inventories'!K$2:K$170,MATCH($A186,'[1]Component wise inventories'!$A$2:$A$170,0))</f>
        <v>0.155</v>
      </c>
      <c r="I186">
        <f t="shared" ref="I186" si="124">B186*F186*H186*B$1/C186/B$1</f>
        <v>4.779166666666667E-2</v>
      </c>
      <c r="J186">
        <f>F186*B186*B$5*B$1/C186/1000</f>
        <v>15.801590000000001</v>
      </c>
    </row>
    <row r="187" spans="1:10" x14ac:dyDescent="0.25">
      <c r="A187" s="3" t="s">
        <v>53</v>
      </c>
      <c r="B187" s="11">
        <v>0.03</v>
      </c>
      <c r="C187">
        <f>INDEX('[1]Component wise inventories'!B$2:B$170,MATCH($A187,'[1]Component wise inventories'!$A$2:$A$170,0))</f>
        <v>60</v>
      </c>
      <c r="D187" t="str">
        <f>INDEX('[1]Component wise inventories'!H$2:H$170,MATCH($A187,'[1]Component wise inventories'!$A$2:$A$170,0))</f>
        <v>Ground natural stone slab, 15 mm</v>
      </c>
      <c r="E187">
        <f>INDEX('[1]Component wise inventories'!I$2:I$170,MATCH($A187,'[1]Component wise inventories'!$A$2:$A$170,0))</f>
        <v>2700</v>
      </c>
      <c r="F187">
        <f t="shared" ref="F187" si="125">E187</f>
        <v>2700</v>
      </c>
      <c r="G187" t="str">
        <f>INDEX('[1]Component wise inventories'!J$2:J$170,MATCH($A187,'[1]Component wise inventories'!$A$2:$A$170,0))</f>
        <v xml:space="preserve">kg </v>
      </c>
      <c r="H187">
        <f>INDEX('[1]Component wise inventories'!K$2:K$170,MATCH($A187,'[1]Component wise inventories'!$A$2:$A$170,0))</f>
        <v>0.39999999999999997</v>
      </c>
      <c r="I187">
        <f>B187*F187*H187*B$1/C187/B$1</f>
        <v>0.53999999999999992</v>
      </c>
      <c r="J187">
        <f t="shared" ref="J187" si="126">F187*B187*B$5*B$1/C187/1000</f>
        <v>69.185339999999997</v>
      </c>
    </row>
    <row r="188" spans="1:10" x14ac:dyDescent="0.25">
      <c r="I188" s="19">
        <f>SUM(I184:I187)</f>
        <v>1.4833916666666664</v>
      </c>
    </row>
    <row r="189" spans="1:10" x14ac:dyDescent="0.25">
      <c r="A189" s="1" t="s">
        <v>11</v>
      </c>
      <c r="B189" s="56" t="s">
        <v>54</v>
      </c>
    </row>
    <row r="190" spans="1:10" x14ac:dyDescent="0.25">
      <c r="A190" s="3" t="s">
        <v>13</v>
      </c>
      <c r="B190" s="11">
        <v>160.68</v>
      </c>
    </row>
    <row r="191" spans="1:10" x14ac:dyDescent="0.25">
      <c r="A191" s="3" t="s">
        <v>24</v>
      </c>
      <c r="B191" s="11">
        <v>0.28000000000000003</v>
      </c>
      <c r="C191">
        <f>INDEX('[1]Component wise inventories'!B$2:B$170,MATCH($A191,'[1]Component wise inventories'!$A$2:$A$170,0))</f>
        <v>60</v>
      </c>
      <c r="D191" t="str">
        <f>INDEX('[1]Component wise inventories'!H$2:H$170,MATCH($A191,'[1]Component wise inventories'!$A$2:$A$170,0))</f>
        <v>civil engineering concrete (without reinforcement)</v>
      </c>
      <c r="E191">
        <f>INDEX('[1]Component wise inventories'!I$2:I$170,MATCH($A191,'[1]Component wise inventories'!$A$2:$A$170,0))</f>
        <v>2350</v>
      </c>
      <c r="F191">
        <f>E191</f>
        <v>2350</v>
      </c>
      <c r="G191" t="str">
        <f>INDEX('[1]Component wise inventories'!J$2:J$170,MATCH($A191,'[1]Component wise inventories'!$A$2:$A$170,0))</f>
        <v xml:space="preserve">kg </v>
      </c>
      <c r="H191">
        <f>INDEX('[1]Component wise inventories'!K$2:K$170,MATCH($A191,'[1]Component wise inventories'!$A$2:$A$170,0))</f>
        <v>1.4E-2</v>
      </c>
      <c r="I191">
        <f t="shared" ref="I191:I192" si="127">B191*F191*H191*B$1/C191/B$1</f>
        <v>0.15353333333333335</v>
      </c>
      <c r="J191">
        <f>F191*B191*B$5*B$1/C191/1000</f>
        <v>562.02412000000004</v>
      </c>
    </row>
    <row r="192" spans="1:10" x14ac:dyDescent="0.25">
      <c r="A192" s="3" t="s">
        <v>44</v>
      </c>
      <c r="B192" s="11">
        <v>0.01</v>
      </c>
      <c r="C192">
        <f>INDEX('[1]Component wise inventories'!B$2:B$170,MATCH($A192,'[1]Component wise inventories'!$A$2:$A$170,0))</f>
        <v>30</v>
      </c>
      <c r="D192" t="str">
        <f>INDEX('[1]Component wise inventories'!H$2:H$170,MATCH($A192,'[1]Component wise inventories'!$A$2:$A$170,0))</f>
        <v>gypsum-lime plaster</v>
      </c>
      <c r="E192">
        <f>INDEX('[1]Component wise inventories'!I$2:I$170,MATCH($A192,'[1]Component wise inventories'!$A$2:$A$170,0))</f>
        <v>925</v>
      </c>
      <c r="F192">
        <f>E192</f>
        <v>925</v>
      </c>
      <c r="G192" t="str">
        <f>INDEX('[1]Component wise inventories'!J$2:J$170,MATCH($A192,'[1]Component wise inventories'!$A$2:$A$170,0))</f>
        <v xml:space="preserve">kg </v>
      </c>
      <c r="H192">
        <f>INDEX('[1]Component wise inventories'!K$2:K$170,MATCH($A192,'[1]Component wise inventories'!$A$2:$A$170,0))</f>
        <v>0.155</v>
      </c>
      <c r="I192">
        <f t="shared" si="127"/>
        <v>4.779166666666667E-2</v>
      </c>
      <c r="J192">
        <f>F192*B192*B$5*B$1/C192/1000</f>
        <v>15.801590000000001</v>
      </c>
    </row>
    <row r="193" spans="1:10" x14ac:dyDescent="0.25">
      <c r="A193" s="3" t="s">
        <v>55</v>
      </c>
      <c r="B193" s="11">
        <v>0.05</v>
      </c>
      <c r="C193">
        <f>INDEX('[1]Component wise inventories'!B$2:B$170,MATCH($A193,'[1]Component wise inventories'!$A$2:$A$170,0))</f>
        <v>30</v>
      </c>
      <c r="D193" t="str">
        <f>INDEX('[1]Component wise inventories'!H$2:H$170,MATCH($A193,'[1]Component wise inventories'!$A$2:$A$170,0))</f>
        <v>Polyethylene fleece (PE)</v>
      </c>
      <c r="E193">
        <f>INDEX('[1]Component wise inventories'!I$2:I$170,MATCH($A193,'[1]Component wise inventories'!$A$2:$A$170,0))</f>
        <v>920</v>
      </c>
      <c r="F193">
        <f t="shared" ref="F193" si="128">E193</f>
        <v>920</v>
      </c>
      <c r="G193" t="str">
        <f>INDEX('[1]Component wise inventories'!J$2:J$170,MATCH($A193,'[1]Component wise inventories'!$A$2:$A$170,0))</f>
        <v xml:space="preserve">kg </v>
      </c>
      <c r="H193">
        <f>INDEX('[1]Component wise inventories'!K$2:K$170,MATCH($A193,'[1]Component wise inventories'!$A$2:$A$170,0))</f>
        <v>3.0895000000000001</v>
      </c>
      <c r="I193">
        <f>B193*F193*H193*B$1/C193/B$1</f>
        <v>4.7372333333333341</v>
      </c>
      <c r="J193">
        <f t="shared" ref="J193" si="129">F193*B193*B$5*B$1/C193/1000</f>
        <v>78.580880000000022</v>
      </c>
    </row>
    <row r="194" spans="1:10" x14ac:dyDescent="0.25">
      <c r="A194" s="3" t="s">
        <v>56</v>
      </c>
      <c r="B194" s="11">
        <v>0.2</v>
      </c>
      <c r="C194">
        <f>INDEX('[1]Component wise inventories'!B$2:B$170,MATCH($A194,'[1]Component wise inventories'!$A$2:$A$170,0))</f>
        <v>30</v>
      </c>
      <c r="D194" t="str">
        <f>INDEX('[1]Component wise inventories'!H$2:H$170,MATCH($A194,'[1]Component wise inventories'!$A$2:$A$170,0))</f>
        <v>'polyurethane production, flexible foam, MDI-based' (kilogram, RoW, None)</v>
      </c>
      <c r="E194">
        <f>INDEX('[1]Component wise inventories'!I$2:I$170,MATCH($A194,'[1]Component wise inventories'!$A$2:$A$170,0))</f>
        <v>30</v>
      </c>
      <c r="F194">
        <f>E194</f>
        <v>30</v>
      </c>
      <c r="G194" t="str">
        <f>INDEX('[1]Component wise inventories'!J$2:J$170,MATCH($A194,'[1]Component wise inventories'!$A$2:$A$170,0))</f>
        <v xml:space="preserve">kg </v>
      </c>
      <c r="H194">
        <f>INDEX('[1]Component wise inventories'!K$2:K$170,MATCH($A194,'[1]Component wise inventories'!$A$2:$A$170,0))</f>
        <v>5.32</v>
      </c>
      <c r="I194">
        <f t="shared" ref="I194" si="130">B194*F194*H194*B$1/C194/B$1</f>
        <v>1.0640000000000001</v>
      </c>
      <c r="J194">
        <f>F194*B194*B$5*B$1/C194/1000</f>
        <v>10.24968</v>
      </c>
    </row>
    <row r="195" spans="1:10" x14ac:dyDescent="0.25">
      <c r="A195" s="3" t="s">
        <v>57</v>
      </c>
      <c r="B195" s="11">
        <v>0.1</v>
      </c>
      <c r="C195" s="31">
        <v>60</v>
      </c>
      <c r="D195">
        <f>INDEX('[1]Component wise inventories'!H$2:H$170,MATCH($A195,'[1]Component wise inventories'!$A$2:$A$170,0))</f>
        <v>0</v>
      </c>
      <c r="E195">
        <f>INDEX('[1]Component wise inventories'!I$2:I$170,MATCH($A195,'[1]Component wise inventories'!$A$2:$A$170,0))</f>
        <v>0</v>
      </c>
      <c r="F195">
        <f t="shared" ref="F195" si="131">E195</f>
        <v>0</v>
      </c>
      <c r="G195">
        <f>INDEX('[1]Component wise inventories'!J$2:J$170,MATCH($A195,'[1]Component wise inventories'!$A$2:$A$170,0))</f>
        <v>0</v>
      </c>
      <c r="H195">
        <f>INDEX('[1]Component wise inventories'!K$2:K$170,MATCH($A195,'[1]Component wise inventories'!$A$2:$A$170,0))</f>
        <v>0</v>
      </c>
      <c r="I195" s="31">
        <v>0</v>
      </c>
      <c r="J195">
        <f t="shared" ref="J195" si="132">F195*B195*B$5*B$1/C195/1000</f>
        <v>0</v>
      </c>
    </row>
    <row r="196" spans="1:10" x14ac:dyDescent="0.25">
      <c r="I196" s="19">
        <f>SUM(I191:I195)</f>
        <v>6.0025583333333339</v>
      </c>
    </row>
    <row r="197" spans="1:10" x14ac:dyDescent="0.25">
      <c r="A197" s="1" t="s">
        <v>11</v>
      </c>
      <c r="B197" s="56" t="s">
        <v>58</v>
      </c>
    </row>
    <row r="198" spans="1:10" x14ac:dyDescent="0.25">
      <c r="A198" s="3" t="s">
        <v>13</v>
      </c>
      <c r="B198" s="11">
        <v>1518.22</v>
      </c>
    </row>
    <row r="199" spans="1:10" x14ac:dyDescent="0.25">
      <c r="A199" s="3" t="s">
        <v>24</v>
      </c>
      <c r="B199" s="11">
        <v>0.24</v>
      </c>
      <c r="C199">
        <f>INDEX('[1]Component wise inventories'!B$2:B$170,MATCH($A199,'[1]Component wise inventories'!$A$2:$A$170,0))</f>
        <v>60</v>
      </c>
      <c r="D199" t="str">
        <f>INDEX('[1]Component wise inventories'!H$2:H$170,MATCH($A199,'[1]Component wise inventories'!$A$2:$A$170,0))</f>
        <v>civil engineering concrete (without reinforcement)</v>
      </c>
      <c r="E199">
        <f>INDEX('[1]Component wise inventories'!I$2:I$170,MATCH($A199,'[1]Component wise inventories'!$A$2:$A$170,0))</f>
        <v>2350</v>
      </c>
      <c r="F199">
        <f>E199</f>
        <v>2350</v>
      </c>
      <c r="G199" t="str">
        <f>INDEX('[1]Component wise inventories'!J$2:J$170,MATCH($A199,'[1]Component wise inventories'!$A$2:$A$170,0))</f>
        <v xml:space="preserve">kg </v>
      </c>
      <c r="H199">
        <f>INDEX('[1]Component wise inventories'!K$2:K$170,MATCH($A199,'[1]Component wise inventories'!$A$2:$A$170,0))</f>
        <v>1.4E-2</v>
      </c>
      <c r="I199">
        <f t="shared" ref="I199" si="133">B199*F199*H199*B$1/C199/B$1</f>
        <v>0.13159999999999999</v>
      </c>
      <c r="J199">
        <f>F199*B199*B$5*B$1/C199/1000</f>
        <v>481.73496</v>
      </c>
    </row>
    <row r="200" spans="1:10" x14ac:dyDescent="0.25">
      <c r="A200" s="3" t="s">
        <v>44</v>
      </c>
      <c r="B200" s="11">
        <v>0.01</v>
      </c>
      <c r="C200">
        <f>INDEX('[1]Component wise inventories'!B$2:B$170,MATCH($A200,'[1]Component wise inventories'!$A$2:$A$170,0))</f>
        <v>30</v>
      </c>
      <c r="D200" t="str">
        <f>INDEX('[1]Component wise inventories'!H$2:H$170,MATCH($A200,'[1]Component wise inventories'!$A$2:$A$170,0))</f>
        <v>gypsum-lime plaster</v>
      </c>
      <c r="E200">
        <f>INDEX('[1]Component wise inventories'!I$2:I$170,MATCH($A200,'[1]Component wise inventories'!$A$2:$A$170,0))</f>
        <v>925</v>
      </c>
      <c r="F200">
        <f t="shared" ref="F200" si="134">E200</f>
        <v>925</v>
      </c>
      <c r="G200" t="str">
        <f>INDEX('[1]Component wise inventories'!J$2:J$170,MATCH($A200,'[1]Component wise inventories'!$A$2:$A$170,0))</f>
        <v xml:space="preserve">kg </v>
      </c>
      <c r="H200">
        <f>INDEX('[1]Component wise inventories'!K$2:K$170,MATCH($A200,'[1]Component wise inventories'!$A$2:$A$170,0))</f>
        <v>0.155</v>
      </c>
      <c r="I200">
        <f>B200*F200*H200*B$1/C200/B$1</f>
        <v>4.779166666666667E-2</v>
      </c>
      <c r="J200">
        <f t="shared" ref="J200" si="135">F200*B200*B$5*B$1/C200/1000</f>
        <v>15.801590000000001</v>
      </c>
    </row>
    <row r="201" spans="1:10" x14ac:dyDescent="0.25">
      <c r="A201" s="3" t="s">
        <v>55</v>
      </c>
      <c r="B201" s="11">
        <v>0.05</v>
      </c>
      <c r="C201">
        <f>INDEX('[1]Component wise inventories'!B$2:B$170,MATCH($A201,'[1]Component wise inventories'!$A$2:$A$170,0))</f>
        <v>30</v>
      </c>
      <c r="D201" t="str">
        <f>INDEX('[1]Component wise inventories'!H$2:H$170,MATCH($A201,'[1]Component wise inventories'!$A$2:$A$170,0))</f>
        <v>Polyethylene fleece (PE)</v>
      </c>
      <c r="E201">
        <f>INDEX('[1]Component wise inventories'!I$2:I$170,MATCH($A201,'[1]Component wise inventories'!$A$2:$A$170,0))</f>
        <v>920</v>
      </c>
      <c r="F201">
        <f>E201</f>
        <v>920</v>
      </c>
      <c r="G201" t="str">
        <f>INDEX('[1]Component wise inventories'!J$2:J$170,MATCH($A201,'[1]Component wise inventories'!$A$2:$A$170,0))</f>
        <v xml:space="preserve">kg </v>
      </c>
      <c r="H201">
        <f>INDEX('[1]Component wise inventories'!K$2:K$170,MATCH($A201,'[1]Component wise inventories'!$A$2:$A$170,0))</f>
        <v>3.0895000000000001</v>
      </c>
      <c r="I201">
        <f t="shared" ref="I201:I202" si="136">B201*F201*H201*B$1/C201/B$1</f>
        <v>4.7372333333333341</v>
      </c>
      <c r="J201">
        <f>F201*B201*B$5*B$1/C201/1000</f>
        <v>78.580880000000022</v>
      </c>
    </row>
    <row r="202" spans="1:10" x14ac:dyDescent="0.25">
      <c r="A202" s="3" t="s">
        <v>56</v>
      </c>
      <c r="B202" s="11">
        <v>0.2</v>
      </c>
      <c r="C202">
        <f>INDEX('[1]Component wise inventories'!B$2:B$170,MATCH($A202,'[1]Component wise inventories'!$A$2:$A$170,0))</f>
        <v>30</v>
      </c>
      <c r="D202" t="str">
        <f>INDEX('[1]Component wise inventories'!H$2:H$170,MATCH($A202,'[1]Component wise inventories'!$A$2:$A$170,0))</f>
        <v>'polyurethane production, flexible foam, MDI-based' (kilogram, RoW, None)</v>
      </c>
      <c r="E202">
        <f>INDEX('[1]Component wise inventories'!I$2:I$170,MATCH($A202,'[1]Component wise inventories'!$A$2:$A$170,0))</f>
        <v>30</v>
      </c>
      <c r="F202">
        <f>E202</f>
        <v>30</v>
      </c>
      <c r="G202" t="str">
        <f>INDEX('[1]Component wise inventories'!J$2:J$170,MATCH($A202,'[1]Component wise inventories'!$A$2:$A$170,0))</f>
        <v xml:space="preserve">kg </v>
      </c>
      <c r="H202">
        <f>INDEX('[1]Component wise inventories'!K$2:K$170,MATCH($A202,'[1]Component wise inventories'!$A$2:$A$170,0))</f>
        <v>5.32</v>
      </c>
      <c r="I202">
        <f t="shared" si="136"/>
        <v>1.0640000000000001</v>
      </c>
      <c r="J202">
        <f>F202*B202*B$5*B$1/C202/1000</f>
        <v>10.24968</v>
      </c>
    </row>
    <row r="203" spans="1:10" x14ac:dyDescent="0.25">
      <c r="A203" s="3" t="s">
        <v>57</v>
      </c>
      <c r="B203" s="11">
        <v>0.1</v>
      </c>
      <c r="C203" s="31">
        <v>60</v>
      </c>
      <c r="D203">
        <f>INDEX('[1]Component wise inventories'!H$2:H$170,MATCH($A203,'[1]Component wise inventories'!$A$2:$A$170,0))</f>
        <v>0</v>
      </c>
      <c r="E203">
        <f>INDEX('[1]Component wise inventories'!I$2:I$170,MATCH($A203,'[1]Component wise inventories'!$A$2:$A$170,0))</f>
        <v>0</v>
      </c>
      <c r="F203">
        <f t="shared" ref="F203" si="137">E203</f>
        <v>0</v>
      </c>
      <c r="G203">
        <f>INDEX('[1]Component wise inventories'!J$2:J$170,MATCH($A203,'[1]Component wise inventories'!$A$2:$A$170,0))</f>
        <v>0</v>
      </c>
      <c r="H203">
        <f>INDEX('[1]Component wise inventories'!K$2:K$170,MATCH($A203,'[1]Component wise inventories'!$A$2:$A$170,0))</f>
        <v>0</v>
      </c>
      <c r="I203" s="31">
        <v>0</v>
      </c>
      <c r="J203">
        <f t="shared" ref="J203" si="138">F203*B203*B$5*B$1/C203/1000</f>
        <v>0</v>
      </c>
    </row>
    <row r="204" spans="1:10" x14ac:dyDescent="0.25">
      <c r="I204" s="19">
        <f>SUM(I199:I203)</f>
        <v>5.9806250000000007</v>
      </c>
    </row>
    <row r="205" spans="1:10" x14ac:dyDescent="0.25">
      <c r="A205" s="1" t="s">
        <v>11</v>
      </c>
      <c r="B205" s="56" t="s">
        <v>59</v>
      </c>
    </row>
    <row r="206" spans="1:10" x14ac:dyDescent="0.25">
      <c r="A206" s="3" t="s">
        <v>13</v>
      </c>
      <c r="B206" s="11">
        <v>1073.03</v>
      </c>
    </row>
    <row r="207" spans="1:10" x14ac:dyDescent="0.25">
      <c r="A207" s="3" t="s">
        <v>24</v>
      </c>
      <c r="B207" s="11">
        <v>0.48</v>
      </c>
      <c r="C207">
        <f>INDEX('[1]Component wise inventories'!B$2:B$170,MATCH($A207,'[1]Component wise inventories'!$A$2:$A$170,0))</f>
        <v>60</v>
      </c>
      <c r="D207" t="str">
        <f>INDEX('[1]Component wise inventories'!H$2:H$170,MATCH($A207,'[1]Component wise inventories'!$A$2:$A$170,0))</f>
        <v>civil engineering concrete (without reinforcement)</v>
      </c>
      <c r="E207">
        <f>INDEX('[1]Component wise inventories'!I$2:I$170,MATCH($A207,'[1]Component wise inventories'!$A$2:$A$170,0))</f>
        <v>2350</v>
      </c>
      <c r="F207">
        <f>E207</f>
        <v>2350</v>
      </c>
      <c r="G207" t="str">
        <f>INDEX('[1]Component wise inventories'!J$2:J$170,MATCH($A207,'[1]Component wise inventories'!$A$2:$A$170,0))</f>
        <v xml:space="preserve">kg </v>
      </c>
      <c r="H207">
        <f>INDEX('[1]Component wise inventories'!K$2:K$170,MATCH($A207,'[1]Component wise inventories'!$A$2:$A$170,0))</f>
        <v>1.4E-2</v>
      </c>
      <c r="I207">
        <f t="shared" ref="I207" si="139">B207*F207*H207*B$1/C207/B$1</f>
        <v>0.26319999999999999</v>
      </c>
      <c r="J207">
        <f>F207*B207*B$5*B$1/C207/1000</f>
        <v>963.46992</v>
      </c>
    </row>
    <row r="208" spans="1:10" x14ac:dyDescent="0.25">
      <c r="A208" s="3" t="s">
        <v>25</v>
      </c>
      <c r="B208" s="11">
        <v>0.06</v>
      </c>
      <c r="C208">
        <f>INDEX('[1]Component wise inventories'!B$2:B$170,MATCH($A208,'[1]Component wise inventories'!$A$2:$A$170,0))</f>
        <v>30</v>
      </c>
      <c r="D208" t="str">
        <f>INDEX('[1]Component wise inventories'!H$2:H$170,MATCH($A208,'[1]Component wise inventories'!$A$2:$A$170,0))</f>
        <v>Expanded polystyrene (EPS)</v>
      </c>
      <c r="E208">
        <f>INDEX('[1]Component wise inventories'!I$2:I$170,MATCH($A208,'[1]Component wise inventories'!$A$2:$A$170,0))</f>
        <v>30</v>
      </c>
      <c r="F208">
        <f t="shared" ref="F208" si="140">E208</f>
        <v>30</v>
      </c>
      <c r="G208" t="str">
        <f>INDEX('[1]Component wise inventories'!J$2:J$170,MATCH($A208,'[1]Component wise inventories'!$A$2:$A$170,0))</f>
        <v xml:space="preserve">kg </v>
      </c>
      <c r="H208">
        <f>INDEX('[1]Component wise inventories'!K$2:K$170,MATCH($A208,'[1]Component wise inventories'!$A$2:$A$170,0))</f>
        <v>7.64</v>
      </c>
      <c r="I208">
        <f>B208*F208*H208*B$1/C208/B$1</f>
        <v>0.45839999999999997</v>
      </c>
      <c r="J208">
        <f t="shared" ref="J208" si="141">F208*B208*B$5*B$1/C208/1000</f>
        <v>3.0749039999999996</v>
      </c>
    </row>
    <row r="209" spans="1:11" x14ac:dyDescent="0.25">
      <c r="A209" s="3" t="s">
        <v>60</v>
      </c>
      <c r="B209" s="11">
        <v>0.73</v>
      </c>
      <c r="C209">
        <f>INDEX('[1]Component wise inventories'!B$2:B$170,MATCH($A209,'[1]Component wise inventories'!$A$2:$A$170,0))</f>
        <v>60</v>
      </c>
      <c r="D209" t="str">
        <f>INDEX('[1]Component wise inventories'!H$2:H$170,MATCH($A209,'[1]Component wise inventories'!$A$2:$A$170,0))</f>
        <v>foam glass gravel</v>
      </c>
      <c r="E209">
        <f>INDEX('[1]Component wise inventories'!I$2:I$170,MATCH($A209,'[1]Component wise inventories'!$A$2:$A$170,0))</f>
        <v>150</v>
      </c>
      <c r="F209">
        <v>130</v>
      </c>
      <c r="G209" t="str">
        <f>INDEX('[1]Component wise inventories'!J$2:J$170,MATCH($A209,'[1]Component wise inventories'!$A$2:$A$170,0))</f>
        <v xml:space="preserve">kg </v>
      </c>
      <c r="H209">
        <f>INDEX('[1]Component wise inventories'!K$2:K$170,MATCH($A209,'[1]Component wise inventories'!$A$2:$A$170,0))</f>
        <v>0.155</v>
      </c>
      <c r="I209">
        <f t="shared" ref="I209:I210" si="142">B209*F209*H209*B$1/C209/B$1</f>
        <v>0.24515833333333331</v>
      </c>
      <c r="J209">
        <f>F209*B209*B$5*B$1/C209/1000</f>
        <v>81.057885999999996</v>
      </c>
    </row>
    <row r="210" spans="1:11" x14ac:dyDescent="0.25">
      <c r="A210" s="3" t="s">
        <v>55</v>
      </c>
      <c r="B210" s="11">
        <v>0.05</v>
      </c>
      <c r="C210">
        <f>INDEX('[1]Component wise inventories'!B$2:B$170,MATCH($A210,'[1]Component wise inventories'!$A$2:$A$170,0))</f>
        <v>30</v>
      </c>
      <c r="D210" t="str">
        <f>INDEX('[1]Component wise inventories'!H$2:H$170,MATCH($A210,'[1]Component wise inventories'!$A$2:$A$170,0))</f>
        <v>Polyethylene fleece (PE)</v>
      </c>
      <c r="E210">
        <f>INDEX('[1]Component wise inventories'!I$2:I$170,MATCH($A210,'[1]Component wise inventories'!$A$2:$A$170,0))</f>
        <v>920</v>
      </c>
      <c r="F210">
        <f>E210</f>
        <v>920</v>
      </c>
      <c r="G210" t="str">
        <f>INDEX('[1]Component wise inventories'!J$2:J$170,MATCH($A210,'[1]Component wise inventories'!$A$2:$A$170,0))</f>
        <v xml:space="preserve">kg </v>
      </c>
      <c r="H210">
        <f>INDEX('[1]Component wise inventories'!K$2:K$170,MATCH($A210,'[1]Component wise inventories'!$A$2:$A$170,0))</f>
        <v>3.0895000000000001</v>
      </c>
      <c r="I210">
        <f t="shared" si="142"/>
        <v>4.7372333333333341</v>
      </c>
      <c r="J210">
        <f>F210*B210*B$5*B$1/C210/1000</f>
        <v>78.580880000000022</v>
      </c>
    </row>
    <row r="211" spans="1:11" x14ac:dyDescent="0.25">
      <c r="A211" s="3" t="s">
        <v>57</v>
      </c>
      <c r="B211" s="11">
        <v>0.06</v>
      </c>
      <c r="C211" s="31">
        <v>60</v>
      </c>
      <c r="D211">
        <f>INDEX('[1]Component wise inventories'!H$2:H$170,MATCH($A211,'[1]Component wise inventories'!$A$2:$A$170,0))</f>
        <v>0</v>
      </c>
      <c r="E211">
        <f>INDEX('[1]Component wise inventories'!I$2:I$170,MATCH($A211,'[1]Component wise inventories'!$A$2:$A$170,0))</f>
        <v>0</v>
      </c>
      <c r="F211">
        <f t="shared" ref="F211" si="143">E211</f>
        <v>0</v>
      </c>
      <c r="G211">
        <f>INDEX('[1]Component wise inventories'!J$2:J$170,MATCH($A211,'[1]Component wise inventories'!$A$2:$A$170,0))</f>
        <v>0</v>
      </c>
      <c r="H211">
        <f>INDEX('[1]Component wise inventories'!K$2:K$170,MATCH($A211,'[1]Component wise inventories'!$A$2:$A$170,0))</f>
        <v>0</v>
      </c>
      <c r="I211" s="31">
        <v>0</v>
      </c>
      <c r="J211">
        <f t="shared" ref="J211" si="144">F211*B211*B$5*B$1/C211/1000</f>
        <v>0</v>
      </c>
    </row>
    <row r="212" spans="1:11" x14ac:dyDescent="0.25">
      <c r="I212" s="19">
        <f>SUM(I207:I211)</f>
        <v>5.703991666666667</v>
      </c>
    </row>
    <row r="213" spans="1:11" x14ac:dyDescent="0.25">
      <c r="A213" s="1" t="s">
        <v>11</v>
      </c>
      <c r="B213" s="56" t="s">
        <v>61</v>
      </c>
    </row>
    <row r="214" spans="1:11" x14ac:dyDescent="0.25">
      <c r="A214" s="1" t="s">
        <v>13</v>
      </c>
      <c r="B214" s="11">
        <v>43</v>
      </c>
    </row>
    <row r="215" spans="1:11" x14ac:dyDescent="0.25">
      <c r="A215" s="1" t="s">
        <v>62</v>
      </c>
      <c r="C215">
        <f>INDEX('[1]Component wise inventories'!B$2:B$205,MATCH($A215,'[1]Component wise inventories'!$A$2:$A$205,0))</f>
        <v>30</v>
      </c>
      <c r="D215" t="str">
        <f>INDEX('[1]Component wise inventories'!H$2:H$205,MATCH($A215,'[1]Component wise inventories'!$A$2:$A$205,0))</f>
        <v>Exterior door, wood, aluminium-clad</v>
      </c>
      <c r="E215" t="str">
        <f>INDEX('[1]Component wise inventories'!I$2:I$205,MATCH($A215,'[1]Component wise inventories'!$A$2:$A$205,0))</f>
        <v xml:space="preserve">- </v>
      </c>
      <c r="F215" t="str">
        <f>E215</f>
        <v xml:space="preserve">- </v>
      </c>
      <c r="G215" t="str">
        <f>INDEX('[1]Component wise inventories'!J$2:J$205,MATCH($A215,'[1]Component wise inventories'!$A$2:$A$205,0))</f>
        <v xml:space="preserve">m2 </v>
      </c>
      <c r="H215">
        <f>INDEX('[1]Component wise inventories'!K$2:K$205,MATCH($A215,'[1]Component wise inventories'!$A$2:$A$205,0))</f>
        <v>77.599999999999994</v>
      </c>
      <c r="I215" s="19">
        <f>H215*B$1/C215/B$1*B214/B223</f>
        <v>8.9482434969160619E-3</v>
      </c>
      <c r="J215"/>
    </row>
    <row r="216" spans="1:11" x14ac:dyDescent="0.25">
      <c r="C216"/>
      <c r="D216"/>
      <c r="E216"/>
      <c r="F216"/>
      <c r="G216"/>
      <c r="H216"/>
      <c r="I216"/>
      <c r="J216"/>
    </row>
    <row r="217" spans="1:11" x14ac:dyDescent="0.25">
      <c r="A217" s="1" t="s">
        <v>11</v>
      </c>
      <c r="B217" s="56" t="s">
        <v>63</v>
      </c>
    </row>
    <row r="218" spans="1:11" x14ac:dyDescent="0.25">
      <c r="A218" s="1" t="s">
        <v>64</v>
      </c>
      <c r="B218" s="11">
        <v>3928</v>
      </c>
    </row>
    <row r="219" spans="1:11" x14ac:dyDescent="0.25">
      <c r="A219" s="1" t="s">
        <v>65</v>
      </c>
      <c r="C219">
        <f>INDEX('[1]Component wise inventories'!B$2:B$194,MATCH($A219,'[1]Component wise inventories'!$A$2:$A$189,0))</f>
        <v>30</v>
      </c>
      <c r="D219" t="str">
        <f>INDEX('[1]Component wise inventories'!H$2:H$194,MATCH($A219,'[1]Component wise inventories'!$A$2:$A$189,0))</f>
        <v>'window frame production, wood-metal, U=1.6 W/m2K' (kilogram, RoW, None)</v>
      </c>
      <c r="E219">
        <f>INDEX('[1]Component wise inventories'!I$2:I$194,MATCH($A219,'[1]Component wise inventories'!$A$2:$A$189,0))</f>
        <v>83.4</v>
      </c>
      <c r="F219">
        <f>E219</f>
        <v>83.4</v>
      </c>
      <c r="G219" t="str">
        <f>INDEX('[1]Component wise inventories'!J$2:J$194,MATCH($A219,'[1]Component wise inventories'!$A$2:$A$189,0))</f>
        <v>kg</v>
      </c>
      <c r="H219">
        <f>INDEX('[1]Component wise inventories'!K$2:K$194,MATCH($A219,'[1]Component wise inventories'!$A$2:$A$189,0))</f>
        <v>0.13719999999999999</v>
      </c>
      <c r="I219">
        <f>F219*H219*B$1/C219/B$1*K219</f>
        <v>7.6283199999999995E-2</v>
      </c>
      <c r="J219"/>
      <c r="K219" s="23">
        <v>0.2</v>
      </c>
    </row>
    <row r="220" spans="1:11" x14ac:dyDescent="0.25">
      <c r="C220">
        <v>30</v>
      </c>
      <c r="D220" t="s">
        <v>291</v>
      </c>
      <c r="E220" t="s">
        <v>110</v>
      </c>
      <c r="F220" t="s">
        <v>110</v>
      </c>
      <c r="G220" t="s">
        <v>111</v>
      </c>
      <c r="H220">
        <v>58.9</v>
      </c>
      <c r="I220">
        <f>H220*B$1/C220/B$1*K220</f>
        <v>1.5706666666666669</v>
      </c>
      <c r="J220"/>
      <c r="K220" s="23">
        <v>0.8</v>
      </c>
    </row>
    <row r="221" spans="1:11" x14ac:dyDescent="0.25">
      <c r="A221" s="1" t="s">
        <v>11</v>
      </c>
      <c r="B221" s="56" t="s">
        <v>66</v>
      </c>
      <c r="I221" s="19">
        <f>SUM(I219:I220)</f>
        <v>1.6469498666666669</v>
      </c>
    </row>
    <row r="222" spans="1:11" x14ac:dyDescent="0.25">
      <c r="A222" s="1" t="s">
        <v>67</v>
      </c>
      <c r="B222" s="11">
        <v>111</v>
      </c>
    </row>
    <row r="223" spans="1:11" x14ac:dyDescent="0.25">
      <c r="A223" s="1" t="s">
        <v>68</v>
      </c>
      <c r="B223" s="11">
        <v>12430</v>
      </c>
    </row>
    <row r="224" spans="1:11" x14ac:dyDescent="0.25">
      <c r="A224" s="1" t="s">
        <v>69</v>
      </c>
      <c r="C224"/>
      <c r="D224" t="str">
        <f>INDEX('[1]Component wise inventories'!H$2:H$194,MATCH($A224,'[1]Component wise inventories'!$A$2:$A$189,0))</f>
        <v>'market for electricity, low voltage'</v>
      </c>
      <c r="E224">
        <f>INDEX('[1]Component wise inventories'!I$2:I$194,MATCH($A224,'[1]Component wise inventories'!$A$2:$A$189,0))</f>
        <v>0</v>
      </c>
      <c r="F224">
        <f>E224</f>
        <v>0</v>
      </c>
      <c r="G224" t="str">
        <f>INDEX('[1]Component wise inventories'!J$2:J$194,MATCH($A224,'[1]Component wise inventories'!$A$2:$A$189,0))</f>
        <v>kWh</v>
      </c>
      <c r="H224">
        <f>INDEX('[1]Component wise inventories'!K$2:K$194,MATCH($A224,'[1]Component wise inventories'!$A$2:$A$189,0))</f>
        <v>4.4990000000000002E-2</v>
      </c>
      <c r="I224" s="19">
        <f>H224*B222*3500/B223</f>
        <v>1.4061637168141594</v>
      </c>
    </row>
    <row r="227" spans="1:10" x14ac:dyDescent="0.25">
      <c r="A227" s="1" t="s">
        <v>11</v>
      </c>
      <c r="B227" s="56" t="s">
        <v>70</v>
      </c>
    </row>
    <row r="228" spans="1:10" x14ac:dyDescent="0.25">
      <c r="A228" s="1" t="s">
        <v>71</v>
      </c>
      <c r="B228" s="11">
        <v>73.099999999999994</v>
      </c>
    </row>
    <row r="229" spans="1:10" x14ac:dyDescent="0.25">
      <c r="A229" s="1" t="s">
        <v>72</v>
      </c>
      <c r="B229" s="25" t="s">
        <v>73</v>
      </c>
      <c r="D229" t="str">
        <f>INDEX('[1]Component wise inventories'!H$2:H$205,MATCH($B229,'[1]Component wise inventories'!$A$2:$A$205,0))</f>
        <v>heat production, borehole heat exchanger, brine-water heat pump 10kW</v>
      </c>
      <c r="E229">
        <f>INDEX('[1]Component wise inventories'!I$2:I$205,MATCH($B229,'[1]Component wise inventories'!$A$2:$A$205,0))</f>
        <v>0</v>
      </c>
      <c r="F229">
        <f>E229</f>
        <v>0</v>
      </c>
      <c r="G229" t="str">
        <f>INDEX('[1]Component wise inventories'!J$2:J$205,MATCH($B229,'[1]Component wise inventories'!$A$2:$A$205,0))</f>
        <v>megajoule</v>
      </c>
      <c r="H229">
        <f>INDEX('[1]Component wise inventories'!K$2:K$205,MATCH($B229,'[1]Component wise inventories'!$A$2:$A$205,0))</f>
        <v>8.2799999999999992E-3</v>
      </c>
      <c r="I229" s="19">
        <f>H229*B228</f>
        <v>0.60526799999999992</v>
      </c>
    </row>
    <row r="230" spans="1:10" x14ac:dyDescent="0.25">
      <c r="A230" s="1" t="s">
        <v>74</v>
      </c>
      <c r="B230" s="25" t="s">
        <v>75</v>
      </c>
      <c r="C230"/>
    </row>
    <row r="233" spans="1:10" x14ac:dyDescent="0.25">
      <c r="A233" s="1" t="s">
        <v>11</v>
      </c>
      <c r="B233" s="56" t="s">
        <v>76</v>
      </c>
      <c r="C233"/>
      <c r="D233"/>
      <c r="E233"/>
      <c r="F233"/>
      <c r="G233"/>
      <c r="H233"/>
      <c r="I233"/>
      <c r="J233">
        <f>SUM(J6:J231)*50*2</f>
        <v>1990577.5407</v>
      </c>
    </row>
    <row r="234" spans="1:10" x14ac:dyDescent="0.25">
      <c r="B234" s="11" t="s">
        <v>77</v>
      </c>
      <c r="C234"/>
      <c r="D234" t="str">
        <f>INDEX('[1]Component wise inventories'!H$2:H$205,MATCH($B234,'[1]Component wise inventories'!$A$2:$A$205,0))</f>
        <v>'market for transport, freight, lorry 28 metric ton, fatty acid methyl ester 100%' (ton kilometer, CH, None)</v>
      </c>
      <c r="E234">
        <f>INDEX('[1]Component wise inventories'!I$2:I$205,MATCH($B234,'[1]Component wise inventories'!$A$2:$A$205,0))</f>
        <v>0</v>
      </c>
      <c r="F234">
        <f>E234</f>
        <v>0</v>
      </c>
      <c r="G234">
        <f>INDEX('[1]Component wise inventories'!J$2:J$205,MATCH($B234,'[1]Component wise inventories'!$A$2:$A$205,0))</f>
        <v>0</v>
      </c>
      <c r="H234">
        <f>INDEX('[1]Component wise inventories'!K$2:K$205,MATCH($B234,'[1]Component wise inventories'!$A$2:$A$205,0))</f>
        <v>0.11509999999999999</v>
      </c>
      <c r="I234" s="24">
        <f>J233*H234/B$1/B223</f>
        <v>0.30720766282457762</v>
      </c>
      <c r="J234"/>
    </row>
    <row r="236" spans="1:10" s="11" customFormat="1" x14ac:dyDescent="0.25">
      <c r="A236" s="11" t="s">
        <v>11</v>
      </c>
      <c r="B236" s="56" t="s">
        <v>265</v>
      </c>
    </row>
    <row r="237" spans="1:10" s="11" customFormat="1" x14ac:dyDescent="0.25">
      <c r="A237" s="11" t="s">
        <v>290</v>
      </c>
      <c r="B237" s="11">
        <v>104.13</v>
      </c>
    </row>
    <row r="238" spans="1:10" s="11" customFormat="1" x14ac:dyDescent="0.25">
      <c r="A238" s="11" t="s">
        <v>270</v>
      </c>
      <c r="B238" s="11" t="s">
        <v>272</v>
      </c>
      <c r="D238" t="str">
        <f>INDEX('[1]Component wise inventories'!H$2:H$221,MATCH($B238,'[1]Component wise inventories'!$A$2:$A$221,0))</f>
        <v>heat production, borehole heat exchanger, brine-water heat pump 10kW</v>
      </c>
      <c r="E238">
        <f>INDEX('[1]Component wise inventories'!I$2:I$221,MATCH($B238,'[1]Component wise inventories'!$A$2:$A$221,0))</f>
        <v>0</v>
      </c>
      <c r="F238">
        <f>E238</f>
        <v>0</v>
      </c>
      <c r="G238" t="str">
        <f>INDEX('[1]Component wise inventories'!J$2:J$221,MATCH($B238,'[1]Component wise inventories'!$A$2:$A$221,0))</f>
        <v>megajoule</v>
      </c>
      <c r="H238">
        <f>INDEX('[1]Component wise inventories'!K$2:K$221,MATCH($B238,'[1]Component wise inventories'!$A$2:$A$221,0))</f>
        <v>8.2799999999999992E-3</v>
      </c>
      <c r="I238" s="19">
        <f>H238*B237</f>
        <v>0.86219639999999986</v>
      </c>
    </row>
    <row r="239" spans="1:10" customFormat="1" x14ac:dyDescent="0.25">
      <c r="A239" s="5" t="s">
        <v>271</v>
      </c>
      <c r="B239" s="5" t="s">
        <v>75</v>
      </c>
      <c r="C239" s="5"/>
      <c r="D239" s="5"/>
      <c r="E239" s="5"/>
      <c r="F239" s="5"/>
      <c r="G239" s="5"/>
      <c r="H239" s="5"/>
      <c r="I239" s="5"/>
      <c r="J239" s="5"/>
    </row>
    <row r="240" spans="1:10" customFormat="1" x14ac:dyDescent="0.25">
      <c r="A240" s="5" t="s">
        <v>274</v>
      </c>
      <c r="B240" s="5" t="s">
        <v>273</v>
      </c>
      <c r="C240" s="5"/>
      <c r="D240" s="5"/>
      <c r="E240" s="5"/>
      <c r="F240" s="5"/>
      <c r="G240" s="5"/>
      <c r="H240" s="5"/>
      <c r="I240" s="5"/>
      <c r="J240" s="5"/>
    </row>
    <row r="241" spans="1:10" customForma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 customFormat="1" x14ac:dyDescent="0.25">
      <c r="A242" s="11" t="s">
        <v>11</v>
      </c>
      <c r="B242" s="56" t="s">
        <v>293</v>
      </c>
      <c r="C242" s="5"/>
      <c r="D242" s="5"/>
      <c r="E242" s="5"/>
      <c r="F242" s="5"/>
      <c r="G242" s="5"/>
      <c r="H242" s="5"/>
      <c r="I242" s="5"/>
      <c r="J242" s="5"/>
    </row>
    <row r="243" spans="1:10" customFormat="1" x14ac:dyDescent="0.25">
      <c r="A243" s="11" t="s">
        <v>290</v>
      </c>
      <c r="B243" s="5">
        <v>14.4</v>
      </c>
      <c r="C243" s="5"/>
      <c r="D243" s="5"/>
      <c r="E243" s="5"/>
      <c r="F243" s="5"/>
      <c r="G243" s="5"/>
      <c r="H243" s="5"/>
      <c r="I243" s="5"/>
      <c r="J243" s="5"/>
    </row>
    <row r="244" spans="1:10" customFormat="1" x14ac:dyDescent="0.25">
      <c r="A244" s="11" t="s">
        <v>69</v>
      </c>
      <c r="B244" s="5"/>
      <c r="C244" s="5"/>
      <c r="D244" t="str">
        <f>INDEX('[1]Component wise inventories'!H$2:H$194,MATCH($A244,'[1]Component wise inventories'!$A$2:$A$189,0))</f>
        <v>'market for electricity, low voltage'</v>
      </c>
      <c r="E244">
        <f>INDEX('[1]Component wise inventories'!I$2:I$194,MATCH($A244,'[1]Component wise inventories'!$A$2:$A$189,0))</f>
        <v>0</v>
      </c>
      <c r="F244">
        <f>E244</f>
        <v>0</v>
      </c>
      <c r="G244" t="str">
        <f>INDEX('[1]Component wise inventories'!J$2:J$194,MATCH($A244,'[1]Component wise inventories'!$A$2:$A$189,0))</f>
        <v>kWh</v>
      </c>
      <c r="H244">
        <f>INDEX('[1]Component wise inventories'!K$2:K$194,MATCH($A244,'[1]Component wise inventories'!$A$2:$A$189,0))</f>
        <v>4.4990000000000002E-2</v>
      </c>
      <c r="I244" s="19">
        <f>H244*B243</f>
        <v>0.6478560000000001</v>
      </c>
      <c r="J244" s="5"/>
    </row>
    <row r="245" spans="1:10" customForma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spans="1:10" customForma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spans="1:10" customFormat="1" x14ac:dyDescent="0.25">
      <c r="A247" s="5"/>
      <c r="B247" s="6" t="s">
        <v>118</v>
      </c>
      <c r="C247" s="6" t="s">
        <v>119</v>
      </c>
      <c r="D247" s="5"/>
      <c r="E247" s="5"/>
      <c r="F247" s="5"/>
      <c r="G247" s="5"/>
      <c r="H247" s="5"/>
      <c r="I247" s="5"/>
      <c r="J247" s="5"/>
    </row>
    <row r="248" spans="1:10" customFormat="1" x14ac:dyDescent="0.25">
      <c r="A248" s="5" t="s">
        <v>80</v>
      </c>
      <c r="B248" s="7">
        <v>0.72899999999999998</v>
      </c>
      <c r="C248" s="7">
        <f>AVERAGE(I10,I17,I24)</f>
        <v>0.89940222222222221</v>
      </c>
      <c r="D248" s="5"/>
      <c r="E248" s="5"/>
      <c r="F248" s="5"/>
      <c r="G248" s="5"/>
      <c r="H248" s="5"/>
      <c r="I248" s="5"/>
      <c r="J248" s="5"/>
    </row>
    <row r="249" spans="1:10" customFormat="1" x14ac:dyDescent="0.25">
      <c r="A249" s="5" t="s">
        <v>120</v>
      </c>
      <c r="B249" s="7">
        <v>4.38</v>
      </c>
      <c r="C249" s="7">
        <f>AVERAGE(I137,I129,I120,I110,I102,I93,I83,I75,I67,I59,I51,I42)</f>
        <v>2.0484502499999997</v>
      </c>
      <c r="D249" s="43"/>
      <c r="E249" s="5"/>
      <c r="F249" s="5"/>
      <c r="G249" s="5"/>
      <c r="H249" s="5"/>
      <c r="I249" s="5"/>
      <c r="J249" s="5"/>
    </row>
    <row r="250" spans="1:10" customFormat="1" x14ac:dyDescent="0.25">
      <c r="A250" s="5" t="s">
        <v>121</v>
      </c>
      <c r="B250" s="7">
        <v>1.06</v>
      </c>
      <c r="C250" s="7">
        <f>AVERAGE(I157,I152,I144)</f>
        <v>2.564629222222222</v>
      </c>
      <c r="D250" s="5"/>
      <c r="E250" s="5"/>
      <c r="F250" s="5"/>
      <c r="G250" s="5"/>
      <c r="H250" s="5"/>
      <c r="I250" s="5"/>
      <c r="J250" s="5"/>
    </row>
    <row r="251" spans="1:10" customFormat="1" x14ac:dyDescent="0.25">
      <c r="A251" s="5" t="s">
        <v>122</v>
      </c>
      <c r="B251" s="7">
        <v>0.93200000000000005</v>
      </c>
      <c r="C251" s="7">
        <f>AVERAGE(I181,I175,I169,I163)</f>
        <v>0.77445416666666667</v>
      </c>
      <c r="D251" s="5"/>
      <c r="E251" s="5"/>
      <c r="F251" s="5"/>
      <c r="G251" s="5"/>
      <c r="H251" s="5"/>
      <c r="I251" s="5"/>
      <c r="J251" s="5"/>
    </row>
    <row r="252" spans="1:10" customFormat="1" x14ac:dyDescent="0.25">
      <c r="A252" s="5" t="s">
        <v>106</v>
      </c>
      <c r="B252" s="7">
        <v>3.92</v>
      </c>
      <c r="C252" s="7">
        <f>AVERAGE(I212,I204,I196,I188)</f>
        <v>4.7926416666666665</v>
      </c>
      <c r="D252" s="5"/>
      <c r="E252" s="5"/>
      <c r="F252" s="5"/>
      <c r="G252" s="5"/>
      <c r="H252" s="5"/>
      <c r="I252" s="5"/>
      <c r="J252" s="5"/>
    </row>
    <row r="253" spans="1:10" customFormat="1" x14ac:dyDescent="0.25">
      <c r="A253" s="5" t="s">
        <v>124</v>
      </c>
      <c r="B253" s="7">
        <v>1.04E-2</v>
      </c>
      <c r="C253" s="7">
        <f>I215</f>
        <v>8.9482434969160619E-3</v>
      </c>
      <c r="D253" s="5"/>
      <c r="E253" s="5"/>
      <c r="F253" s="5"/>
      <c r="G253" s="5"/>
      <c r="H253" s="5"/>
      <c r="I253" s="5"/>
      <c r="J253" s="5"/>
    </row>
    <row r="254" spans="1:10" customFormat="1" x14ac:dyDescent="0.25">
      <c r="A254" s="5" t="s">
        <v>123</v>
      </c>
      <c r="B254" s="7">
        <v>1.06</v>
      </c>
      <c r="C254" s="7">
        <f>I221</f>
        <v>1.6469498666666669</v>
      </c>
      <c r="D254" s="5"/>
      <c r="E254" s="5"/>
      <c r="F254" s="5"/>
      <c r="G254" s="5"/>
      <c r="H254" s="5"/>
      <c r="I254" s="5"/>
      <c r="J254" s="5"/>
    </row>
    <row r="255" spans="1:10" customFormat="1" x14ac:dyDescent="0.25">
      <c r="A255" s="5" t="s">
        <v>76</v>
      </c>
      <c r="B255" s="7">
        <v>0.91900000000000004</v>
      </c>
      <c r="C255" s="7">
        <f>I234</f>
        <v>0.30720766282457762</v>
      </c>
      <c r="D255" s="5"/>
      <c r="E255" s="5"/>
      <c r="F255" s="5"/>
      <c r="G255" s="5"/>
      <c r="H255" s="5"/>
      <c r="I255" s="5"/>
      <c r="J255" s="5"/>
    </row>
    <row r="256" spans="1:10" customFormat="1" x14ac:dyDescent="0.25">
      <c r="A256" s="5" t="s">
        <v>296</v>
      </c>
      <c r="B256" s="7">
        <v>2.12</v>
      </c>
      <c r="C256" s="7">
        <f>I238+I224</f>
        <v>2.2683601168141592</v>
      </c>
      <c r="D256" s="5"/>
      <c r="E256" s="5"/>
      <c r="F256" s="5"/>
      <c r="G256" s="5"/>
      <c r="H256" s="5"/>
      <c r="I256" s="5"/>
      <c r="J256" s="5"/>
    </row>
    <row r="257" spans="1:10" customFormat="1" x14ac:dyDescent="0.25">
      <c r="A257" s="5" t="s">
        <v>70</v>
      </c>
      <c r="B257" s="7">
        <v>1.2</v>
      </c>
      <c r="C257" s="7">
        <f>I229</f>
        <v>0.60526799999999992</v>
      </c>
      <c r="D257" s="5"/>
      <c r="E257" s="5"/>
      <c r="F257" s="5"/>
      <c r="G257" s="5"/>
      <c r="H257" s="5"/>
      <c r="I257" s="5"/>
      <c r="J257" s="5"/>
    </row>
    <row r="258" spans="1:10" customFormat="1" x14ac:dyDescent="0.25">
      <c r="A258" s="5" t="s">
        <v>295</v>
      </c>
      <c r="B258" s="7">
        <v>0.40600000000000003</v>
      </c>
      <c r="C258" s="7">
        <f>I244</f>
        <v>0.6478560000000001</v>
      </c>
      <c r="D258" s="5"/>
      <c r="E258" s="5"/>
      <c r="F258" s="5"/>
      <c r="G258" s="5"/>
      <c r="H258" s="5"/>
      <c r="I258" s="5"/>
      <c r="J258" s="5"/>
    </row>
    <row r="259" spans="1:10" customFormat="1" x14ac:dyDescent="0.25">
      <c r="A259" s="1"/>
      <c r="B259" s="7"/>
      <c r="C259" s="7"/>
      <c r="D259" s="5"/>
      <c r="E259" s="5"/>
      <c r="F259" s="5"/>
      <c r="G259" s="5"/>
      <c r="H259" s="5"/>
      <c r="I259" s="5"/>
      <c r="J259" s="5"/>
    </row>
    <row r="260" spans="1:10" customFormat="1" x14ac:dyDescent="0.25">
      <c r="A260" s="5"/>
      <c r="B260" s="5"/>
      <c r="C260" s="7"/>
      <c r="D260" s="5"/>
      <c r="E260" s="5"/>
      <c r="F260" s="5"/>
      <c r="G260" s="5"/>
      <c r="H260" s="5"/>
      <c r="I260" s="5"/>
      <c r="J260" s="5"/>
    </row>
    <row r="261" spans="1:10" customForma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 customForma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 customForma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 customForma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 customForma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 customForma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</row>
  </sheetData>
  <pageMargins left="0.7" right="0.7" top="0.75" bottom="0.75" header="0.511811023622047" footer="0.511811023622047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6"/>
  <sheetViews>
    <sheetView topLeftCell="A99" workbookViewId="0">
      <selection activeCell="C136" sqref="C136"/>
    </sheetView>
  </sheetViews>
  <sheetFormatPr defaultRowHeight="15" x14ac:dyDescent="0.25"/>
  <cols>
    <col min="1" max="1" width="33.28515625" customWidth="1"/>
    <col min="4" max="4" width="24.28515625" customWidth="1"/>
  </cols>
  <sheetData>
    <row r="1" spans="1:10" x14ac:dyDescent="0.25">
      <c r="A1" t="s">
        <v>78</v>
      </c>
      <c r="B1">
        <v>60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79</v>
      </c>
      <c r="B4" s="33" t="s">
        <v>80</v>
      </c>
    </row>
    <row r="5" spans="1:10" x14ac:dyDescent="0.25">
      <c r="A5" t="s">
        <v>13</v>
      </c>
      <c r="B5">
        <v>190.95</v>
      </c>
    </row>
    <row r="6" spans="1:10" x14ac:dyDescent="0.25">
      <c r="A6" t="s">
        <v>14</v>
      </c>
      <c r="B6">
        <v>0.04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0.30833333333333335</v>
      </c>
      <c r="J6">
        <f>F6*B6*B$5*B$1/C6/1000</f>
        <v>28.2606</v>
      </c>
    </row>
    <row r="7" spans="1:10" x14ac:dyDescent="0.25">
      <c r="A7" t="s">
        <v>82</v>
      </c>
      <c r="B7">
        <v>0.22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>B7*F7*H7*B$1/C7/B$1</f>
        <v>0.12063333333333334</v>
      </c>
      <c r="J7">
        <f>F7*B7*B$5*B$1/C7/1000</f>
        <v>98.721149999999994</v>
      </c>
    </row>
    <row r="8" spans="1:10" x14ac:dyDescent="0.25">
      <c r="B8">
        <v>0.22</v>
      </c>
      <c r="C8">
        <v>60</v>
      </c>
      <c r="D8" t="s">
        <v>83</v>
      </c>
      <c r="E8">
        <v>80</v>
      </c>
      <c r="F8">
        <v>80</v>
      </c>
      <c r="G8" t="s">
        <v>81</v>
      </c>
      <c r="H8">
        <v>0.68200000000000005</v>
      </c>
      <c r="I8">
        <f>B8*F8*H8*B$1/C8/B$1</f>
        <v>0.20005333333333336</v>
      </c>
      <c r="J8">
        <f>F8*B8*B$5*B$1/C8/1000</f>
        <v>3.3607200000000002</v>
      </c>
    </row>
    <row r="9" spans="1:10" x14ac:dyDescent="0.25">
      <c r="A9" t="s">
        <v>60</v>
      </c>
      <c r="B9">
        <v>0.4</v>
      </c>
      <c r="C9">
        <f>INDEX('[1]Component wise inventories'!B$2:B$170,MATCH($A9,'[1]Component wise inventories'!$A$2:$A$170,0))</f>
        <v>60</v>
      </c>
      <c r="D9" t="str">
        <f>INDEX('[1]Component wise inventories'!H$2:H$170,MATCH($A9,'[1]Component wise inventories'!$A$2:$A$170,0))</f>
        <v>foam glass gravel</v>
      </c>
      <c r="E9">
        <f>INDEX('[1]Component wise inventories'!I$2:I$170,MATCH($A9,'[1]Component wise inventories'!$A$2:$A$170,0))</f>
        <v>150</v>
      </c>
      <c r="F9">
        <f>275/2</f>
        <v>137.5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0.155</v>
      </c>
      <c r="I9">
        <f>B9*F9*H9*B$1/C9/B$1</f>
        <v>0.14208333333333334</v>
      </c>
      <c r="J9">
        <f>F9*B9*B$5*B$1/C9/1000</f>
        <v>10.50225</v>
      </c>
    </row>
    <row r="10" spans="1:10" x14ac:dyDescent="0.25">
      <c r="I10" s="19">
        <f>SUM(I6:I9)</f>
        <v>0.77110333333333347</v>
      </c>
      <c r="J10" s="34"/>
    </row>
    <row r="12" spans="1:10" x14ac:dyDescent="0.25">
      <c r="A12" t="s">
        <v>79</v>
      </c>
      <c r="B12" s="33" t="s">
        <v>23</v>
      </c>
    </row>
    <row r="13" spans="1:10" x14ac:dyDescent="0.25">
      <c r="A13" t="s">
        <v>13</v>
      </c>
      <c r="B13">
        <v>149.1</v>
      </c>
    </row>
    <row r="14" spans="1:10" x14ac:dyDescent="0.25">
      <c r="A14" t="s">
        <v>14</v>
      </c>
      <c r="B14">
        <v>0.05</v>
      </c>
      <c r="C14">
        <f>INDEX('[1]Component wise inventories'!B$2:B$170,MATCH($A14,'[1]Component wise inventories'!$A$2:$A$170,0))</f>
        <v>30</v>
      </c>
      <c r="D14" t="str">
        <f>INDEX('[1]Component wise inventories'!H$2:H$170,MATCH($A14,'[1]Component wise inventories'!$A$2:$A$170,0))</f>
        <v>Cement subfloor, 85 mm</v>
      </c>
      <c r="E14">
        <f>INDEX('[1]Component wise inventories'!I$2:I$170,MATCH($A14,'[1]Component wise inventories'!$A$2:$A$170,0))</f>
        <v>1850</v>
      </c>
      <c r="F14">
        <f>E14</f>
        <v>1850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0.125</v>
      </c>
      <c r="I14">
        <f t="shared" ref="I14:I19" si="0">B14*F14*H14*B$1/C14/B$1</f>
        <v>0.38541666666666669</v>
      </c>
      <c r="J14">
        <f>F14*B14*B$13*B$1/C14/1000</f>
        <v>27.583500000000001</v>
      </c>
    </row>
    <row r="15" spans="1:10" x14ac:dyDescent="0.25">
      <c r="A15" t="s">
        <v>24</v>
      </c>
      <c r="B15">
        <v>0.22</v>
      </c>
      <c r="C15">
        <f>INDEX('[1]Component wise inventories'!B$2:B$170,MATCH($A15,'[1]Component wise inventories'!$A$2:$A$170,0))</f>
        <v>60</v>
      </c>
      <c r="D15" t="str">
        <f>INDEX('[1]Component wise inventories'!H$2:H$170,MATCH($A15,'[1]Component wise inventories'!$A$2:$A$170,0))</f>
        <v>civil engineering concrete (without reinforcement)</v>
      </c>
      <c r="E15">
        <f>INDEX('[1]Component wise inventories'!I$2:I$170,MATCH($A15,'[1]Component wise inventories'!$A$2:$A$170,0))</f>
        <v>2350</v>
      </c>
      <c r="F15">
        <f>E15</f>
        <v>2350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1.4E-2</v>
      </c>
      <c r="I15">
        <f t="shared" si="0"/>
        <v>0.12063333333333334</v>
      </c>
      <c r="J15">
        <f>F15*B15*B$5*B$1/C15/1000</f>
        <v>98.721149999999994</v>
      </c>
    </row>
    <row r="16" spans="1:10" x14ac:dyDescent="0.25">
      <c r="B16">
        <v>0.22</v>
      </c>
      <c r="C16">
        <v>60</v>
      </c>
      <c r="D16" t="s">
        <v>83</v>
      </c>
      <c r="E16">
        <v>80</v>
      </c>
      <c r="F16">
        <v>80</v>
      </c>
      <c r="G16" t="s">
        <v>81</v>
      </c>
      <c r="H16">
        <v>0.68200000000000005</v>
      </c>
      <c r="I16">
        <f t="shared" si="0"/>
        <v>0.20005333333333336</v>
      </c>
      <c r="J16">
        <f>F16*B16*B$5*B$1/C16/1000</f>
        <v>3.3607200000000002</v>
      </c>
    </row>
    <row r="17" spans="1:11" x14ac:dyDescent="0.25">
      <c r="A17" s="35" t="s">
        <v>84</v>
      </c>
      <c r="B17">
        <v>0.18</v>
      </c>
      <c r="C17">
        <f>INDEX('[1]Component wise inventories'!B$2:B$170,MATCH($A17,'[1]Component wise inventories'!$A$2:$A$170,0))</f>
        <v>30</v>
      </c>
      <c r="D17" t="str">
        <f>INDEX('[1]Component wise inventories'!H$2:H$170,MATCH($A17,'[1]Component wise inventories'!$A$2:$A$170,0))</f>
        <v>'polyurethane production, flexible foam, MDI-based' (kilogram, RoW, None)</v>
      </c>
      <c r="E17">
        <f>INDEX('[1]Component wise inventories'!I$2:I$170,MATCH($A17,'[1]Component wise inventories'!$A$2:$A$170,0))</f>
        <v>30</v>
      </c>
      <c r="F17">
        <f>E17</f>
        <v>30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5.32</v>
      </c>
      <c r="I17">
        <f t="shared" si="0"/>
        <v>0.9575999999999999</v>
      </c>
      <c r="J17">
        <f>F17*B17*B$5*B$1/C17/1000</f>
        <v>2.0622599999999998</v>
      </c>
    </row>
    <row r="18" spans="1:11" x14ac:dyDescent="0.25">
      <c r="A18" t="s">
        <v>85</v>
      </c>
      <c r="B18">
        <v>1.4999999999999999E-2</v>
      </c>
      <c r="C18">
        <f>INDEX('[1]Component wise inventories'!B$2:B$170,MATCH($A18,'[1]Component wise inventories'!$A$2:$A$170,0))</f>
        <v>30</v>
      </c>
      <c r="D18" t="str">
        <f>INDEX('[1]Component wise inventories'!H$2:H$170,MATCH($A18,'[1]Component wise inventories'!$A$2:$A$170,0))</f>
        <v>Solid wood spruce / fir / larch, air dried, planed</v>
      </c>
      <c r="E18">
        <f>INDEX('[1]Component wise inventories'!I$2:I$170,MATCH($A18,'[1]Component wise inventories'!$A$2:$A$170,0))</f>
        <v>485</v>
      </c>
      <c r="F18">
        <f>E18</f>
        <v>485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0.125</v>
      </c>
      <c r="I18">
        <f t="shared" si="0"/>
        <v>3.0312499999999999E-2</v>
      </c>
      <c r="J18">
        <f>F18*B18*B$5*B$1/C18/1000</f>
        <v>2.7783224999999998</v>
      </c>
      <c r="K18" s="31" t="s">
        <v>86</v>
      </c>
    </row>
    <row r="19" spans="1:11" x14ac:dyDescent="0.25">
      <c r="A19" t="s">
        <v>87</v>
      </c>
      <c r="B19">
        <v>2.0000000000000001E-4</v>
      </c>
      <c r="C19">
        <f>INDEX('[1]Component wise inventories'!B$2:B$170,MATCH($A19,'[1]Component wise inventories'!$A$2:$A$170,0))</f>
        <v>30</v>
      </c>
      <c r="D19" t="str">
        <f>INDEX('[1]Component wise inventories'!H$2:H$170,MATCH($A19,'[1]Component wise inventories'!$A$2:$A$170,0))</f>
        <v>Polyethylene fleece (PE)</v>
      </c>
      <c r="E19">
        <v>80</v>
      </c>
      <c r="F19">
        <f>E19</f>
        <v>80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3.0895000000000001</v>
      </c>
      <c r="I19">
        <f t="shared" si="0"/>
        <v>1.6477333333333336E-3</v>
      </c>
      <c r="J19">
        <f>F19*B19*B$5*B$1/C19/1000</f>
        <v>6.1103999999999993E-3</v>
      </c>
    </row>
    <row r="20" spans="1:11" x14ac:dyDescent="0.25">
      <c r="I20" s="19">
        <f>SUM(I14:I19)</f>
        <v>1.6956635666666666</v>
      </c>
      <c r="J20" s="34"/>
    </row>
    <row r="22" spans="1:11" x14ac:dyDescent="0.25">
      <c r="A22" t="s">
        <v>79</v>
      </c>
      <c r="B22" s="33" t="s">
        <v>27</v>
      </c>
    </row>
    <row r="23" spans="1:11" x14ac:dyDescent="0.25">
      <c r="A23" t="s">
        <v>13</v>
      </c>
      <c r="B23">
        <v>396.9</v>
      </c>
    </row>
    <row r="24" spans="1:11" x14ac:dyDescent="0.25">
      <c r="A24" t="s">
        <v>88</v>
      </c>
      <c r="B24">
        <v>0.16500000000000001</v>
      </c>
      <c r="C24">
        <f>INDEX('[1]Component wise inventories'!B$2:B$170,MATCH($A24,'[1]Component wise inventories'!$A$2:$A$170,0))</f>
        <v>60</v>
      </c>
      <c r="D24" t="str">
        <f>INDEX('[1]Component wise inventories'!H$2:H$170,MATCH($A24,'[1]Component wise inventories'!$A$2:$A$170,0))</f>
        <v>3-layer solid wood panel, PVAc bonded</v>
      </c>
      <c r="E24">
        <f>INDEX('[1]Component wise inventories'!I$2:I$170,MATCH($A24,'[1]Component wise inventories'!$A$2:$A$170,0))</f>
        <v>470</v>
      </c>
      <c r="F24">
        <f>E24</f>
        <v>470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0.52300000000000002</v>
      </c>
      <c r="I24">
        <f>B24*F24*H24*B$1/C24/B$1</f>
        <v>0.67597750000000012</v>
      </c>
      <c r="J24">
        <f>F24*B24*B$23*B$1/C24/1000</f>
        <v>30.779594999999997</v>
      </c>
    </row>
    <row r="25" spans="1:11" x14ac:dyDescent="0.25">
      <c r="A25" t="s">
        <v>14</v>
      </c>
      <c r="B25">
        <v>0.05</v>
      </c>
      <c r="C25">
        <f>INDEX('[1]Component wise inventories'!B$2:B$170,MATCH($A25,'[1]Component wise inventories'!$A$2:$A$170,0))</f>
        <v>30</v>
      </c>
      <c r="D25" t="str">
        <f>INDEX('[1]Component wise inventories'!H$2:H$170,MATCH($A25,'[1]Component wise inventories'!$A$2:$A$170,0))</f>
        <v>Cement subfloor, 85 mm</v>
      </c>
      <c r="E25">
        <f>INDEX('[1]Component wise inventories'!I$2:I$170,MATCH($A25,'[1]Component wise inventories'!$A$2:$A$170,0))</f>
        <v>1850</v>
      </c>
      <c r="F25">
        <f t="shared" ref="F25:F30" si="1">E25</f>
        <v>1850</v>
      </c>
      <c r="G25" t="str">
        <f>INDEX('[1]Component wise inventories'!J$2:J$170,MATCH($A25,'[1]Component wise inventories'!$A$2:$A$170,0))</f>
        <v xml:space="preserve">kg </v>
      </c>
      <c r="H25">
        <f>INDEX('[1]Component wise inventories'!K$2:K$170,MATCH($A25,'[1]Component wise inventories'!$A$2:$A$170,0))</f>
        <v>0.125</v>
      </c>
      <c r="I25">
        <f t="shared" ref="I25:I30" si="2">B25*F25*H25*B$1/C25/B$1</f>
        <v>0.38541666666666669</v>
      </c>
      <c r="J25">
        <f t="shared" ref="J25:J30" si="3">F25*B25*B$23*B$1/C25/1000</f>
        <v>73.426500000000004</v>
      </c>
    </row>
    <row r="26" spans="1:11" x14ac:dyDescent="0.25">
      <c r="A26" t="s">
        <v>25</v>
      </c>
      <c r="B26">
        <v>0.03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Expanded polystyrene (EPS)</v>
      </c>
      <c r="E26">
        <f>INDEX('[1]Component wise inventories'!I$2:I$170,MATCH($A26,'[1]Component wise inventories'!$A$2:$A$170,0))</f>
        <v>30</v>
      </c>
      <c r="F26">
        <v>30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7.64</v>
      </c>
      <c r="I26">
        <f t="shared" si="2"/>
        <v>0.22919999999999999</v>
      </c>
      <c r="J26">
        <f t="shared" si="3"/>
        <v>0.71441999999999983</v>
      </c>
    </row>
    <row r="27" spans="1:11" x14ac:dyDescent="0.25">
      <c r="A27" t="s">
        <v>85</v>
      </c>
      <c r="B27">
        <v>1.4999999999999999E-2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 t="shared" si="1"/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 t="shared" si="2"/>
        <v>3.0312499999999999E-2</v>
      </c>
      <c r="J27">
        <f t="shared" si="3"/>
        <v>5.7748949999999999</v>
      </c>
    </row>
    <row r="28" spans="1:11" x14ac:dyDescent="0.25">
      <c r="A28" t="s">
        <v>89</v>
      </c>
      <c r="B28">
        <v>0.06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Glued laminated timber, UF bonded, dry area</v>
      </c>
      <c r="E28">
        <f>INDEX('[1]Component wise inventories'!I$2:I$170,MATCH($A28,'[1]Component wise inventories'!$A$2:$A$170,0))</f>
        <v>470</v>
      </c>
      <c r="F28">
        <f t="shared" si="1"/>
        <v>470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0.44600000000000001</v>
      </c>
      <c r="I28">
        <f>B28*F28*H28*B$1/C28/B$1*0.08</f>
        <v>3.3539199999999998E-2</v>
      </c>
      <c r="J28">
        <f>F28*B28*B$23*B$1/C28/1000*0.08</f>
        <v>1.7908127999999999</v>
      </c>
      <c r="K28" t="s">
        <v>90</v>
      </c>
    </row>
    <row r="29" spans="1:11" x14ac:dyDescent="0.25">
      <c r="B29">
        <v>0.06</v>
      </c>
      <c r="C29">
        <v>30</v>
      </c>
      <c r="D29" t="s">
        <v>91</v>
      </c>
      <c r="E29">
        <v>2000</v>
      </c>
      <c r="F29">
        <f t="shared" si="1"/>
        <v>2000</v>
      </c>
      <c r="G29" t="s">
        <v>81</v>
      </c>
      <c r="H29">
        <v>1.4E-2</v>
      </c>
      <c r="I29">
        <f>B29*F29*H29*B$1/C29/B$1*0.92</f>
        <v>5.1520000000000003E-2</v>
      </c>
      <c r="J29">
        <f>F29*B29*B$23*B$1/C29/1000*0.92</f>
        <v>87.63552</v>
      </c>
      <c r="K29" t="s">
        <v>92</v>
      </c>
    </row>
    <row r="30" spans="1:11" x14ac:dyDescent="0.25">
      <c r="A30" t="s">
        <v>87</v>
      </c>
      <c r="B30">
        <v>2.0000000000000001E-4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Polyethylene fleece (PE)</v>
      </c>
      <c r="E30">
        <f>INDEX('[1]Component wise inventories'!I$2:I$170,MATCH($A30,'[1]Component wise inventories'!$A$2:$A$170,0))</f>
        <v>920</v>
      </c>
      <c r="F30">
        <f t="shared" si="1"/>
        <v>920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3.0895000000000001</v>
      </c>
      <c r="I30">
        <f t="shared" si="2"/>
        <v>1.8948933333333331E-2</v>
      </c>
      <c r="J30">
        <f t="shared" si="3"/>
        <v>0.14605919999999997</v>
      </c>
    </row>
    <row r="31" spans="1:11" x14ac:dyDescent="0.25">
      <c r="I31" s="19">
        <f>SUM(I24:I30)</f>
        <v>1.4249148000000003</v>
      </c>
      <c r="J31" s="34"/>
    </row>
    <row r="33" spans="1:11" x14ac:dyDescent="0.25">
      <c r="A33" t="s">
        <v>79</v>
      </c>
      <c r="B33" s="33" t="s">
        <v>39</v>
      </c>
    </row>
    <row r="34" spans="1:11" x14ac:dyDescent="0.25">
      <c r="A34" t="s">
        <v>13</v>
      </c>
      <c r="B34">
        <v>372</v>
      </c>
    </row>
    <row r="35" spans="1:11" x14ac:dyDescent="0.25">
      <c r="A35" t="s">
        <v>93</v>
      </c>
      <c r="B35">
        <v>3.5000000000000003E-2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3-layer solid wood panel, PVAc bonded</v>
      </c>
      <c r="E35">
        <f>INDEX('[1]Component wise inventories'!I$2:I$170,MATCH($A35,'[1]Component wise inventories'!$A$2:$A$170,0))</f>
        <v>470</v>
      </c>
      <c r="F35">
        <f>E35</f>
        <v>470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0.52300000000000002</v>
      </c>
      <c r="I35">
        <f>B35*F35*H35*B$1/C35/B$1</f>
        <v>0.14338916666666671</v>
      </c>
      <c r="J35">
        <f>F35*B35*B$34*B$1/C35/1000</f>
        <v>6.1194000000000024</v>
      </c>
    </row>
    <row r="36" spans="1:11" x14ac:dyDescent="0.25">
      <c r="A36" t="s">
        <v>94</v>
      </c>
      <c r="B36">
        <v>2.1999999999999999E-2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Medium density fibreboard (MDF), UF bonded</v>
      </c>
      <c r="E36">
        <f>INDEX('[1]Component wise inventories'!I$2:I$170,MATCH($A36,'[1]Component wise inventories'!$A$2:$A$170,0))</f>
        <v>685</v>
      </c>
      <c r="F36">
        <f t="shared" ref="F36:F41" si="4">E36</f>
        <v>685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1.04</v>
      </c>
      <c r="I36">
        <f>B36*F36*H36*B$1/C36/B$1</f>
        <v>0.52242666666666659</v>
      </c>
      <c r="J36">
        <f>F36*B36*B$34*B$1/C36/1000</f>
        <v>11.212079999999998</v>
      </c>
    </row>
    <row r="37" spans="1:11" x14ac:dyDescent="0.25">
      <c r="A37" t="s">
        <v>44</v>
      </c>
      <c r="B37">
        <v>0.01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gypsum-lime plaster</v>
      </c>
      <c r="E37">
        <f>INDEX('[1]Component wise inventories'!I$2:I$170,MATCH($A37,'[1]Component wise inventories'!$A$2:$A$170,0))</f>
        <v>925</v>
      </c>
      <c r="F37">
        <f t="shared" si="4"/>
        <v>925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0.155</v>
      </c>
      <c r="I37">
        <f>B37*F37*H37*B$1/C37/B$1</f>
        <v>4.779166666666667E-2</v>
      </c>
      <c r="J37">
        <f>F37*B37*B$34*B$1/C37/1000</f>
        <v>6.8819999999999997</v>
      </c>
    </row>
    <row r="38" spans="1:11" x14ac:dyDescent="0.25">
      <c r="A38" t="s">
        <v>96</v>
      </c>
      <c r="B38">
        <v>0.26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Glued laminated timber, UF bonded, dry area</v>
      </c>
      <c r="E38">
        <f>INDEX('[1]Component wise inventories'!I$2:I$170,MATCH($A38,'[1]Component wise inventories'!$A$2:$A$170,0))</f>
        <v>470</v>
      </c>
      <c r="F38">
        <f t="shared" si="4"/>
        <v>470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0.44600000000000001</v>
      </c>
      <c r="I38">
        <f>B38*F38*H38*B$1/C38/B$1*K38</f>
        <v>0.3633413333333334</v>
      </c>
      <c r="J38">
        <f>F38*B38*B$34*B$1/C38/1000*K38</f>
        <v>18.183360000000004</v>
      </c>
      <c r="K38" s="36">
        <v>0.2</v>
      </c>
    </row>
    <row r="39" spans="1:11" x14ac:dyDescent="0.25">
      <c r="B39">
        <v>0.26</v>
      </c>
      <c r="C39">
        <v>30</v>
      </c>
      <c r="D39" t="s">
        <v>97</v>
      </c>
      <c r="E39">
        <v>60</v>
      </c>
      <c r="F39">
        <v>60</v>
      </c>
      <c r="G39" t="s">
        <v>81</v>
      </c>
      <c r="H39">
        <v>1.1299999999999999</v>
      </c>
      <c r="I39">
        <f>B39*F39*H39*B$1/C39/B$1*K39</f>
        <v>0.47008000000000005</v>
      </c>
      <c r="J39">
        <f>F39*B39*B$34*B$1/C39/1000*K39</f>
        <v>9.2851200000000009</v>
      </c>
      <c r="K39" s="36">
        <v>0.8</v>
      </c>
    </row>
    <row r="40" spans="1:11" x14ac:dyDescent="0.25">
      <c r="A40" t="s">
        <v>98</v>
      </c>
      <c r="B40">
        <v>0.02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Solid wood spruce / fir / larch, air dried, planed</v>
      </c>
      <c r="E40">
        <f>INDEX('[1]Component wise inventories'!I$2:I$170,MATCH($A40,'[1]Component wise inventories'!$A$2:$A$170,0))</f>
        <v>485</v>
      </c>
      <c r="F40">
        <f t="shared" si="4"/>
        <v>485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0.125</v>
      </c>
      <c r="I40">
        <f>B40*F40*H40*B$1/C40/B$1</f>
        <v>4.041666666666667E-2</v>
      </c>
      <c r="J40">
        <f>F40*B40*B$34*B$1/C40/1000*K40</f>
        <v>7.216800000000001</v>
      </c>
      <c r="K40" s="36">
        <v>1</v>
      </c>
    </row>
    <row r="41" spans="1:11" x14ac:dyDescent="0.25">
      <c r="A41" t="s">
        <v>99</v>
      </c>
      <c r="B41">
        <v>0.08</v>
      </c>
      <c r="C41">
        <v>30</v>
      </c>
      <c r="D41" t="str">
        <f>INDEX('[1]Component wise inventories'!H$2:H$170,MATCH($A41,'[1]Component wise inventories'!$A$2:$A$170,0))</f>
        <v>Glued laminated timber, UF bonded, dry area</v>
      </c>
      <c r="E41">
        <f>INDEX('[1]Component wise inventories'!I$2:I$170,MATCH($A41,'[1]Component wise inventories'!$A$2:$A$170,0))</f>
        <v>470</v>
      </c>
      <c r="F41">
        <f t="shared" si="4"/>
        <v>470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0.44600000000000001</v>
      </c>
      <c r="I41">
        <f>B41*F41*H41*B$1/C41/B$1*K41</f>
        <v>5.5898666666666666E-2</v>
      </c>
      <c r="J41">
        <f>F41*B41*B$34*B$1/C41/1000*K41</f>
        <v>2.7974400000000004</v>
      </c>
      <c r="K41" s="36">
        <v>0.1</v>
      </c>
    </row>
    <row r="42" spans="1:11" x14ac:dyDescent="0.25">
      <c r="B42">
        <v>0.08</v>
      </c>
      <c r="C42">
        <v>30</v>
      </c>
      <c r="D42" t="s">
        <v>97</v>
      </c>
      <c r="E42">
        <v>60</v>
      </c>
      <c r="F42">
        <v>60</v>
      </c>
      <c r="G42" t="s">
        <v>81</v>
      </c>
      <c r="H42">
        <v>1.1299999999999999</v>
      </c>
      <c r="I42">
        <f>B42*F42*H42*B$1/C42/B$1*K42</f>
        <v>0.16271999999999998</v>
      </c>
      <c r="J42">
        <f>F42*B42*B$34*B$1/C42/1000*K42</f>
        <v>3.2140799999999996</v>
      </c>
      <c r="K42" s="36">
        <v>0.9</v>
      </c>
    </row>
    <row r="43" spans="1:11" x14ac:dyDescent="0.25">
      <c r="I43" s="19">
        <f>SUM(I35:I41)</f>
        <v>1.6433441666666668</v>
      </c>
      <c r="J43" s="34"/>
    </row>
    <row r="45" spans="1:11" x14ac:dyDescent="0.25">
      <c r="A45" t="s">
        <v>79</v>
      </c>
      <c r="B45" s="33" t="s">
        <v>41</v>
      </c>
    </row>
    <row r="46" spans="1:11" x14ac:dyDescent="0.25">
      <c r="A46" t="s">
        <v>13</v>
      </c>
      <c r="B46">
        <v>260</v>
      </c>
    </row>
    <row r="47" spans="1:11" x14ac:dyDescent="0.25">
      <c r="A47" t="s">
        <v>100</v>
      </c>
      <c r="B47">
        <v>3.0000000000000001E-3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hot bitumen</v>
      </c>
      <c r="E47">
        <f>INDEX('[1]Component wise inventories'!I$2:I$170,MATCH($A47,'[1]Component wise inventories'!$A$2:$A$170,0))</f>
        <v>1000</v>
      </c>
      <c r="F47">
        <f>E47</f>
        <v>1000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3.06</v>
      </c>
      <c r="I47">
        <f t="shared" ref="I47:I52" si="5">B47*F47*H47*B$1/C47/B$1</f>
        <v>0.30599999999999999</v>
      </c>
      <c r="J47">
        <f t="shared" ref="J47:J52" si="6">F47*B47*B$46*B$1/C47/1000</f>
        <v>1.56</v>
      </c>
    </row>
    <row r="48" spans="1:11" x14ac:dyDescent="0.25">
      <c r="A48" t="s">
        <v>40</v>
      </c>
      <c r="B48">
        <v>0.25</v>
      </c>
      <c r="C48">
        <f>INDEX('[1]Component wise inventories'!B$2:B$170,MATCH($A48,'[1]Component wise inventories'!$A$2:$A$170,0))</f>
        <v>60</v>
      </c>
      <c r="D48" t="str">
        <f>INDEX('[1]Component wise inventories'!H$2:H$170,MATCH($A48,'[1]Component wise inventories'!$A$2:$A$170,0))</f>
        <v>civil engineering concrete (without reinforcement)</v>
      </c>
      <c r="E48">
        <f>INDEX('[1]Component wise inventories'!I$2:I$170,MATCH($A48,'[1]Component wise inventories'!$A$2:$A$170,0))</f>
        <v>2350</v>
      </c>
      <c r="F48">
        <f>E48</f>
        <v>2350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1.4E-2</v>
      </c>
      <c r="I48">
        <f t="shared" si="5"/>
        <v>0.13708333333333333</v>
      </c>
      <c r="J48">
        <f t="shared" si="6"/>
        <v>152.75</v>
      </c>
    </row>
    <row r="49" spans="1:10" x14ac:dyDescent="0.25">
      <c r="B49">
        <v>0.25</v>
      </c>
      <c r="C49">
        <v>60</v>
      </c>
      <c r="D49" t="s">
        <v>83</v>
      </c>
      <c r="E49">
        <v>60</v>
      </c>
      <c r="F49">
        <v>60</v>
      </c>
      <c r="G49" t="s">
        <v>81</v>
      </c>
      <c r="H49" s="37">
        <v>0.68200000000000005</v>
      </c>
      <c r="I49">
        <f t="shared" si="5"/>
        <v>0.17050000000000001</v>
      </c>
      <c r="J49">
        <f t="shared" si="6"/>
        <v>3.9</v>
      </c>
    </row>
    <row r="50" spans="1:10" x14ac:dyDescent="0.25">
      <c r="A50" t="s">
        <v>101</v>
      </c>
      <c r="B50">
        <v>7.0000000000000007E-2</v>
      </c>
      <c r="C50">
        <f>INDEX('[1]Component wise inventories'!B$2:B$170,MATCH($A50,'[1]Component wise inventories'!$A$2:$A$170,0))</f>
        <v>30</v>
      </c>
      <c r="D50" t="str">
        <f>INDEX('[1]Component wise inventories'!H$2:H$170,MATCH($A50,'[1]Component wise inventories'!$A$2:$A$170,0))</f>
        <v>lean concrete (without reinforcement)</v>
      </c>
      <c r="E50">
        <f>INDEX('[1]Component wise inventories'!I$2:I$170,MATCH($A50,'[1]Component wise inventories'!$A$2:$A$170,0))</f>
        <v>2150</v>
      </c>
      <c r="F50">
        <f>E50</f>
        <v>2150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5.8999999999999997E-2</v>
      </c>
      <c r="I50">
        <f t="shared" si="5"/>
        <v>0.29598333333333338</v>
      </c>
      <c r="J50">
        <f t="shared" si="6"/>
        <v>78.260000000000019</v>
      </c>
    </row>
    <row r="51" spans="1:10" x14ac:dyDescent="0.25">
      <c r="A51" t="s">
        <v>47</v>
      </c>
      <c r="B51">
        <v>0.24</v>
      </c>
      <c r="C51">
        <f>INDEX('[1]Component wise inventories'!B$2:B$170,MATCH($A51,'[1]Component wise inventories'!$A$2:$A$170,0))</f>
        <v>30</v>
      </c>
      <c r="D51" t="str">
        <f>INDEX('[1]Component wise inventories'!H$2:H$170,MATCH($A51,'[1]Component wise inventories'!$A$2:$A$170,0))</f>
        <v>Polystyrene extruded (XPS)</v>
      </c>
      <c r="E51">
        <f>INDEX('[1]Component wise inventories'!I$2:I$170,MATCH($A51,'[1]Component wise inventories'!$A$2:$A$170,0))</f>
        <v>30</v>
      </c>
      <c r="F51">
        <f>E51</f>
        <v>30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14.5</v>
      </c>
      <c r="I51">
        <f t="shared" si="5"/>
        <v>3.4799999999999995</v>
      </c>
      <c r="J51">
        <f t="shared" si="6"/>
        <v>3.7439999999999993</v>
      </c>
    </row>
    <row r="52" spans="1:10" x14ac:dyDescent="0.25">
      <c r="A52" t="s">
        <v>102</v>
      </c>
      <c r="B52">
        <v>1E-3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Polyethylene fleece (PE)</v>
      </c>
      <c r="E52">
        <f>INDEX('[1]Component wise inventories'!I$2:I$170,MATCH($A52,'[1]Component wise inventories'!$A$2:$A$170,0))</f>
        <v>920</v>
      </c>
      <c r="F52">
        <f>E52</f>
        <v>920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3.0895000000000001</v>
      </c>
      <c r="I52">
        <f t="shared" si="5"/>
        <v>9.4744666666666671E-2</v>
      </c>
      <c r="J52">
        <f t="shared" si="6"/>
        <v>0.47840000000000005</v>
      </c>
    </row>
    <row r="53" spans="1:10" x14ac:dyDescent="0.25">
      <c r="I53" s="19">
        <f>SUM(I47:I52)</f>
        <v>4.4843113333333324</v>
      </c>
      <c r="J53" s="34"/>
    </row>
    <row r="55" spans="1:10" x14ac:dyDescent="0.25">
      <c r="A55" t="s">
        <v>79</v>
      </c>
      <c r="B55" s="33" t="s">
        <v>48</v>
      </c>
    </row>
    <row r="56" spans="1:10" x14ac:dyDescent="0.25">
      <c r="A56" t="s">
        <v>13</v>
      </c>
      <c r="B56">
        <v>128.69999999999999</v>
      </c>
    </row>
    <row r="57" spans="1:10" x14ac:dyDescent="0.25">
      <c r="A57" t="s">
        <v>40</v>
      </c>
      <c r="B57">
        <v>0.28000000000000003</v>
      </c>
      <c r="C57">
        <f>INDEX('[1]Component wise inventories'!B$2:B$170,MATCH($A57,'[1]Component wise inventories'!$A$2:$A$170,0))</f>
        <v>60</v>
      </c>
      <c r="D57" t="str">
        <f>INDEX('[1]Component wise inventories'!H$2:H$170,MATCH($A57,'[1]Component wise inventories'!$A$2:$A$170,0))</f>
        <v>civil engineering concrete (without reinforcement)</v>
      </c>
      <c r="E57">
        <f>INDEX('[1]Component wise inventories'!I$2:I$170,MATCH($A57,'[1]Component wise inventories'!$A$2:$A$170,0))</f>
        <v>2350</v>
      </c>
      <c r="F57">
        <f>E57</f>
        <v>2350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1.4E-2</v>
      </c>
      <c r="I57">
        <f>B57*F57*H57*B$1/C57/B$1</f>
        <v>0.15353333333333335</v>
      </c>
      <c r="J57">
        <f>F57*B57*B$56*B$1/C57/1000</f>
        <v>84.684600000000003</v>
      </c>
    </row>
    <row r="58" spans="1:10" x14ac:dyDescent="0.25">
      <c r="I58" s="19">
        <f>SUM(I57:I57)</f>
        <v>0.15353333333333335</v>
      </c>
      <c r="J58" s="34"/>
    </row>
    <row r="60" spans="1:10" x14ac:dyDescent="0.25">
      <c r="A60" t="s">
        <v>79</v>
      </c>
      <c r="B60" s="33" t="s">
        <v>49</v>
      </c>
    </row>
    <row r="61" spans="1:10" x14ac:dyDescent="0.25">
      <c r="A61" t="s">
        <v>13</v>
      </c>
      <c r="B61">
        <v>73</v>
      </c>
    </row>
    <row r="62" spans="1:10" x14ac:dyDescent="0.25">
      <c r="A62" t="s">
        <v>103</v>
      </c>
      <c r="B62">
        <v>0.15</v>
      </c>
      <c r="C62">
        <f>INDEX('[1]Component wise inventories'!B$2:B$170,MATCH($A62,'[1]Component wise inventories'!$A$2:$A$170,0))</f>
        <v>60</v>
      </c>
      <c r="D62" t="str">
        <f>INDEX('[1]Component wise inventories'!H$2:H$170,MATCH($A62,'[1]Component wise inventories'!$A$2:$A$170,0))</f>
        <v>sand-lime brick</v>
      </c>
      <c r="E62">
        <f>INDEX('[1]Component wise inventories'!I$2:I$170,MATCH($A62,'[1]Component wise inventories'!$A$2:$A$170,0))</f>
        <v>1400</v>
      </c>
      <c r="F62">
        <f>E62</f>
        <v>1400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0.13800000000000001</v>
      </c>
      <c r="I62">
        <f>B62*F62*H62*B$1/C62/B$1</f>
        <v>0.48300000000000004</v>
      </c>
      <c r="J62">
        <f>F62*B62*B$61*B$1/C62/1000</f>
        <v>15.33</v>
      </c>
    </row>
    <row r="63" spans="1:10" x14ac:dyDescent="0.25">
      <c r="I63" s="19">
        <f>SUM(I62:I62)</f>
        <v>0.48300000000000004</v>
      </c>
      <c r="J63" s="34"/>
    </row>
    <row r="65" spans="1:11" x14ac:dyDescent="0.25">
      <c r="A65" t="s">
        <v>79</v>
      </c>
      <c r="B65" s="33" t="s">
        <v>50</v>
      </c>
    </row>
    <row r="66" spans="1:11" x14ac:dyDescent="0.25">
      <c r="A66" t="s">
        <v>13</v>
      </c>
      <c r="B66">
        <v>339</v>
      </c>
    </row>
    <row r="67" spans="1:11" x14ac:dyDescent="0.25">
      <c r="A67" t="s">
        <v>44</v>
      </c>
      <c r="B67">
        <v>1.4999999999999999E-2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gypsum-lime plaster</v>
      </c>
      <c r="E67">
        <f>INDEX('[1]Component wise inventories'!I$2:I$170,MATCH($A67,'[1]Component wise inventories'!$A$2:$A$170,0))</f>
        <v>925</v>
      </c>
      <c r="F67">
        <f>E67</f>
        <v>925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0.155</v>
      </c>
      <c r="I67">
        <f>B67*F67*H67*B$1/C67/B$1</f>
        <v>7.1687499999999987E-2</v>
      </c>
      <c r="J67">
        <f>F67*B67*B$66*B$1/C67/1000</f>
        <v>9.4072499999999994</v>
      </c>
    </row>
    <row r="68" spans="1:11" x14ac:dyDescent="0.25">
      <c r="A68" t="s">
        <v>104</v>
      </c>
      <c r="B68">
        <v>1.4999999999999999E-2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gypsum-lime plaster</v>
      </c>
      <c r="E68">
        <f>INDEX('[1]Component wise inventories'!I$2:I$170,MATCH($A68,'[1]Component wise inventories'!$A$2:$A$170,0))</f>
        <v>925</v>
      </c>
      <c r="F68">
        <f>E68</f>
        <v>925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0.155</v>
      </c>
      <c r="I68">
        <f>B68*F68*H68*B$1/C68/B$1</f>
        <v>7.1687499999999987E-2</v>
      </c>
      <c r="J68">
        <f>F68*B68*B$66*B$1/C68/1000</f>
        <v>9.4072499999999994</v>
      </c>
    </row>
    <row r="69" spans="1:11" x14ac:dyDescent="0.25">
      <c r="B69">
        <v>0.08</v>
      </c>
      <c r="C69">
        <v>30</v>
      </c>
      <c r="D69" t="s">
        <v>97</v>
      </c>
      <c r="E69">
        <v>60</v>
      </c>
      <c r="F69">
        <v>60</v>
      </c>
      <c r="G69" t="s">
        <v>81</v>
      </c>
      <c r="H69">
        <v>1.1299999999999999</v>
      </c>
      <c r="I69">
        <f>B69*F69*H69*B$1/C69/B$1*0.2</f>
        <v>3.6159999999999991E-2</v>
      </c>
      <c r="J69">
        <f>F69*B69*B$66*B$1/C69/1000</f>
        <v>3.2544</v>
      </c>
    </row>
    <row r="70" spans="1:11" x14ac:dyDescent="0.25">
      <c r="A70" t="s">
        <v>105</v>
      </c>
      <c r="B70">
        <v>0.17499999999999999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Glued laminated timber, UF bonded, dry area</v>
      </c>
      <c r="E70">
        <f>INDEX('[1]Component wise inventories'!I$2:I$170,MATCH($A70,'[1]Component wise inventories'!$A$2:$A$170,0))</f>
        <v>470</v>
      </c>
      <c r="F70">
        <f>E70</f>
        <v>470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0.44600000000000001</v>
      </c>
      <c r="I70">
        <f>B70*F70*H70*B$1/C70/B$1*0.2</f>
        <v>0.24455666666666667</v>
      </c>
      <c r="J70">
        <f>F70*B70*B$66*B$1/C70/1000*K70</f>
        <v>11.153100000000002</v>
      </c>
      <c r="K70" s="36">
        <v>0.2</v>
      </c>
    </row>
    <row r="71" spans="1:11" x14ac:dyDescent="0.25">
      <c r="B71">
        <v>0.08</v>
      </c>
      <c r="C71">
        <v>30</v>
      </c>
      <c r="D71" t="s">
        <v>97</v>
      </c>
      <c r="E71">
        <v>60</v>
      </c>
      <c r="F71">
        <v>60</v>
      </c>
      <c r="G71" t="s">
        <v>81</v>
      </c>
      <c r="H71">
        <v>1.1299999999999999</v>
      </c>
      <c r="I71">
        <f>B71*F71*H71*B$1/C71/B$1*0.2</f>
        <v>3.6159999999999991E-2</v>
      </c>
      <c r="J71">
        <f>F71*B71*B$66*B$1/C71/1000</f>
        <v>3.2544</v>
      </c>
    </row>
    <row r="72" spans="1:11" x14ac:dyDescent="0.25">
      <c r="I72" s="19">
        <f>SUM(I67:I71)</f>
        <v>0.46025166666666661</v>
      </c>
      <c r="J72" s="34"/>
    </row>
    <row r="74" spans="1:11" x14ac:dyDescent="0.25">
      <c r="A74" t="s">
        <v>79</v>
      </c>
      <c r="B74" s="33" t="s">
        <v>106</v>
      </c>
    </row>
    <row r="75" spans="1:11" x14ac:dyDescent="0.25">
      <c r="A75" t="s">
        <v>13</v>
      </c>
      <c r="B75">
        <v>287</v>
      </c>
    </row>
    <row r="76" spans="1:11" x14ac:dyDescent="0.25">
      <c r="A76" t="s">
        <v>93</v>
      </c>
      <c r="B76">
        <v>3.5000000000000003E-2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3-layer solid wood panel, PVAc bonded</v>
      </c>
      <c r="E76">
        <f>INDEX('[1]Component wise inventories'!I$2:I$170,MATCH($A76,'[1]Component wise inventories'!$A$2:$A$170,0))</f>
        <v>470</v>
      </c>
      <c r="F76">
        <f>E76</f>
        <v>470</v>
      </c>
      <c r="G76" t="str">
        <f>INDEX('[1]Component wise inventories'!J$2:J$170,MATCH($A76,'[1]Component wise inventories'!$A$2:$A$170,0))</f>
        <v xml:space="preserve">kg </v>
      </c>
      <c r="H76">
        <f>INDEX('[1]Component wise inventories'!K$2:K$170,MATCH($A76,'[1]Component wise inventories'!$A$2:$A$170,0))</f>
        <v>0.52300000000000002</v>
      </c>
      <c r="I76">
        <f>B76*F76*H76*B$1/C76/B$1</f>
        <v>0.14338916666666671</v>
      </c>
      <c r="J76">
        <f>F76*B76*B$75*B$1/C76/1000</f>
        <v>4.7211500000000006</v>
      </c>
    </row>
    <row r="77" spans="1:11" x14ac:dyDescent="0.25">
      <c r="A77" t="s">
        <v>107</v>
      </c>
      <c r="B77">
        <v>2.5000000000000001E-2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Polypropylene (PP)</v>
      </c>
      <c r="E77">
        <f>INDEX('[1]Component wise inventories'!I$2:I$170,MATCH($A77,'[1]Component wise inventories'!$A$2:$A$170,0))</f>
        <v>910</v>
      </c>
      <c r="F77">
        <v>110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5.43</v>
      </c>
      <c r="I77">
        <f t="shared" ref="I77:I82" si="7">B77*F77*H77*B$1/C77/B$1</f>
        <v>0.49774999999999997</v>
      </c>
      <c r="J77">
        <f t="shared" ref="J77:J83" si="8">F77*B77*B$75*B$1/C77/1000</f>
        <v>1.5785</v>
      </c>
    </row>
    <row r="78" spans="1:11" x14ac:dyDescent="0.25">
      <c r="B78">
        <v>2.5000000000000001E-2</v>
      </c>
      <c r="C78">
        <v>30</v>
      </c>
      <c r="D78" t="s">
        <v>95</v>
      </c>
      <c r="E78">
        <v>685</v>
      </c>
      <c r="F78">
        <v>685</v>
      </c>
      <c r="G78" t="s">
        <v>81</v>
      </c>
      <c r="H78">
        <v>1.04</v>
      </c>
      <c r="I78">
        <f t="shared" si="7"/>
        <v>0.59366666666666679</v>
      </c>
      <c r="J78">
        <f t="shared" si="8"/>
        <v>9.8297500000000007</v>
      </c>
    </row>
    <row r="79" spans="1:11" x14ac:dyDescent="0.25">
      <c r="A79" t="s">
        <v>108</v>
      </c>
      <c r="B79">
        <v>0.26</v>
      </c>
      <c r="C79">
        <f>INDEX('[1]Component wise inventories'!B$2:B$170,MATCH($A79,'[1]Component wise inventories'!$A$2:$A$170,0))</f>
        <v>30</v>
      </c>
      <c r="D79" t="str">
        <f>INDEX('[1]Component wise inventories'!H$2:H$170,MATCH($A79,'[1]Component wise inventories'!$A$2:$A$170,0))</f>
        <v>Glued laminated timber, UF bonded, dry area</v>
      </c>
      <c r="E79">
        <f>INDEX('[1]Component wise inventories'!I$2:I$170,MATCH($A79,'[1]Component wise inventories'!$A$2:$A$170,0))</f>
        <v>470</v>
      </c>
      <c r="F79">
        <f>E79</f>
        <v>470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0.44600000000000001</v>
      </c>
      <c r="I79">
        <f>B79*F79*H79*B$1/C79/B$1*0.2</f>
        <v>0.3633413333333334</v>
      </c>
      <c r="J79">
        <f t="shared" si="8"/>
        <v>70.142800000000008</v>
      </c>
      <c r="K79" s="36">
        <v>0.2</v>
      </c>
    </row>
    <row r="80" spans="1:11" x14ac:dyDescent="0.25">
      <c r="B80">
        <v>0.08</v>
      </c>
      <c r="C80">
        <v>30</v>
      </c>
      <c r="D80" t="s">
        <v>97</v>
      </c>
      <c r="E80">
        <v>60</v>
      </c>
      <c r="F80">
        <v>60</v>
      </c>
      <c r="G80" t="s">
        <v>81</v>
      </c>
      <c r="H80">
        <v>1.1299999999999999</v>
      </c>
      <c r="I80">
        <f>B80*F80*H80*B$1/C80/B$1*K80</f>
        <v>0.16271999999999998</v>
      </c>
      <c r="J80">
        <f t="shared" si="8"/>
        <v>2.7551999999999999</v>
      </c>
      <c r="K80" s="36">
        <v>0.9</v>
      </c>
    </row>
    <row r="81" spans="1:11" x14ac:dyDescent="0.25">
      <c r="A81" t="s">
        <v>109</v>
      </c>
      <c r="B81">
        <v>7.0000000000000007E-2</v>
      </c>
      <c r="C81">
        <f>INDEX('[1]Component wise inventories'!B$2:B$170,MATCH($A81,'[1]Component wise inventories'!$A$2:$A$170,0))</f>
        <v>30</v>
      </c>
      <c r="D81" t="str">
        <f>INDEX('[1]Component wise inventories'!H$2:H$170,MATCH($A81,'[1]Component wise inventories'!$A$2:$A$170,0))</f>
        <v>Glued laminated timber, UF bonded, dry area</v>
      </c>
      <c r="E81">
        <f>INDEX('[1]Component wise inventories'!I$2:I$170,MATCH($A81,'[1]Component wise inventories'!$A$2:$A$170,0))</f>
        <v>470</v>
      </c>
      <c r="F81">
        <f>E81</f>
        <v>470</v>
      </c>
      <c r="G81" t="str">
        <f>INDEX('[1]Component wise inventories'!J$2:J$170,MATCH($A81,'[1]Component wise inventories'!$A$2:$A$170,0))</f>
        <v xml:space="preserve">kg </v>
      </c>
      <c r="H81">
        <f>INDEX('[1]Component wise inventories'!K$2:K$170,MATCH($A81,'[1]Component wise inventories'!$A$2:$A$170,0))</f>
        <v>0.44600000000000001</v>
      </c>
      <c r="I81">
        <f t="shared" si="7"/>
        <v>0.4891133333333334</v>
      </c>
      <c r="J81">
        <f t="shared" si="8"/>
        <v>18.884600000000002</v>
      </c>
      <c r="K81" s="36">
        <v>1</v>
      </c>
    </row>
    <row r="82" spans="1:11" x14ac:dyDescent="0.25">
      <c r="A82" t="s">
        <v>99</v>
      </c>
      <c r="B82">
        <v>0.08</v>
      </c>
      <c r="C82">
        <f>INDEX('[1]Component wise inventories'!B$2:B$170,MATCH($A82,'[1]Component wise inventories'!$A$2:$A$170,0))</f>
        <v>30</v>
      </c>
      <c r="D82" t="str">
        <f>INDEX('[1]Component wise inventories'!H$2:H$170,MATCH($A82,'[1]Component wise inventories'!$A$2:$A$170,0))</f>
        <v>Glued laminated timber, UF bonded, dry area</v>
      </c>
      <c r="E82">
        <f>INDEX('[1]Component wise inventories'!I$2:I$170,MATCH($A82,'[1]Component wise inventories'!$A$2:$A$170,0))</f>
        <v>470</v>
      </c>
      <c r="F82">
        <f>E82</f>
        <v>470</v>
      </c>
      <c r="G82" t="str">
        <f>INDEX('[1]Component wise inventories'!J$2:J$170,MATCH($A82,'[1]Component wise inventories'!$A$2:$A$170,0))</f>
        <v xml:space="preserve">kg </v>
      </c>
      <c r="H82">
        <f>INDEX('[1]Component wise inventories'!K$2:K$170,MATCH($A82,'[1]Component wise inventories'!$A$2:$A$170,0))</f>
        <v>0.44600000000000001</v>
      </c>
      <c r="I82">
        <f t="shared" si="7"/>
        <v>0.55898666666666663</v>
      </c>
      <c r="J82">
        <f t="shared" si="8"/>
        <v>21.5824</v>
      </c>
      <c r="K82" s="36">
        <v>1</v>
      </c>
    </row>
    <row r="83" spans="1:11" x14ac:dyDescent="0.25">
      <c r="B83">
        <v>0.08</v>
      </c>
      <c r="C83">
        <v>30</v>
      </c>
      <c r="D83" t="s">
        <v>97</v>
      </c>
      <c r="E83">
        <v>60</v>
      </c>
      <c r="F83">
        <v>60</v>
      </c>
      <c r="G83" t="s">
        <v>81</v>
      </c>
      <c r="H83">
        <v>1.1299999999999999</v>
      </c>
      <c r="I83">
        <f>B83*F83*H83*B$1/C83/B$1*K83</f>
        <v>0.16271999999999998</v>
      </c>
      <c r="J83">
        <f t="shared" si="8"/>
        <v>2.7551999999999999</v>
      </c>
      <c r="K83" s="36">
        <v>0.9</v>
      </c>
    </row>
    <row r="84" spans="1:11" x14ac:dyDescent="0.25">
      <c r="I84" s="19">
        <f>SUM(I76:I83)</f>
        <v>2.9716871666666673</v>
      </c>
      <c r="J84" s="34"/>
    </row>
    <row r="85" spans="1:11" x14ac:dyDescent="0.25">
      <c r="A85" t="s">
        <v>79</v>
      </c>
      <c r="B85" s="33" t="s">
        <v>124</v>
      </c>
    </row>
    <row r="86" spans="1:11" x14ac:dyDescent="0.25">
      <c r="A86" t="s">
        <v>13</v>
      </c>
      <c r="B86">
        <v>6.36</v>
      </c>
    </row>
    <row r="87" spans="1:11" x14ac:dyDescent="0.25">
      <c r="A87" t="s">
        <v>62</v>
      </c>
      <c r="C87">
        <f>INDEX('[1]Component wise inventories'!B$2:B$194,MATCH($A87,'[1]Component wise inventories'!$A$2:$A$189,0))</f>
        <v>30</v>
      </c>
      <c r="D87" t="str">
        <f>INDEX('[1]Component wise inventories'!H$2:H$194,MATCH($A87,'[1]Component wise inventories'!$A$2:$A$189,0))</f>
        <v>Exterior door, wood, aluminium-clad</v>
      </c>
      <c r="E87" t="str">
        <f>INDEX('[1]Component wise inventories'!I$2:I$194,MATCH($A87,'[1]Component wise inventories'!$A$2:$A$189,0))</f>
        <v xml:space="preserve">- </v>
      </c>
      <c r="F87" t="str">
        <f>E87</f>
        <v xml:space="preserve">- </v>
      </c>
      <c r="G87" t="str">
        <f>INDEX('[1]Component wise inventories'!J$2:J$194,MATCH($A87,'[1]Component wise inventories'!$A$2:$A$189,0))</f>
        <v xml:space="preserve">m2 </v>
      </c>
      <c r="H87">
        <f>INDEX('[1]Component wise inventories'!K$2:K$194,MATCH($A87,'[1]Component wise inventories'!$A$2:$A$189,0))</f>
        <v>77.599999999999994</v>
      </c>
      <c r="I87" s="19">
        <f>H87*B$1/C87/B$1*B86/B98</f>
        <v>4.6949771689497717E-2</v>
      </c>
      <c r="K87" s="36"/>
    </row>
    <row r="90" spans="1:11" x14ac:dyDescent="0.25">
      <c r="A90" t="s">
        <v>79</v>
      </c>
      <c r="B90" s="33" t="s">
        <v>112</v>
      </c>
    </row>
    <row r="91" spans="1:11" x14ac:dyDescent="0.25">
      <c r="A91" t="s">
        <v>64</v>
      </c>
      <c r="B91" s="38">
        <v>158.97999999999999</v>
      </c>
    </row>
    <row r="92" spans="1:11" x14ac:dyDescent="0.25">
      <c r="A92" t="s">
        <v>65</v>
      </c>
      <c r="C92">
        <f>INDEX('[1]Component wise inventories'!B$2:B$194,MATCH($A92,'[1]Component wise inventories'!$A$2:$A$189,0))</f>
        <v>30</v>
      </c>
      <c r="D92" t="str">
        <f>INDEX('[1]Component wise inventories'!H$2:H$194,MATCH($A92,'[1]Component wise inventories'!$A$2:$A$189,0))</f>
        <v>'window frame production, wood-metal, U=1.6 W/m2K' (kilogram, RoW, None)</v>
      </c>
      <c r="E92">
        <f>INDEX('[1]Component wise inventories'!I$2:I$194,MATCH($A92,'[1]Component wise inventories'!$A$2:$A$189,0))</f>
        <v>83.4</v>
      </c>
      <c r="F92">
        <f>E92</f>
        <v>83.4</v>
      </c>
      <c r="G92" t="str">
        <f>INDEX('[1]Component wise inventories'!J$2:J$194,MATCH($A92,'[1]Component wise inventories'!$A$2:$A$189,0))</f>
        <v>kg</v>
      </c>
      <c r="H92">
        <f>INDEX('[1]Component wise inventories'!K$2:K$194,MATCH($A92,'[1]Component wise inventories'!$A$2:$A$189,0))</f>
        <v>0.13719999999999999</v>
      </c>
      <c r="I92">
        <f>F92*H92*B$1/C92/B$1*K92</f>
        <v>7.6283199999999995E-2</v>
      </c>
      <c r="K92" s="36">
        <v>0.2</v>
      </c>
    </row>
    <row r="93" spans="1:11" x14ac:dyDescent="0.25">
      <c r="C93">
        <v>30</v>
      </c>
      <c r="D93" t="s">
        <v>113</v>
      </c>
      <c r="E93" t="s">
        <v>110</v>
      </c>
      <c r="F93" t="s">
        <v>110</v>
      </c>
      <c r="G93" t="s">
        <v>111</v>
      </c>
      <c r="H93" s="22">
        <v>58</v>
      </c>
      <c r="I93">
        <f>H93*B$1/C93/B$1*K93</f>
        <v>1.5466666666666669</v>
      </c>
      <c r="K93" s="36">
        <v>0.8</v>
      </c>
    </row>
    <row r="94" spans="1:11" x14ac:dyDescent="0.25">
      <c r="B94" s="33"/>
      <c r="I94" s="19">
        <f>SUM(I92:I93)</f>
        <v>1.6229498666666669</v>
      </c>
    </row>
    <row r="96" spans="1:11" x14ac:dyDescent="0.25">
      <c r="A96" t="s">
        <v>79</v>
      </c>
      <c r="B96" s="33" t="s">
        <v>66</v>
      </c>
    </row>
    <row r="97" spans="1:11" x14ac:dyDescent="0.25">
      <c r="A97" t="s">
        <v>67</v>
      </c>
      <c r="B97">
        <v>2</v>
      </c>
    </row>
    <row r="98" spans="1:11" x14ac:dyDescent="0.25">
      <c r="A98" t="s">
        <v>68</v>
      </c>
      <c r="B98">
        <v>350.4</v>
      </c>
    </row>
    <row r="99" spans="1:11" x14ac:dyDescent="0.25">
      <c r="A99" t="s">
        <v>69</v>
      </c>
      <c r="D99" t="str">
        <f>INDEX('[1]Component wise inventories'!H$2:H$194,MATCH($A99,'[1]Component wise inventories'!$A$2:$A$189,0))</f>
        <v>'market for electricity, low voltage'</v>
      </c>
      <c r="E99">
        <f>INDEX('[1]Component wise inventories'!I$2:I$194,MATCH($A99,'[1]Component wise inventories'!$A$2:$A$189,0))</f>
        <v>0</v>
      </c>
      <c r="F99">
        <f>E99</f>
        <v>0</v>
      </c>
      <c r="G99" t="str">
        <f>INDEX('[1]Component wise inventories'!J$2:J$194,MATCH($A99,'[1]Component wise inventories'!$A$2:$A$189,0))</f>
        <v>kWh</v>
      </c>
      <c r="H99">
        <f>INDEX('[1]Component wise inventories'!K$2:K$194,MATCH($A99,'[1]Component wise inventories'!$A$2:$A$189,0))</f>
        <v>4.4990000000000002E-2</v>
      </c>
      <c r="I99" s="19">
        <f>H99*B97*3500/B98</f>
        <v>0.89877283105022843</v>
      </c>
    </row>
    <row r="100" spans="1:11" x14ac:dyDescent="0.25">
      <c r="I100" t="s">
        <v>114</v>
      </c>
    </row>
    <row r="102" spans="1:11" x14ac:dyDescent="0.25">
      <c r="A102" t="s">
        <v>79</v>
      </c>
      <c r="B102" s="33" t="s">
        <v>70</v>
      </c>
    </row>
    <row r="103" spans="1:11" x14ac:dyDescent="0.25">
      <c r="A103" t="s">
        <v>71</v>
      </c>
      <c r="B103">
        <v>75</v>
      </c>
    </row>
    <row r="104" spans="1:11" x14ac:dyDescent="0.25">
      <c r="A104" t="s">
        <v>72</v>
      </c>
      <c r="B104" s="39" t="s">
        <v>115</v>
      </c>
    </row>
    <row r="105" spans="1:11" x14ac:dyDescent="0.25">
      <c r="A105" t="s">
        <v>74</v>
      </c>
      <c r="B105" t="s">
        <v>116</v>
      </c>
      <c r="D105" t="str">
        <f>INDEX('[1]Component wise inventories'!H$2:H$205,MATCH($B105,'[1]Component wise inventories'!$A$2:$A$205,0))</f>
        <v>heat production, wood chips from industry, at furnace 300kW, state-of-the-art 2014' (megajoule, CH, None)</v>
      </c>
      <c r="E105">
        <f>INDEX('[1]Component wise inventories'!I$2:I$205,MATCH($B105,'[1]Component wise inventories'!$A$2:$A$205,0))</f>
        <v>0</v>
      </c>
      <c r="F105">
        <f>E105</f>
        <v>0</v>
      </c>
      <c r="G105">
        <f>INDEX('[1]Component wise inventories'!J$2:J$205,MATCH($B105,'[1]Component wise inventories'!$A$2:$A$205,0))</f>
        <v>0</v>
      </c>
      <c r="H105">
        <f>INDEX('[1]Component wise inventories'!K$2:K$205,MATCH($B105,'[1]Component wise inventories'!$A$2:$A$205,0))</f>
        <v>7.1700000000000002E-3</v>
      </c>
      <c r="I105" s="19">
        <f>H105*B103</f>
        <v>0.53775000000000006</v>
      </c>
    </row>
    <row r="108" spans="1:11" x14ac:dyDescent="0.25">
      <c r="A108" t="s">
        <v>79</v>
      </c>
      <c r="B108" s="33" t="s">
        <v>76</v>
      </c>
      <c r="J108">
        <f>SUM(J6:J106)*50*2</f>
        <v>104996.78649</v>
      </c>
      <c r="K108" t="s">
        <v>117</v>
      </c>
    </row>
    <row r="109" spans="1:11" x14ac:dyDescent="0.25">
      <c r="B109" t="s">
        <v>77</v>
      </c>
      <c r="D109" t="str">
        <f>INDEX('[1]Component wise inventories'!H$2:H$205,MATCH($B109,'[1]Component wise inventories'!$A$2:$A$205,0))</f>
        <v>'market for transport, freight, lorry 28 metric ton, fatty acid methyl ester 100%' (ton kilometer, CH, None)</v>
      </c>
      <c r="E109">
        <f>INDEX('[1]Component wise inventories'!I$2:I$205,MATCH($B109,'[1]Component wise inventories'!$A$2:$A$205,0))</f>
        <v>0</v>
      </c>
      <c r="F109">
        <f>E109</f>
        <v>0</v>
      </c>
      <c r="G109">
        <f>INDEX('[1]Component wise inventories'!J$2:J$205,MATCH($B109,'[1]Component wise inventories'!$A$2:$A$205,0))</f>
        <v>0</v>
      </c>
      <c r="H109">
        <f>INDEX('[1]Component wise inventories'!K$2:K$205,MATCH($B109,'[1]Component wise inventories'!$A$2:$A$205,0))</f>
        <v>0.11509999999999999</v>
      </c>
      <c r="I109" s="24">
        <f>J108*H109/B$1/B98</f>
        <v>0.57482544354066778</v>
      </c>
    </row>
    <row r="111" spans="1:11" s="11" customFormat="1" x14ac:dyDescent="0.25">
      <c r="A111" s="11" t="s">
        <v>11</v>
      </c>
      <c r="B111" s="11" t="s">
        <v>265</v>
      </c>
    </row>
    <row r="112" spans="1:11" s="11" customFormat="1" x14ac:dyDescent="0.25">
      <c r="A112" s="11" t="s">
        <v>290</v>
      </c>
      <c r="B112" s="11">
        <v>167.97</v>
      </c>
    </row>
    <row r="113" spans="1:10" s="11" customFormat="1" x14ac:dyDescent="0.25">
      <c r="A113" s="11" t="s">
        <v>270</v>
      </c>
      <c r="B113" s="5" t="s">
        <v>276</v>
      </c>
      <c r="D113" t="str">
        <f>INDEX('[1]Component wise inventories'!H$2:H$221,MATCH($B113,'[1]Component wise inventories'!$A$2:$A$221,0))</f>
        <v>market for heat, district or industrial, other than natural gas' (megajoule, CH, None)</v>
      </c>
      <c r="E113">
        <f>INDEX('[1]Component wise inventories'!I$2:I$221,MATCH($B113,'[1]Component wise inventories'!$A$2:$A$221,0))</f>
        <v>0</v>
      </c>
      <c r="F113">
        <f>E113</f>
        <v>0</v>
      </c>
      <c r="G113">
        <f>INDEX('[1]Component wise inventories'!J$2:J$221,MATCH($B113,'[1]Component wise inventories'!$A$2:$A$221,0))</f>
        <v>0</v>
      </c>
      <c r="H113">
        <f>INDEX('[1]Component wise inventories'!K$2:K$221,MATCH($B113,'[1]Component wise inventories'!$A$2:$A$221,0))</f>
        <v>2.7000000000000001E-3</v>
      </c>
      <c r="I113" s="19">
        <f>H113*B112</f>
        <v>0.45351900000000001</v>
      </c>
    </row>
    <row r="114" spans="1:10" x14ac:dyDescent="0.25">
      <c r="A114" s="5" t="s">
        <v>271</v>
      </c>
      <c r="B114" s="5" t="s">
        <v>116</v>
      </c>
      <c r="C114" s="5"/>
      <c r="D114" s="5"/>
      <c r="E114" s="5"/>
      <c r="F114" s="5"/>
      <c r="G114" s="5"/>
      <c r="H114" s="5"/>
      <c r="I114" s="5"/>
      <c r="J114" s="5"/>
    </row>
    <row r="115" spans="1:10" x14ac:dyDescent="0.25">
      <c r="A115" s="5" t="s">
        <v>274</v>
      </c>
      <c r="B115" s="25" t="s">
        <v>273</v>
      </c>
      <c r="C115" s="5"/>
      <c r="D115" s="5"/>
      <c r="E115" s="5"/>
      <c r="F115" s="5"/>
      <c r="G115" s="5"/>
      <c r="H115" s="5"/>
      <c r="I115" s="5"/>
      <c r="J115" s="5"/>
    </row>
    <row r="116" spans="1:10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25">
      <c r="A117" s="11" t="s">
        <v>11</v>
      </c>
      <c r="B117" s="56" t="s">
        <v>293</v>
      </c>
      <c r="C117" s="5"/>
      <c r="D117" s="5"/>
      <c r="E117" s="5"/>
      <c r="F117" s="5"/>
      <c r="G117" s="5"/>
      <c r="H117" s="5"/>
      <c r="I117" s="5"/>
      <c r="J117" s="5"/>
    </row>
    <row r="118" spans="1:10" x14ac:dyDescent="0.25">
      <c r="A118" s="11" t="s">
        <v>290</v>
      </c>
      <c r="B118" s="5">
        <v>24</v>
      </c>
      <c r="C118" s="5"/>
      <c r="D118" s="5"/>
      <c r="E118" s="5"/>
      <c r="F118" s="5"/>
      <c r="G118" s="5"/>
      <c r="H118" s="5"/>
      <c r="I118" s="5"/>
      <c r="J118" s="5"/>
    </row>
    <row r="119" spans="1:10" x14ac:dyDescent="0.25">
      <c r="A119" s="11" t="s">
        <v>69</v>
      </c>
      <c r="B119" s="5"/>
      <c r="C119" s="5"/>
      <c r="D119" t="str">
        <f>INDEX('[1]Component wise inventories'!H$2:H$194,MATCH($A119,'[1]Component wise inventories'!$A$2:$A$189,0))</f>
        <v>'market for electricity, low voltage'</v>
      </c>
      <c r="E119">
        <f>INDEX('[1]Component wise inventories'!I$2:I$194,MATCH($A119,'[1]Component wise inventories'!$A$2:$A$189,0))</f>
        <v>0</v>
      </c>
      <c r="F119">
        <f>E119</f>
        <v>0</v>
      </c>
      <c r="G119" t="str">
        <f>INDEX('[1]Component wise inventories'!J$2:J$194,MATCH($A119,'[1]Component wise inventories'!$A$2:$A$189,0))</f>
        <v>kWh</v>
      </c>
      <c r="H119">
        <f>INDEX('[1]Component wise inventories'!K$2:K$194,MATCH($A119,'[1]Component wise inventories'!$A$2:$A$189,0))</f>
        <v>4.4990000000000002E-2</v>
      </c>
      <c r="I119" s="19">
        <f>H119*B118</f>
        <v>1.0797600000000001</v>
      </c>
      <c r="J119" s="5"/>
    </row>
    <row r="124" spans="1:10" x14ac:dyDescent="0.25">
      <c r="B124" s="33" t="s">
        <v>118</v>
      </c>
      <c r="C124" s="33" t="s">
        <v>119</v>
      </c>
    </row>
    <row r="125" spans="1:10" x14ac:dyDescent="0.25">
      <c r="A125" t="s">
        <v>80</v>
      </c>
      <c r="B125" s="40">
        <v>0.72899999999999998</v>
      </c>
      <c r="C125" s="40">
        <f>I10</f>
        <v>0.77110333333333347</v>
      </c>
    </row>
    <row r="126" spans="1:10" x14ac:dyDescent="0.25">
      <c r="A126" t="s">
        <v>120</v>
      </c>
      <c r="B126" s="40">
        <v>2.87</v>
      </c>
      <c r="C126" s="40">
        <f>I20+I31</f>
        <v>3.1205783666666669</v>
      </c>
    </row>
    <row r="127" spans="1:10" x14ac:dyDescent="0.25">
      <c r="A127" t="s">
        <v>121</v>
      </c>
      <c r="B127" s="40">
        <v>6.02</v>
      </c>
      <c r="C127" s="40">
        <f>I43+I53</f>
        <v>6.1276554999999995</v>
      </c>
    </row>
    <row r="128" spans="1:10" x14ac:dyDescent="0.25">
      <c r="A128" t="s">
        <v>122</v>
      </c>
      <c r="B128" s="40">
        <v>1.37</v>
      </c>
      <c r="C128" s="40">
        <f>I58+I63+I72</f>
        <v>1.0967850000000001</v>
      </c>
    </row>
    <row r="129" spans="1:3" x14ac:dyDescent="0.25">
      <c r="A129" t="s">
        <v>106</v>
      </c>
      <c r="B129" s="40">
        <v>2.2999999999999998</v>
      </c>
      <c r="C129" s="40">
        <f>I84</f>
        <v>2.9716871666666673</v>
      </c>
    </row>
    <row r="130" spans="1:3" x14ac:dyDescent="0.25">
      <c r="A130" t="s">
        <v>123</v>
      </c>
      <c r="B130" s="40">
        <v>1.54</v>
      </c>
      <c r="C130" s="40">
        <f>I94</f>
        <v>1.6229498666666669</v>
      </c>
    </row>
    <row r="131" spans="1:3" x14ac:dyDescent="0.25">
      <c r="A131" t="s">
        <v>124</v>
      </c>
      <c r="B131" s="40">
        <v>5.7500000000000002E-2</v>
      </c>
      <c r="C131" s="77">
        <f>I87</f>
        <v>4.6949771689497717E-2</v>
      </c>
    </row>
    <row r="132" spans="1:3" x14ac:dyDescent="0.25">
      <c r="A132" t="s">
        <v>76</v>
      </c>
      <c r="B132" s="40">
        <v>0.70799999999999996</v>
      </c>
      <c r="C132" s="77">
        <f>I109</f>
        <v>0.57482544354066778</v>
      </c>
    </row>
    <row r="133" spans="1:3" x14ac:dyDescent="0.25">
      <c r="A133" s="5" t="s">
        <v>292</v>
      </c>
      <c r="B133" s="40">
        <v>1.19</v>
      </c>
      <c r="C133" s="76">
        <f>I113+I99</f>
        <v>1.3522918310502283</v>
      </c>
    </row>
    <row r="134" spans="1:3" x14ac:dyDescent="0.25">
      <c r="A134" s="5" t="s">
        <v>70</v>
      </c>
      <c r="B134" s="40">
        <v>0.76700000000000002</v>
      </c>
      <c r="C134" s="77">
        <v>0.81</v>
      </c>
    </row>
    <row r="135" spans="1:3" x14ac:dyDescent="0.25">
      <c r="A135" s="5" t="s">
        <v>294</v>
      </c>
      <c r="B135" s="40">
        <v>0.84299999999999997</v>
      </c>
      <c r="C135" s="76">
        <f>I119</f>
        <v>1.0797600000000001</v>
      </c>
    </row>
    <row r="136" spans="1:3" x14ac:dyDescent="0.25">
      <c r="C136" s="78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7"/>
  <sheetViews>
    <sheetView topLeftCell="A136" zoomScaleNormal="100" workbookViewId="0">
      <selection activeCell="C162" sqref="C162"/>
    </sheetView>
  </sheetViews>
  <sheetFormatPr defaultColWidth="8.5703125" defaultRowHeight="15" x14ac:dyDescent="0.25"/>
  <cols>
    <col min="1" max="1" width="27" style="26" customWidth="1"/>
    <col min="2" max="2" width="17.5703125" style="26" customWidth="1"/>
    <col min="3" max="3" width="8.5703125" style="26"/>
    <col min="4" max="4" width="28.42578125" style="26" customWidth="1"/>
    <col min="5" max="16384" width="8.5703125" style="26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125</v>
      </c>
      <c r="B4" s="11" t="s">
        <v>12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2">
        <v>103.8</v>
      </c>
    </row>
    <row r="6" spans="1:10" x14ac:dyDescent="0.25">
      <c r="A6" s="2" t="s">
        <v>126</v>
      </c>
      <c r="B6" s="2">
        <v>3.0000000000000001E-3</v>
      </c>
      <c r="C6" s="27">
        <f>INDEX('[1]Component wise inventories'!B$2:B$170,MATCH($A6,'[1]Component wise inventories'!$A$2:$A$170,0))</f>
        <v>60</v>
      </c>
      <c r="D6" s="27" t="str">
        <f>INDEX('[1]Component wise inventories'!H$2:H$170,MATCH($A6,'[1]Component wise inventories'!$A$2:$A$170,0))</f>
        <v>Bitumen emulsion, 1 coat</v>
      </c>
      <c r="E6" s="27">
        <f>INDEX('[1]Component wise inventories'!I$2:I$170,MATCH($A6,'[1]Component wise inventories'!$A$2:$A$170,0))</f>
        <v>0.25</v>
      </c>
      <c r="F6" s="27">
        <f>E6</f>
        <v>0.25</v>
      </c>
      <c r="G6" s="27" t="str">
        <f>INDEX('[1]Component wise inventories'!J$2:J$170,MATCH($A6,'[1]Component wise inventories'!$A$2:$A$170,0))</f>
        <v xml:space="preserve">m2 </v>
      </c>
      <c r="H6" s="27">
        <f>INDEX('[1]Component wise inventories'!K$2:K$170,MATCH($A6,'[1]Component wise inventories'!$A$2:$A$170,0))</f>
        <v>0.70599999999999996</v>
      </c>
      <c r="I6" s="27">
        <f t="shared" ref="I6" si="0">B6*F6*H6*B$1/C6/B$1</f>
        <v>8.8250000000000011E-6</v>
      </c>
      <c r="J6" s="27">
        <f>F6*B6*B$5*B$1/C6/1000</f>
        <v>7.7850000000000008E-5</v>
      </c>
    </row>
    <row r="7" spans="1:10" x14ac:dyDescent="0.25">
      <c r="A7" s="2" t="s">
        <v>127</v>
      </c>
      <c r="B7" s="2">
        <v>0.05</v>
      </c>
      <c r="C7" s="27">
        <f>INDEX('[1]Component wise inventories'!B$2:B$170,MATCH($A7,'[1]Component wise inventories'!$A$2:$A$170,0))</f>
        <v>60</v>
      </c>
      <c r="D7" s="27" t="str">
        <f>INDEX('[1]Component wise inventories'!H$2:H$170,MATCH($A7,'[1]Component wise inventories'!$A$2:$A$170,0))</f>
        <v>lean concrete (without reinforcement)</v>
      </c>
      <c r="E7" s="27">
        <f>INDEX('[1]Component wise inventories'!I$2:I$170,MATCH($A7,'[1]Component wise inventories'!$A$2:$A$170,0))</f>
        <v>2150</v>
      </c>
      <c r="F7" s="27">
        <f t="shared" ref="F7" si="1">E7</f>
        <v>2150</v>
      </c>
      <c r="G7" s="27" t="str">
        <f>INDEX('[1]Component wise inventories'!J$2:J$170,MATCH($A7,'[1]Component wise inventories'!$A$2:$A$170,0))</f>
        <v xml:space="preserve">kg </v>
      </c>
      <c r="H7" s="27">
        <f>INDEX('[1]Component wise inventories'!K$2:K$170,MATCH($A7,'[1]Component wise inventories'!$A$2:$A$170,0))</f>
        <v>5.8999999999999997E-2</v>
      </c>
      <c r="I7" s="27">
        <f>B7*F7*H7*B$1/C7/B$1</f>
        <v>0.10570833333333332</v>
      </c>
      <c r="J7" s="27">
        <f t="shared" ref="J7" si="2">F7*B7*B$5*B$1/C7/1000</f>
        <v>11.1585</v>
      </c>
    </row>
    <row r="8" spans="1:10" x14ac:dyDescent="0.25">
      <c r="A8" s="2" t="s">
        <v>15</v>
      </c>
      <c r="B8" s="2">
        <v>0.25</v>
      </c>
      <c r="C8" s="27">
        <f>INDEX('[1]Component wise inventories'!B$2:B$170,MATCH($A8,'[1]Component wise inventories'!$A$2:$A$170,0))</f>
        <v>60</v>
      </c>
      <c r="D8" s="27" t="str">
        <f>INDEX('[1]Component wise inventories'!H$2:H$170,MATCH($A8,'[1]Component wise inventories'!$A$2:$A$170,0))</f>
        <v>civil engineering concrete (without reinforcement)</v>
      </c>
      <c r="E8" s="27">
        <f>INDEX('[1]Component wise inventories'!I$2:I$170,MATCH($A8,'[1]Component wise inventories'!$A$2:$A$170,0))</f>
        <v>2350</v>
      </c>
      <c r="F8" s="27">
        <f>E8</f>
        <v>2350</v>
      </c>
      <c r="G8" s="27" t="str">
        <f>INDEX('[1]Component wise inventories'!J$2:J$170,MATCH($A8,'[1]Component wise inventories'!$A$2:$A$170,0))</f>
        <v xml:space="preserve">kg </v>
      </c>
      <c r="H8" s="27">
        <f>INDEX('[1]Component wise inventories'!K$2:K$170,MATCH($A8,'[1]Component wise inventories'!$A$2:$A$170,0))</f>
        <v>1.4E-2</v>
      </c>
      <c r="I8" s="27">
        <f t="shared" ref="I8" si="3">B8*F8*H8*B$1/C8/B$1</f>
        <v>0.13708333333333333</v>
      </c>
      <c r="J8" s="27">
        <f>F8*B8*B$5*B$1/C8/1000</f>
        <v>60.982500000000002</v>
      </c>
    </row>
    <row r="9" spans="1:10" x14ac:dyDescent="0.25">
      <c r="A9" s="2" t="s">
        <v>60</v>
      </c>
      <c r="B9" s="2">
        <v>0.3</v>
      </c>
      <c r="C9" s="27">
        <f>INDEX('[1]Component wise inventories'!B$2:B$170,MATCH($A9,'[1]Component wise inventories'!$A$2:$A$170,0))</f>
        <v>60</v>
      </c>
      <c r="D9" s="27" t="str">
        <f>INDEX('[1]Component wise inventories'!H$2:H$170,MATCH($A9,'[1]Component wise inventories'!$A$2:$A$170,0))</f>
        <v>foam glass gravel</v>
      </c>
      <c r="E9" s="27">
        <f>INDEX('[1]Component wise inventories'!I$2:I$170,MATCH($A9,'[1]Component wise inventories'!$A$2:$A$170,0))</f>
        <v>150</v>
      </c>
      <c r="F9" s="27">
        <f t="shared" ref="F9" si="4">E9</f>
        <v>150</v>
      </c>
      <c r="G9" s="27" t="str">
        <f>INDEX('[1]Component wise inventories'!J$2:J$170,MATCH($A9,'[1]Component wise inventories'!$A$2:$A$170,0))</f>
        <v xml:space="preserve">kg </v>
      </c>
      <c r="H9" s="27">
        <f>INDEX('[1]Component wise inventories'!K$2:K$170,MATCH($A9,'[1]Component wise inventories'!$A$2:$A$170,0))</f>
        <v>0.155</v>
      </c>
      <c r="I9" s="27">
        <f>B9*F9*H9*B$1/C9/B$1</f>
        <v>0.11624999999999999</v>
      </c>
      <c r="J9" s="27">
        <f t="shared" ref="J9" si="5">F9*B9*B$5*B$1/C9/1000</f>
        <v>4.6710000000000003</v>
      </c>
    </row>
    <row r="10" spans="1:10" x14ac:dyDescent="0.25">
      <c r="A10" s="10" t="s">
        <v>128</v>
      </c>
      <c r="B10" s="2">
        <v>0.04</v>
      </c>
      <c r="C10" s="27">
        <f>INDEX('[1]Component wise inventories'!B$2:B$170,MATCH($A10,'[1]Component wise inventories'!$A$2:$A$170,0))</f>
        <v>30</v>
      </c>
      <c r="D10" s="27" t="str">
        <f>INDEX('[1]Component wise inventories'!H$2:H$170,MATCH($A10,'[1]Component wise inventories'!$A$2:$A$170,0))</f>
        <v>rockwool</v>
      </c>
      <c r="E10" s="27">
        <f>INDEX('[1]Component wise inventories'!I$2:I$170,MATCH($A10,'[1]Component wise inventories'!$A$2:$A$170,0))</f>
        <v>60</v>
      </c>
      <c r="F10" s="27">
        <f>E10</f>
        <v>60</v>
      </c>
      <c r="G10" s="27" t="str">
        <f>INDEX('[1]Component wise inventories'!J$2:J$170,MATCH($A10,'[1]Component wise inventories'!$A$2:$A$170,0))</f>
        <v xml:space="preserve">kg </v>
      </c>
      <c r="H10" s="27">
        <f>INDEX('[1]Component wise inventories'!K$2:K$170,MATCH($A10,'[1]Component wise inventories'!$A$2:$A$170,0))</f>
        <v>1.1299999999999999</v>
      </c>
      <c r="I10" s="27">
        <f t="shared" ref="I10:I11" si="6">B10*F10*H10*B$1/C10/B$1</f>
        <v>9.039999999999998E-2</v>
      </c>
      <c r="J10" s="27">
        <f>F10*B10*B$5*B$1/C10/1000</f>
        <v>0.49823999999999996</v>
      </c>
    </row>
    <row r="11" spans="1:10" x14ac:dyDescent="0.25">
      <c r="A11" s="10" t="s">
        <v>98</v>
      </c>
      <c r="B11" s="2">
        <v>0.08</v>
      </c>
      <c r="C11" s="27">
        <f>INDEX('[1]Component wise inventories'!B$2:B$170,MATCH($A11,'[1]Component wise inventories'!$A$2:$A$170,0))</f>
        <v>30</v>
      </c>
      <c r="D11" s="27" t="str">
        <f>INDEX('[1]Component wise inventories'!H$2:H$170,MATCH($A11,'[1]Component wise inventories'!$A$2:$A$170,0))</f>
        <v>Solid wood spruce / fir / larch, air dried, planed</v>
      </c>
      <c r="E11" s="27">
        <f>INDEX('[1]Component wise inventories'!I$2:I$170,MATCH($A11,'[1]Component wise inventories'!$A$2:$A$170,0))</f>
        <v>485</v>
      </c>
      <c r="F11" s="27">
        <f>E11</f>
        <v>485</v>
      </c>
      <c r="G11" s="27" t="str">
        <f>INDEX('[1]Component wise inventories'!J$2:J$170,MATCH($A11,'[1]Component wise inventories'!$A$2:$A$170,0))</f>
        <v xml:space="preserve">kg </v>
      </c>
      <c r="H11" s="27">
        <f>INDEX('[1]Component wise inventories'!K$2:K$170,MATCH($A11,'[1]Component wise inventories'!$A$2:$A$170,0))</f>
        <v>0.125</v>
      </c>
      <c r="I11" s="27">
        <f t="shared" si="6"/>
        <v>0.16166666666666668</v>
      </c>
      <c r="J11" s="27">
        <f>F11*B11*B$5*B$1/C11/1000</f>
        <v>8.0548800000000007</v>
      </c>
    </row>
    <row r="12" spans="1:10" x14ac:dyDescent="0.25">
      <c r="A12" s="2" t="s">
        <v>87</v>
      </c>
      <c r="B12" s="2">
        <v>4.0000000000000002E-4</v>
      </c>
      <c r="C12" s="27">
        <f>INDEX('[1]Component wise inventories'!B$2:B$170,MATCH($A12,'[1]Component wise inventories'!$A$2:$A$170,0))</f>
        <v>30</v>
      </c>
      <c r="D12" s="27" t="str">
        <f>INDEX('[1]Component wise inventories'!H$2:H$170,MATCH($A12,'[1]Component wise inventories'!$A$2:$A$170,0))</f>
        <v>Polyethylene fleece (PE)</v>
      </c>
      <c r="E12" s="27">
        <f>INDEX('[1]Component wise inventories'!I$2:I$170,MATCH($A12,'[1]Component wise inventories'!$A$2:$A$170,0))</f>
        <v>920</v>
      </c>
      <c r="F12" s="27">
        <f t="shared" ref="F12" si="7">E12</f>
        <v>920</v>
      </c>
      <c r="G12" s="27" t="str">
        <f>INDEX('[1]Component wise inventories'!J$2:J$170,MATCH($A12,'[1]Component wise inventories'!$A$2:$A$170,0))</f>
        <v xml:space="preserve">kg </v>
      </c>
      <c r="H12" s="27">
        <f>INDEX('[1]Component wise inventories'!K$2:K$170,MATCH($A12,'[1]Component wise inventories'!$A$2:$A$170,0))</f>
        <v>3.0895000000000001</v>
      </c>
      <c r="I12" s="27">
        <f>B12*F12*H12*B$1/C12/B$1</f>
        <v>3.7897866666666662E-2</v>
      </c>
      <c r="J12" s="27">
        <f t="shared" ref="J12" si="8">F12*B12*B$5*B$1/C12/1000</f>
        <v>7.6396800000000001E-2</v>
      </c>
    </row>
    <row r="13" spans="1:10" x14ac:dyDescent="0.25">
      <c r="I13" s="58">
        <f>SUM(I6:I12)</f>
        <v>0.64901502499999997</v>
      </c>
    </row>
    <row r="14" spans="1:10" x14ac:dyDescent="0.25">
      <c r="A14" s="11" t="s">
        <v>125</v>
      </c>
      <c r="B14" s="11" t="s">
        <v>17</v>
      </c>
    </row>
    <row r="15" spans="1:10" x14ac:dyDescent="0.25">
      <c r="A15" s="2" t="s">
        <v>13</v>
      </c>
      <c r="B15" s="2">
        <v>59.6</v>
      </c>
      <c r="C15" s="27"/>
      <c r="D15" s="27"/>
      <c r="E15" s="27"/>
      <c r="F15" s="27"/>
      <c r="G15" s="27"/>
      <c r="H15" s="27"/>
      <c r="I15" s="27"/>
      <c r="J15" s="27"/>
    </row>
    <row r="16" spans="1:10" x14ac:dyDescent="0.25">
      <c r="A16" s="2" t="s">
        <v>15</v>
      </c>
      <c r="B16" s="2">
        <v>0.25</v>
      </c>
      <c r="C16" s="27">
        <f>INDEX('[1]Component wise inventories'!B$2:B$170,MATCH($A16,'[1]Component wise inventories'!$A$2:$A$170,0))</f>
        <v>60</v>
      </c>
      <c r="D16" s="27" t="str">
        <f>INDEX('[1]Component wise inventories'!H$2:H$170,MATCH($A16,'[1]Component wise inventories'!$A$2:$A$170,0))</f>
        <v>civil engineering concrete (without reinforcement)</v>
      </c>
      <c r="E16" s="27">
        <f>INDEX('[1]Component wise inventories'!I$2:I$170,MATCH($A16,'[1]Component wise inventories'!$A$2:$A$170,0))</f>
        <v>2350</v>
      </c>
      <c r="F16" s="27">
        <f t="shared" ref="F16" si="9">E16</f>
        <v>2350</v>
      </c>
      <c r="G16" s="27" t="str">
        <f>INDEX('[1]Component wise inventories'!J$2:J$170,MATCH($A16,'[1]Component wise inventories'!$A$2:$A$170,0))</f>
        <v xml:space="preserve">kg </v>
      </c>
      <c r="H16" s="27">
        <f>INDEX('[1]Component wise inventories'!K$2:K$170,MATCH($A16,'[1]Component wise inventories'!$A$2:$A$170,0))</f>
        <v>1.4E-2</v>
      </c>
      <c r="I16" s="27">
        <f>B16*F16*H16*B$1/C16/B$1</f>
        <v>0.13708333333333333</v>
      </c>
      <c r="J16" s="27">
        <f t="shared" ref="J16" si="10">F16*B16*B$5*B$1/C16/1000</f>
        <v>60.982500000000002</v>
      </c>
    </row>
    <row r="17" spans="1:10" x14ac:dyDescent="0.25">
      <c r="A17" s="2" t="s">
        <v>60</v>
      </c>
      <c r="B17" s="2">
        <v>0.3</v>
      </c>
      <c r="C17" s="27">
        <f>INDEX('[1]Component wise inventories'!B$2:B$170,MATCH($A17,'[1]Component wise inventories'!$A$2:$A$170,0))</f>
        <v>60</v>
      </c>
      <c r="D17" s="27" t="str">
        <f>INDEX('[1]Component wise inventories'!H$2:H$170,MATCH($A17,'[1]Component wise inventories'!$A$2:$A$170,0))</f>
        <v>foam glass gravel</v>
      </c>
      <c r="E17" s="27">
        <f>INDEX('[1]Component wise inventories'!I$2:I$170,MATCH($A17,'[1]Component wise inventories'!$A$2:$A$170,0))</f>
        <v>150</v>
      </c>
      <c r="F17" s="27">
        <f>E17</f>
        <v>150</v>
      </c>
      <c r="G17" s="27" t="str">
        <f>INDEX('[1]Component wise inventories'!J$2:J$170,MATCH($A17,'[1]Component wise inventories'!$A$2:$A$170,0))</f>
        <v xml:space="preserve">kg </v>
      </c>
      <c r="H17" s="27">
        <f>INDEX('[1]Component wise inventories'!K$2:K$170,MATCH($A17,'[1]Component wise inventories'!$A$2:$A$170,0))</f>
        <v>0.155</v>
      </c>
      <c r="I17" s="27">
        <f t="shared" ref="I17" si="11">B17*F17*H17*B$1/C17/B$1</f>
        <v>0.11624999999999999</v>
      </c>
      <c r="J17" s="27">
        <f>F17*B17*B$5*B$1/C17/1000</f>
        <v>4.6710000000000003</v>
      </c>
    </row>
    <row r="18" spans="1:10" x14ac:dyDescent="0.25">
      <c r="A18" s="2" t="s">
        <v>87</v>
      </c>
      <c r="B18" s="2">
        <v>2.0000000000000001E-4</v>
      </c>
      <c r="C18" s="27">
        <f>INDEX('[1]Component wise inventories'!B$2:B$170,MATCH($A18,'[1]Component wise inventories'!$A$2:$A$170,0))</f>
        <v>30</v>
      </c>
      <c r="D18" s="27" t="str">
        <f>INDEX('[1]Component wise inventories'!H$2:H$170,MATCH($A18,'[1]Component wise inventories'!$A$2:$A$170,0))</f>
        <v>Polyethylene fleece (PE)</v>
      </c>
      <c r="E18" s="27">
        <f>INDEX('[1]Component wise inventories'!I$2:I$170,MATCH($A18,'[1]Component wise inventories'!$A$2:$A$170,0))</f>
        <v>920</v>
      </c>
      <c r="F18" s="27">
        <f t="shared" ref="F18" si="12">E18</f>
        <v>920</v>
      </c>
      <c r="G18" s="27" t="str">
        <f>INDEX('[1]Component wise inventories'!J$2:J$170,MATCH($A18,'[1]Component wise inventories'!$A$2:$A$170,0))</f>
        <v xml:space="preserve">kg </v>
      </c>
      <c r="H18" s="27">
        <f>INDEX('[1]Component wise inventories'!K$2:K$170,MATCH($A18,'[1]Component wise inventories'!$A$2:$A$170,0))</f>
        <v>3.0895000000000001</v>
      </c>
      <c r="I18" s="27">
        <f>B18*F18*H18*B$1/C18/B$1</f>
        <v>1.8948933333333331E-2</v>
      </c>
      <c r="J18" s="27">
        <f t="shared" ref="J18" si="13">F18*B18*B$5*B$1/C18/1000</f>
        <v>3.81984E-2</v>
      </c>
    </row>
    <row r="19" spans="1:10" x14ac:dyDescent="0.25">
      <c r="I19" s="58">
        <f>SUM(I16:I18)</f>
        <v>0.27228226666666661</v>
      </c>
    </row>
    <row r="20" spans="1:10" x14ac:dyDescent="0.25">
      <c r="A20" s="11" t="s">
        <v>125</v>
      </c>
      <c r="B20" s="11" t="s">
        <v>23</v>
      </c>
    </row>
    <row r="21" spans="1:10" x14ac:dyDescent="0.25">
      <c r="A21" s="2" t="s">
        <v>13</v>
      </c>
      <c r="B21" s="2">
        <v>161.19999999999999</v>
      </c>
      <c r="C21" s="27"/>
      <c r="D21" s="27"/>
      <c r="E21" s="27"/>
      <c r="F21" s="27"/>
      <c r="G21" s="27"/>
      <c r="H21" s="27"/>
      <c r="I21" s="27"/>
      <c r="J21" s="27"/>
    </row>
    <row r="22" spans="1:10" x14ac:dyDescent="0.25">
      <c r="A22" s="2" t="s">
        <v>14</v>
      </c>
      <c r="B22" s="2">
        <v>0.08</v>
      </c>
      <c r="C22" s="27"/>
      <c r="D22" s="27"/>
      <c r="E22" s="27"/>
      <c r="F22" s="27"/>
      <c r="G22" s="27"/>
      <c r="H22" s="27"/>
      <c r="I22" s="27"/>
      <c r="J22" s="27"/>
    </row>
    <row r="23" spans="1:10" x14ac:dyDescent="0.25">
      <c r="A23" s="2" t="s">
        <v>94</v>
      </c>
      <c r="B23" s="2">
        <v>1.4999999999999999E-2</v>
      </c>
      <c r="C23" s="27">
        <f>INDEX('[1]Component wise inventories'!B$2:B$170,MATCH($A23,'[1]Component wise inventories'!$A$2:$A$170,0))</f>
        <v>30</v>
      </c>
      <c r="D23" s="27" t="str">
        <f>INDEX('[1]Component wise inventories'!H$2:H$170,MATCH($A23,'[1]Component wise inventories'!$A$2:$A$170,0))</f>
        <v>Medium density fibreboard (MDF), UF bonded</v>
      </c>
      <c r="E23" s="27">
        <f>INDEX('[1]Component wise inventories'!I$2:I$170,MATCH($A23,'[1]Component wise inventories'!$A$2:$A$170,0))</f>
        <v>685</v>
      </c>
      <c r="F23" s="27">
        <f t="shared" ref="F23" si="14">E23</f>
        <v>685</v>
      </c>
      <c r="G23" s="27" t="str">
        <f>INDEX('[1]Component wise inventories'!J$2:J$170,MATCH($A23,'[1]Component wise inventories'!$A$2:$A$170,0))</f>
        <v xml:space="preserve">kg </v>
      </c>
      <c r="H23" s="27">
        <f>INDEX('[1]Component wise inventories'!K$2:K$170,MATCH($A23,'[1]Component wise inventories'!$A$2:$A$170,0))</f>
        <v>1.04</v>
      </c>
      <c r="I23" s="27">
        <f>B23*F23*H23*B$1/C23/B$1</f>
        <v>0.35620000000000002</v>
      </c>
      <c r="J23" s="27">
        <f t="shared" ref="J23" si="15">F23*B23*B$5*B$1/C23/1000</f>
        <v>2.1330900000000002</v>
      </c>
    </row>
    <row r="24" spans="1:10" x14ac:dyDescent="0.25">
      <c r="A24" s="2" t="s">
        <v>129</v>
      </c>
      <c r="B24" s="2">
        <v>0.27500000000000002</v>
      </c>
      <c r="C24" s="27">
        <f>INDEX('[1]Component wise inventories'!B$2:B$170,MATCH($A24,'[1]Component wise inventories'!$A$2:$A$170,0))</f>
        <v>60</v>
      </c>
      <c r="D24" s="27" t="str">
        <f>INDEX('[1]Component wise inventories'!H$2:H$170,MATCH($A24,'[1]Component wise inventories'!$A$2:$A$170,0))</f>
        <v>'plywood production' (kilogram, RER, None)</v>
      </c>
      <c r="E24" s="27">
        <f>INDEX('[1]Component wise inventories'!I$2:I$170,MATCH($A24,'[1]Component wise inventories'!$A$2:$A$170,0))</f>
        <v>500</v>
      </c>
      <c r="F24" s="27">
        <f>E24</f>
        <v>500</v>
      </c>
      <c r="G24" s="27" t="str">
        <f>INDEX('[1]Component wise inventories'!J$2:J$170,MATCH($A24,'[1]Component wise inventories'!$A$2:$A$170,0))</f>
        <v xml:space="preserve">kg </v>
      </c>
      <c r="H24" s="27">
        <f>INDEX('[1]Component wise inventories'!K$2:K$170,MATCH($A24,'[1]Component wise inventories'!$A$2:$A$170,0))</f>
        <v>0.17</v>
      </c>
      <c r="I24" s="27">
        <f t="shared" ref="I24" si="16">B24*F24*H24*B$1/C24/B$1</f>
        <v>0.38958333333333334</v>
      </c>
      <c r="J24" s="27">
        <f>F24*B24*B$5*B$1/C24/1000</f>
        <v>14.272500000000001</v>
      </c>
    </row>
    <row r="25" spans="1:10" x14ac:dyDescent="0.25">
      <c r="A25" s="2"/>
      <c r="B25" s="2"/>
      <c r="C25" s="27"/>
      <c r="D25" s="27"/>
      <c r="E25" s="27"/>
      <c r="F25" s="27"/>
      <c r="G25" s="27"/>
      <c r="H25" s="27"/>
      <c r="I25" s="27"/>
      <c r="J25" s="27"/>
    </row>
    <row r="26" spans="1:10" x14ac:dyDescent="0.25">
      <c r="A26" s="2" t="s">
        <v>26</v>
      </c>
      <c r="B26" s="2">
        <v>0.03</v>
      </c>
      <c r="C26" s="27">
        <f>INDEX('[1]Component wise inventories'!B$2:B$170,MATCH($A26,'[1]Component wise inventories'!$A$2:$A$170,0))</f>
        <v>60</v>
      </c>
      <c r="D26" s="27" t="str">
        <f>INDEX('[1]Component wise inventories'!H$2:H$170,MATCH($A26,'[1]Component wise inventories'!$A$2:$A$170,0))</f>
        <v>glass wool</v>
      </c>
      <c r="E26" s="27">
        <f>INDEX('[1]Component wise inventories'!I$2:I$170,MATCH($A26,'[1]Component wise inventories'!$A$2:$A$170,0))</f>
        <v>30</v>
      </c>
      <c r="F26" s="27">
        <f t="shared" ref="F26" si="17">E26</f>
        <v>30</v>
      </c>
      <c r="G26" s="27" t="str">
        <f>INDEX('[1]Component wise inventories'!J$2:J$170,MATCH($A26,'[1]Component wise inventories'!$A$2:$A$170,0))</f>
        <v xml:space="preserve">kg </v>
      </c>
      <c r="H26" s="27">
        <f>INDEX('[1]Component wise inventories'!K$2:K$170,MATCH($A26,'[1]Component wise inventories'!$A$2:$A$170,0))</f>
        <v>1.1299999999999999</v>
      </c>
      <c r="I26" s="27">
        <f>B26*F26*H26*B$1/C26/B$1</f>
        <v>1.695E-2</v>
      </c>
      <c r="J26" s="27">
        <f t="shared" ref="J26" si="18">F26*B26*B$5*B$1/C26/1000</f>
        <v>9.3419999999999989E-2</v>
      </c>
    </row>
    <row r="27" spans="1:10" x14ac:dyDescent="0.25">
      <c r="I27" s="58">
        <f>SUM(I3:I26)</f>
        <v>2.6053279166666665</v>
      </c>
    </row>
    <row r="28" spans="1:10" x14ac:dyDescent="0.25">
      <c r="A28" s="11" t="s">
        <v>125</v>
      </c>
      <c r="B28" s="11" t="s">
        <v>27</v>
      </c>
    </row>
    <row r="29" spans="1:10" x14ac:dyDescent="0.25">
      <c r="A29" s="2" t="s">
        <v>13</v>
      </c>
      <c r="B29" s="2">
        <v>76.2</v>
      </c>
      <c r="C29" s="27"/>
      <c r="D29" s="27"/>
      <c r="E29" s="27"/>
      <c r="F29" s="27"/>
      <c r="G29" s="27"/>
      <c r="H29" s="27"/>
      <c r="I29" s="27"/>
      <c r="J29" s="27"/>
    </row>
    <row r="30" spans="1:10" x14ac:dyDescent="0.25">
      <c r="A30" s="2" t="s">
        <v>14</v>
      </c>
      <c r="B30" s="2">
        <v>0.08</v>
      </c>
      <c r="C30" s="27">
        <f>INDEX('[1]Component wise inventories'!B$2:B$170,MATCH($A30,'[1]Component wise inventories'!$A$2:$A$170,0))</f>
        <v>30</v>
      </c>
      <c r="D30" s="27" t="str">
        <f>INDEX('[1]Component wise inventories'!H$2:H$170,MATCH($A30,'[1]Component wise inventories'!$A$2:$A$170,0))</f>
        <v>Cement subfloor, 85 mm</v>
      </c>
      <c r="E30" s="27">
        <f>INDEX('[1]Component wise inventories'!I$2:I$170,MATCH($A30,'[1]Component wise inventories'!$A$2:$A$170,0))</f>
        <v>1850</v>
      </c>
      <c r="F30" s="27">
        <f t="shared" ref="F30" si="19">E30</f>
        <v>1850</v>
      </c>
      <c r="G30" s="27" t="str">
        <f>INDEX('[1]Component wise inventories'!J$2:J$170,MATCH($A30,'[1]Component wise inventories'!$A$2:$A$170,0))</f>
        <v xml:space="preserve">kg </v>
      </c>
      <c r="H30" s="27">
        <f>INDEX('[1]Component wise inventories'!K$2:K$170,MATCH($A30,'[1]Component wise inventories'!$A$2:$A$170,0))</f>
        <v>0.125</v>
      </c>
      <c r="I30" s="27">
        <f>B30*F30*H30*B$1/C30/B$1</f>
        <v>0.6166666666666667</v>
      </c>
      <c r="J30" s="27">
        <f t="shared" ref="J30" si="20">F30*B30*B$5*B$1/C30/1000</f>
        <v>30.724799999999998</v>
      </c>
    </row>
    <row r="31" spans="1:10" x14ac:dyDescent="0.25">
      <c r="A31" s="2" t="s">
        <v>94</v>
      </c>
      <c r="B31" s="2">
        <v>1.4999999999999999E-2</v>
      </c>
      <c r="C31" s="27">
        <f>INDEX('[1]Component wise inventories'!B$2:B$170,MATCH($A31,'[1]Component wise inventories'!$A$2:$A$170,0))</f>
        <v>30</v>
      </c>
      <c r="D31" s="27" t="str">
        <f>INDEX('[1]Component wise inventories'!H$2:H$170,MATCH($A31,'[1]Component wise inventories'!$A$2:$A$170,0))</f>
        <v>Medium density fibreboard (MDF), UF bonded</v>
      </c>
      <c r="E31" s="27">
        <f>INDEX('[1]Component wise inventories'!I$2:I$170,MATCH($A31,'[1]Component wise inventories'!$A$2:$A$170,0))</f>
        <v>685</v>
      </c>
      <c r="F31" s="27">
        <f>E31</f>
        <v>685</v>
      </c>
      <c r="G31" s="27" t="str">
        <f>INDEX('[1]Component wise inventories'!J$2:J$170,MATCH($A31,'[1]Component wise inventories'!$A$2:$A$170,0))</f>
        <v xml:space="preserve">kg </v>
      </c>
      <c r="H31" s="27">
        <f>INDEX('[1]Component wise inventories'!K$2:K$170,MATCH($A31,'[1]Component wise inventories'!$A$2:$A$170,0))</f>
        <v>1.04</v>
      </c>
      <c r="I31" s="27">
        <f t="shared" ref="I31" si="21">B31*F31*H31*B$1/C31/B$1</f>
        <v>0.35620000000000002</v>
      </c>
      <c r="J31" s="27">
        <f>F31*B31*B$5*B$1/C31/1000</f>
        <v>2.1330900000000002</v>
      </c>
    </row>
    <row r="32" spans="1:10" x14ac:dyDescent="0.25">
      <c r="A32" s="2" t="s">
        <v>129</v>
      </c>
      <c r="B32" s="2">
        <v>0.27500000000000002</v>
      </c>
      <c r="C32" s="27">
        <f>INDEX('[1]Component wise inventories'!B$2:B$170,MATCH($A32,'[1]Component wise inventories'!$A$2:$A$170,0))</f>
        <v>60</v>
      </c>
      <c r="D32" s="27" t="str">
        <f>INDEX('[1]Component wise inventories'!H$2:H$170,MATCH($A32,'[1]Component wise inventories'!$A$2:$A$170,0))</f>
        <v>'plywood production' (kilogram, RER, None)</v>
      </c>
      <c r="E32" s="27">
        <f>INDEX('[1]Component wise inventories'!I$2:I$170,MATCH($A32,'[1]Component wise inventories'!$A$2:$A$170,0))</f>
        <v>500</v>
      </c>
      <c r="F32" s="27">
        <f t="shared" ref="F32" si="22">E32</f>
        <v>500</v>
      </c>
      <c r="G32" s="27" t="str">
        <f>INDEX('[1]Component wise inventories'!J$2:J$170,MATCH($A32,'[1]Component wise inventories'!$A$2:$A$170,0))</f>
        <v xml:space="preserve">kg </v>
      </c>
      <c r="H32" s="27">
        <f>INDEX('[1]Component wise inventories'!K$2:K$170,MATCH($A32,'[1]Component wise inventories'!$A$2:$A$170,0))</f>
        <v>0.17</v>
      </c>
      <c r="I32" s="27">
        <f>B32*F32*H32*B$1/C32/B$1</f>
        <v>0.38958333333333334</v>
      </c>
      <c r="J32" s="27">
        <f t="shared" ref="J32" si="23">F32*B32*B$5*B$1/C32/1000</f>
        <v>14.272500000000001</v>
      </c>
    </row>
    <row r="33" spans="1:10" x14ac:dyDescent="0.25">
      <c r="A33" s="2"/>
      <c r="B33" s="2"/>
      <c r="C33" s="27"/>
      <c r="D33" s="27"/>
      <c r="E33" s="27"/>
      <c r="F33" s="27"/>
      <c r="G33" s="27"/>
      <c r="H33" s="27"/>
      <c r="I33" s="27"/>
      <c r="J33" s="27"/>
    </row>
    <row r="34" spans="1:10" x14ac:dyDescent="0.25">
      <c r="A34" s="2" t="s">
        <v>26</v>
      </c>
      <c r="B34" s="2">
        <v>0.04</v>
      </c>
      <c r="C34" s="27">
        <f>INDEX('[1]Component wise inventories'!B$2:B$170,MATCH($A34,'[1]Component wise inventories'!$A$2:$A$170,0))</f>
        <v>60</v>
      </c>
      <c r="D34" s="27" t="str">
        <f>INDEX('[1]Component wise inventories'!H$2:H$170,MATCH($A34,'[1]Component wise inventories'!$A$2:$A$170,0))</f>
        <v>glass wool</v>
      </c>
      <c r="E34" s="27">
        <f>INDEX('[1]Component wise inventories'!I$2:I$170,MATCH($A34,'[1]Component wise inventories'!$A$2:$A$170,0))</f>
        <v>30</v>
      </c>
      <c r="F34" s="27">
        <f>E34</f>
        <v>30</v>
      </c>
      <c r="G34" s="27" t="str">
        <f>INDEX('[1]Component wise inventories'!J$2:J$170,MATCH($A34,'[1]Component wise inventories'!$A$2:$A$170,0))</f>
        <v xml:space="preserve">kg </v>
      </c>
      <c r="H34" s="27">
        <f>INDEX('[1]Component wise inventories'!K$2:K$170,MATCH($A34,'[1]Component wise inventories'!$A$2:$A$170,0))</f>
        <v>1.1299999999999999</v>
      </c>
      <c r="I34" s="27">
        <f t="shared" ref="I34" si="24">B34*F34*H34*B$1/C34/B$1</f>
        <v>2.2599999999999995E-2</v>
      </c>
      <c r="J34" s="27">
        <f>F34*B34*B$5*B$1/C34/1000</f>
        <v>0.12455999999999999</v>
      </c>
    </row>
    <row r="35" spans="1:10" x14ac:dyDescent="0.25">
      <c r="A35" s="2" t="s">
        <v>130</v>
      </c>
      <c r="B35" s="2">
        <v>1.2500000000000001E-2</v>
      </c>
      <c r="C35" s="27">
        <f>INDEX('[1]Component wise inventories'!B$2:B$170,MATCH($A35,'[1]Component wise inventories'!$A$2:$A$170,0))</f>
        <v>60</v>
      </c>
      <c r="D35" s="27" t="str">
        <f>INDEX('[1]Component wise inventories'!H$2:H$170,MATCH($A35,'[1]Component wise inventories'!$A$2:$A$170,0))</f>
        <v>gypsum fiber board</v>
      </c>
      <c r="E35" s="27">
        <f>INDEX('[1]Component wise inventories'!I$2:I$170,MATCH($A35,'[1]Component wise inventories'!$A$2:$A$170,0))</f>
        <v>1200</v>
      </c>
      <c r="F35" s="27">
        <f t="shared" ref="F35" si="25">E35</f>
        <v>1200</v>
      </c>
      <c r="G35" s="27" t="str">
        <f>INDEX('[1]Component wise inventories'!J$2:J$170,MATCH($A35,'[1]Component wise inventories'!$A$2:$A$170,0))</f>
        <v xml:space="preserve">kg </v>
      </c>
      <c r="H35" s="27">
        <f>INDEX('[1]Component wise inventories'!K$2:K$170,MATCH($A35,'[1]Component wise inventories'!$A$2:$A$170,0))</f>
        <v>0.53700000000000003</v>
      </c>
      <c r="I35" s="27">
        <f>B35*F35*H35*B$1/C35/B$1</f>
        <v>0.13425000000000001</v>
      </c>
      <c r="J35" s="27">
        <f t="shared" ref="J35" si="26">F35*B35*B$5*B$1/C35/1000</f>
        <v>1.5569999999999999</v>
      </c>
    </row>
    <row r="36" spans="1:10" x14ac:dyDescent="0.25">
      <c r="A36" s="2" t="s">
        <v>131</v>
      </c>
      <c r="B36" s="2">
        <v>0.01</v>
      </c>
      <c r="C36" s="27">
        <f>INDEX('[1]Component wise inventories'!B$2:B$170,MATCH($A36,'[1]Component wise inventories'!$A$2:$A$170,0))</f>
        <v>60</v>
      </c>
      <c r="D36" s="27" t="str">
        <f>INDEX('[1]Component wise inventories'!H$2:H$170,MATCH($A36,'[1]Component wise inventories'!$A$2:$A$170,0))</f>
        <v>Lime-cement/cement-lime plaster</v>
      </c>
      <c r="E36" s="27">
        <f>INDEX('[1]Component wise inventories'!I$2:I$170,MATCH($A36,'[1]Component wise inventories'!$A$2:$A$170,0))</f>
        <v>1550</v>
      </c>
      <c r="F36" s="27">
        <f>E36</f>
        <v>1550</v>
      </c>
      <c r="G36" s="27" t="str">
        <f>INDEX('[1]Component wise inventories'!J$2:J$170,MATCH($A36,'[1]Component wise inventories'!$A$2:$A$170,0))</f>
        <v xml:space="preserve">kg </v>
      </c>
      <c r="H36" s="27">
        <f>INDEX('[1]Component wise inventories'!K$2:K$170,MATCH($A36,'[1]Component wise inventories'!$A$2:$A$170,0))</f>
        <v>0.247</v>
      </c>
      <c r="I36" s="27">
        <f t="shared" ref="I36" si="27">B36*F36*H36*B$1/C36/B$1</f>
        <v>6.3808333333333328E-2</v>
      </c>
      <c r="J36" s="27">
        <f>F36*B36*B$5*B$1/C36/1000</f>
        <v>1.6088999999999998</v>
      </c>
    </row>
    <row r="37" spans="1:10" x14ac:dyDescent="0.25">
      <c r="A37" s="2" t="s">
        <v>132</v>
      </c>
      <c r="B37" s="2">
        <v>0.16</v>
      </c>
      <c r="C37" s="27">
        <f>INDEX('[1]Component wise inventories'!B$2:B$170,MATCH($A37,'[1]Component wise inventories'!$A$2:$A$170,0))</f>
        <v>30</v>
      </c>
      <c r="D37" s="27" t="str">
        <f>INDEX('[1]Component wise inventories'!H$2:H$170,MATCH($A37,'[1]Component wise inventories'!$A$2:$A$170,0))</f>
        <v>Glued laminated timber, UF bonded, dry area</v>
      </c>
      <c r="E37" s="27">
        <f>INDEX('[1]Component wise inventories'!I$2:I$170,MATCH($A37,'[1]Component wise inventories'!$A$2:$A$170,0))</f>
        <v>470</v>
      </c>
      <c r="F37" s="27">
        <f t="shared" ref="F37" si="28">E37</f>
        <v>470</v>
      </c>
      <c r="G37" s="27" t="str">
        <f>INDEX('[1]Component wise inventories'!J$2:J$170,MATCH($A37,'[1]Component wise inventories'!$A$2:$A$170,0))</f>
        <v xml:space="preserve">kg </v>
      </c>
      <c r="H37" s="27">
        <f>INDEX('[1]Component wise inventories'!K$2:K$170,MATCH($A37,'[1]Component wise inventories'!$A$2:$A$170,0))</f>
        <v>0.44600000000000001</v>
      </c>
      <c r="I37" s="27">
        <f>B37*F37*H37*B$1/C37/B$1</f>
        <v>1.1179733333333333</v>
      </c>
      <c r="J37" s="27">
        <f t="shared" ref="J37" si="29">F37*B37*B$5*B$1/C37/1000</f>
        <v>15.611520000000001</v>
      </c>
    </row>
    <row r="38" spans="1:10" x14ac:dyDescent="0.25">
      <c r="I38" s="58">
        <f>SUM(I30:I37)</f>
        <v>2.7010816666666666</v>
      </c>
    </row>
    <row r="39" spans="1:10" x14ac:dyDescent="0.25">
      <c r="A39" s="11" t="s">
        <v>125</v>
      </c>
      <c r="B39" s="11" t="s">
        <v>29</v>
      </c>
    </row>
    <row r="40" spans="1:10" x14ac:dyDescent="0.25">
      <c r="A40" s="2" t="s">
        <v>13</v>
      </c>
      <c r="B40" s="2">
        <v>28.4</v>
      </c>
    </row>
    <row r="41" spans="1:10" x14ac:dyDescent="0.25">
      <c r="A41" s="2" t="s">
        <v>133</v>
      </c>
      <c r="B41" s="2">
        <v>0.28999999999999998</v>
      </c>
      <c r="C41" s="27">
        <f>INDEX('[1]Component wise inventories'!B$2:B$170,MATCH($A41,'[1]Component wise inventories'!$A$2:$A$170,0))</f>
        <v>60</v>
      </c>
      <c r="D41" s="27" t="str">
        <f>INDEX('[1]Component wise inventories'!H$2:H$170,MATCH($A41,'[1]Component wise inventories'!$A$2:$A$170,0))</f>
        <v>civil engineering concrete (without reinforcement)</v>
      </c>
      <c r="E41" s="27">
        <f>INDEX('[1]Component wise inventories'!I$2:I$170,MATCH($A41,'[1]Component wise inventories'!$A$2:$A$170,0))</f>
        <v>2350</v>
      </c>
      <c r="F41" s="27">
        <f>E41</f>
        <v>2350</v>
      </c>
      <c r="G41" s="27" t="str">
        <f>INDEX('[1]Component wise inventories'!J$2:J$170,MATCH($A41,'[1]Component wise inventories'!$A$2:$A$170,0))</f>
        <v xml:space="preserve">kg </v>
      </c>
      <c r="H41" s="27">
        <f>INDEX('[1]Component wise inventories'!K$2:K$170,MATCH($A41,'[1]Component wise inventories'!$A$2:$A$170,0))</f>
        <v>1.4E-2</v>
      </c>
      <c r="I41" s="27">
        <f t="shared" ref="I41" si="30">B41*F41*H41*B$1/C41/B$1</f>
        <v>0.15901666666666667</v>
      </c>
      <c r="J41" s="27">
        <f>F41*B41*B$5*B$1/C41/1000</f>
        <v>70.739699999999999</v>
      </c>
    </row>
    <row r="42" spans="1:10" x14ac:dyDescent="0.25">
      <c r="C42" s="27"/>
      <c r="D42" s="27"/>
      <c r="E42" s="27"/>
      <c r="F42" s="27"/>
      <c r="G42" s="27"/>
      <c r="H42" s="27"/>
      <c r="I42" s="58">
        <f>SUM(I39:I41)</f>
        <v>0.15901666666666667</v>
      </c>
      <c r="J42" s="27"/>
    </row>
    <row r="43" spans="1:10" x14ac:dyDescent="0.25">
      <c r="A43" s="11" t="s">
        <v>125</v>
      </c>
      <c r="B43" s="11" t="s">
        <v>39</v>
      </c>
    </row>
    <row r="44" spans="1:10" x14ac:dyDescent="0.25">
      <c r="A44" s="2" t="s">
        <v>13</v>
      </c>
      <c r="B44" s="2">
        <v>58.45</v>
      </c>
    </row>
    <row r="45" spans="1:10" x14ac:dyDescent="0.25">
      <c r="A45" s="2" t="s">
        <v>134</v>
      </c>
      <c r="B45" s="2">
        <v>2.5000000000000001E-2</v>
      </c>
      <c r="C45" s="27">
        <f>INDEX('[1]Component wise inventories'!B$2:B$170,MATCH($A45,'[1]Component wise inventories'!$A$2:$A$170,0))</f>
        <v>30</v>
      </c>
      <c r="D45" s="27" t="str">
        <f>INDEX('[1]Component wise inventories'!H$2:H$170,MATCH($A45,'[1]Component wise inventories'!$A$2:$A$170,0))</f>
        <v>Solid wood spruce / fir / larch, air dried, planed</v>
      </c>
      <c r="E45" s="27">
        <f>INDEX('[1]Component wise inventories'!I$2:I$170,MATCH($A45,'[1]Component wise inventories'!$A$2:$A$170,0))</f>
        <v>485</v>
      </c>
      <c r="F45" s="27">
        <f>E45</f>
        <v>485</v>
      </c>
      <c r="G45" s="27" t="str">
        <f>INDEX('[1]Component wise inventories'!J$2:J$170,MATCH($A45,'[1]Component wise inventories'!$A$2:$A$170,0))</f>
        <v xml:space="preserve">kg </v>
      </c>
      <c r="H45" s="27">
        <f>INDEX('[1]Component wise inventories'!K$2:K$170,MATCH($A45,'[1]Component wise inventories'!$A$2:$A$170,0))</f>
        <v>0.125</v>
      </c>
      <c r="I45" s="27">
        <f t="shared" ref="I45" si="31">B45*F45*H45*B$1/C45/B$1</f>
        <v>5.0520833333333334E-2</v>
      </c>
      <c r="J45" s="27">
        <f>F45*B45*B$5*B$1/C45/1000</f>
        <v>2.51715</v>
      </c>
    </row>
    <row r="46" spans="1:10" x14ac:dyDescent="0.25">
      <c r="A46" s="2" t="s">
        <v>135</v>
      </c>
      <c r="B46" s="2">
        <v>3.5000000000000003E-2</v>
      </c>
      <c r="C46" s="27">
        <f>INDEX('[1]Component wise inventories'!B$2:B$170,MATCH($A46,'[1]Component wise inventories'!$A$2:$A$170,0))</f>
        <v>30</v>
      </c>
      <c r="D46" s="27" t="str">
        <f>INDEX('[1]Component wise inventories'!H$2:H$170,MATCH($A46,'[1]Component wise inventories'!$A$2:$A$170,0))</f>
        <v>Medium density fibreboard (MDF), UF bonded</v>
      </c>
      <c r="E46" s="27">
        <f>INDEX('[1]Component wise inventories'!I$2:I$170,MATCH($A46,'[1]Component wise inventories'!$A$2:$A$170,0))</f>
        <v>685</v>
      </c>
      <c r="F46" s="27">
        <f t="shared" ref="F46" si="32">E46</f>
        <v>685</v>
      </c>
      <c r="G46" s="27" t="str">
        <f>INDEX('[1]Component wise inventories'!J$2:J$170,MATCH($A46,'[1]Component wise inventories'!$A$2:$A$170,0))</f>
        <v xml:space="preserve">kg </v>
      </c>
      <c r="H46" s="27">
        <f>INDEX('[1]Component wise inventories'!K$2:K$170,MATCH($A46,'[1]Component wise inventories'!$A$2:$A$170,0))</f>
        <v>1.04</v>
      </c>
      <c r="I46" s="27">
        <f>B46*F46*H46*B$1/C46/B$1</f>
        <v>0.83113333333333339</v>
      </c>
      <c r="J46" s="27">
        <f t="shared" ref="J46" si="33">F46*B46*B$5*B$1/C46/1000</f>
        <v>4.9772100000000004</v>
      </c>
    </row>
    <row r="47" spans="1:10" x14ac:dyDescent="0.25">
      <c r="A47" s="2" t="s">
        <v>130</v>
      </c>
      <c r="B47" s="2">
        <v>1.4999999999999999E-2</v>
      </c>
      <c r="C47" s="27">
        <f>INDEX('[1]Component wise inventories'!B$2:B$170,MATCH($A47,'[1]Component wise inventories'!$A$2:$A$170,0))</f>
        <v>60</v>
      </c>
      <c r="D47" s="27" t="str">
        <f>INDEX('[1]Component wise inventories'!H$2:H$170,MATCH($A47,'[1]Component wise inventories'!$A$2:$A$170,0))</f>
        <v>gypsum fiber board</v>
      </c>
      <c r="E47" s="27">
        <f>INDEX('[1]Component wise inventories'!I$2:I$170,MATCH($A47,'[1]Component wise inventories'!$A$2:$A$170,0))</f>
        <v>1200</v>
      </c>
      <c r="F47" s="27">
        <f>E47</f>
        <v>1200</v>
      </c>
      <c r="G47" s="27" t="str">
        <f>INDEX('[1]Component wise inventories'!J$2:J$170,MATCH($A47,'[1]Component wise inventories'!$A$2:$A$170,0))</f>
        <v xml:space="preserve">kg </v>
      </c>
      <c r="H47" s="27">
        <f>INDEX('[1]Component wise inventories'!K$2:K$170,MATCH($A47,'[1]Component wise inventories'!$A$2:$A$170,0))</f>
        <v>0.53700000000000003</v>
      </c>
      <c r="I47" s="27">
        <f t="shared" ref="I47" si="34">B47*F47*H47*B$1/C47/B$1</f>
        <v>0.16109999999999999</v>
      </c>
      <c r="J47" s="27">
        <f>F47*B47*B$5*B$1/C47/1000</f>
        <v>1.8683999999999998</v>
      </c>
    </row>
    <row r="48" spans="1:10" x14ac:dyDescent="0.25">
      <c r="A48" s="2" t="s">
        <v>136</v>
      </c>
      <c r="B48" s="2">
        <v>0.01</v>
      </c>
      <c r="C48" s="27">
        <f>INDEX('[1]Component wise inventories'!B$2:B$170,MATCH($A48,'[1]Component wise inventories'!$A$2:$A$170,0))</f>
        <v>60</v>
      </c>
      <c r="D48" s="27" t="str">
        <f>INDEX('[1]Component wise inventories'!H$2:H$170,MATCH($A48,'[1]Component wise inventories'!$A$2:$A$170,0))</f>
        <v>Lime-cement/cement-lime plaster</v>
      </c>
      <c r="E48" s="27">
        <f>INDEX('[1]Component wise inventories'!I$2:I$170,MATCH($A48,'[1]Component wise inventories'!$A$2:$A$170,0))</f>
        <v>1550</v>
      </c>
      <c r="F48" s="27">
        <f t="shared" ref="F48" si="35">E48</f>
        <v>1550</v>
      </c>
      <c r="G48" s="27" t="str">
        <f>INDEX('[1]Component wise inventories'!J$2:J$170,MATCH($A48,'[1]Component wise inventories'!$A$2:$A$170,0))</f>
        <v xml:space="preserve">kg </v>
      </c>
      <c r="H48" s="27">
        <f>INDEX('[1]Component wise inventories'!K$2:K$170,MATCH($A48,'[1]Component wise inventories'!$A$2:$A$170,0))</f>
        <v>0.247</v>
      </c>
      <c r="I48" s="27">
        <f>B48*F48*H48*B$1/C48/B$1</f>
        <v>6.3808333333333328E-2</v>
      </c>
      <c r="J48" s="27">
        <f t="shared" ref="J48" si="36">F48*B48*B$5*B$1/C48/1000</f>
        <v>1.6088999999999998</v>
      </c>
    </row>
    <row r="49" spans="1:11" x14ac:dyDescent="0.25">
      <c r="A49" s="2" t="s">
        <v>137</v>
      </c>
      <c r="B49" s="2">
        <v>1.7999999999999999E-2</v>
      </c>
      <c r="C49" s="27">
        <f>INDEX('[1]Component wise inventories'!B$2:B$170,MATCH($A49,'[1]Component wise inventories'!$A$2:$A$170,0))</f>
        <v>60</v>
      </c>
      <c r="D49" s="27" t="str">
        <f>INDEX('[1]Component wise inventories'!H$2:H$170,MATCH($A49,'[1]Component wise inventories'!$A$2:$A$170,0))</f>
        <v>OSB panel, PF bonded, wet area</v>
      </c>
      <c r="E49" s="27">
        <f>INDEX('[1]Component wise inventories'!I$2:I$170,MATCH($A49,'[1]Component wise inventories'!$A$2:$A$170,0))</f>
        <v>605</v>
      </c>
      <c r="F49" s="27">
        <f>E49</f>
        <v>605</v>
      </c>
      <c r="G49" s="27" t="str">
        <f>INDEX('[1]Component wise inventories'!J$2:J$170,MATCH($A49,'[1]Component wise inventories'!$A$2:$A$170,0))</f>
        <v xml:space="preserve">kg </v>
      </c>
      <c r="H49" s="27">
        <f>INDEX('[1]Component wise inventories'!K$2:K$170,MATCH($A49,'[1]Component wise inventories'!$A$2:$A$170,0))</f>
        <v>0.61399999999999999</v>
      </c>
      <c r="I49" s="27">
        <f t="shared" ref="I49" si="37">B49*F49*H49*B$1/C49/B$1</f>
        <v>0.11144099999999998</v>
      </c>
      <c r="J49" s="27">
        <f>F49*B49*B$5*B$1/C49/1000</f>
        <v>1.1303819999999998</v>
      </c>
    </row>
    <row r="50" spans="1:11" x14ac:dyDescent="0.25">
      <c r="A50" s="2" t="s">
        <v>138</v>
      </c>
      <c r="B50" s="2">
        <v>0.03</v>
      </c>
      <c r="C50" s="27">
        <f>INDEX('[1]Component wise inventories'!B$2:B$170,MATCH($A50,'[1]Component wise inventories'!$A$2:$A$170,0))</f>
        <v>30</v>
      </c>
      <c r="D50" s="27" t="str">
        <f>INDEX('[1]Component wise inventories'!H$2:H$170,MATCH($A50,'[1]Component wise inventories'!$A$2:$A$170,0))</f>
        <v>Glued laminated timber, UF bonded, dry area</v>
      </c>
      <c r="E50" s="27">
        <f>INDEX('[1]Component wise inventories'!I$2:I$170,MATCH($A50,'[1]Component wise inventories'!$A$2:$A$170,0))</f>
        <v>470</v>
      </c>
      <c r="F50" s="27">
        <f t="shared" ref="F50" si="38">E50</f>
        <v>470</v>
      </c>
      <c r="G50" s="27" t="str">
        <f>INDEX('[1]Component wise inventories'!J$2:J$170,MATCH($A50,'[1]Component wise inventories'!$A$2:$A$170,0))</f>
        <v xml:space="preserve">kg </v>
      </c>
      <c r="H50" s="27">
        <f>INDEX('[1]Component wise inventories'!K$2:K$170,MATCH($A50,'[1]Component wise inventories'!$A$2:$A$170,0))</f>
        <v>0.44600000000000001</v>
      </c>
      <c r="I50" s="27">
        <f>B50*F50*H50*B$1/C50/B$1*K50</f>
        <v>2.51544E-2</v>
      </c>
      <c r="J50" s="27">
        <f t="shared" ref="J50" si="39">F50*B50*B$5*B$1/C50/1000</f>
        <v>2.9271599999999993</v>
      </c>
      <c r="K50" s="59">
        <v>0.12</v>
      </c>
    </row>
    <row r="51" spans="1:11" x14ac:dyDescent="0.25">
      <c r="A51" s="2" t="s">
        <v>139</v>
      </c>
      <c r="B51" s="2">
        <v>0.08</v>
      </c>
      <c r="C51" s="27">
        <f>INDEX('[1]Component wise inventories'!B$2:B$170,MATCH($A51,'[1]Component wise inventories'!$A$2:$A$170,0))</f>
        <v>30</v>
      </c>
      <c r="D51" s="27" t="str">
        <f>INDEX('[1]Component wise inventories'!H$2:H$170,MATCH($A51,'[1]Component wise inventories'!$A$2:$A$170,0))</f>
        <v>Glued laminated timber, UF bonded, dry area</v>
      </c>
      <c r="E51" s="27">
        <f>INDEX('[1]Component wise inventories'!I$2:I$170,MATCH($A51,'[1]Component wise inventories'!$A$2:$A$170,0))</f>
        <v>470</v>
      </c>
      <c r="F51" s="27">
        <f>E51</f>
        <v>470</v>
      </c>
      <c r="G51" s="27" t="str">
        <f>INDEX('[1]Component wise inventories'!J$2:J$170,MATCH($A51,'[1]Component wise inventories'!$A$2:$A$170,0))</f>
        <v xml:space="preserve">kg </v>
      </c>
      <c r="H51" s="27">
        <f>INDEX('[1]Component wise inventories'!K$2:K$170,MATCH($A51,'[1]Component wise inventories'!$A$2:$A$170,0))</f>
        <v>0.44600000000000001</v>
      </c>
      <c r="I51" s="27">
        <f>B51*F51*H51*B$1/C51/B$1*K51</f>
        <v>4.4718933333333329E-2</v>
      </c>
      <c r="J51" s="27">
        <f>F51*B51*B$5*B$1/C51/1000</f>
        <v>7.8057600000000003</v>
      </c>
      <c r="K51" s="59">
        <v>0.08</v>
      </c>
    </row>
    <row r="52" spans="1:11" x14ac:dyDescent="0.25">
      <c r="A52" s="60" t="s">
        <v>249</v>
      </c>
      <c r="B52" s="2">
        <v>0.08</v>
      </c>
      <c r="C52" s="27">
        <f>INDEX('[1]Component wise inventories'!B$2:B$170,MATCH($A52,'[1]Component wise inventories'!$A$2:$A$170,0))</f>
        <v>30</v>
      </c>
      <c r="D52" s="27" t="str">
        <f>INDEX('[1]Component wise inventories'!H$2:H$170,MATCH($A52,'[1]Component wise inventories'!$A$2:$A$170,0))</f>
        <v>rockwool</v>
      </c>
      <c r="E52" s="27" t="str">
        <f>INDEX('[1]Component wise inventories'!I$2:I$170,MATCH($A52,'[1]Component wise inventories'!$A$2:$A$170,0))</f>
        <v xml:space="preserve">32-160 </v>
      </c>
      <c r="F52" s="27">
        <v>60</v>
      </c>
      <c r="G52" s="27" t="str">
        <f>INDEX('[1]Component wise inventories'!J$2:J$170,MATCH($A52,'[1]Component wise inventories'!$A$2:$A$170,0))</f>
        <v xml:space="preserve">kg </v>
      </c>
      <c r="H52" s="27">
        <f>INDEX('[1]Component wise inventories'!K$2:K$170,MATCH($A52,'[1]Component wise inventories'!$A$2:$A$170,0))</f>
        <v>1.1299999999999999</v>
      </c>
      <c r="I52" s="27">
        <f>B52*F52*H52*B$1/C52/B$1*K52</f>
        <v>0.16633599999999998</v>
      </c>
      <c r="J52" s="27">
        <f>F52*B52*B$5*B$1/C52/1000</f>
        <v>0.99647999999999992</v>
      </c>
      <c r="K52" s="59">
        <v>0.92</v>
      </c>
    </row>
    <row r="53" spans="1:11" x14ac:dyDescent="0.25">
      <c r="A53" s="2" t="s">
        <v>140</v>
      </c>
      <c r="B53" s="2">
        <v>0.3</v>
      </c>
      <c r="C53" s="27">
        <f>INDEX('[1]Component wise inventories'!B$2:B$170,MATCH($A53,'[1]Component wise inventories'!$A$2:$A$170,0))</f>
        <v>30</v>
      </c>
      <c r="D53" s="27" t="str">
        <f>INDEX('[1]Component wise inventories'!H$2:H$170,MATCH($A53,'[1]Component wise inventories'!$A$2:$A$170,0))</f>
        <v>Glued laminated timber, UF bonded, dry area</v>
      </c>
      <c r="E53" s="27">
        <f>INDEX('[1]Component wise inventories'!I$2:I$170,MATCH($A53,'[1]Component wise inventories'!$A$2:$A$170,0))</f>
        <v>470</v>
      </c>
      <c r="F53" s="27">
        <f>E53</f>
        <v>470</v>
      </c>
      <c r="G53" s="27" t="str">
        <f>INDEX('[1]Component wise inventories'!J$2:J$170,MATCH($A53,'[1]Component wise inventories'!$A$2:$A$170,0))</f>
        <v xml:space="preserve">kg </v>
      </c>
      <c r="H53" s="27">
        <f>INDEX('[1]Component wise inventories'!K$2:K$170,MATCH($A53,'[1]Component wise inventories'!$A$2:$A$170,0))</f>
        <v>0.44600000000000001</v>
      </c>
      <c r="I53" s="27">
        <f>B53*F53*H53*B$1/C53/B$1*K53</f>
        <v>0.20962000000000003</v>
      </c>
      <c r="J53" s="27">
        <f>F53*B53*B$5*B$1/C53/1000</f>
        <v>29.271599999999999</v>
      </c>
      <c r="K53" s="59">
        <v>0.1</v>
      </c>
    </row>
    <row r="54" spans="1:11" x14ac:dyDescent="0.25">
      <c r="A54" s="60" t="s">
        <v>266</v>
      </c>
      <c r="B54" s="2">
        <v>0.3</v>
      </c>
      <c r="C54" s="27">
        <f>INDEX('[1]Component wise inventories'!B$2:B$170,MATCH($A54,'[1]Component wise inventories'!$A$2:$A$170,0))</f>
        <v>60</v>
      </c>
      <c r="D54" s="27" t="str">
        <f>INDEX('[1]Component wise inventories'!H$2:H$170,MATCH($A54,'[1]Component wise inventories'!$A$2:$A$170,0))</f>
        <v>cellulose fibers</v>
      </c>
      <c r="E54" s="27" t="str">
        <f>INDEX('[1]Component wise inventories'!I$2:I$170,MATCH($A54,'[1]Component wise inventories'!$A$2:$A$170,0))</f>
        <v xml:space="preserve">35-60 </v>
      </c>
      <c r="F54" s="27">
        <v>50</v>
      </c>
      <c r="G54" s="27" t="str">
        <f>INDEX('[1]Component wise inventories'!J$2:J$170,MATCH($A54,'[1]Component wise inventories'!$A$2:$A$170,0))</f>
        <v xml:space="preserve">kg </v>
      </c>
      <c r="H54" s="27">
        <f>INDEX('[1]Component wise inventories'!K$2:K$170,MATCH($A54,'[1]Component wise inventories'!$A$2:$A$170,0))</f>
        <v>0.25700000000000001</v>
      </c>
      <c r="I54" s="27">
        <f>B54*F54*H54*B$1/C54/B$1*K54</f>
        <v>5.7825000000000001E-2</v>
      </c>
      <c r="J54" s="27">
        <f>F54*B54*B$5*B$1/C54/1000</f>
        <v>1.5569999999999999</v>
      </c>
      <c r="K54" s="59">
        <v>0.9</v>
      </c>
    </row>
    <row r="55" spans="1:11" x14ac:dyDescent="0.25">
      <c r="A55" s="60"/>
      <c r="I55" s="58">
        <f>SUM(I45:I53)</f>
        <v>1.6638328333333332</v>
      </c>
    </row>
    <row r="56" spans="1:11" x14ac:dyDescent="0.25">
      <c r="A56" s="11" t="s">
        <v>125</v>
      </c>
      <c r="B56" s="11" t="s">
        <v>41</v>
      </c>
    </row>
    <row r="57" spans="1:11" x14ac:dyDescent="0.25">
      <c r="A57" s="2" t="s">
        <v>13</v>
      </c>
      <c r="B57" s="2">
        <v>85.12</v>
      </c>
    </row>
    <row r="58" spans="1:11" x14ac:dyDescent="0.25">
      <c r="A58" s="2" t="s">
        <v>135</v>
      </c>
      <c r="B58" s="2">
        <v>3.5000000000000003E-2</v>
      </c>
      <c r="C58" s="27">
        <f>INDEX('[1]Component wise inventories'!B$2:B$170,MATCH($A58,'[1]Component wise inventories'!$A$2:$A$170,0))</f>
        <v>30</v>
      </c>
      <c r="D58" s="27" t="str">
        <f>INDEX('[1]Component wise inventories'!H$2:H$170,MATCH($A58,'[1]Component wise inventories'!$A$2:$A$170,0))</f>
        <v>Medium density fibreboard (MDF), UF bonded</v>
      </c>
      <c r="E58" s="27">
        <f>INDEX('[1]Component wise inventories'!I$2:I$170,MATCH($A58,'[1]Component wise inventories'!$A$2:$A$170,0))</f>
        <v>685</v>
      </c>
      <c r="F58" s="27">
        <f>E58</f>
        <v>685</v>
      </c>
      <c r="G58" s="27" t="str">
        <f>INDEX('[1]Component wise inventories'!J$2:J$170,MATCH($A58,'[1]Component wise inventories'!$A$2:$A$170,0))</f>
        <v xml:space="preserve">kg </v>
      </c>
      <c r="H58" s="27">
        <f>INDEX('[1]Component wise inventories'!K$2:K$170,MATCH($A58,'[1]Component wise inventories'!$A$2:$A$170,0))</f>
        <v>1.04</v>
      </c>
      <c r="I58" s="27">
        <f t="shared" ref="I58" si="40">B58*F58*H58*B$1/C58/B$1</f>
        <v>0.83113333333333339</v>
      </c>
      <c r="J58" s="27">
        <f>F58*B58*B$5*B$1/C58/1000</f>
        <v>4.9772100000000004</v>
      </c>
    </row>
    <row r="59" spans="1:11" x14ac:dyDescent="0.25">
      <c r="A59" s="2" t="s">
        <v>141</v>
      </c>
      <c r="B59" s="2">
        <v>1.7999999999999999E-2</v>
      </c>
      <c r="C59" s="27">
        <f>INDEX('[1]Component wise inventories'!B$2:B$170,MATCH($A59,'[1]Component wise inventories'!$A$2:$A$170,0))</f>
        <v>30</v>
      </c>
      <c r="D59" s="27" t="str">
        <f>INDEX('[1]Component wise inventories'!H$2:H$170,MATCH($A59,'[1]Component wise inventories'!$A$2:$A$170,0))</f>
        <v>Medium density fibreboard (MDF), UF bonded</v>
      </c>
      <c r="E59" s="27">
        <f>INDEX('[1]Component wise inventories'!I$2:I$170,MATCH($A59,'[1]Component wise inventories'!$A$2:$A$170,0))</f>
        <v>685</v>
      </c>
      <c r="F59" s="27">
        <f t="shared" ref="F59" si="41">E59</f>
        <v>685</v>
      </c>
      <c r="G59" s="27" t="str">
        <f>INDEX('[1]Component wise inventories'!J$2:J$170,MATCH($A59,'[1]Component wise inventories'!$A$2:$A$170,0))</f>
        <v xml:space="preserve">kg </v>
      </c>
      <c r="H59" s="27">
        <f>INDEX('[1]Component wise inventories'!K$2:K$170,MATCH($A59,'[1]Component wise inventories'!$A$2:$A$170,0))</f>
        <v>1.04</v>
      </c>
      <c r="I59" s="27">
        <f>B59*F59*H59*B$1/C59/B$1</f>
        <v>0.42743999999999993</v>
      </c>
      <c r="J59" s="27">
        <f t="shared" ref="J59" si="42">F59*B59*B$5*B$1/C59/1000</f>
        <v>2.5597079999999997</v>
      </c>
    </row>
    <row r="60" spans="1:11" x14ac:dyDescent="0.25">
      <c r="A60" s="2" t="s">
        <v>130</v>
      </c>
      <c r="B60" s="2">
        <v>1.4999999999999999E-2</v>
      </c>
      <c r="C60" s="27">
        <f>INDEX('[1]Component wise inventories'!B$2:B$170,MATCH($A60,'[1]Component wise inventories'!$A$2:$A$170,0))</f>
        <v>60</v>
      </c>
      <c r="D60" s="27" t="str">
        <f>INDEX('[1]Component wise inventories'!H$2:H$170,MATCH($A60,'[1]Component wise inventories'!$A$2:$A$170,0))</f>
        <v>gypsum fiber board</v>
      </c>
      <c r="E60" s="27">
        <f>INDEX('[1]Component wise inventories'!I$2:I$170,MATCH($A60,'[1]Component wise inventories'!$A$2:$A$170,0))</f>
        <v>1200</v>
      </c>
      <c r="F60" s="27">
        <f>E60</f>
        <v>1200</v>
      </c>
      <c r="G60" s="27" t="str">
        <f>INDEX('[1]Component wise inventories'!J$2:J$170,MATCH($A60,'[1]Component wise inventories'!$A$2:$A$170,0))</f>
        <v xml:space="preserve">kg </v>
      </c>
      <c r="H60" s="27">
        <f>INDEX('[1]Component wise inventories'!K$2:K$170,MATCH($A60,'[1]Component wise inventories'!$A$2:$A$170,0))</f>
        <v>0.53700000000000003</v>
      </c>
      <c r="I60" s="27">
        <f t="shared" ref="I60" si="43">B60*F60*H60*B$1/C60/B$1</f>
        <v>0.16109999999999999</v>
      </c>
      <c r="J60" s="27">
        <f>F60*B60*B$5*B$1/C60/1000</f>
        <v>1.8683999999999998</v>
      </c>
    </row>
    <row r="61" spans="1:11" x14ac:dyDescent="0.25">
      <c r="A61" s="2" t="s">
        <v>136</v>
      </c>
      <c r="B61" s="2">
        <v>0.01</v>
      </c>
      <c r="C61" s="27">
        <f>INDEX('[1]Component wise inventories'!B$2:B$170,MATCH($A61,'[1]Component wise inventories'!$A$2:$A$170,0))</f>
        <v>60</v>
      </c>
      <c r="D61" s="27" t="str">
        <f>INDEX('[1]Component wise inventories'!H$2:H$170,MATCH($A61,'[1]Component wise inventories'!$A$2:$A$170,0))</f>
        <v>Lime-cement/cement-lime plaster</v>
      </c>
      <c r="E61" s="27">
        <f>INDEX('[1]Component wise inventories'!I$2:I$170,MATCH($A61,'[1]Component wise inventories'!$A$2:$A$170,0))</f>
        <v>1550</v>
      </c>
      <c r="F61" s="27">
        <f t="shared" ref="F61" si="44">E61</f>
        <v>1550</v>
      </c>
      <c r="G61" s="27" t="str">
        <f>INDEX('[1]Component wise inventories'!J$2:J$170,MATCH($A61,'[1]Component wise inventories'!$A$2:$A$170,0))</f>
        <v xml:space="preserve">kg </v>
      </c>
      <c r="H61" s="27">
        <f>INDEX('[1]Component wise inventories'!K$2:K$170,MATCH($A61,'[1]Component wise inventories'!$A$2:$A$170,0))</f>
        <v>0.247</v>
      </c>
      <c r="I61" s="27">
        <f>B61*F61*H61*B$1/C61/B$1</f>
        <v>6.3808333333333328E-2</v>
      </c>
      <c r="J61" s="27">
        <f t="shared" ref="J61" si="45">F61*B61*B$5*B$1/C61/1000</f>
        <v>1.6088999999999998</v>
      </c>
    </row>
    <row r="62" spans="1:11" x14ac:dyDescent="0.25">
      <c r="A62" s="2" t="s">
        <v>137</v>
      </c>
      <c r="B62" s="2">
        <v>1.7999999999999999E-2</v>
      </c>
      <c r="C62" s="27">
        <f>INDEX('[1]Component wise inventories'!B$2:B$170,MATCH($A62,'[1]Component wise inventories'!$A$2:$A$170,0))</f>
        <v>60</v>
      </c>
      <c r="D62" s="27" t="str">
        <f>INDEX('[1]Component wise inventories'!H$2:H$170,MATCH($A62,'[1]Component wise inventories'!$A$2:$A$170,0))</f>
        <v>OSB panel, PF bonded, wet area</v>
      </c>
      <c r="E62" s="27">
        <f>INDEX('[1]Component wise inventories'!I$2:I$170,MATCH($A62,'[1]Component wise inventories'!$A$2:$A$170,0))</f>
        <v>605</v>
      </c>
      <c r="F62" s="27">
        <f>E62</f>
        <v>605</v>
      </c>
      <c r="G62" s="27" t="str">
        <f>INDEX('[1]Component wise inventories'!J$2:J$170,MATCH($A62,'[1]Component wise inventories'!$A$2:$A$170,0))</f>
        <v xml:space="preserve">kg </v>
      </c>
      <c r="H62" s="27">
        <f>INDEX('[1]Component wise inventories'!K$2:K$170,MATCH($A62,'[1]Component wise inventories'!$A$2:$A$170,0))</f>
        <v>0.61399999999999999</v>
      </c>
      <c r="I62" s="27">
        <f t="shared" ref="I62" si="46">B62*F62*H62*B$1/C62/B$1</f>
        <v>0.11144099999999998</v>
      </c>
      <c r="J62" s="27">
        <f>F62*B62*B$5*B$1/C62/1000</f>
        <v>1.1303819999999998</v>
      </c>
    </row>
    <row r="63" spans="1:11" x14ac:dyDescent="0.25">
      <c r="A63" s="2" t="s">
        <v>138</v>
      </c>
      <c r="B63" s="2">
        <v>0.03</v>
      </c>
      <c r="C63" s="27">
        <f>INDEX('[1]Component wise inventories'!B$2:B$170,MATCH($A63,'[1]Component wise inventories'!$A$2:$A$170,0))</f>
        <v>30</v>
      </c>
      <c r="D63" s="27" t="str">
        <f>INDEX('[1]Component wise inventories'!H$2:H$170,MATCH($A63,'[1]Component wise inventories'!$A$2:$A$170,0))</f>
        <v>Glued laminated timber, UF bonded, dry area</v>
      </c>
      <c r="E63" s="27">
        <f>INDEX('[1]Component wise inventories'!I$2:I$170,MATCH($A63,'[1]Component wise inventories'!$A$2:$A$170,0))</f>
        <v>470</v>
      </c>
      <c r="F63" s="27">
        <f t="shared" ref="F63" si="47">E63</f>
        <v>470</v>
      </c>
      <c r="G63" s="27" t="str">
        <f>INDEX('[1]Component wise inventories'!J$2:J$170,MATCH($A63,'[1]Component wise inventories'!$A$2:$A$170,0))</f>
        <v xml:space="preserve">kg </v>
      </c>
      <c r="H63" s="27">
        <f>INDEX('[1]Component wise inventories'!K$2:K$170,MATCH($A63,'[1]Component wise inventories'!$A$2:$A$170,0))</f>
        <v>0.44600000000000001</v>
      </c>
      <c r="I63" s="27">
        <f>B63*F63*H63*B$1/C63/B$1*K63</f>
        <v>2.51544E-2</v>
      </c>
      <c r="J63" s="27">
        <f t="shared" ref="J63" si="48">F63*B63*B$5*B$1/C63/1000</f>
        <v>2.9271599999999993</v>
      </c>
      <c r="K63" s="59">
        <v>0.12</v>
      </c>
    </row>
    <row r="64" spans="1:11" x14ac:dyDescent="0.25">
      <c r="A64" s="2" t="s">
        <v>139</v>
      </c>
      <c r="B64" s="2">
        <v>0.08</v>
      </c>
      <c r="C64" s="27">
        <f>INDEX('[1]Component wise inventories'!B$2:B$170,MATCH($A64,'[1]Component wise inventories'!$A$2:$A$170,0))</f>
        <v>30</v>
      </c>
      <c r="D64" s="27" t="str">
        <f>INDEX('[1]Component wise inventories'!H$2:H$170,MATCH($A64,'[1]Component wise inventories'!$A$2:$A$170,0))</f>
        <v>Glued laminated timber, UF bonded, dry area</v>
      </c>
      <c r="E64" s="27">
        <f>INDEX('[1]Component wise inventories'!I$2:I$170,MATCH($A64,'[1]Component wise inventories'!$A$2:$A$170,0))</f>
        <v>470</v>
      </c>
      <c r="F64" s="27">
        <f>E64</f>
        <v>470</v>
      </c>
      <c r="G64" s="27" t="str">
        <f>INDEX('[1]Component wise inventories'!J$2:J$170,MATCH($A64,'[1]Component wise inventories'!$A$2:$A$170,0))</f>
        <v xml:space="preserve">kg </v>
      </c>
      <c r="H64" s="27">
        <f>INDEX('[1]Component wise inventories'!K$2:K$170,MATCH($A64,'[1]Component wise inventories'!$A$2:$A$170,0))</f>
        <v>0.44600000000000001</v>
      </c>
      <c r="I64" s="27">
        <f>B64*F64*H64*B$1/C64/B$1*K64</f>
        <v>4.4718933333333329E-2</v>
      </c>
      <c r="J64" s="27">
        <f>F64*B64*B$5*B$1/C64/1000</f>
        <v>7.8057600000000003</v>
      </c>
      <c r="K64" s="59">
        <v>0.08</v>
      </c>
    </row>
    <row r="65" spans="1:11" x14ac:dyDescent="0.25">
      <c r="A65" s="60" t="s">
        <v>249</v>
      </c>
      <c r="B65" s="2">
        <v>0.08</v>
      </c>
      <c r="C65" s="27">
        <f>INDEX('[1]Component wise inventories'!B$2:B$170,MATCH($A65,'[1]Component wise inventories'!$A$2:$A$170,0))</f>
        <v>30</v>
      </c>
      <c r="D65" s="27" t="str">
        <f>INDEX('[1]Component wise inventories'!H$2:H$170,MATCH($A65,'[1]Component wise inventories'!$A$2:$A$170,0))</f>
        <v>rockwool</v>
      </c>
      <c r="E65" s="27" t="str">
        <f>INDEX('[1]Component wise inventories'!I$2:I$170,MATCH($A65,'[1]Component wise inventories'!$A$2:$A$170,0))</f>
        <v xml:space="preserve">32-160 </v>
      </c>
      <c r="F65" s="27">
        <v>60</v>
      </c>
      <c r="G65" s="27" t="str">
        <f>INDEX('[1]Component wise inventories'!J$2:J$170,MATCH($A65,'[1]Component wise inventories'!$A$2:$A$170,0))</f>
        <v xml:space="preserve">kg </v>
      </c>
      <c r="H65" s="27">
        <f>INDEX('[1]Component wise inventories'!K$2:K$170,MATCH($A65,'[1]Component wise inventories'!$A$2:$A$170,0))</f>
        <v>1.1299999999999999</v>
      </c>
      <c r="I65" s="27">
        <f>B65*F65*H65*B$1/C65/B$1*K65</f>
        <v>0.16633599999999998</v>
      </c>
      <c r="J65" s="27">
        <f>F65*B65*B$5*B$1/C65/1000</f>
        <v>0.99647999999999992</v>
      </c>
      <c r="K65" s="59">
        <v>0.92</v>
      </c>
    </row>
    <row r="66" spans="1:11" x14ac:dyDescent="0.25">
      <c r="A66" s="2" t="s">
        <v>140</v>
      </c>
      <c r="B66" s="2">
        <v>0.3</v>
      </c>
      <c r="C66" s="27">
        <f>INDEX('[1]Component wise inventories'!B$2:B$170,MATCH($A66,'[1]Component wise inventories'!$A$2:$A$170,0))</f>
        <v>30</v>
      </c>
      <c r="D66" s="27" t="str">
        <f>INDEX('[1]Component wise inventories'!H$2:H$170,MATCH($A66,'[1]Component wise inventories'!$A$2:$A$170,0))</f>
        <v>Glued laminated timber, UF bonded, dry area</v>
      </c>
      <c r="E66" s="27">
        <f>INDEX('[1]Component wise inventories'!I$2:I$170,MATCH($A66,'[1]Component wise inventories'!$A$2:$A$170,0))</f>
        <v>470</v>
      </c>
      <c r="F66" s="27">
        <f>E66</f>
        <v>470</v>
      </c>
      <c r="G66" s="27" t="str">
        <f>INDEX('[1]Component wise inventories'!J$2:J$170,MATCH($A66,'[1]Component wise inventories'!$A$2:$A$170,0))</f>
        <v xml:space="preserve">kg </v>
      </c>
      <c r="H66" s="27">
        <f>INDEX('[1]Component wise inventories'!K$2:K$170,MATCH($A66,'[1]Component wise inventories'!$A$2:$A$170,0))</f>
        <v>0.44600000000000001</v>
      </c>
      <c r="I66" s="27">
        <f>B66*F66*H66*B$1/C66/B$1*K66</f>
        <v>0.20962000000000003</v>
      </c>
      <c r="J66" s="27">
        <f>F66*B66*B$5*B$1/C66/1000</f>
        <v>29.271599999999999</v>
      </c>
      <c r="K66" s="59">
        <v>0.1</v>
      </c>
    </row>
    <row r="67" spans="1:11" x14ac:dyDescent="0.25">
      <c r="A67" s="60" t="s">
        <v>266</v>
      </c>
      <c r="B67" s="2">
        <v>0.3</v>
      </c>
      <c r="C67" s="27">
        <f>INDEX('[1]Component wise inventories'!B$2:B$170,MATCH($A67,'[1]Component wise inventories'!$A$2:$A$170,0))</f>
        <v>60</v>
      </c>
      <c r="D67" s="27" t="str">
        <f>INDEX('[1]Component wise inventories'!H$2:H$170,MATCH($A67,'[1]Component wise inventories'!$A$2:$A$170,0))</f>
        <v>cellulose fibers</v>
      </c>
      <c r="E67" s="27" t="str">
        <f>INDEX('[1]Component wise inventories'!I$2:I$170,MATCH($A67,'[1]Component wise inventories'!$A$2:$A$170,0))</f>
        <v xml:space="preserve">35-60 </v>
      </c>
      <c r="F67" s="27">
        <v>50</v>
      </c>
      <c r="G67" s="27" t="str">
        <f>INDEX('[1]Component wise inventories'!J$2:J$170,MATCH($A67,'[1]Component wise inventories'!$A$2:$A$170,0))</f>
        <v xml:space="preserve">kg </v>
      </c>
      <c r="H67" s="27">
        <f>INDEX('[1]Component wise inventories'!K$2:K$170,MATCH($A67,'[1]Component wise inventories'!$A$2:$A$170,0))</f>
        <v>0.25700000000000001</v>
      </c>
      <c r="I67" s="27">
        <f>B67*F67*H67*B$1/C67/B$1*K67</f>
        <v>5.7825000000000001E-2</v>
      </c>
      <c r="J67" s="27">
        <f>F67*B67*B$5*B$1/C67/1000</f>
        <v>1.5569999999999999</v>
      </c>
      <c r="K67" s="59">
        <v>0.9</v>
      </c>
    </row>
    <row r="68" spans="1:11" x14ac:dyDescent="0.25">
      <c r="I68" s="58">
        <f>SUM(I58:I66)</f>
        <v>2.0407519999999999</v>
      </c>
    </row>
    <row r="69" spans="1:11" x14ac:dyDescent="0.25">
      <c r="A69" s="11" t="s">
        <v>125</v>
      </c>
      <c r="B69" s="11" t="s">
        <v>46</v>
      </c>
    </row>
    <row r="70" spans="1:11" x14ac:dyDescent="0.25">
      <c r="A70" s="2" t="s">
        <v>13</v>
      </c>
      <c r="B70" s="2">
        <v>43.65</v>
      </c>
    </row>
    <row r="71" spans="1:11" x14ac:dyDescent="0.25">
      <c r="A71" s="2" t="s">
        <v>142</v>
      </c>
      <c r="B71" s="2">
        <v>0.2</v>
      </c>
      <c r="C71" s="27">
        <f>INDEX('[1]Component wise inventories'!B$2:B$170,MATCH($A71,'[1]Component wise inventories'!$A$2:$A$170,0))</f>
        <v>60</v>
      </c>
      <c r="D71" s="27" t="str">
        <f>INDEX('[1]Component wise inventories'!H$2:H$170,MATCH($A71,'[1]Component wise inventories'!$A$2:$A$170,0))</f>
        <v>civil engineering concrete (without reinforcement)</v>
      </c>
      <c r="E71" s="27">
        <f>INDEX('[1]Component wise inventories'!I$2:I$170,MATCH($A71,'[1]Component wise inventories'!$A$2:$A$170,0))</f>
        <v>2350</v>
      </c>
      <c r="F71" s="27">
        <f>E71</f>
        <v>2350</v>
      </c>
      <c r="G71" s="27" t="str">
        <f>INDEX('[1]Component wise inventories'!J$2:J$170,MATCH($A71,'[1]Component wise inventories'!$A$2:$A$170,0))</f>
        <v xml:space="preserve">kg </v>
      </c>
      <c r="H71" s="27">
        <f>INDEX('[1]Component wise inventories'!K$2:K$170,MATCH($A71,'[1]Component wise inventories'!$A$2:$A$170,0))</f>
        <v>1.4E-2</v>
      </c>
      <c r="I71" s="27">
        <f t="shared" ref="I71:I72" si="49">B71*F71*H71*B$1/C71/B$1</f>
        <v>0.10966666666666666</v>
      </c>
      <c r="J71" s="27">
        <f>F71*B71*B$5*B$1/C71/1000</f>
        <v>48.786000000000001</v>
      </c>
    </row>
    <row r="72" spans="1:11" x14ac:dyDescent="0.25">
      <c r="A72" s="2" t="s">
        <v>143</v>
      </c>
      <c r="B72" s="2">
        <v>0.38</v>
      </c>
      <c r="C72" s="27">
        <f>INDEX('[1]Component wise inventories'!B$2:B$170,MATCH($A72,'[1]Component wise inventories'!$A$2:$A$170,0))</f>
        <v>60</v>
      </c>
      <c r="D72" s="27" t="str">
        <f>INDEX('[1]Component wise inventories'!H$2:H$170,MATCH($A72,'[1]Component wise inventories'!$A$2:$A$170,0))</f>
        <v>foam glass</v>
      </c>
      <c r="E72" s="61">
        <v>130</v>
      </c>
      <c r="F72" s="27">
        <v>110</v>
      </c>
      <c r="G72" s="27" t="str">
        <f>INDEX('[1]Component wise inventories'!J$2:J$170,MATCH($A72,'[1]Component wise inventories'!$A$2:$A$170,0))</f>
        <v xml:space="preserve">kg </v>
      </c>
      <c r="H72" s="27">
        <f>INDEX('[1]Component wise inventories'!K$2:K$170,MATCH($A72,'[1]Component wise inventories'!$A$2:$A$170,0))</f>
        <v>1.17</v>
      </c>
      <c r="I72" s="27">
        <f t="shared" si="49"/>
        <v>0.81509999999999982</v>
      </c>
      <c r="J72" s="27">
        <f>F72*B72*B$5*B$1/C72/1000</f>
        <v>4.3388399999999994</v>
      </c>
    </row>
    <row r="73" spans="1:11" x14ac:dyDescent="0.25">
      <c r="A73" s="2" t="s">
        <v>136</v>
      </c>
      <c r="B73" s="2">
        <v>2.5000000000000001E-2</v>
      </c>
      <c r="C73" s="27">
        <f>INDEX('[1]Component wise inventories'!B$2:B$170,MATCH($A73,'[1]Component wise inventories'!$A$2:$A$170,0))</f>
        <v>60</v>
      </c>
      <c r="D73" s="27" t="str">
        <f>INDEX('[1]Component wise inventories'!H$2:H$170,MATCH($A73,'[1]Component wise inventories'!$A$2:$A$170,0))</f>
        <v>Lime-cement/cement-lime plaster</v>
      </c>
      <c r="E73" s="27">
        <f>INDEX('[1]Component wise inventories'!I$2:I$170,MATCH($A73,'[1]Component wise inventories'!$A$2:$A$170,0))</f>
        <v>1550</v>
      </c>
      <c r="F73" s="27">
        <v>1500</v>
      </c>
      <c r="G73" s="27" t="str">
        <f>INDEX('[1]Component wise inventories'!J$2:J$170,MATCH($A73,'[1]Component wise inventories'!$A$2:$A$170,0))</f>
        <v xml:space="preserve">kg </v>
      </c>
      <c r="H73" s="27">
        <f>INDEX('[1]Component wise inventories'!K$2:K$170,MATCH($A73,'[1]Component wise inventories'!$A$2:$A$170,0))</f>
        <v>0.247</v>
      </c>
      <c r="I73" s="27">
        <f>B73*F73*H73*B$1/C73/B$1</f>
        <v>0.15437499999999998</v>
      </c>
      <c r="J73" s="27">
        <f t="shared" ref="J73" si="50">F73*B73*B$5*B$1/C73/1000</f>
        <v>3.8925000000000001</v>
      </c>
    </row>
    <row r="74" spans="1:11" x14ac:dyDescent="0.25">
      <c r="I74" s="58">
        <f>SUM(I71:I73)</f>
        <v>1.0791416666666664</v>
      </c>
    </row>
    <row r="75" spans="1:11" x14ac:dyDescent="0.25">
      <c r="A75" s="11" t="s">
        <v>125</v>
      </c>
      <c r="B75" s="11" t="s">
        <v>48</v>
      </c>
    </row>
    <row r="76" spans="1:11" x14ac:dyDescent="0.25">
      <c r="A76" s="2" t="s">
        <v>13</v>
      </c>
      <c r="B76" s="2">
        <v>130.16</v>
      </c>
    </row>
    <row r="77" spans="1:11" x14ac:dyDescent="0.25">
      <c r="A77" s="2" t="s">
        <v>130</v>
      </c>
      <c r="B77" s="2">
        <v>2.5000000000000001E-2</v>
      </c>
      <c r="C77" s="27">
        <f>INDEX('[1]Component wise inventories'!B$2:B$170,MATCH($A77,'[1]Component wise inventories'!$A$2:$A$170,0))</f>
        <v>60</v>
      </c>
      <c r="D77" s="27" t="str">
        <f>INDEX('[1]Component wise inventories'!H$2:H$170,MATCH($A77,'[1]Component wise inventories'!$A$2:$A$170,0))</f>
        <v>gypsum fiber board</v>
      </c>
      <c r="E77" s="27">
        <f>INDEX('[1]Component wise inventories'!I$2:I$170,MATCH($A77,'[1]Component wise inventories'!$A$2:$A$170,0))</f>
        <v>1200</v>
      </c>
      <c r="F77" s="27">
        <f>E77</f>
        <v>1200</v>
      </c>
      <c r="G77" s="27" t="str">
        <f>INDEX('[1]Component wise inventories'!J$2:J$170,MATCH($A77,'[1]Component wise inventories'!$A$2:$A$170,0))</f>
        <v xml:space="preserve">kg </v>
      </c>
      <c r="H77" s="27">
        <f>INDEX('[1]Component wise inventories'!K$2:K$170,MATCH($A77,'[1]Component wise inventories'!$A$2:$A$170,0))</f>
        <v>0.53700000000000003</v>
      </c>
      <c r="I77" s="27">
        <f t="shared" ref="I77" si="51">B77*F77*H77*B$1/C77/B$1</f>
        <v>0.26850000000000002</v>
      </c>
      <c r="J77" s="27">
        <f>F77*B77*B$5*B$1/C77/1000</f>
        <v>3.1139999999999999</v>
      </c>
    </row>
    <row r="78" spans="1:11" x14ac:dyDescent="0.25">
      <c r="A78" s="2" t="s">
        <v>144</v>
      </c>
      <c r="B78" s="2">
        <v>0.12</v>
      </c>
      <c r="C78" s="27">
        <f>INDEX('[1]Component wise inventories'!B$2:B$170,MATCH($A78,'[1]Component wise inventories'!$A$2:$A$170,0))</f>
        <v>30</v>
      </c>
      <c r="D78" s="27" t="str">
        <f>INDEX('[1]Component wise inventories'!H$2:H$170,MATCH($A78,'[1]Component wise inventories'!$A$2:$A$170,0))</f>
        <v>Glued laminated timber, UF bonded, dry area</v>
      </c>
      <c r="E78" s="27">
        <f>INDEX('[1]Component wise inventories'!I$2:I$170,MATCH($A78,'[1]Component wise inventories'!$A$2:$A$170,0))</f>
        <v>470</v>
      </c>
      <c r="F78" s="27">
        <f t="shared" ref="F78" si="52">E78</f>
        <v>470</v>
      </c>
      <c r="G78" s="27" t="str">
        <f>INDEX('[1]Component wise inventories'!J$2:J$170,MATCH($A78,'[1]Component wise inventories'!$A$2:$A$170,0))</f>
        <v xml:space="preserve">kg </v>
      </c>
      <c r="H78" s="27">
        <f>INDEX('[1]Component wise inventories'!K$2:K$170,MATCH($A78,'[1]Component wise inventories'!$A$2:$A$170,0))</f>
        <v>0.44600000000000001</v>
      </c>
      <c r="I78" s="27">
        <f>B78*F78*H78*B$1/C78/B$1*K78</f>
        <v>6.7078399999999996E-2</v>
      </c>
      <c r="J78" s="27">
        <f t="shared" ref="J78" si="53">F78*B78*B$5*B$1/C78/1000</f>
        <v>11.708639999999997</v>
      </c>
      <c r="K78" s="59">
        <v>0.08</v>
      </c>
    </row>
    <row r="79" spans="1:11" x14ac:dyDescent="0.25">
      <c r="A79" s="60" t="s">
        <v>249</v>
      </c>
      <c r="B79" s="2">
        <v>0.12</v>
      </c>
      <c r="C79" s="27">
        <f>INDEX('[1]Component wise inventories'!B$2:B$170,MATCH($A79,'[1]Component wise inventories'!$A$2:$A$170,0))</f>
        <v>30</v>
      </c>
      <c r="D79" s="27" t="str">
        <f>INDEX('[1]Component wise inventories'!H$2:H$170,MATCH($A79,'[1]Component wise inventories'!$A$2:$A$170,0))</f>
        <v>rockwool</v>
      </c>
      <c r="E79" s="27" t="str">
        <f>INDEX('[1]Component wise inventories'!I$2:I$170,MATCH($A79,'[1]Component wise inventories'!$A$2:$A$170,0))</f>
        <v xml:space="preserve">32-160 </v>
      </c>
      <c r="F79" s="27">
        <v>60</v>
      </c>
      <c r="G79" s="27" t="str">
        <f>INDEX('[1]Component wise inventories'!J$2:J$170,MATCH($A79,'[1]Component wise inventories'!$A$2:$A$170,0))</f>
        <v xml:space="preserve">kg </v>
      </c>
      <c r="H79" s="27">
        <f>INDEX('[1]Component wise inventories'!K$2:K$170,MATCH($A79,'[1]Component wise inventories'!$A$2:$A$170,0))</f>
        <v>1.1299999999999999</v>
      </c>
      <c r="I79" s="27">
        <f>B79*F79*H79*B$1/C79/B$1*K79</f>
        <v>0.249504</v>
      </c>
      <c r="J79" s="27">
        <f>F79*B79*B$5*B$1/C79/1000</f>
        <v>1.4947199999999998</v>
      </c>
      <c r="K79" s="59">
        <v>0.92</v>
      </c>
    </row>
    <row r="80" spans="1:11" x14ac:dyDescent="0.25">
      <c r="I80" s="58">
        <f>SUM(I76:I79)</f>
        <v>0.5850824</v>
      </c>
    </row>
    <row r="81" spans="1:11" x14ac:dyDescent="0.25">
      <c r="A81" s="11" t="s">
        <v>125</v>
      </c>
      <c r="B81" s="11" t="s">
        <v>49</v>
      </c>
    </row>
    <row r="82" spans="1:11" x14ac:dyDescent="0.25">
      <c r="A82" s="2" t="s">
        <v>13</v>
      </c>
      <c r="B82" s="2">
        <v>95.34</v>
      </c>
    </row>
    <row r="83" spans="1:11" x14ac:dyDescent="0.25">
      <c r="A83" s="2" t="s">
        <v>142</v>
      </c>
      <c r="B83" s="2">
        <v>0.18</v>
      </c>
      <c r="C83" s="27">
        <f>INDEX('[1]Component wise inventories'!B$2:B$170,MATCH($A83,'[1]Component wise inventories'!$A$2:$A$170,0))</f>
        <v>60</v>
      </c>
      <c r="D83" s="27" t="str">
        <f>INDEX('[1]Component wise inventories'!H$2:H$170,MATCH($A83,'[1]Component wise inventories'!$A$2:$A$170,0))</f>
        <v>civil engineering concrete (without reinforcement)</v>
      </c>
      <c r="E83" s="27">
        <f>INDEX('[1]Component wise inventories'!I$2:I$170,MATCH($A83,'[1]Component wise inventories'!$A$2:$A$170,0))</f>
        <v>2350</v>
      </c>
      <c r="F83" s="27">
        <f>E83</f>
        <v>2350</v>
      </c>
      <c r="G83" s="27" t="str">
        <f>INDEX('[1]Component wise inventories'!J$2:J$170,MATCH($A83,'[1]Component wise inventories'!$A$2:$A$170,0))</f>
        <v xml:space="preserve">kg </v>
      </c>
      <c r="H83" s="27">
        <f>INDEX('[1]Component wise inventories'!K$2:K$170,MATCH($A83,'[1]Component wise inventories'!$A$2:$A$170,0))</f>
        <v>1.4E-2</v>
      </c>
      <c r="I83" s="27">
        <f t="shared" ref="I83" si="54">B83*F83*H83*B$1/C83/B$1</f>
        <v>9.8699999999999996E-2</v>
      </c>
      <c r="J83" s="27">
        <f>F83*B83*B$5*B$1/C83/1000</f>
        <v>43.907400000000003</v>
      </c>
    </row>
    <row r="84" spans="1:11" x14ac:dyDescent="0.25">
      <c r="C84" s="27"/>
      <c r="D84" s="27"/>
      <c r="E84" s="27"/>
      <c r="F84" s="27"/>
      <c r="G84" s="27"/>
      <c r="H84" s="27"/>
      <c r="I84" s="58">
        <f>SUM(I81:I83)</f>
        <v>9.8699999999999996E-2</v>
      </c>
      <c r="J84" s="27"/>
    </row>
    <row r="85" spans="1:11" x14ac:dyDescent="0.25">
      <c r="A85" s="11" t="s">
        <v>125</v>
      </c>
      <c r="B85" s="11" t="s">
        <v>52</v>
      </c>
    </row>
    <row r="86" spans="1:11" x14ac:dyDescent="0.25">
      <c r="A86" s="2" t="s">
        <v>13</v>
      </c>
      <c r="B86" s="2">
        <v>132</v>
      </c>
    </row>
    <row r="87" spans="1:11" x14ac:dyDescent="0.25">
      <c r="A87" s="2" t="s">
        <v>126</v>
      </c>
      <c r="B87" s="2">
        <v>3.0000000000000001E-3</v>
      </c>
      <c r="C87" s="27">
        <f>INDEX('[1]Component wise inventories'!B$2:B$170,MATCH($A87,'[1]Component wise inventories'!$A$2:$A$170,0))</f>
        <v>60</v>
      </c>
      <c r="D87" s="27" t="str">
        <f>INDEX('[1]Component wise inventories'!H$2:H$170,MATCH($A87,'[1]Component wise inventories'!$A$2:$A$170,0))</f>
        <v>Bitumen emulsion, 1 coat</v>
      </c>
      <c r="E87" s="27">
        <f>INDEX('[1]Component wise inventories'!I$2:I$170,MATCH($A87,'[1]Component wise inventories'!$A$2:$A$170,0))</f>
        <v>0.25</v>
      </c>
      <c r="F87" s="27">
        <f>E87</f>
        <v>0.25</v>
      </c>
      <c r="G87" s="27" t="str">
        <f>INDEX('[1]Component wise inventories'!J$2:J$170,MATCH($A87,'[1]Component wise inventories'!$A$2:$A$170,0))</f>
        <v xml:space="preserve">m2 </v>
      </c>
      <c r="H87" s="27">
        <f>INDEX('[1]Component wise inventories'!K$2:K$170,MATCH($A87,'[1]Component wise inventories'!$A$2:$A$170,0))</f>
        <v>0.70599999999999996</v>
      </c>
      <c r="I87" s="27">
        <f t="shared" ref="I87" si="55">B87*F87*H87*B$1/C87/B$1</f>
        <v>8.8250000000000011E-6</v>
      </c>
      <c r="J87" s="27">
        <f>F87*B87*B$5*B$1/C87/1000</f>
        <v>7.7850000000000008E-5</v>
      </c>
    </row>
    <row r="88" spans="1:11" x14ac:dyDescent="0.25">
      <c r="A88" s="2" t="s">
        <v>145</v>
      </c>
      <c r="B88" s="2">
        <v>0.22</v>
      </c>
      <c r="C88" s="27">
        <f>INDEX('[1]Component wise inventories'!B$2:B$170,MATCH($A88,'[1]Component wise inventories'!$A$2:$A$170,0))</f>
        <v>60</v>
      </c>
      <c r="D88" s="27" t="str">
        <f>INDEX('[1]Component wise inventories'!H$2:H$170,MATCH($A88,'[1]Component wise inventories'!$A$2:$A$170,0))</f>
        <v>'plywood production' (kilogram, RER, None)</v>
      </c>
      <c r="E88" s="27">
        <f>INDEX('[1]Component wise inventories'!I$2:I$170,MATCH($A88,'[1]Component wise inventories'!$A$2:$A$170,0))</f>
        <v>500</v>
      </c>
      <c r="F88" s="27">
        <f t="shared" ref="F88" si="56">E88</f>
        <v>500</v>
      </c>
      <c r="G88" s="27" t="str">
        <f>INDEX('[1]Component wise inventories'!J$2:J$170,MATCH($A88,'[1]Component wise inventories'!$A$2:$A$170,0))</f>
        <v xml:space="preserve">kg </v>
      </c>
      <c r="H88" s="27">
        <f>INDEX('[1]Component wise inventories'!K$2:K$170,MATCH($A88,'[1]Component wise inventories'!$A$2:$A$170,0))</f>
        <v>0.17</v>
      </c>
      <c r="I88" s="27">
        <f>B88*F88*H88*B$1/C88/B$1*K88</f>
        <v>6.2333333333333345E-2</v>
      </c>
      <c r="J88" s="27">
        <f t="shared" ref="J88" si="57">F88*B88*B$5*B$1/C88/1000</f>
        <v>11.417999999999999</v>
      </c>
      <c r="K88" s="59">
        <v>0.2</v>
      </c>
    </row>
    <row r="89" spans="1:11" x14ac:dyDescent="0.25">
      <c r="A89" s="60" t="s">
        <v>249</v>
      </c>
      <c r="B89" s="2">
        <v>0.22</v>
      </c>
      <c r="C89" s="27">
        <f>INDEX('[1]Component wise inventories'!B$2:B$170,MATCH($A89,'[1]Component wise inventories'!$A$2:$A$170,0))</f>
        <v>30</v>
      </c>
      <c r="D89" s="27" t="str">
        <f>INDEX('[1]Component wise inventories'!H$2:H$170,MATCH($A89,'[1]Component wise inventories'!$A$2:$A$170,0))</f>
        <v>rockwool</v>
      </c>
      <c r="E89" s="27" t="str">
        <f>INDEX('[1]Component wise inventories'!I$2:I$170,MATCH($A89,'[1]Component wise inventories'!$A$2:$A$170,0))</f>
        <v xml:space="preserve">32-160 </v>
      </c>
      <c r="F89" s="27">
        <v>60</v>
      </c>
      <c r="G89" s="27" t="str">
        <f>INDEX('[1]Component wise inventories'!J$2:J$170,MATCH($A89,'[1]Component wise inventories'!$A$2:$A$170,0))</f>
        <v xml:space="preserve">kg </v>
      </c>
      <c r="H89" s="27">
        <f>INDEX('[1]Component wise inventories'!K$2:K$170,MATCH($A89,'[1]Component wise inventories'!$A$2:$A$170,0))</f>
        <v>1.1299999999999999</v>
      </c>
      <c r="I89" s="27">
        <f>B89*F89*H89*B$1/C89/B$1*K89</f>
        <v>0.39776</v>
      </c>
      <c r="J89" s="27">
        <f t="shared" ref="J89" si="58">F89*B89*B$5*B$1/C89/1000</f>
        <v>2.7403199999999996</v>
      </c>
      <c r="K89" s="59">
        <v>0.8</v>
      </c>
    </row>
    <row r="90" spans="1:11" x14ac:dyDescent="0.25">
      <c r="A90" s="2" t="s">
        <v>146</v>
      </c>
      <c r="B90" s="2">
        <v>0.06</v>
      </c>
      <c r="C90" s="27">
        <f>INDEX('[1]Component wise inventories'!B$2:B$170,MATCH($A90,'[1]Component wise inventories'!$A$2:$A$170,0))</f>
        <v>60</v>
      </c>
      <c r="D90" s="27" t="str">
        <f>INDEX('[1]Component wise inventories'!H$2:H$170,MATCH($A90,'[1]Component wise inventories'!$A$2:$A$170,0))</f>
        <v>broken gravel</v>
      </c>
      <c r="E90" s="27">
        <f>INDEX('[1]Component wise inventories'!I$2:I$170,MATCH($A90,'[1]Component wise inventories'!$A$2:$A$170,0))</f>
        <v>2000</v>
      </c>
      <c r="F90" s="27">
        <f>E90</f>
        <v>2000</v>
      </c>
      <c r="G90" s="27" t="str">
        <f>INDEX('[1]Component wise inventories'!J$2:J$170,MATCH($A90,'[1]Component wise inventories'!$A$2:$A$170,0))</f>
        <v xml:space="preserve">kg </v>
      </c>
      <c r="H90" s="27">
        <f>INDEX('[1]Component wise inventories'!K$2:K$170,MATCH($A90,'[1]Component wise inventories'!$A$2:$A$170,0))</f>
        <v>1.2999999999999999E-2</v>
      </c>
      <c r="I90" s="27">
        <f t="shared" ref="I90" si="59">B90*F90*H90*B$1/C90/B$1</f>
        <v>2.5999999999999999E-2</v>
      </c>
      <c r="J90" s="27">
        <f>F90*B90*B$5*B$1/C90/1000</f>
        <v>12.456</v>
      </c>
    </row>
    <row r="91" spans="1:11" x14ac:dyDescent="0.25">
      <c r="A91" s="2" t="s">
        <v>130</v>
      </c>
      <c r="B91" s="2">
        <v>1.2500000000000001E-2</v>
      </c>
      <c r="C91" s="27">
        <f>INDEX('[1]Component wise inventories'!B$2:B$170,MATCH($A91,'[1]Component wise inventories'!$A$2:$A$170,0))</f>
        <v>60</v>
      </c>
      <c r="D91" s="27" t="str">
        <f>INDEX('[1]Component wise inventories'!H$2:H$170,MATCH($A91,'[1]Component wise inventories'!$A$2:$A$170,0))</f>
        <v>gypsum fiber board</v>
      </c>
      <c r="E91" s="27">
        <f>INDEX('[1]Component wise inventories'!I$2:I$170,MATCH($A91,'[1]Component wise inventories'!$A$2:$A$170,0))</f>
        <v>1200</v>
      </c>
      <c r="F91" s="27">
        <f t="shared" ref="F91" si="60">E91</f>
        <v>1200</v>
      </c>
      <c r="G91" s="27" t="str">
        <f>INDEX('[1]Component wise inventories'!J$2:J$170,MATCH($A91,'[1]Component wise inventories'!$A$2:$A$170,0))</f>
        <v xml:space="preserve">kg </v>
      </c>
      <c r="H91" s="27">
        <f>INDEX('[1]Component wise inventories'!K$2:K$170,MATCH($A91,'[1]Component wise inventories'!$A$2:$A$170,0))</f>
        <v>0.53700000000000003</v>
      </c>
      <c r="I91" s="27">
        <f>B91*F91*H91*B$1/C91/B$1</f>
        <v>0.13425000000000001</v>
      </c>
      <c r="J91" s="27">
        <f t="shared" ref="J91" si="61">F91*B91*B$5*B$1/C91/1000</f>
        <v>1.5569999999999999</v>
      </c>
    </row>
    <row r="92" spans="1:11" x14ac:dyDescent="0.25">
      <c r="A92" s="2" t="s">
        <v>102</v>
      </c>
      <c r="B92" s="2">
        <v>2.5000000000000001E-3</v>
      </c>
      <c r="C92" s="27">
        <f>INDEX('[1]Component wise inventories'!B$2:B$170,MATCH($A92,'[1]Component wise inventories'!$A$2:$A$170,0))</f>
        <v>30</v>
      </c>
      <c r="D92" s="27" t="str">
        <f>INDEX('[1]Component wise inventories'!H$2:H$170,MATCH($A92,'[1]Component wise inventories'!$A$2:$A$170,0))</f>
        <v>Polyethylene fleece (PE)</v>
      </c>
      <c r="E92" s="27">
        <f>INDEX('[1]Component wise inventories'!I$2:I$170,MATCH($A92,'[1]Component wise inventories'!$A$2:$A$170,0))</f>
        <v>920</v>
      </c>
      <c r="F92" s="27">
        <f>E92</f>
        <v>920</v>
      </c>
      <c r="G92" s="27" t="str">
        <f>INDEX('[1]Component wise inventories'!J$2:J$170,MATCH($A92,'[1]Component wise inventories'!$A$2:$A$170,0))</f>
        <v xml:space="preserve">kg </v>
      </c>
      <c r="H92" s="27">
        <f>INDEX('[1]Component wise inventories'!K$2:K$170,MATCH($A92,'[1]Component wise inventories'!$A$2:$A$170,0))</f>
        <v>3.0895000000000001</v>
      </c>
      <c r="I92" s="27">
        <f t="shared" ref="I92" si="62">B92*F92*H92*B$1/C92/B$1</f>
        <v>0.23686166666666669</v>
      </c>
      <c r="J92" s="27">
        <f>F92*B92*B$5*B$1/C92/1000</f>
        <v>0.47748000000000007</v>
      </c>
    </row>
    <row r="93" spans="1:11" x14ac:dyDescent="0.25">
      <c r="A93" s="2" t="s">
        <v>131</v>
      </c>
      <c r="B93" s="2">
        <v>0.01</v>
      </c>
      <c r="C93" s="27">
        <f>INDEX('[1]Component wise inventories'!B$2:B$170,MATCH($A93,'[1]Component wise inventories'!$A$2:$A$170,0))</f>
        <v>60</v>
      </c>
      <c r="D93" s="27" t="str">
        <f>INDEX('[1]Component wise inventories'!H$2:H$170,MATCH($A93,'[1]Component wise inventories'!$A$2:$A$170,0))</f>
        <v>Lime-cement/cement-lime plaster</v>
      </c>
      <c r="E93" s="27">
        <f>INDEX('[1]Component wise inventories'!I$2:I$170,MATCH($A93,'[1]Component wise inventories'!$A$2:$A$170,0))</f>
        <v>1550</v>
      </c>
      <c r="F93" s="27">
        <f t="shared" ref="F93" si="63">E93</f>
        <v>1550</v>
      </c>
      <c r="G93" s="27" t="str">
        <f>INDEX('[1]Component wise inventories'!J$2:J$170,MATCH($A93,'[1]Component wise inventories'!$A$2:$A$170,0))</f>
        <v xml:space="preserve">kg </v>
      </c>
      <c r="H93" s="27">
        <f>INDEX('[1]Component wise inventories'!K$2:K$170,MATCH($A93,'[1]Component wise inventories'!$A$2:$A$170,0))</f>
        <v>0.247</v>
      </c>
      <c r="I93" s="27">
        <f>B93*F93*H93*B$1/C93/B$1</f>
        <v>6.3808333333333328E-2</v>
      </c>
      <c r="J93" s="27">
        <f t="shared" ref="J93" si="64">F93*B93*B$5*B$1/C93/1000</f>
        <v>1.6088999999999998</v>
      </c>
    </row>
    <row r="94" spans="1:11" x14ac:dyDescent="0.25">
      <c r="A94" s="2" t="s">
        <v>147</v>
      </c>
      <c r="B94" s="2">
        <v>0.1</v>
      </c>
      <c r="C94" s="27">
        <f>INDEX('[1]Component wise inventories'!B$2:B$170,MATCH($A94,'[1]Component wise inventories'!$A$2:$A$170,0))</f>
        <v>30</v>
      </c>
      <c r="D94" s="27" t="str">
        <f>INDEX('[1]Component wise inventories'!H$2:H$170,MATCH($A94,'[1]Component wise inventories'!$A$2:$A$170,0))</f>
        <v>Glued laminated timber, UF bonded, dry area</v>
      </c>
      <c r="E94" s="27">
        <f>INDEX('[1]Component wise inventories'!I$2:I$170,MATCH($A94,'[1]Component wise inventories'!$A$2:$A$170,0))</f>
        <v>470</v>
      </c>
      <c r="F94" s="27">
        <f>E94</f>
        <v>470</v>
      </c>
      <c r="G94" s="27" t="str">
        <f>INDEX('[1]Component wise inventories'!J$2:J$170,MATCH($A94,'[1]Component wise inventories'!$A$2:$A$170,0))</f>
        <v xml:space="preserve">kg </v>
      </c>
      <c r="H94" s="27">
        <f>INDEX('[1]Component wise inventories'!K$2:K$170,MATCH($A94,'[1]Component wise inventories'!$A$2:$A$170,0))</f>
        <v>0.44600000000000001</v>
      </c>
      <c r="I94" s="27">
        <f t="shared" ref="I94" si="65">B94*F94*H94*B$1/C94/B$1</f>
        <v>0.69873333333333332</v>
      </c>
      <c r="J94" s="27">
        <f>F94*B94*B$5*B$1/C94/1000</f>
        <v>9.7571999999999992</v>
      </c>
    </row>
    <row r="95" spans="1:11" x14ac:dyDescent="0.25">
      <c r="A95" s="2" t="s">
        <v>148</v>
      </c>
      <c r="B95" s="2">
        <v>0.24</v>
      </c>
      <c r="C95" s="27">
        <f>INDEX('[1]Component wise inventories'!B$2:B$170,MATCH($A95,'[1]Component wise inventories'!$A$2:$A$170,0))</f>
        <v>30</v>
      </c>
      <c r="D95" s="27" t="str">
        <f>INDEX('[1]Component wise inventories'!H$2:H$170,MATCH($A95,'[1]Component wise inventories'!$A$2:$A$170,0))</f>
        <v>Glued laminated timber, UF bonded, dry area</v>
      </c>
      <c r="E95" s="27">
        <f>INDEX('[1]Component wise inventories'!I$2:I$170,MATCH($A95,'[1]Component wise inventories'!$A$2:$A$170,0))</f>
        <v>470</v>
      </c>
      <c r="F95" s="27">
        <f t="shared" ref="F95" si="66">E95</f>
        <v>470</v>
      </c>
      <c r="G95" s="27" t="str">
        <f>INDEX('[1]Component wise inventories'!J$2:J$170,MATCH($A95,'[1]Component wise inventories'!$A$2:$A$170,0))</f>
        <v xml:space="preserve">kg </v>
      </c>
      <c r="H95" s="27">
        <f>INDEX('[1]Component wise inventories'!K$2:K$170,MATCH($A95,'[1]Component wise inventories'!$A$2:$A$170,0))</f>
        <v>0.44600000000000001</v>
      </c>
      <c r="I95" s="27">
        <f>B95*F95*H95*B$1/C95/B$1*K95</f>
        <v>0.13415679999999999</v>
      </c>
      <c r="J95" s="27">
        <f t="shared" ref="J95" si="67">F95*B95*B$5*B$1/C95/1000</f>
        <v>23.417279999999995</v>
      </c>
      <c r="K95" s="59">
        <v>0.08</v>
      </c>
    </row>
    <row r="96" spans="1:11" x14ac:dyDescent="0.25">
      <c r="A96" s="62" t="s">
        <v>187</v>
      </c>
      <c r="B96" s="2">
        <v>0.24</v>
      </c>
      <c r="C96" s="27">
        <v>30</v>
      </c>
      <c r="D96" s="27" t="str">
        <f>INDEX('[1]Component wise inventories'!H$2:H$170,MATCH($A96,'[1]Component wise inventories'!$A$2:$A$170,0))</f>
        <v>glass wool</v>
      </c>
      <c r="E96" s="27">
        <f>INDEX('[1]Component wise inventories'!I$2:I$170,MATCH($A96,'[1]Component wise inventories'!$A$2:$A$170,0))</f>
        <v>50</v>
      </c>
      <c r="F96" s="27">
        <f t="shared" ref="F96:F97" si="68">E96</f>
        <v>50</v>
      </c>
      <c r="G96" s="27" t="str">
        <f>INDEX('[1]Component wise inventories'!J$2:J$170,MATCH($A96,'[1]Component wise inventories'!$A$2:$A$170,0))</f>
        <v xml:space="preserve">kg </v>
      </c>
      <c r="H96" s="27">
        <f>INDEX('[1]Component wise inventories'!K$2:K$170,MATCH($A96,'[1]Component wise inventories'!$A$2:$A$170,0))</f>
        <v>1.1299999999999999</v>
      </c>
      <c r="I96" s="27">
        <f>B96*F96*H96*B$1/C96/B$1*K96</f>
        <v>0.41583999999999999</v>
      </c>
      <c r="J96" s="27">
        <f t="shared" ref="J96:J98" si="69">F96*B96*B$5*B$1/C96/1000</f>
        <v>2.4911999999999996</v>
      </c>
      <c r="K96" s="59">
        <v>0.92</v>
      </c>
    </row>
    <row r="97" spans="1:11" x14ac:dyDescent="0.25">
      <c r="A97" s="2" t="s">
        <v>149</v>
      </c>
      <c r="B97" s="2">
        <v>0.35</v>
      </c>
      <c r="C97" s="27">
        <f>INDEX('[1]Component wise inventories'!B$2:B$170,MATCH($A97,'[1]Component wise inventories'!$A$2:$A$170,0))</f>
        <v>30</v>
      </c>
      <c r="D97" s="27" t="str">
        <f>INDEX('[1]Component wise inventories'!H$2:H$170,MATCH($A97,'[1]Component wise inventories'!$A$2:$A$170,0))</f>
        <v>Glued laminated timber, UF bonded, dry area</v>
      </c>
      <c r="E97" s="27">
        <f>INDEX('[1]Component wise inventories'!I$2:I$170,MATCH($A97,'[1]Component wise inventories'!$A$2:$A$170,0))</f>
        <v>470</v>
      </c>
      <c r="F97" s="27">
        <f t="shared" si="68"/>
        <v>470</v>
      </c>
      <c r="G97" s="27" t="str">
        <f>INDEX('[1]Component wise inventories'!J$2:J$170,MATCH($A97,'[1]Component wise inventories'!$A$2:$A$170,0))</f>
        <v xml:space="preserve">kg </v>
      </c>
      <c r="H97" s="27">
        <f>INDEX('[1]Component wise inventories'!K$2:K$170,MATCH($A97,'[1]Component wise inventories'!$A$2:$A$170,0))</f>
        <v>0.44600000000000001</v>
      </c>
      <c r="I97" s="27">
        <f>B97*F97*H97*B$1/C97/B$1*K97</f>
        <v>0.24455666666666667</v>
      </c>
      <c r="J97" s="27">
        <f t="shared" si="69"/>
        <v>34.150199999999998</v>
      </c>
      <c r="K97" s="59">
        <v>0.1</v>
      </c>
    </row>
    <row r="98" spans="1:11" x14ac:dyDescent="0.25">
      <c r="A98" s="60" t="s">
        <v>266</v>
      </c>
      <c r="B98" s="2">
        <v>0.35</v>
      </c>
      <c r="C98" s="27">
        <v>30</v>
      </c>
      <c r="D98" s="27" t="str">
        <f>INDEX('[1]Component wise inventories'!H$2:H$170,MATCH($A98,'[1]Component wise inventories'!$A$2:$A$170,0))</f>
        <v>cellulose fibers</v>
      </c>
      <c r="E98" s="27" t="str">
        <f>INDEX('[1]Component wise inventories'!I$2:I$170,MATCH($A98,'[1]Component wise inventories'!$A$2:$A$170,0))</f>
        <v xml:space="preserve">35-60 </v>
      </c>
      <c r="F98" s="27">
        <v>50</v>
      </c>
      <c r="G98" s="27" t="str">
        <f>INDEX('[1]Component wise inventories'!J$2:J$170,MATCH($A98,'[1]Component wise inventories'!$A$2:$A$170,0))</f>
        <v xml:space="preserve">kg </v>
      </c>
      <c r="H98" s="27">
        <f>INDEX('[1]Component wise inventories'!K$2:K$170,MATCH($A98,'[1]Component wise inventories'!$A$2:$A$170,0))</f>
        <v>0.25700000000000001</v>
      </c>
      <c r="I98" s="27">
        <f>B98*F98*H98*B$1/C98/B$1*K98</f>
        <v>0.13492500000000002</v>
      </c>
      <c r="J98" s="27">
        <f t="shared" si="69"/>
        <v>3.633</v>
      </c>
      <c r="K98" s="59">
        <v>0.9</v>
      </c>
    </row>
    <row r="99" spans="1:11" x14ac:dyDescent="0.25">
      <c r="A99" s="2" t="s">
        <v>87</v>
      </c>
      <c r="B99" s="2">
        <v>2.0000000000000001E-4</v>
      </c>
      <c r="C99" s="27">
        <f>INDEX('[1]Component wise inventories'!B$2:B$170,MATCH($A99,'[1]Component wise inventories'!$A$2:$A$170,0))</f>
        <v>30</v>
      </c>
      <c r="D99" s="27" t="str">
        <f>INDEX('[1]Component wise inventories'!H$2:H$170,MATCH($A99,'[1]Component wise inventories'!$A$2:$A$170,0))</f>
        <v>Polyethylene fleece (PE)</v>
      </c>
      <c r="E99" s="27">
        <f>INDEX('[1]Component wise inventories'!I$2:I$170,MATCH($A99,'[1]Component wise inventories'!$A$2:$A$170,0))</f>
        <v>920</v>
      </c>
      <c r="F99" s="27">
        <f t="shared" ref="F99" si="70">E99</f>
        <v>920</v>
      </c>
      <c r="G99" s="27" t="str">
        <f>INDEX('[1]Component wise inventories'!J$2:J$170,MATCH($A99,'[1]Component wise inventories'!$A$2:$A$170,0))</f>
        <v xml:space="preserve">kg </v>
      </c>
      <c r="H99" s="27">
        <f>INDEX('[1]Component wise inventories'!K$2:K$170,MATCH($A99,'[1]Component wise inventories'!$A$2:$A$170,0))</f>
        <v>3.0895000000000001</v>
      </c>
      <c r="I99" s="27">
        <f>B99*F99*H99*B$1/C99/B$1</f>
        <v>1.8948933333333331E-2</v>
      </c>
      <c r="J99" s="27">
        <f t="shared" ref="J99" si="71">F99*B99*B$5*B$1/C99/1000</f>
        <v>3.81984E-2</v>
      </c>
    </row>
    <row r="100" spans="1:11" x14ac:dyDescent="0.25">
      <c r="I100" s="58">
        <f>SUM(I87:I99)</f>
        <v>2.5681828916666665</v>
      </c>
    </row>
    <row r="101" spans="1:11" x14ac:dyDescent="0.25">
      <c r="A101" s="11" t="s">
        <v>125</v>
      </c>
      <c r="B101" s="11" t="s">
        <v>54</v>
      </c>
    </row>
    <row r="102" spans="1:11" x14ac:dyDescent="0.25">
      <c r="A102" s="2" t="s">
        <v>13</v>
      </c>
      <c r="B102" s="2">
        <v>62</v>
      </c>
    </row>
    <row r="103" spans="1:11" x14ac:dyDescent="0.25">
      <c r="A103" s="2" t="s">
        <v>141</v>
      </c>
      <c r="B103" s="2">
        <v>1.7999999999999999E-2</v>
      </c>
      <c r="C103" s="27">
        <f>INDEX('[1]Component wise inventories'!B$2:B$170,MATCH($A103,'[1]Component wise inventories'!$A$2:$A$170,0))</f>
        <v>30</v>
      </c>
      <c r="D103" s="27" t="str">
        <f>INDEX('[1]Component wise inventories'!H$2:H$170,MATCH($A103,'[1]Component wise inventories'!$A$2:$A$170,0))</f>
        <v>Medium density fibreboard (MDF), UF bonded</v>
      </c>
      <c r="E103" s="27">
        <f>INDEX('[1]Component wise inventories'!I$2:I$170,MATCH($A103,'[1]Component wise inventories'!$A$2:$A$170,0))</f>
        <v>685</v>
      </c>
      <c r="F103" s="27">
        <f>E103</f>
        <v>685</v>
      </c>
      <c r="G103" s="27" t="str">
        <f>INDEX('[1]Component wise inventories'!J$2:J$170,MATCH($A103,'[1]Component wise inventories'!$A$2:$A$170,0))</f>
        <v xml:space="preserve">kg </v>
      </c>
      <c r="H103" s="27">
        <f>INDEX('[1]Component wise inventories'!K$2:K$170,MATCH($A103,'[1]Component wise inventories'!$A$2:$A$170,0))</f>
        <v>1.04</v>
      </c>
      <c r="I103" s="27">
        <f t="shared" ref="I103:I104" si="72">B103*F103*H103*B$1/C103/B$1</f>
        <v>0.42743999999999993</v>
      </c>
      <c r="J103" s="27">
        <f>F103*B103*B$5*B$1/C103/1000</f>
        <v>2.5597079999999997</v>
      </c>
    </row>
    <row r="104" spans="1:11" x14ac:dyDescent="0.25">
      <c r="A104" s="2" t="s">
        <v>146</v>
      </c>
      <c r="B104" s="2">
        <v>0.03</v>
      </c>
      <c r="C104" s="27">
        <f>INDEX('[1]Component wise inventories'!B$2:B$170,MATCH($A104,'[1]Component wise inventories'!$A$2:$A$170,0))</f>
        <v>60</v>
      </c>
      <c r="D104" s="27" t="str">
        <f>INDEX('[1]Component wise inventories'!H$2:H$170,MATCH($A104,'[1]Component wise inventories'!$A$2:$A$170,0))</f>
        <v>broken gravel</v>
      </c>
      <c r="E104" s="27">
        <f>INDEX('[1]Component wise inventories'!I$2:I$170,MATCH($A104,'[1]Component wise inventories'!$A$2:$A$170,0))</f>
        <v>2000</v>
      </c>
      <c r="F104" s="27">
        <f>E104</f>
        <v>2000</v>
      </c>
      <c r="G104" s="27" t="str">
        <f>INDEX('[1]Component wise inventories'!J$2:J$170,MATCH($A104,'[1]Component wise inventories'!$A$2:$A$170,0))</f>
        <v xml:space="preserve">kg </v>
      </c>
      <c r="H104" s="27">
        <f>INDEX('[1]Component wise inventories'!K$2:K$170,MATCH($A104,'[1]Component wise inventories'!$A$2:$A$170,0))</f>
        <v>1.2999999999999999E-2</v>
      </c>
      <c r="I104" s="27">
        <f t="shared" si="72"/>
        <v>1.2999999999999999E-2</v>
      </c>
      <c r="J104" s="27">
        <f>F104*B104*B$5*B$1/C104/1000</f>
        <v>6.2279999999999998</v>
      </c>
    </row>
    <row r="105" spans="1:11" x14ac:dyDescent="0.25">
      <c r="A105" s="2" t="s">
        <v>150</v>
      </c>
      <c r="B105" s="2">
        <v>0.03</v>
      </c>
      <c r="C105" s="27">
        <f>INDEX('[1]Component wise inventories'!B$2:B$170,MATCH($A105,'[1]Component wise inventories'!$A$2:$A$170,0))</f>
        <v>30</v>
      </c>
      <c r="D105" s="27" t="str">
        <f>INDEX('[1]Component wise inventories'!H$2:H$170,MATCH($A105,'[1]Component wise inventories'!$A$2:$A$170,0))</f>
        <v>Glued laminated timber, UF bonded, dry area</v>
      </c>
      <c r="E105" s="27">
        <f>INDEX('[1]Component wise inventories'!I$2:I$170,MATCH($A105,'[1]Component wise inventories'!$A$2:$A$170,0))</f>
        <v>470</v>
      </c>
      <c r="F105" s="27">
        <f t="shared" ref="F105" si="73">E105</f>
        <v>470</v>
      </c>
      <c r="G105" s="27" t="str">
        <f>INDEX('[1]Component wise inventories'!J$2:J$170,MATCH($A105,'[1]Component wise inventories'!$A$2:$A$170,0))</f>
        <v xml:space="preserve">kg </v>
      </c>
      <c r="H105" s="27">
        <f>INDEX('[1]Component wise inventories'!K$2:K$170,MATCH($A105,'[1]Component wise inventories'!$A$2:$A$170,0))</f>
        <v>0.44600000000000001</v>
      </c>
      <c r="I105" s="27">
        <f>B105*F105*H105*B$1/C105/B$1*K105</f>
        <v>4.1924000000000003E-2</v>
      </c>
      <c r="J105" s="27">
        <f t="shared" ref="J105" si="74">F105*B105*B$5*B$1/C105/1000</f>
        <v>2.9271599999999993</v>
      </c>
      <c r="K105" s="59">
        <v>0.2</v>
      </c>
    </row>
    <row r="106" spans="1:11" x14ac:dyDescent="0.25">
      <c r="A106" s="60" t="s">
        <v>249</v>
      </c>
      <c r="B106" s="21">
        <v>0.03</v>
      </c>
      <c r="C106" s="27">
        <v>30</v>
      </c>
      <c r="D106" s="27" t="str">
        <f>INDEX('[1]Component wise inventories'!H$2:H$170,MATCH($A106,'[1]Component wise inventories'!$A$2:$A$170,0))</f>
        <v>rockwool</v>
      </c>
      <c r="E106" s="27" t="str">
        <f>INDEX('[1]Component wise inventories'!I$2:I$170,MATCH($A106,'[1]Component wise inventories'!$A$2:$A$170,0))</f>
        <v xml:space="preserve">32-160 </v>
      </c>
      <c r="F106" s="27">
        <v>60</v>
      </c>
      <c r="G106" s="27" t="str">
        <f>INDEX('[1]Component wise inventories'!J$2:J$170,MATCH($A106,'[1]Component wise inventories'!$A$2:$A$170,0))</f>
        <v xml:space="preserve">kg </v>
      </c>
      <c r="H106" s="27">
        <f>INDEX('[1]Component wise inventories'!K$2:K$170,MATCH($A106,'[1]Component wise inventories'!$A$2:$A$170,0))</f>
        <v>1.1299999999999999</v>
      </c>
      <c r="I106" s="27">
        <f>B106*F106*H106*B$1/C106/B$1*K106</f>
        <v>5.4240000000000003E-2</v>
      </c>
      <c r="J106" s="27">
        <f t="shared" ref="J106" si="75">F106*B106*B$5*B$1/C106/1000</f>
        <v>0.37367999999999996</v>
      </c>
      <c r="K106" s="59">
        <v>0.8</v>
      </c>
    </row>
    <row r="107" spans="1:11" x14ac:dyDescent="0.25">
      <c r="E107" s="63"/>
      <c r="I107" s="58">
        <f>SUM(I103:I105)</f>
        <v>0.48236399999999996</v>
      </c>
    </row>
    <row r="108" spans="1:11" x14ac:dyDescent="0.25">
      <c r="A108" s="11" t="s">
        <v>125</v>
      </c>
      <c r="B108" s="11" t="s">
        <v>151</v>
      </c>
      <c r="E108" s="63"/>
    </row>
    <row r="109" spans="1:11" x14ac:dyDescent="0.25">
      <c r="A109" s="2" t="s">
        <v>152</v>
      </c>
      <c r="B109" s="26">
        <v>0.05</v>
      </c>
      <c r="C109" s="27">
        <f>INDEX('[1]Component wise inventories'!B$2:B$170,MATCH($A109,'[1]Component wise inventories'!$A$2:$A$170,0))</f>
        <v>60</v>
      </c>
      <c r="D109" s="27" t="str">
        <f>INDEX('[1]Component wise inventories'!H$2:H$170,MATCH($A109,'[1]Component wise inventories'!$A$2:$A$170,0))</f>
        <v>reinforcement steel</v>
      </c>
      <c r="E109" s="64">
        <f>INDEX('[1]Component wise inventories'!I$2:I$170,MATCH($A109,'[1]Component wise inventories'!$A$2:$A$170,0))</f>
        <v>7850</v>
      </c>
      <c r="F109" s="27">
        <f>E109</f>
        <v>7850</v>
      </c>
      <c r="G109" s="27" t="str">
        <f>INDEX('[1]Component wise inventories'!J$2:J$170,MATCH($A109,'[1]Component wise inventories'!$A$2:$A$170,0))</f>
        <v xml:space="preserve">kg </v>
      </c>
      <c r="H109" s="27">
        <f>INDEX('[1]Component wise inventories'!K$2:K$170,MATCH($A109,'[1]Component wise inventories'!$A$2:$A$170,0))</f>
        <v>0.68200000000000005</v>
      </c>
      <c r="I109" s="27">
        <f>B109*F109*H109*B$1/C109/B$1*K109</f>
        <v>0.53537000000000001</v>
      </c>
      <c r="J109" s="27">
        <f>F109*B109*B$5*B$1/C109/1000</f>
        <v>40.741500000000002</v>
      </c>
      <c r="K109" s="59">
        <v>0.12</v>
      </c>
    </row>
    <row r="110" spans="1:11" x14ac:dyDescent="0.25">
      <c r="A110" s="21" t="s">
        <v>91</v>
      </c>
      <c r="B110" s="26">
        <v>0.05</v>
      </c>
      <c r="C110" s="27">
        <f>INDEX('[1]Component wise inventories'!B$2:B$170,MATCH($A110,'[1]Component wise inventories'!$A$2:$A$170,0))</f>
        <v>30</v>
      </c>
      <c r="D110" s="27" t="str">
        <f>INDEX('[1]Component wise inventories'!H$2:H$170,MATCH($A110,'[1]Component wise inventories'!$A$2:$A$170,0))</f>
        <v>sand</v>
      </c>
      <c r="E110" s="64">
        <f>INDEX('[1]Component wise inventories'!I$2:I$170,MATCH($A110,'[1]Component wise inventories'!$A$2:$A$170,0))</f>
        <v>2000</v>
      </c>
      <c r="F110" s="27">
        <f>E110</f>
        <v>2000</v>
      </c>
      <c r="G110" s="27" t="str">
        <f>INDEX('[1]Component wise inventories'!J$2:J$170,MATCH($A110,'[1]Component wise inventories'!$A$2:$A$170,0))</f>
        <v xml:space="preserve">kg </v>
      </c>
      <c r="H110" s="27">
        <f>INDEX('[1]Component wise inventories'!K$2:K$170,MATCH($A110,'[1]Component wise inventories'!$A$2:$A$170,0))</f>
        <v>1.4E-2</v>
      </c>
      <c r="I110" s="27">
        <f>B110*F110*H110*B$1/C110/B$1*K110</f>
        <v>4.1066666666666668E-2</v>
      </c>
      <c r="J110" s="27">
        <f>F110*B110*B$5*B$1/C110/1000</f>
        <v>20.76</v>
      </c>
      <c r="K110" s="59">
        <v>0.88</v>
      </c>
    </row>
    <row r="111" spans="1:11" x14ac:dyDescent="0.25">
      <c r="C111" s="27"/>
      <c r="D111" s="27"/>
      <c r="E111" s="64"/>
      <c r="F111" s="27"/>
      <c r="G111" s="27"/>
      <c r="H111" s="27"/>
      <c r="I111" s="58">
        <f>SUM(I108:I109)</f>
        <v>0.53537000000000001</v>
      </c>
      <c r="J111" s="27"/>
    </row>
    <row r="112" spans="1:11" x14ac:dyDescent="0.25">
      <c r="A112" s="11" t="s">
        <v>125</v>
      </c>
      <c r="B112" s="11" t="s">
        <v>153</v>
      </c>
      <c r="E112" s="63"/>
    </row>
    <row r="113" spans="1:11" x14ac:dyDescent="0.25">
      <c r="A113" s="2" t="s">
        <v>152</v>
      </c>
      <c r="B113" s="26">
        <v>0.1</v>
      </c>
      <c r="C113" s="27">
        <f>INDEX('[1]Component wise inventories'!B$2:B$170,MATCH($A113,'[1]Component wise inventories'!$A$2:$A$170,0))</f>
        <v>60</v>
      </c>
      <c r="D113" s="27" t="str">
        <f>INDEX('[1]Component wise inventories'!H$2:H$170,MATCH($A113,'[1]Component wise inventories'!$A$2:$A$170,0))</f>
        <v>reinforcement steel</v>
      </c>
      <c r="E113" s="64">
        <f>INDEX('[1]Component wise inventories'!I$2:I$170,MATCH($A113,'[1]Component wise inventories'!$A$2:$A$170,0))</f>
        <v>7850</v>
      </c>
      <c r="F113" s="27">
        <f>E113</f>
        <v>7850</v>
      </c>
      <c r="G113" s="27" t="str">
        <f>INDEX('[1]Component wise inventories'!J$2:J$170,MATCH($A113,'[1]Component wise inventories'!$A$2:$A$170,0))</f>
        <v xml:space="preserve">kg </v>
      </c>
      <c r="H113" s="27">
        <f>INDEX('[1]Component wise inventories'!K$2:K$170,MATCH($A113,'[1]Component wise inventories'!$A$2:$A$170,0))</f>
        <v>0.68200000000000005</v>
      </c>
      <c r="I113" s="27">
        <f>B113*F113*H113*B$1/C113/B$1*K113</f>
        <v>1.07074</v>
      </c>
      <c r="J113" s="27">
        <f>F113*B113*B$5*B$1/C113/1000</f>
        <v>81.483000000000004</v>
      </c>
      <c r="K113" s="59">
        <v>0.12</v>
      </c>
    </row>
    <row r="114" spans="1:11" x14ac:dyDescent="0.25">
      <c r="A114" s="21" t="s">
        <v>91</v>
      </c>
      <c r="B114" s="26">
        <v>0.1</v>
      </c>
      <c r="C114" s="27">
        <f>INDEX('[1]Component wise inventories'!B$2:B$170,MATCH($A114,'[1]Component wise inventories'!$A$2:$A$170,0))</f>
        <v>30</v>
      </c>
      <c r="D114" s="27" t="str">
        <f>INDEX('[1]Component wise inventories'!H$2:H$170,MATCH($A114,'[1]Component wise inventories'!$A$2:$A$170,0))</f>
        <v>sand</v>
      </c>
      <c r="E114" s="64">
        <f>INDEX('[1]Component wise inventories'!I$2:I$170,MATCH($A114,'[1]Component wise inventories'!$A$2:$A$170,0))</f>
        <v>2000</v>
      </c>
      <c r="F114" s="27">
        <f>E114</f>
        <v>2000</v>
      </c>
      <c r="G114" s="27" t="str">
        <f>INDEX('[1]Component wise inventories'!J$2:J$170,MATCH($A114,'[1]Component wise inventories'!$A$2:$A$170,0))</f>
        <v xml:space="preserve">kg </v>
      </c>
      <c r="H114" s="27">
        <f>INDEX('[1]Component wise inventories'!K$2:K$170,MATCH($A114,'[1]Component wise inventories'!$A$2:$A$170,0))</f>
        <v>1.4E-2</v>
      </c>
      <c r="I114" s="27">
        <f>B114*F114*H114*B$1/C114/B$1*K114</f>
        <v>8.2133333333333336E-2</v>
      </c>
      <c r="J114" s="27">
        <f>F114*B114*B$5*B$1/C114/1000</f>
        <v>41.52</v>
      </c>
      <c r="K114" s="59">
        <v>0.88</v>
      </c>
    </row>
    <row r="115" spans="1:11" x14ac:dyDescent="0.25">
      <c r="C115" s="27"/>
      <c r="D115" s="27"/>
      <c r="E115" s="64"/>
      <c r="F115" s="27"/>
      <c r="G115" s="27"/>
      <c r="H115" s="27"/>
      <c r="I115" s="58">
        <f>SUM(I112:I113)</f>
        <v>1.07074</v>
      </c>
      <c r="J115" s="27"/>
    </row>
    <row r="116" spans="1:11" x14ac:dyDescent="0.25">
      <c r="A116" s="11" t="s">
        <v>125</v>
      </c>
      <c r="B116" s="11" t="s">
        <v>61</v>
      </c>
    </row>
    <row r="117" spans="1:11" x14ac:dyDescent="0.25">
      <c r="A117" s="11" t="s">
        <v>13</v>
      </c>
      <c r="B117" s="11">
        <v>6.36</v>
      </c>
    </row>
    <row r="118" spans="1:11" x14ac:dyDescent="0.25">
      <c r="A118" s="11" t="s">
        <v>62</v>
      </c>
      <c r="B118" s="11"/>
      <c r="C118" s="27">
        <f>INDEX('[1]Component wise inventories'!B$2:B$205,MATCH($A118,'[1]Component wise inventories'!$A$2:$A$205,0))</f>
        <v>30</v>
      </c>
      <c r="D118" s="27" t="str">
        <f>INDEX('[1]Component wise inventories'!H$2:H$205,MATCH($A118,'[1]Component wise inventories'!$A$2:$A$205,0))</f>
        <v>Exterior door, wood, aluminium-clad</v>
      </c>
      <c r="E118" s="27" t="str">
        <f>INDEX('[1]Component wise inventories'!I$2:I$205,MATCH($A118,'[1]Component wise inventories'!$A$2:$A$205,0))</f>
        <v xml:space="preserve">- </v>
      </c>
      <c r="F118" s="27" t="str">
        <f>E118</f>
        <v xml:space="preserve">- </v>
      </c>
      <c r="G118" s="27" t="str">
        <f>INDEX('[1]Component wise inventories'!J$2:J$205,MATCH($A118,'[1]Component wise inventories'!$A$2:$A$205,0))</f>
        <v xml:space="preserve">m2 </v>
      </c>
      <c r="H118" s="27">
        <f>INDEX('[1]Component wise inventories'!K$2:K$205,MATCH($A118,'[1]Component wise inventories'!$A$2:$A$205,0))</f>
        <v>77.599999999999994</v>
      </c>
      <c r="I118" s="58">
        <f>H118*B$1/C118/B$1*B117/B126</f>
        <v>4.3987165775401071E-2</v>
      </c>
    </row>
    <row r="119" spans="1:11" x14ac:dyDescent="0.25">
      <c r="A119" s="11"/>
      <c r="B119" s="11"/>
    </row>
    <row r="120" spans="1:11" x14ac:dyDescent="0.25">
      <c r="A120" s="11" t="s">
        <v>125</v>
      </c>
      <c r="B120" s="11" t="s">
        <v>63</v>
      </c>
    </row>
    <row r="121" spans="1:11" x14ac:dyDescent="0.25">
      <c r="A121" s="11" t="s">
        <v>64</v>
      </c>
      <c r="B121" s="11">
        <v>164.39</v>
      </c>
    </row>
    <row r="122" spans="1:11" x14ac:dyDescent="0.25">
      <c r="A122" s="11" t="s">
        <v>65</v>
      </c>
      <c r="B122" s="11"/>
      <c r="C122" s="27">
        <f>INDEX('[1]Component wise inventories'!B$2:B$194,MATCH($A122,'[1]Component wise inventories'!$A$2:$A$189,0))</f>
        <v>30</v>
      </c>
      <c r="D122" s="27" t="str">
        <f>INDEX('[1]Component wise inventories'!H$2:H$194,MATCH($A122,'[1]Component wise inventories'!$A$2:$A$189,0))</f>
        <v>'window frame production, wood-metal, U=1.6 W/m2K' (kilogram, RoW, None)</v>
      </c>
      <c r="E122" s="27">
        <f>INDEX('[1]Component wise inventories'!I$2:I$194,MATCH($A122,'[1]Component wise inventories'!$A$2:$A$189,0))</f>
        <v>83.4</v>
      </c>
      <c r="F122" s="27">
        <f>E122</f>
        <v>83.4</v>
      </c>
      <c r="G122" s="27" t="str">
        <f>INDEX('[1]Component wise inventories'!J$2:J$194,MATCH($A122,'[1]Component wise inventories'!$A$2:$A$189,0))</f>
        <v>kg</v>
      </c>
      <c r="H122" s="27">
        <f>INDEX('[1]Component wise inventories'!K$2:K$194,MATCH($A122,'[1]Component wise inventories'!$A$2:$A$189,0))</f>
        <v>0.13719999999999999</v>
      </c>
      <c r="I122" s="27">
        <f>F122*H122*B$1/C122/B$1*K122</f>
        <v>7.6283199999999995E-2</v>
      </c>
      <c r="J122" s="27"/>
      <c r="K122" s="65">
        <v>0.2</v>
      </c>
    </row>
    <row r="123" spans="1:11" x14ac:dyDescent="0.25">
      <c r="C123" s="27">
        <v>30</v>
      </c>
      <c r="D123" s="27" t="s">
        <v>113</v>
      </c>
      <c r="E123" s="27" t="s">
        <v>110</v>
      </c>
      <c r="F123" s="27" t="s">
        <v>110</v>
      </c>
      <c r="G123" s="27" t="s">
        <v>111</v>
      </c>
      <c r="H123" s="66">
        <v>58</v>
      </c>
      <c r="I123" s="27">
        <f>H123*B$1/C123/B$1*K123</f>
        <v>1.5466666666666669</v>
      </c>
      <c r="J123" s="27"/>
      <c r="K123" s="65">
        <v>0.8</v>
      </c>
    </row>
    <row r="124" spans="1:11" x14ac:dyDescent="0.25">
      <c r="A124" s="11" t="s">
        <v>125</v>
      </c>
      <c r="B124" s="11" t="s">
        <v>66</v>
      </c>
      <c r="C124" s="11"/>
      <c r="D124" s="11"/>
      <c r="E124" s="11"/>
      <c r="F124" s="11"/>
      <c r="G124" s="11"/>
      <c r="H124" s="11"/>
      <c r="I124" s="58">
        <f>SUM(I122:I123)</f>
        <v>1.6229498666666669</v>
      </c>
      <c r="J124" s="11"/>
      <c r="K124" s="11"/>
    </row>
    <row r="125" spans="1:11" x14ac:dyDescent="0.25">
      <c r="A125" s="11" t="s">
        <v>67</v>
      </c>
      <c r="B125" s="11">
        <v>3</v>
      </c>
    </row>
    <row r="126" spans="1:11" x14ac:dyDescent="0.25">
      <c r="A126" s="11" t="s">
        <v>68</v>
      </c>
      <c r="B126" s="11">
        <v>374</v>
      </c>
    </row>
    <row r="127" spans="1:11" x14ac:dyDescent="0.25">
      <c r="A127" s="11" t="s">
        <v>69</v>
      </c>
      <c r="B127" s="27"/>
      <c r="C127" s="27"/>
      <c r="D127" s="27" t="str">
        <f>INDEX('[1]Component wise inventories'!H$2:H$194,MATCH($A127,'[1]Component wise inventories'!$A$2:$A$189,0))</f>
        <v>'market for electricity, low voltage'</v>
      </c>
      <c r="E127" s="27">
        <f>INDEX('[1]Component wise inventories'!I$2:I$194,MATCH($A127,'[1]Component wise inventories'!$A$2:$A$189,0))</f>
        <v>0</v>
      </c>
      <c r="F127" s="27">
        <f>E127</f>
        <v>0</v>
      </c>
      <c r="G127" s="27" t="str">
        <f>INDEX('[1]Component wise inventories'!J$2:J$194,MATCH($A127,'[1]Component wise inventories'!$A$2:$A$189,0))</f>
        <v>kWh</v>
      </c>
      <c r="H127" s="27">
        <f>INDEX('[1]Component wise inventories'!K$2:K$194,MATCH($A127,'[1]Component wise inventories'!$A$2:$A$189,0))</f>
        <v>4.4990000000000002E-2</v>
      </c>
      <c r="I127" s="19">
        <f>H127*B125*3500/B126</f>
        <v>1.2630882352941177</v>
      </c>
    </row>
    <row r="129" spans="1:10" x14ac:dyDescent="0.25">
      <c r="A129" s="11" t="s">
        <v>125</v>
      </c>
      <c r="B129" s="57" t="s">
        <v>70</v>
      </c>
    </row>
    <row r="130" spans="1:10" x14ac:dyDescent="0.25">
      <c r="A130" s="11" t="s">
        <v>71</v>
      </c>
      <c r="B130" s="11">
        <v>20.8</v>
      </c>
    </row>
    <row r="131" spans="1:10" x14ac:dyDescent="0.25">
      <c r="A131" s="11" t="s">
        <v>72</v>
      </c>
      <c r="B131" s="11" t="s">
        <v>154</v>
      </c>
    </row>
    <row r="132" spans="1:10" x14ac:dyDescent="0.25">
      <c r="A132" s="11" t="s">
        <v>74</v>
      </c>
      <c r="B132" s="11" t="s">
        <v>154</v>
      </c>
      <c r="C132" s="27"/>
      <c r="D132" s="27" t="str">
        <f>INDEX('[1]Component wise inventories'!H$2:H$205,MATCH($B132,'[1]Component wise inventories'!$A$2:$A$205,0))</f>
        <v>heat production, borehole heat exchanger, brine-water heat pump 10kW</v>
      </c>
      <c r="E132" s="27">
        <f>INDEX('[1]Component wise inventories'!I$2:I$205,MATCH($B132,'[1]Component wise inventories'!$A$2:$A$205,0))</f>
        <v>0</v>
      </c>
      <c r="F132" s="27">
        <f>E132</f>
        <v>0</v>
      </c>
      <c r="G132" s="27" t="str">
        <f>INDEX('[1]Component wise inventories'!J$2:J$205,MATCH($B132,'[1]Component wise inventories'!$A$2:$A$205,0))</f>
        <v>megajoule</v>
      </c>
      <c r="H132" s="27">
        <f>INDEX('[1]Component wise inventories'!K$2:K$205,MATCH($B132,'[1]Component wise inventories'!$A$2:$A$205,0))</f>
        <v>8.2799999999999992E-3</v>
      </c>
      <c r="I132" s="58">
        <f>H132*B130</f>
        <v>0.17222399999999999</v>
      </c>
    </row>
    <row r="133" spans="1:10" x14ac:dyDescent="0.25">
      <c r="A133" s="11"/>
      <c r="B133" s="11" t="s">
        <v>155</v>
      </c>
    </row>
    <row r="134" spans="1:10" x14ac:dyDescent="0.25">
      <c r="A134" s="11"/>
      <c r="B134" s="11"/>
    </row>
    <row r="135" spans="1:10" x14ac:dyDescent="0.25">
      <c r="A135" s="11" t="s">
        <v>125</v>
      </c>
      <c r="B135" s="56" t="s">
        <v>76</v>
      </c>
      <c r="C135" s="27"/>
      <c r="D135" s="27"/>
      <c r="E135" s="27"/>
      <c r="F135" s="27"/>
      <c r="G135" s="27"/>
      <c r="H135" s="27"/>
      <c r="I135" s="27"/>
      <c r="J135" s="27">
        <f>SUM(J20:J133)*50*2</f>
        <v>68021.372625000004</v>
      </c>
    </row>
    <row r="136" spans="1:10" x14ac:dyDescent="0.25">
      <c r="A136" s="11"/>
      <c r="B136" s="11" t="s">
        <v>77</v>
      </c>
      <c r="C136" s="27"/>
      <c r="D136" s="27" t="str">
        <f>INDEX('[1]Component wise inventories'!H$2:H$205,MATCH($B136,'[1]Component wise inventories'!$A$2:$A$205,0))</f>
        <v>'market for transport, freight, lorry 28 metric ton, fatty acid methyl ester 100%' (ton kilometer, CH, None)</v>
      </c>
      <c r="E136" s="27">
        <f>INDEX('[1]Component wise inventories'!I$2:I$205,MATCH($B136,'[1]Component wise inventories'!$A$2:$A$205,0))</f>
        <v>0</v>
      </c>
      <c r="F136" s="27">
        <f>E136</f>
        <v>0</v>
      </c>
      <c r="G136" s="27">
        <f>INDEX('[1]Component wise inventories'!J$2:J$205,MATCH($B136,'[1]Component wise inventories'!$A$2:$A$205,0))</f>
        <v>0</v>
      </c>
      <c r="H136" s="27">
        <f>INDEX('[1]Component wise inventories'!K$2:K$205,MATCH($B136,'[1]Component wise inventories'!$A$2:$A$205,0))</f>
        <v>0.11509999999999999</v>
      </c>
      <c r="I136" s="67">
        <f>J135*H136/B$1/B126</f>
        <v>0.34889750397225938</v>
      </c>
    </row>
    <row r="138" spans="1:10" s="11" customFormat="1" x14ac:dyDescent="0.25">
      <c r="A138" s="11" t="s">
        <v>11</v>
      </c>
      <c r="B138" s="56" t="s">
        <v>265</v>
      </c>
    </row>
    <row r="139" spans="1:10" s="11" customFormat="1" x14ac:dyDescent="0.25">
      <c r="A139" s="11" t="s">
        <v>290</v>
      </c>
      <c r="B139" s="11">
        <v>75.650000000000006</v>
      </c>
    </row>
    <row r="140" spans="1:10" s="11" customFormat="1" x14ac:dyDescent="0.25">
      <c r="A140" s="11" t="s">
        <v>270</v>
      </c>
      <c r="B140" s="5" t="s">
        <v>277</v>
      </c>
      <c r="D140" s="27" t="str">
        <f>INDEX('[1]Component wise inventories'!H$2:H$221,MATCH($B140,'[1]Component wise inventories'!$A$2:$A$221,0))</f>
        <v>heat production, borehole heat exchanger, brine-water heat pump 10kW</v>
      </c>
      <c r="E140" s="27">
        <f>INDEX('[1]Component wise inventories'!I$2:I$221,MATCH($B140,'[1]Component wise inventories'!$A$2:$A$221,0))</f>
        <v>0</v>
      </c>
      <c r="F140" s="27">
        <f>E140</f>
        <v>0</v>
      </c>
      <c r="G140" s="27" t="str">
        <f>INDEX('[1]Component wise inventories'!J$2:J$221,MATCH($B140,'[1]Component wise inventories'!$A$2:$A$221,0))</f>
        <v>megajoule</v>
      </c>
      <c r="H140" s="27">
        <f>INDEX('[1]Component wise inventories'!K$2:K$221,MATCH($B140,'[1]Component wise inventories'!$A$2:$A$221,0))</f>
        <v>8.2799999999999992E-3</v>
      </c>
      <c r="I140" s="58">
        <f>H140*B139</f>
        <v>0.62638199999999999</v>
      </c>
    </row>
    <row r="141" spans="1:10" s="27" customFormat="1" x14ac:dyDescent="0.25">
      <c r="A141" s="5" t="s">
        <v>271</v>
      </c>
      <c r="B141" s="5" t="s">
        <v>278</v>
      </c>
      <c r="C141" s="5"/>
      <c r="D141" s="5"/>
      <c r="E141" s="5"/>
      <c r="F141" s="5"/>
      <c r="G141" s="5"/>
      <c r="H141" s="5"/>
      <c r="I141" s="5"/>
      <c r="J141" s="5"/>
    </row>
    <row r="142" spans="1:10" s="27" customFormat="1" x14ac:dyDescent="0.25">
      <c r="A142" s="5" t="s">
        <v>274</v>
      </c>
      <c r="B142" s="25" t="s">
        <v>273</v>
      </c>
      <c r="C142" s="5"/>
      <c r="D142" s="5"/>
      <c r="E142" s="5"/>
      <c r="F142" s="5"/>
      <c r="G142" s="5"/>
      <c r="H142" s="5"/>
      <c r="I142" s="5"/>
      <c r="J142" s="5"/>
    </row>
    <row r="144" spans="1:10" s="27" customForma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customForma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customFormat="1" x14ac:dyDescent="0.25">
      <c r="A146" s="11" t="s">
        <v>11</v>
      </c>
      <c r="B146" s="56" t="s">
        <v>293</v>
      </c>
      <c r="C146" s="5"/>
      <c r="D146" s="5"/>
      <c r="E146" s="5"/>
      <c r="F146" s="5"/>
      <c r="G146" s="5"/>
      <c r="H146" s="5"/>
      <c r="I146" s="5"/>
      <c r="J146" s="5"/>
    </row>
    <row r="147" spans="1:10" customFormat="1" x14ac:dyDescent="0.25">
      <c r="A147" s="11" t="s">
        <v>290</v>
      </c>
      <c r="B147" s="5">
        <v>3.3</v>
      </c>
      <c r="C147" s="5"/>
      <c r="D147" s="5"/>
      <c r="E147" s="5"/>
      <c r="F147" s="5"/>
      <c r="G147" s="5"/>
      <c r="H147" s="5"/>
      <c r="I147" s="5"/>
      <c r="J147" s="5"/>
    </row>
    <row r="148" spans="1:10" customFormat="1" x14ac:dyDescent="0.25">
      <c r="A148" s="11" t="s">
        <v>69</v>
      </c>
      <c r="B148" s="5"/>
      <c r="C148" s="5"/>
      <c r="D148" t="str">
        <f>INDEX('[1]Component wise inventories'!H$2:H$194,MATCH($A148,'[1]Component wise inventories'!$A$2:$A$189,0))</f>
        <v>'market for electricity, low voltage'</v>
      </c>
      <c r="E148">
        <f>INDEX('[1]Component wise inventories'!I$2:I$194,MATCH($A148,'[1]Component wise inventories'!$A$2:$A$189,0))</f>
        <v>0</v>
      </c>
      <c r="F148">
        <f>E148</f>
        <v>0</v>
      </c>
      <c r="G148" t="str">
        <f>INDEX('[1]Component wise inventories'!J$2:J$194,MATCH($A148,'[1]Component wise inventories'!$A$2:$A$189,0))</f>
        <v>kWh</v>
      </c>
      <c r="H148">
        <f>INDEX('[1]Component wise inventories'!K$2:K$194,MATCH($A148,'[1]Component wise inventories'!$A$2:$A$189,0))</f>
        <v>4.4990000000000002E-2</v>
      </c>
      <c r="I148" s="19">
        <f>H148*B147</f>
        <v>0.14846699999999999</v>
      </c>
      <c r="J148" s="5"/>
    </row>
    <row r="149" spans="1:10" s="27" customForma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s="27" customFormat="1" x14ac:dyDescent="0.25">
      <c r="A150" s="5"/>
      <c r="B150" s="6" t="s">
        <v>118</v>
      </c>
      <c r="C150" s="6" t="s">
        <v>119</v>
      </c>
      <c r="D150" s="5"/>
      <c r="E150" s="5"/>
      <c r="F150" s="5"/>
      <c r="G150" s="5"/>
      <c r="H150" s="5"/>
      <c r="I150" s="5"/>
      <c r="J150" s="5"/>
    </row>
    <row r="151" spans="1:10" s="27" customFormat="1" x14ac:dyDescent="0.25">
      <c r="A151" s="5" t="s">
        <v>80</v>
      </c>
      <c r="B151" s="7">
        <v>1.4</v>
      </c>
      <c r="C151" s="7">
        <f>AVERAGE(I13,I19)</f>
        <v>0.46064864583333331</v>
      </c>
      <c r="D151" s="5"/>
      <c r="E151" s="5"/>
      <c r="F151" s="5"/>
      <c r="G151" s="5"/>
      <c r="H151" s="5"/>
      <c r="I151" s="5"/>
      <c r="J151" s="5"/>
    </row>
    <row r="152" spans="1:10" s="27" customFormat="1" x14ac:dyDescent="0.25">
      <c r="A152" s="5" t="s">
        <v>120</v>
      </c>
      <c r="B152" s="7">
        <v>1.21</v>
      </c>
      <c r="C152" s="7">
        <f>AVERAGE(I27,I38,I42)</f>
        <v>1.82180875</v>
      </c>
      <c r="D152" s="5"/>
      <c r="E152" s="5"/>
      <c r="F152" s="5"/>
      <c r="G152" s="5"/>
      <c r="H152" s="5"/>
      <c r="I152" s="5"/>
      <c r="J152" s="5"/>
    </row>
    <row r="153" spans="1:10" s="27" customFormat="1" x14ac:dyDescent="0.25">
      <c r="A153" s="5" t="s">
        <v>121</v>
      </c>
      <c r="B153" s="7">
        <v>0.71799999999999997</v>
      </c>
      <c r="C153" s="7">
        <f>AVERAGE(I55,I68,I74)</f>
        <v>1.5945754999999997</v>
      </c>
      <c r="D153" s="5"/>
      <c r="E153" s="5"/>
      <c r="F153" s="5"/>
      <c r="G153" s="5"/>
      <c r="H153" s="5"/>
      <c r="I153" s="5"/>
      <c r="J153" s="5"/>
    </row>
    <row r="154" spans="1:10" s="27" customFormat="1" x14ac:dyDescent="0.25">
      <c r="A154" s="5" t="s">
        <v>122</v>
      </c>
      <c r="B154" s="7">
        <v>0.49399999999999999</v>
      </c>
      <c r="C154" s="7">
        <f>I80+I84</f>
        <v>0.68378240000000001</v>
      </c>
      <c r="D154" s="5"/>
      <c r="E154" s="5"/>
      <c r="F154" s="5"/>
      <c r="G154" s="5"/>
      <c r="H154" s="5"/>
      <c r="I154" s="5"/>
      <c r="J154" s="5"/>
    </row>
    <row r="155" spans="1:10" s="27" customFormat="1" x14ac:dyDescent="0.25">
      <c r="A155" s="5" t="s">
        <v>106</v>
      </c>
      <c r="B155" s="7">
        <v>1.42</v>
      </c>
      <c r="C155" s="7">
        <f>AVERAGE(I100,I107)</f>
        <v>1.5252734458333332</v>
      </c>
      <c r="D155" s="5"/>
      <c r="E155" s="5"/>
      <c r="F155" s="5"/>
      <c r="G155" s="5"/>
      <c r="H155" s="5"/>
      <c r="I155" s="5"/>
      <c r="J155" s="5"/>
    </row>
    <row r="156" spans="1:10" s="27" customFormat="1" x14ac:dyDescent="0.25">
      <c r="A156" s="5" t="s">
        <v>124</v>
      </c>
      <c r="B156" s="7">
        <v>5.0999999999999997E-2</v>
      </c>
      <c r="C156" s="7">
        <f>I118</f>
        <v>4.3987165775401071E-2</v>
      </c>
      <c r="D156" s="5"/>
      <c r="E156" s="5"/>
      <c r="F156" s="5"/>
      <c r="G156" s="5"/>
      <c r="H156" s="5"/>
      <c r="I156" s="5"/>
      <c r="J156" s="5"/>
    </row>
    <row r="157" spans="1:10" s="27" customFormat="1" x14ac:dyDescent="0.25">
      <c r="A157" s="5" t="s">
        <v>123</v>
      </c>
      <c r="B157" s="7">
        <v>1.52</v>
      </c>
      <c r="C157" s="7">
        <f>I124</f>
        <v>1.6229498666666669</v>
      </c>
      <c r="D157" s="5"/>
      <c r="E157" s="5"/>
      <c r="F157" s="5"/>
      <c r="G157" s="5"/>
      <c r="H157" s="5"/>
      <c r="I157" s="5"/>
      <c r="J157" s="5"/>
    </row>
    <row r="158" spans="1:10" s="27" customFormat="1" x14ac:dyDescent="0.25">
      <c r="A158" s="5" t="s">
        <v>76</v>
      </c>
      <c r="B158" s="7">
        <v>0.34100000000000003</v>
      </c>
      <c r="C158" s="7">
        <f>I136</f>
        <v>0.34889750397225938</v>
      </c>
      <c r="D158" s="5"/>
      <c r="E158" s="5"/>
      <c r="F158" s="5"/>
      <c r="G158" s="5"/>
      <c r="H158" s="5"/>
      <c r="I158" s="5"/>
      <c r="J158" s="5"/>
    </row>
    <row r="159" spans="1:10" s="27" customFormat="1" x14ac:dyDescent="0.25">
      <c r="A159" s="5" t="s">
        <v>292</v>
      </c>
      <c r="B159" s="7">
        <v>1.1499999999999999</v>
      </c>
      <c r="C159" s="7">
        <f>I140+I127</f>
        <v>1.8894702352941177</v>
      </c>
      <c r="D159" s="5"/>
      <c r="E159" s="5"/>
      <c r="F159" s="5"/>
      <c r="G159" s="5"/>
      <c r="H159" s="5"/>
      <c r="I159" s="5"/>
      <c r="J159" s="5"/>
    </row>
    <row r="160" spans="1:10" s="27" customFormat="1" x14ac:dyDescent="0.25">
      <c r="A160" s="5" t="s">
        <v>70</v>
      </c>
      <c r="B160" s="7">
        <v>0.23100000000000001</v>
      </c>
      <c r="C160" s="7">
        <f>I132</f>
        <v>0.17222399999999999</v>
      </c>
      <c r="D160" s="5"/>
      <c r="E160" s="5"/>
      <c r="F160" s="5"/>
      <c r="G160" s="5"/>
      <c r="H160" s="5"/>
      <c r="I160" s="5"/>
      <c r="J160" s="5"/>
    </row>
    <row r="161" spans="1:10" s="27" customFormat="1" x14ac:dyDescent="0.25">
      <c r="A161" s="5" t="s">
        <v>294</v>
      </c>
      <c r="B161" s="7">
        <v>0.105</v>
      </c>
      <c r="C161" s="7">
        <f>I148</f>
        <v>0.14846699999999999</v>
      </c>
      <c r="D161" s="5"/>
      <c r="E161" s="5"/>
      <c r="F161" s="5"/>
      <c r="G161" s="5"/>
      <c r="H161" s="5"/>
      <c r="I161" s="5"/>
      <c r="J161" s="5"/>
    </row>
    <row r="162" spans="1:10" s="27" customForma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s="27" customForma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s="27" customForma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spans="1:10" s="27" customForma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spans="1:10" s="27" customForma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s="27" customForma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6"/>
  <sheetViews>
    <sheetView topLeftCell="A101" zoomScaleNormal="100" workbookViewId="0">
      <selection activeCell="D128" sqref="D128"/>
    </sheetView>
  </sheetViews>
  <sheetFormatPr defaultColWidth="11.5703125" defaultRowHeight="15" x14ac:dyDescent="0.25"/>
  <cols>
    <col min="1" max="1" width="33" style="26" customWidth="1"/>
    <col min="2" max="2" width="13.28515625" style="26" customWidth="1"/>
    <col min="3" max="16384" width="11.5703125" style="26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156</v>
      </c>
      <c r="B4" s="11" t="s">
        <v>80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2">
        <v>225.8</v>
      </c>
      <c r="C5" s="27"/>
      <c r="D5" s="27"/>
      <c r="E5" s="27"/>
      <c r="F5" s="27"/>
      <c r="G5" s="27"/>
      <c r="H5" s="27"/>
      <c r="I5" s="27"/>
      <c r="J5" s="27"/>
    </row>
    <row r="6" spans="1:10" x14ac:dyDescent="0.25">
      <c r="A6" s="2" t="s">
        <v>14</v>
      </c>
      <c r="B6" s="2">
        <v>0.03</v>
      </c>
      <c r="C6" s="27">
        <f>INDEX('[1]Component wise inventories'!B$2:B$170,MATCH($A6,'[1]Component wise inventories'!$A$2:$A$170,0))</f>
        <v>30</v>
      </c>
      <c r="D6" s="27" t="str">
        <f>INDEX('[1]Component wise inventories'!H$2:H$170,MATCH($A6,'[1]Component wise inventories'!$A$2:$A$170,0))</f>
        <v>Cement subfloor, 85 mm</v>
      </c>
      <c r="E6" s="27">
        <f>INDEX('[1]Component wise inventories'!I$2:I$170,MATCH($A6,'[1]Component wise inventories'!$A$2:$A$170,0))</f>
        <v>1850</v>
      </c>
      <c r="F6" s="27">
        <f t="shared" ref="F6" si="0">E6</f>
        <v>1850</v>
      </c>
      <c r="G6" s="27" t="str">
        <f>INDEX('[1]Component wise inventories'!J$2:J$170,MATCH($A6,'[1]Component wise inventories'!$A$2:$A$170,0))</f>
        <v xml:space="preserve">kg </v>
      </c>
      <c r="H6" s="27">
        <f>INDEX('[1]Component wise inventories'!K$2:K$170,MATCH($A6,'[1]Component wise inventories'!$A$2:$A$170,0))</f>
        <v>0.125</v>
      </c>
      <c r="I6" s="27">
        <f>B6*F6*H6*B$1/C6/B$1</f>
        <v>0.23125000000000001</v>
      </c>
      <c r="J6" s="27">
        <f t="shared" ref="J6" si="1">F6*B6*B$5*B$1/C6/1000</f>
        <v>25.063800000000004</v>
      </c>
    </row>
    <row r="7" spans="1:10" x14ac:dyDescent="0.25">
      <c r="A7" s="2" t="s">
        <v>127</v>
      </c>
      <c r="B7" s="2">
        <v>0.1</v>
      </c>
      <c r="C7" s="27">
        <f>INDEX('[1]Component wise inventories'!B$2:B$170,MATCH($A7,'[1]Component wise inventories'!$A$2:$A$170,0))</f>
        <v>60</v>
      </c>
      <c r="D7" s="27" t="str">
        <f>INDEX('[1]Component wise inventories'!H$2:H$170,MATCH($A7,'[1]Component wise inventories'!$A$2:$A$170,0))</f>
        <v>lean concrete (without reinforcement)</v>
      </c>
      <c r="E7" s="27">
        <f>INDEX('[1]Component wise inventories'!I$2:I$170,MATCH($A7,'[1]Component wise inventories'!$A$2:$A$170,0))</f>
        <v>2150</v>
      </c>
      <c r="F7" s="27">
        <f>E7</f>
        <v>2150</v>
      </c>
      <c r="G7" s="27" t="str">
        <f>INDEX('[1]Component wise inventories'!J$2:J$170,MATCH($A7,'[1]Component wise inventories'!$A$2:$A$170,0))</f>
        <v xml:space="preserve">kg </v>
      </c>
      <c r="H7" s="27">
        <f>INDEX('[1]Component wise inventories'!K$2:K$170,MATCH($A7,'[1]Component wise inventories'!$A$2:$A$170,0))</f>
        <v>5.8999999999999997E-2</v>
      </c>
      <c r="I7" s="27">
        <f t="shared" ref="I7" si="2">B7*F7*H7*B$1/C7/B$1</f>
        <v>0.21141666666666664</v>
      </c>
      <c r="J7" s="27">
        <f>F7*B7*B$5*B$1/C7/1000</f>
        <v>48.546999999999997</v>
      </c>
    </row>
    <row r="8" spans="1:10" x14ac:dyDescent="0.25">
      <c r="A8" s="2" t="s">
        <v>82</v>
      </c>
      <c r="B8" s="2">
        <v>0.25</v>
      </c>
      <c r="C8" s="27">
        <f>INDEX('[1]Component wise inventories'!B$2:B$170,MATCH($A8,'[1]Component wise inventories'!$A$2:$A$170,0))</f>
        <v>60</v>
      </c>
      <c r="D8" s="27" t="str">
        <f>INDEX('[1]Component wise inventories'!H$2:H$170,MATCH($A8,'[1]Component wise inventories'!$A$2:$A$170,0))</f>
        <v>civil engineering concrete (without reinforcement)</v>
      </c>
      <c r="E8" s="27">
        <f>INDEX('[1]Component wise inventories'!I$2:I$170,MATCH($A8,'[1]Component wise inventories'!$A$2:$A$170,0))</f>
        <v>2350</v>
      </c>
      <c r="F8" s="27">
        <f t="shared" ref="F8" si="3">E8</f>
        <v>2350</v>
      </c>
      <c r="G8" s="27" t="str">
        <f>INDEX('[1]Component wise inventories'!J$2:J$170,MATCH($A8,'[1]Component wise inventories'!$A$2:$A$170,0))</f>
        <v xml:space="preserve">kg </v>
      </c>
      <c r="H8" s="27">
        <f>INDEX('[1]Component wise inventories'!K$2:K$170,MATCH($A8,'[1]Component wise inventories'!$A$2:$A$170,0))</f>
        <v>1.4E-2</v>
      </c>
      <c r="I8" s="27">
        <f>B8*F8*H8*B$1/C8/B$1</f>
        <v>0.13708333333333333</v>
      </c>
      <c r="J8" s="27">
        <f t="shared" ref="J8" si="4">F8*B8*B$5*B$1/C8/1000</f>
        <v>132.6575</v>
      </c>
    </row>
    <row r="9" spans="1:10" x14ac:dyDescent="0.25">
      <c r="A9" s="2"/>
      <c r="B9" s="27">
        <v>0.25</v>
      </c>
      <c r="C9" s="27">
        <v>60</v>
      </c>
      <c r="D9" s="27" t="s">
        <v>83</v>
      </c>
      <c r="E9" s="27">
        <v>80</v>
      </c>
      <c r="F9" s="27">
        <v>80</v>
      </c>
      <c r="G9" s="27" t="s">
        <v>81</v>
      </c>
      <c r="H9" s="27">
        <v>0.68200000000000005</v>
      </c>
      <c r="I9" s="27">
        <f>B9*F9*H9*B$1/C9/B$1</f>
        <v>0.22733333333333336</v>
      </c>
      <c r="J9" s="27">
        <f>F9*B9*B$5*B$1/C9/1000</f>
        <v>4.516</v>
      </c>
    </row>
    <row r="10" spans="1:10" x14ac:dyDescent="0.25">
      <c r="I10" s="58">
        <f>SUM(I6:I8)</f>
        <v>0.57974999999999999</v>
      </c>
    </row>
    <row r="11" spans="1:10" x14ac:dyDescent="0.25">
      <c r="A11" s="11" t="s">
        <v>156</v>
      </c>
      <c r="B11" s="11" t="s">
        <v>23</v>
      </c>
    </row>
    <row r="12" spans="1:10" x14ac:dyDescent="0.25">
      <c r="A12" s="2" t="s">
        <v>13</v>
      </c>
      <c r="B12" s="2">
        <v>146.9</v>
      </c>
    </row>
    <row r="13" spans="1:10" x14ac:dyDescent="0.25">
      <c r="A13" s="2" t="s">
        <v>21</v>
      </c>
      <c r="B13" s="21">
        <v>0.01</v>
      </c>
      <c r="C13" s="27">
        <f>INDEX('[1]Component wise inventories'!B$2:B$170,MATCH($A13,'[1]Component wise inventories'!$A$2:$A$170,0))</f>
        <v>30</v>
      </c>
      <c r="D13" s="27" t="str">
        <f>INDEX('[1]Component wise inventories'!H$2:H$170,MATCH($A13,'[1]Component wise inventories'!$A$2:$A$170,0))</f>
        <v>Cement subfloor, 85 mm</v>
      </c>
      <c r="E13" s="27">
        <f>INDEX('[1]Component wise inventories'!I$2:I$170,MATCH($A13,'[1]Component wise inventories'!$A$2:$A$170,0))</f>
        <v>1850</v>
      </c>
      <c r="F13" s="27">
        <f t="shared" ref="F13" si="5">E13</f>
        <v>1850</v>
      </c>
      <c r="G13" s="27" t="str">
        <f>INDEX('[1]Component wise inventories'!J$2:J$170,MATCH($A13,'[1]Component wise inventories'!$A$2:$A$170,0))</f>
        <v xml:space="preserve">kg </v>
      </c>
      <c r="H13" s="27">
        <f>INDEX('[1]Component wise inventories'!K$2:K$170,MATCH($A13,'[1]Component wise inventories'!$A$2:$A$170,0))</f>
        <v>0.125</v>
      </c>
      <c r="I13" s="27">
        <f>B13*F13*H13*B$1/C13/B$1</f>
        <v>7.7083333333333337E-2</v>
      </c>
      <c r="J13" s="27">
        <f t="shared" ref="J13" si="6">F13*B13*B$5*B$1/C13/1000</f>
        <v>8.3545999999999996</v>
      </c>
    </row>
    <row r="14" spans="1:10" x14ac:dyDescent="0.25">
      <c r="A14" s="2" t="s">
        <v>14</v>
      </c>
      <c r="B14" s="2">
        <v>0.08</v>
      </c>
      <c r="C14" s="27">
        <f>INDEX('[1]Component wise inventories'!B$2:B$170,MATCH($A14,'[1]Component wise inventories'!$A$2:$A$170,0))</f>
        <v>30</v>
      </c>
      <c r="D14" s="27" t="str">
        <f>INDEX('[1]Component wise inventories'!H$2:H$170,MATCH($A14,'[1]Component wise inventories'!$A$2:$A$170,0))</f>
        <v>Cement subfloor, 85 mm</v>
      </c>
      <c r="E14" s="27">
        <f>INDEX('[1]Component wise inventories'!I$2:I$170,MATCH($A14,'[1]Component wise inventories'!$A$2:$A$170,0))</f>
        <v>1850</v>
      </c>
      <c r="F14" s="27">
        <f t="shared" ref="F14:F15" si="7">E14</f>
        <v>1850</v>
      </c>
      <c r="G14" s="27" t="str">
        <f>INDEX('[1]Component wise inventories'!J$2:J$170,MATCH($A14,'[1]Component wise inventories'!$A$2:$A$170,0))</f>
        <v xml:space="preserve">kg </v>
      </c>
      <c r="H14" s="27">
        <f>INDEX('[1]Component wise inventories'!K$2:K$170,MATCH($A14,'[1]Component wise inventories'!$A$2:$A$170,0))</f>
        <v>0.125</v>
      </c>
      <c r="I14" s="27">
        <f>B14*F14*H14*B$1/C14/B$1</f>
        <v>0.6166666666666667</v>
      </c>
      <c r="J14" s="27">
        <f t="shared" ref="J14:J15" si="8">F14*B14*B$5*B$1/C14/1000</f>
        <v>66.836799999999997</v>
      </c>
    </row>
    <row r="15" spans="1:10" x14ac:dyDescent="0.25">
      <c r="A15" s="2" t="s">
        <v>24</v>
      </c>
      <c r="B15" s="2">
        <v>0.21</v>
      </c>
      <c r="C15" s="27">
        <f>INDEX('[1]Component wise inventories'!B$2:B$170,MATCH($A15,'[1]Component wise inventories'!$A$2:$A$170,0))</f>
        <v>60</v>
      </c>
      <c r="D15" s="27" t="str">
        <f>INDEX('[1]Component wise inventories'!H$2:H$170,MATCH($A15,'[1]Component wise inventories'!$A$2:$A$170,0))</f>
        <v>civil engineering concrete (without reinforcement)</v>
      </c>
      <c r="E15" s="27">
        <f>INDEX('[1]Component wise inventories'!I$2:I$170,MATCH($A15,'[1]Component wise inventories'!$A$2:$A$170,0))</f>
        <v>2350</v>
      </c>
      <c r="F15" s="27">
        <f t="shared" si="7"/>
        <v>2350</v>
      </c>
      <c r="G15" s="27" t="str">
        <f>INDEX('[1]Component wise inventories'!J$2:J$170,MATCH($A15,'[1]Component wise inventories'!$A$2:$A$170,0))</f>
        <v xml:space="preserve">kg </v>
      </c>
      <c r="H15" s="27">
        <f>INDEX('[1]Component wise inventories'!K$2:K$170,MATCH($A15,'[1]Component wise inventories'!$A$2:$A$170,0))</f>
        <v>1.4E-2</v>
      </c>
      <c r="I15" s="27">
        <f>B15*F15*H15*B$1/C15/B$1</f>
        <v>0.11515</v>
      </c>
      <c r="J15" s="27">
        <f t="shared" si="8"/>
        <v>111.4323</v>
      </c>
    </row>
    <row r="16" spans="1:10" x14ac:dyDescent="0.25">
      <c r="A16" s="2"/>
      <c r="B16" s="27">
        <v>0.21</v>
      </c>
      <c r="C16" s="27">
        <v>60</v>
      </c>
      <c r="D16" s="27" t="s">
        <v>83</v>
      </c>
      <c r="E16" s="27">
        <v>80</v>
      </c>
      <c r="F16" s="27">
        <v>80</v>
      </c>
      <c r="G16" s="27" t="s">
        <v>81</v>
      </c>
      <c r="H16" s="27">
        <v>0.68200000000000005</v>
      </c>
      <c r="I16" s="27">
        <f>B16*F16*H16*B$1/C16/B$1</f>
        <v>0.19096000000000002</v>
      </c>
      <c r="J16" s="27">
        <f>F16*B16*B$5*B$1/C16/1000</f>
        <v>3.7934400000000004</v>
      </c>
    </row>
    <row r="17" spans="1:10" x14ac:dyDescent="0.25">
      <c r="A17" s="2" t="s">
        <v>157</v>
      </c>
      <c r="B17" s="2">
        <v>0.14000000000000001</v>
      </c>
      <c r="C17" s="27">
        <f>INDEX('[1]Component wise inventories'!B$2:B$170,MATCH($A17,'[1]Component wise inventories'!$A$2:$A$170,0))</f>
        <v>30</v>
      </c>
      <c r="D17" s="27" t="str">
        <f>INDEX('[1]Component wise inventories'!H$2:H$170,MATCH($A17,'[1]Component wise inventories'!$A$2:$A$170,0))</f>
        <v>Expanded polystyrene (EPS)</v>
      </c>
      <c r="E17" s="27">
        <f>INDEX('[1]Component wise inventories'!I$2:I$170,MATCH($A17,'[1]Component wise inventories'!$A$2:$A$170,0))</f>
        <v>15</v>
      </c>
      <c r="F17" s="27">
        <f>E17</f>
        <v>15</v>
      </c>
      <c r="G17" s="27" t="str">
        <f>INDEX('[1]Component wise inventories'!J$2:J$170,MATCH($A17,'[1]Component wise inventories'!$A$2:$A$170,0))</f>
        <v xml:space="preserve">kg </v>
      </c>
      <c r="H17" s="27">
        <f>INDEX('[1]Component wise inventories'!K$2:K$170,MATCH($A17,'[1]Component wise inventories'!$A$2:$A$170,0))</f>
        <v>7.64</v>
      </c>
      <c r="I17" s="27">
        <f t="shared" ref="I17" si="9">B17*F17*H17*B$1/C17/B$1</f>
        <v>0.53480000000000005</v>
      </c>
      <c r="J17" s="27">
        <f>F17*B17*B$5*B$1/C17/1000</f>
        <v>0.94836000000000009</v>
      </c>
    </row>
    <row r="18" spans="1:10" x14ac:dyDescent="0.25">
      <c r="A18" s="2" t="s">
        <v>158</v>
      </c>
      <c r="B18" s="2">
        <v>0.02</v>
      </c>
      <c r="C18" s="27">
        <f>INDEX('[1]Component wise inventories'!B$2:B$170,MATCH($A18,'[1]Component wise inventories'!$A$2:$A$170,0))</f>
        <v>60</v>
      </c>
      <c r="D18" s="27" t="str">
        <f>INDEX('[1]Component wise inventories'!H$2:H$170,MATCH($A18,'[1]Component wise inventories'!$A$2:$A$170,0))</f>
        <v>Ground natural stone slab, 15 mm</v>
      </c>
      <c r="E18" s="27">
        <f>INDEX('[1]Component wise inventories'!I$2:I$170,MATCH($A18,'[1]Component wise inventories'!$A$2:$A$170,0))</f>
        <v>2700</v>
      </c>
      <c r="F18" s="27">
        <f t="shared" ref="F18" si="10">E18</f>
        <v>2700</v>
      </c>
      <c r="G18" s="27" t="str">
        <f>INDEX('[1]Component wise inventories'!J$2:J$170,MATCH($A18,'[1]Component wise inventories'!$A$2:$A$170,0))</f>
        <v xml:space="preserve">kg </v>
      </c>
      <c r="H18" s="27">
        <f>INDEX('[1]Component wise inventories'!K$2:K$170,MATCH($A18,'[1]Component wise inventories'!$A$2:$A$170,0))</f>
        <v>0.39999999999999997</v>
      </c>
      <c r="I18" s="27">
        <f>B18*F18*H18*B$1/C18/B$1</f>
        <v>0.36</v>
      </c>
      <c r="J18" s="27">
        <f t="shared" ref="J18" si="11">F18*B18*B$5*B$1/C18/1000</f>
        <v>12.193200000000001</v>
      </c>
    </row>
    <row r="19" spans="1:10" x14ac:dyDescent="0.25">
      <c r="A19" s="60" t="s">
        <v>269</v>
      </c>
      <c r="B19" s="2">
        <v>2.0000000000000001E-4</v>
      </c>
      <c r="C19" s="27">
        <f>INDEX('[1]Component wise inventories'!B$2:B$170,MATCH($A19,'[1]Component wise inventories'!$A$2:$A$170,0))</f>
        <v>60</v>
      </c>
      <c r="D19" s="27" t="str">
        <f>INDEX('[1]Component wise inventories'!H$2:H$170,MATCH($A19,'[1]Component wise inventories'!$A$2:$A$170,0))</f>
        <v>Polyethylene fleece (PE)</v>
      </c>
      <c r="E19" s="27">
        <f>INDEX('[1]Component wise inventories'!I$2:I$170,MATCH($A19,'[1]Component wise inventories'!$A$2:$A$170,0))</f>
        <v>920</v>
      </c>
      <c r="F19" s="27">
        <f t="shared" ref="F19" si="12">E19</f>
        <v>920</v>
      </c>
      <c r="G19" s="27" t="str">
        <f>INDEX('[1]Component wise inventories'!J$2:J$170,MATCH($A19,'[1]Component wise inventories'!$A$2:$A$170,0))</f>
        <v xml:space="preserve">kg </v>
      </c>
      <c r="H19" s="27">
        <f>INDEX('[1]Component wise inventories'!K$2:K$170,MATCH($A19,'[1]Component wise inventories'!$A$2:$A$170,0))</f>
        <v>3.0895000000000001</v>
      </c>
      <c r="I19" s="27">
        <f>B19*F19*H19*B$1/C19/B$1</f>
        <v>9.4744666666666654E-3</v>
      </c>
      <c r="J19" s="27">
        <f t="shared" ref="J19" si="13">F19*B19*B$5*B$1/C19/1000</f>
        <v>4.1547200000000006E-2</v>
      </c>
    </row>
    <row r="20" spans="1:10" x14ac:dyDescent="0.25">
      <c r="A20" s="2"/>
      <c r="B20" s="2"/>
      <c r="I20" s="58">
        <f>SUM(I13:I19)</f>
        <v>1.9041344666666666</v>
      </c>
    </row>
    <row r="21" spans="1:10" x14ac:dyDescent="0.25">
      <c r="A21" s="11" t="s">
        <v>156</v>
      </c>
      <c r="B21" s="11" t="s">
        <v>27</v>
      </c>
    </row>
    <row r="22" spans="1:10" x14ac:dyDescent="0.25">
      <c r="A22" s="2" t="s">
        <v>13</v>
      </c>
      <c r="B22" s="2">
        <v>127.7</v>
      </c>
    </row>
    <row r="23" spans="1:10" x14ac:dyDescent="0.25">
      <c r="A23" s="2" t="s">
        <v>159</v>
      </c>
      <c r="B23" s="2">
        <v>0.01</v>
      </c>
      <c r="C23" s="27">
        <f>INDEX('[1]Component wise inventories'!B$2:B$170,MATCH($A23,'[1]Component wise inventories'!$A$2:$A$170,0))</f>
        <v>30</v>
      </c>
      <c r="D23" s="27" t="str">
        <f>INDEX('[1]Component wise inventories'!H$2:H$170,MATCH($A23,'[1]Component wise inventories'!$A$2:$A$170,0))</f>
        <v>gypsum/white plaster</v>
      </c>
      <c r="E23" s="27">
        <f>INDEX('[1]Component wise inventories'!I$2:I$170,MATCH($A23,'[1]Component wise inventories'!$A$2:$A$170,0))</f>
        <v>1100</v>
      </c>
      <c r="F23" s="27">
        <f t="shared" ref="F23" si="14">E23</f>
        <v>1100</v>
      </c>
      <c r="G23" s="27" t="str">
        <f>INDEX('[1]Component wise inventories'!J$2:J$170,MATCH($A23,'[1]Component wise inventories'!$A$2:$A$170,0))</f>
        <v xml:space="preserve">kg </v>
      </c>
      <c r="H23" s="27">
        <f>INDEX('[1]Component wise inventories'!K$2:K$170,MATCH($A23,'[1]Component wise inventories'!$A$2:$A$170,0))</f>
        <v>0.14699999999999999</v>
      </c>
      <c r="I23" s="27">
        <f>B23*F23*H23*B$1/C23/B$1</f>
        <v>5.3899999999999997E-2</v>
      </c>
      <c r="J23" s="27">
        <f t="shared" ref="J23" si="15">F23*B23*B$5*B$1/C23/1000</f>
        <v>4.9676</v>
      </c>
    </row>
    <row r="24" spans="1:10" x14ac:dyDescent="0.25">
      <c r="A24" s="2" t="s">
        <v>14</v>
      </c>
      <c r="B24" s="2">
        <v>7.1999999999999995E-2</v>
      </c>
      <c r="C24" s="27">
        <f>INDEX('[1]Component wise inventories'!B$2:B$170,MATCH($A24,'[1]Component wise inventories'!$A$2:$A$170,0))</f>
        <v>30</v>
      </c>
      <c r="D24" s="27" t="str">
        <f>INDEX('[1]Component wise inventories'!H$2:H$170,MATCH($A24,'[1]Component wise inventories'!$A$2:$A$170,0))</f>
        <v>Cement subfloor, 85 mm</v>
      </c>
      <c r="E24" s="27">
        <f>INDEX('[1]Component wise inventories'!I$2:I$170,MATCH($A24,'[1]Component wise inventories'!$A$2:$A$170,0))</f>
        <v>1850</v>
      </c>
      <c r="F24" s="27">
        <f>E24</f>
        <v>1850</v>
      </c>
      <c r="G24" s="27" t="str">
        <f>INDEX('[1]Component wise inventories'!J$2:J$170,MATCH($A24,'[1]Component wise inventories'!$A$2:$A$170,0))</f>
        <v xml:space="preserve">kg </v>
      </c>
      <c r="H24" s="27">
        <f>INDEX('[1]Component wise inventories'!K$2:K$170,MATCH($A24,'[1]Component wise inventories'!$A$2:$A$170,0))</f>
        <v>0.125</v>
      </c>
      <c r="I24" s="27">
        <f t="shared" ref="I24" si="16">B24*F24*H24*B$1/C24/B$1</f>
        <v>0.55499999999999994</v>
      </c>
      <c r="J24" s="27">
        <f>F24*B24*B$5*B$1/C24/1000</f>
        <v>60.153119999999994</v>
      </c>
    </row>
    <row r="25" spans="1:10" x14ac:dyDescent="0.25">
      <c r="A25" s="2" t="s">
        <v>24</v>
      </c>
      <c r="B25" s="2">
        <v>0.21</v>
      </c>
      <c r="C25" s="27">
        <f>INDEX('[1]Component wise inventories'!B$2:B$170,MATCH($A25,'[1]Component wise inventories'!$A$2:$A$170,0))</f>
        <v>60</v>
      </c>
      <c r="D25" s="27" t="str">
        <f>INDEX('[1]Component wise inventories'!H$2:H$170,MATCH($A25,'[1]Component wise inventories'!$A$2:$A$170,0))</f>
        <v>civil engineering concrete (without reinforcement)</v>
      </c>
      <c r="E25" s="27">
        <f>INDEX('[1]Component wise inventories'!I$2:I$170,MATCH($A25,'[1]Component wise inventories'!$A$2:$A$170,0))</f>
        <v>2350</v>
      </c>
      <c r="F25" s="27">
        <f t="shared" ref="F25" si="17">E25</f>
        <v>2350</v>
      </c>
      <c r="G25" s="27" t="str">
        <f>INDEX('[1]Component wise inventories'!J$2:J$170,MATCH($A25,'[1]Component wise inventories'!$A$2:$A$170,0))</f>
        <v xml:space="preserve">kg </v>
      </c>
      <c r="H25" s="27">
        <f>INDEX('[1]Component wise inventories'!K$2:K$170,MATCH($A25,'[1]Component wise inventories'!$A$2:$A$170,0))</f>
        <v>1.4E-2</v>
      </c>
      <c r="I25" s="27">
        <f>B25*F25*H25*B$1/C25/B$1</f>
        <v>0.11515</v>
      </c>
      <c r="J25" s="27">
        <f t="shared" ref="J25" si="18">F25*B25*B$5*B$1/C25/1000</f>
        <v>111.4323</v>
      </c>
    </row>
    <row r="26" spans="1:10" x14ac:dyDescent="0.25">
      <c r="A26" s="2"/>
      <c r="B26" s="27">
        <v>0.21</v>
      </c>
      <c r="C26" s="27">
        <v>60</v>
      </c>
      <c r="D26" s="27" t="s">
        <v>83</v>
      </c>
      <c r="E26" s="27">
        <v>80</v>
      </c>
      <c r="F26" s="27">
        <v>80</v>
      </c>
      <c r="G26" s="27" t="s">
        <v>81</v>
      </c>
      <c r="H26" s="27">
        <v>0.68200000000000005</v>
      </c>
      <c r="I26" s="27">
        <f>B26*F26*H26*B$1/C26/B$1</f>
        <v>0.19096000000000002</v>
      </c>
      <c r="J26" s="27">
        <f>F26*B26*B$5*B$1/C26/1000</f>
        <v>3.7934400000000004</v>
      </c>
    </row>
    <row r="27" spans="1:10" x14ac:dyDescent="0.25">
      <c r="A27" s="2" t="s">
        <v>157</v>
      </c>
      <c r="B27" s="2">
        <v>0.03</v>
      </c>
      <c r="C27" s="27">
        <f>INDEX('[1]Component wise inventories'!B$2:B$170,MATCH($A27,'[1]Component wise inventories'!$A$2:$A$170,0))</f>
        <v>30</v>
      </c>
      <c r="D27" s="27" t="str">
        <f>INDEX('[1]Component wise inventories'!H$2:H$170,MATCH($A27,'[1]Component wise inventories'!$A$2:$A$170,0))</f>
        <v>Expanded polystyrene (EPS)</v>
      </c>
      <c r="E27" s="27">
        <f>INDEX('[1]Component wise inventories'!I$2:I$170,MATCH($A27,'[1]Component wise inventories'!$A$2:$A$170,0))</f>
        <v>15</v>
      </c>
      <c r="F27" s="27">
        <f>E27</f>
        <v>15</v>
      </c>
      <c r="G27" s="27" t="str">
        <f>INDEX('[1]Component wise inventories'!J$2:J$170,MATCH($A27,'[1]Component wise inventories'!$A$2:$A$170,0))</f>
        <v xml:space="preserve">kg </v>
      </c>
      <c r="H27" s="27">
        <f>INDEX('[1]Component wise inventories'!K$2:K$170,MATCH($A27,'[1]Component wise inventories'!$A$2:$A$170,0))</f>
        <v>7.64</v>
      </c>
      <c r="I27" s="27">
        <f t="shared" ref="I27" si="19">B27*F27*H27*B$1/C27/B$1</f>
        <v>0.11459999999999999</v>
      </c>
      <c r="J27" s="27">
        <f>F27*B27*B$5*B$1/C27/1000</f>
        <v>0.20322000000000001</v>
      </c>
    </row>
    <row r="28" spans="1:10" x14ac:dyDescent="0.25">
      <c r="A28" s="2" t="s">
        <v>160</v>
      </c>
      <c r="B28" s="2">
        <v>1.2999999999999999E-2</v>
      </c>
      <c r="C28" s="27">
        <f>INDEX('[1]Component wise inventories'!B$2:B$170,MATCH($A28,'[1]Component wise inventories'!$A$2:$A$170,0))</f>
        <v>30</v>
      </c>
      <c r="D28" s="27" t="str">
        <f>INDEX('[1]Component wise inventories'!H$2:H$170,MATCH($A28,'[1]Component wise inventories'!$A$2:$A$170,0))</f>
        <v>Solid beech / oak, kiln dried, planed</v>
      </c>
      <c r="E28" s="27">
        <f>INDEX('[1]Component wise inventories'!I$2:I$170,MATCH($A28,'[1]Component wise inventories'!$A$2:$A$170,0))</f>
        <v>675</v>
      </c>
      <c r="F28" s="27">
        <f t="shared" ref="F28:F29" si="20">E28</f>
        <v>675</v>
      </c>
      <c r="G28" s="27" t="str">
        <f>INDEX('[1]Component wise inventories'!J$2:J$170,MATCH($A28,'[1]Component wise inventories'!$A$2:$A$170,0))</f>
        <v xml:space="preserve">kg </v>
      </c>
      <c r="H28" s="27">
        <f>INDEX('[1]Component wise inventories'!K$2:K$170,MATCH($A28,'[1]Component wise inventories'!$A$2:$A$170,0))</f>
        <v>0.126</v>
      </c>
      <c r="I28" s="27">
        <f>B28*F28*H28*B$1/C28/B$1</f>
        <v>3.6854999999999999E-2</v>
      </c>
      <c r="J28" s="27">
        <f t="shared" ref="J28:J29" si="21">F28*B28*B$5*B$1/C28/1000</f>
        <v>3.9627900000000005</v>
      </c>
    </row>
    <row r="29" spans="1:10" x14ac:dyDescent="0.25">
      <c r="A29" s="60" t="s">
        <v>269</v>
      </c>
      <c r="B29" s="2">
        <v>2.0000000000000001E-4</v>
      </c>
      <c r="C29" s="27">
        <f>INDEX('[1]Component wise inventories'!B$2:B$170,MATCH($A29,'[1]Component wise inventories'!$A$2:$A$170,0))</f>
        <v>60</v>
      </c>
      <c r="D29" s="27" t="str">
        <f>INDEX('[1]Component wise inventories'!H$2:H$170,MATCH($A29,'[1]Component wise inventories'!$A$2:$A$170,0))</f>
        <v>Polyethylene fleece (PE)</v>
      </c>
      <c r="E29" s="27">
        <f>INDEX('[1]Component wise inventories'!I$2:I$170,MATCH($A29,'[1]Component wise inventories'!$A$2:$A$170,0))</f>
        <v>920</v>
      </c>
      <c r="F29" s="27">
        <f t="shared" si="20"/>
        <v>920</v>
      </c>
      <c r="G29" s="27" t="str">
        <f>INDEX('[1]Component wise inventories'!J$2:J$170,MATCH($A29,'[1]Component wise inventories'!$A$2:$A$170,0))</f>
        <v xml:space="preserve">kg </v>
      </c>
      <c r="H29" s="27">
        <f>INDEX('[1]Component wise inventories'!K$2:K$170,MATCH($A29,'[1]Component wise inventories'!$A$2:$A$170,0))</f>
        <v>3.0895000000000001</v>
      </c>
      <c r="I29" s="27">
        <f>B29*F29*H29*B$1/C29/B$1</f>
        <v>9.4744666666666654E-3</v>
      </c>
      <c r="J29" s="27">
        <f t="shared" si="21"/>
        <v>4.1547200000000006E-2</v>
      </c>
    </row>
    <row r="30" spans="1:10" x14ac:dyDescent="0.25">
      <c r="A30" s="60" t="s">
        <v>131</v>
      </c>
      <c r="B30" s="21">
        <v>0.01</v>
      </c>
      <c r="C30" s="27">
        <f>INDEX('[1]Component wise inventories'!B$2:B$170,MATCH($A30,'[1]Component wise inventories'!$A$2:$A$170,0))</f>
        <v>60</v>
      </c>
      <c r="D30" s="27" t="str">
        <f>INDEX('[1]Component wise inventories'!H$2:H$170,MATCH($A30,'[1]Component wise inventories'!$A$2:$A$170,0))</f>
        <v>Lime-cement/cement-lime plaster</v>
      </c>
      <c r="E30" s="27">
        <f>INDEX('[1]Component wise inventories'!I$2:I$170,MATCH($A30,'[1]Component wise inventories'!$A$2:$A$170,0))</f>
        <v>1550</v>
      </c>
      <c r="F30" s="27">
        <f t="shared" ref="F30" si="22">E30</f>
        <v>1550</v>
      </c>
      <c r="G30" s="27" t="str">
        <f>INDEX('[1]Component wise inventories'!J$2:J$170,MATCH($A30,'[1]Component wise inventories'!$A$2:$A$170,0))</f>
        <v xml:space="preserve">kg </v>
      </c>
      <c r="H30" s="27">
        <f>INDEX('[1]Component wise inventories'!K$2:K$170,MATCH($A30,'[1]Component wise inventories'!$A$2:$A$170,0))</f>
        <v>0.247</v>
      </c>
      <c r="I30" s="27">
        <f>B30*F30*H30*B$1/C30/B$1</f>
        <v>6.3808333333333328E-2</v>
      </c>
      <c r="J30" s="27">
        <f t="shared" ref="J30" si="23">F30*B30*B$5*B$1/C30/1000</f>
        <v>3.4999000000000002</v>
      </c>
    </row>
    <row r="31" spans="1:10" x14ac:dyDescent="0.25">
      <c r="I31" s="58">
        <f>SUM(I23:I30)</f>
        <v>1.1397477999999999</v>
      </c>
    </row>
    <row r="32" spans="1:10" x14ac:dyDescent="0.25">
      <c r="A32" s="11" t="s">
        <v>156</v>
      </c>
      <c r="B32" s="11" t="s">
        <v>29</v>
      </c>
    </row>
    <row r="33" spans="1:10" x14ac:dyDescent="0.25">
      <c r="A33" s="2" t="s">
        <v>13</v>
      </c>
      <c r="B33" s="2">
        <v>275.8</v>
      </c>
    </row>
    <row r="34" spans="1:10" x14ac:dyDescent="0.25">
      <c r="A34" s="2" t="s">
        <v>21</v>
      </c>
      <c r="B34" s="21">
        <v>0.01</v>
      </c>
      <c r="C34" s="27">
        <f>INDEX('[1]Component wise inventories'!B$2:B$170,MATCH($A34,'[1]Component wise inventories'!$A$2:$A$170,0))</f>
        <v>30</v>
      </c>
      <c r="D34" s="27" t="str">
        <f>INDEX('[1]Component wise inventories'!H$2:H$170,MATCH($A34,'[1]Component wise inventories'!$A$2:$A$170,0))</f>
        <v>Cement subfloor, 85 mm</v>
      </c>
      <c r="E34" s="27">
        <f>INDEX('[1]Component wise inventories'!I$2:I$170,MATCH($A34,'[1]Component wise inventories'!$A$2:$A$170,0))</f>
        <v>1850</v>
      </c>
      <c r="F34" s="27">
        <f t="shared" ref="F34" si="24">E34</f>
        <v>1850</v>
      </c>
      <c r="G34" s="27" t="str">
        <f>INDEX('[1]Component wise inventories'!J$2:J$170,MATCH($A34,'[1]Component wise inventories'!$A$2:$A$170,0))</f>
        <v xml:space="preserve">kg </v>
      </c>
      <c r="H34" s="27">
        <f>INDEX('[1]Component wise inventories'!K$2:K$170,MATCH($A34,'[1]Component wise inventories'!$A$2:$A$170,0))</f>
        <v>0.125</v>
      </c>
      <c r="I34" s="27">
        <f>B34*F34*H34*B$1/C34/B$1</f>
        <v>7.7083333333333337E-2</v>
      </c>
      <c r="J34" s="27">
        <f t="shared" ref="J34" si="25">F34*B34*B$5*B$1/C34/1000</f>
        <v>8.3545999999999996</v>
      </c>
    </row>
    <row r="35" spans="1:10" x14ac:dyDescent="0.25">
      <c r="A35" s="2" t="s">
        <v>159</v>
      </c>
      <c r="B35" s="2">
        <v>0.01</v>
      </c>
      <c r="C35" s="27">
        <f>INDEX('[1]Component wise inventories'!B$2:B$170,MATCH($A35,'[1]Component wise inventories'!$A$2:$A$170,0))</f>
        <v>30</v>
      </c>
      <c r="D35" s="27" t="str">
        <f>INDEX('[1]Component wise inventories'!H$2:H$170,MATCH($A35,'[1]Component wise inventories'!$A$2:$A$170,0))</f>
        <v>gypsum/white plaster</v>
      </c>
      <c r="E35" s="27">
        <f>INDEX('[1]Component wise inventories'!I$2:I$170,MATCH($A35,'[1]Component wise inventories'!$A$2:$A$170,0))</f>
        <v>1100</v>
      </c>
      <c r="F35" s="27">
        <f t="shared" ref="F35" si="26">E35</f>
        <v>1100</v>
      </c>
      <c r="G35" s="27" t="str">
        <f>INDEX('[1]Component wise inventories'!J$2:J$170,MATCH($A35,'[1]Component wise inventories'!$A$2:$A$170,0))</f>
        <v xml:space="preserve">kg </v>
      </c>
      <c r="H35" s="27">
        <f>INDEX('[1]Component wise inventories'!K$2:K$170,MATCH($A35,'[1]Component wise inventories'!$A$2:$A$170,0))</f>
        <v>0.14699999999999999</v>
      </c>
      <c r="I35" s="27">
        <f>B35*F35*H35*B$1/C35/B$1</f>
        <v>5.3899999999999997E-2</v>
      </c>
      <c r="J35" s="27">
        <f t="shared" ref="J35" si="27">F35*B35*B$5*B$1/C35/1000</f>
        <v>4.9676</v>
      </c>
    </row>
    <row r="36" spans="1:10" x14ac:dyDescent="0.25">
      <c r="A36" s="2" t="s">
        <v>14</v>
      </c>
      <c r="B36" s="2">
        <v>6.5000000000000002E-2</v>
      </c>
      <c r="C36" s="27">
        <f>INDEX('[1]Component wise inventories'!B$2:B$170,MATCH($A36,'[1]Component wise inventories'!$A$2:$A$170,0))</f>
        <v>30</v>
      </c>
      <c r="D36" s="27" t="str">
        <f>INDEX('[1]Component wise inventories'!H$2:H$170,MATCH($A36,'[1]Component wise inventories'!$A$2:$A$170,0))</f>
        <v>Cement subfloor, 85 mm</v>
      </c>
      <c r="E36" s="27">
        <f>INDEX('[1]Component wise inventories'!I$2:I$170,MATCH($A36,'[1]Component wise inventories'!$A$2:$A$170,0))</f>
        <v>1850</v>
      </c>
      <c r="F36" s="27">
        <f>E36</f>
        <v>1850</v>
      </c>
      <c r="G36" s="27" t="str">
        <f>INDEX('[1]Component wise inventories'!J$2:J$170,MATCH($A36,'[1]Component wise inventories'!$A$2:$A$170,0))</f>
        <v xml:space="preserve">kg </v>
      </c>
      <c r="H36" s="27">
        <f>INDEX('[1]Component wise inventories'!K$2:K$170,MATCH($A36,'[1]Component wise inventories'!$A$2:$A$170,0))</f>
        <v>0.125</v>
      </c>
      <c r="I36" s="27">
        <f t="shared" ref="I36" si="28">B36*F36*H36*B$1/C36/B$1</f>
        <v>0.50104166666666672</v>
      </c>
      <c r="J36" s="27">
        <f>F36*B36*B$5*B$1/C36/1000</f>
        <v>54.304900000000004</v>
      </c>
    </row>
    <row r="37" spans="1:10" x14ac:dyDescent="0.25">
      <c r="A37" s="2" t="s">
        <v>24</v>
      </c>
      <c r="B37" s="2">
        <v>0.21</v>
      </c>
      <c r="C37" s="27">
        <f>INDEX('[1]Component wise inventories'!B$2:B$170,MATCH($A37,'[1]Component wise inventories'!$A$2:$A$170,0))</f>
        <v>60</v>
      </c>
      <c r="D37" s="27" t="str">
        <f>INDEX('[1]Component wise inventories'!H$2:H$170,MATCH($A37,'[1]Component wise inventories'!$A$2:$A$170,0))</f>
        <v>civil engineering concrete (without reinforcement)</v>
      </c>
      <c r="E37" s="27">
        <f>INDEX('[1]Component wise inventories'!I$2:I$170,MATCH($A37,'[1]Component wise inventories'!$A$2:$A$170,0))</f>
        <v>2350</v>
      </c>
      <c r="F37" s="27">
        <f t="shared" ref="F37" si="29">E37</f>
        <v>2350</v>
      </c>
      <c r="G37" s="27" t="str">
        <f>INDEX('[1]Component wise inventories'!J$2:J$170,MATCH($A37,'[1]Component wise inventories'!$A$2:$A$170,0))</f>
        <v xml:space="preserve">kg </v>
      </c>
      <c r="H37" s="27">
        <f>INDEX('[1]Component wise inventories'!K$2:K$170,MATCH($A37,'[1]Component wise inventories'!$A$2:$A$170,0))</f>
        <v>1.4E-2</v>
      </c>
      <c r="I37" s="27">
        <f>B37*F37*H37*B$1/C37/B$1</f>
        <v>0.11515</v>
      </c>
      <c r="J37" s="27">
        <f t="shared" ref="J37" si="30">F37*B37*B$5*B$1/C37/1000</f>
        <v>111.4323</v>
      </c>
    </row>
    <row r="38" spans="1:10" x14ac:dyDescent="0.25">
      <c r="A38" s="2"/>
      <c r="B38" s="27">
        <v>0.21</v>
      </c>
      <c r="C38" s="27">
        <v>60</v>
      </c>
      <c r="D38" s="27" t="s">
        <v>83</v>
      </c>
      <c r="E38" s="27">
        <v>80</v>
      </c>
      <c r="F38" s="27">
        <v>80</v>
      </c>
      <c r="G38" s="27" t="s">
        <v>81</v>
      </c>
      <c r="H38" s="27">
        <v>0.68200000000000005</v>
      </c>
      <c r="I38" s="27">
        <f>B38*F38*H38*B$1/C38/B$1</f>
        <v>0.19096000000000002</v>
      </c>
      <c r="J38" s="27">
        <f>F38*B38*B$5*B$1/C38/1000</f>
        <v>3.7934400000000004</v>
      </c>
    </row>
    <row r="39" spans="1:10" x14ac:dyDescent="0.25">
      <c r="A39" s="2" t="s">
        <v>157</v>
      </c>
      <c r="B39" s="2">
        <v>0.03</v>
      </c>
      <c r="C39" s="27">
        <f>INDEX('[1]Component wise inventories'!B$2:B$170,MATCH($A39,'[1]Component wise inventories'!$A$2:$A$170,0))</f>
        <v>30</v>
      </c>
      <c r="D39" s="27" t="str">
        <f>INDEX('[1]Component wise inventories'!H$2:H$170,MATCH($A39,'[1]Component wise inventories'!$A$2:$A$170,0))</f>
        <v>Expanded polystyrene (EPS)</v>
      </c>
      <c r="E39" s="27">
        <f>INDEX('[1]Component wise inventories'!I$2:I$170,MATCH($A39,'[1]Component wise inventories'!$A$2:$A$170,0))</f>
        <v>15</v>
      </c>
      <c r="F39" s="27">
        <f>E39</f>
        <v>15</v>
      </c>
      <c r="G39" s="27" t="str">
        <f>INDEX('[1]Component wise inventories'!J$2:J$170,MATCH($A39,'[1]Component wise inventories'!$A$2:$A$170,0))</f>
        <v xml:space="preserve">kg </v>
      </c>
      <c r="H39" s="27">
        <f>INDEX('[1]Component wise inventories'!K$2:K$170,MATCH($A39,'[1]Component wise inventories'!$A$2:$A$170,0))</f>
        <v>7.64</v>
      </c>
      <c r="I39" s="27">
        <f t="shared" ref="I39" si="31">B39*F39*H39*B$1/C39/B$1</f>
        <v>0.11459999999999999</v>
      </c>
      <c r="J39" s="27">
        <f>F39*B39*B$5*B$1/C39/1000</f>
        <v>0.20322000000000001</v>
      </c>
    </row>
    <row r="40" spans="1:10" x14ac:dyDescent="0.25">
      <c r="A40" s="2" t="s">
        <v>158</v>
      </c>
      <c r="B40" s="2">
        <v>0.02</v>
      </c>
      <c r="C40" s="27">
        <f>INDEX('[1]Component wise inventories'!B$2:B$170,MATCH($A40,'[1]Component wise inventories'!$A$2:$A$170,0))</f>
        <v>60</v>
      </c>
      <c r="D40" s="27" t="str">
        <f>INDEX('[1]Component wise inventories'!H$2:H$170,MATCH($A40,'[1]Component wise inventories'!$A$2:$A$170,0))</f>
        <v>Ground natural stone slab, 15 mm</v>
      </c>
      <c r="E40" s="27">
        <f>INDEX('[1]Component wise inventories'!I$2:I$170,MATCH($A40,'[1]Component wise inventories'!$A$2:$A$170,0))</f>
        <v>2700</v>
      </c>
      <c r="F40" s="27">
        <f t="shared" ref="F40" si="32">E40</f>
        <v>2700</v>
      </c>
      <c r="G40" s="27" t="str">
        <f>INDEX('[1]Component wise inventories'!J$2:J$170,MATCH($A40,'[1]Component wise inventories'!$A$2:$A$170,0))</f>
        <v xml:space="preserve">kg </v>
      </c>
      <c r="H40" s="27">
        <f>INDEX('[1]Component wise inventories'!K$2:K$170,MATCH($A40,'[1]Component wise inventories'!$A$2:$A$170,0))</f>
        <v>0.39999999999999997</v>
      </c>
      <c r="I40" s="27">
        <f>B40*F40*H40*B$1/C40/B$1</f>
        <v>0.36</v>
      </c>
      <c r="J40" s="27">
        <f t="shared" ref="J40" si="33">F40*B40*B$5*B$1/C40/1000</f>
        <v>12.193200000000001</v>
      </c>
    </row>
    <row r="41" spans="1:10" x14ac:dyDescent="0.25">
      <c r="I41" s="58">
        <f>SUM(I34:I40)</f>
        <v>1.4127350000000001</v>
      </c>
    </row>
    <row r="42" spans="1:10" x14ac:dyDescent="0.25">
      <c r="A42" s="11" t="s">
        <v>156</v>
      </c>
      <c r="B42" s="11" t="s">
        <v>121</v>
      </c>
    </row>
    <row r="43" spans="1:10" x14ac:dyDescent="0.25">
      <c r="A43" s="2" t="s">
        <v>13</v>
      </c>
      <c r="B43" s="2">
        <v>321.73</v>
      </c>
    </row>
    <row r="44" spans="1:10" x14ac:dyDescent="0.25">
      <c r="A44" s="12" t="s">
        <v>25</v>
      </c>
      <c r="B44" s="2">
        <v>0.14000000000000001</v>
      </c>
      <c r="C44" s="27">
        <f>INDEX('[1]Component wise inventories'!B$2:B$170,MATCH($A44,'[1]Component wise inventories'!$A$2:$A$170,0))</f>
        <v>30</v>
      </c>
      <c r="D44" s="27" t="str">
        <f>INDEX('[1]Component wise inventories'!H$2:H$170,MATCH($A44,'[1]Component wise inventories'!$A$2:$A$170,0))</f>
        <v>Expanded polystyrene (EPS)</v>
      </c>
      <c r="E44" s="27">
        <f>INDEX('[1]Component wise inventories'!I$2:I$170,MATCH($A44,'[1]Component wise inventories'!$A$2:$A$170,0))</f>
        <v>30</v>
      </c>
      <c r="F44" s="27">
        <f t="shared" ref="F44:F45" si="34">E44</f>
        <v>30</v>
      </c>
      <c r="G44" s="27" t="str">
        <f>INDEX('[1]Component wise inventories'!J$2:J$170,MATCH($A44,'[1]Component wise inventories'!$A$2:$A$170,0))</f>
        <v xml:space="preserve">kg </v>
      </c>
      <c r="H44" s="27">
        <f>INDEX('[1]Component wise inventories'!K$2:K$170,MATCH($A44,'[1]Component wise inventories'!$A$2:$A$170,0))</f>
        <v>7.64</v>
      </c>
      <c r="I44" s="27">
        <f>B44*F44*H44*B$1/C44/B$1</f>
        <v>1.0696000000000001</v>
      </c>
      <c r="J44" s="27">
        <f t="shared" ref="J44:J45" si="35">F44*B44*B$5*B$1/C44/1000</f>
        <v>1.8967200000000002</v>
      </c>
    </row>
    <row r="45" spans="1:10" x14ac:dyDescent="0.25">
      <c r="A45" s="2" t="s">
        <v>44</v>
      </c>
      <c r="B45" s="2">
        <v>0.01</v>
      </c>
      <c r="C45" s="27">
        <f>INDEX('[1]Component wise inventories'!B$2:B$170,MATCH($A45,'[1]Component wise inventories'!$A$2:$A$170,0))</f>
        <v>30</v>
      </c>
      <c r="D45" s="27" t="str">
        <f>INDEX('[1]Component wise inventories'!H$2:H$170,MATCH($A45,'[1]Component wise inventories'!$A$2:$A$170,0))</f>
        <v>gypsum-lime plaster</v>
      </c>
      <c r="E45" s="27">
        <f>INDEX('[1]Component wise inventories'!I$2:I$170,MATCH($A45,'[1]Component wise inventories'!$A$2:$A$170,0))</f>
        <v>925</v>
      </c>
      <c r="F45" s="27">
        <f t="shared" si="34"/>
        <v>925</v>
      </c>
      <c r="G45" s="27" t="str">
        <f>INDEX('[1]Component wise inventories'!J$2:J$170,MATCH($A45,'[1]Component wise inventories'!$A$2:$A$170,0))</f>
        <v xml:space="preserve">kg </v>
      </c>
      <c r="H45" s="27">
        <f>INDEX('[1]Component wise inventories'!K$2:K$170,MATCH($A45,'[1]Component wise inventories'!$A$2:$A$170,0))</f>
        <v>0.155</v>
      </c>
      <c r="I45" s="27">
        <f>B45*F45*H45*B$1/C45/B$1</f>
        <v>4.779166666666667E-2</v>
      </c>
      <c r="J45" s="27">
        <f t="shared" si="35"/>
        <v>4.1772999999999998</v>
      </c>
    </row>
    <row r="46" spans="1:10" x14ac:dyDescent="0.25">
      <c r="A46" s="2" t="s">
        <v>136</v>
      </c>
      <c r="B46" s="2">
        <v>0.02</v>
      </c>
      <c r="C46" s="27">
        <f>INDEX('[1]Component wise inventories'!B$2:B$170,MATCH($A46,'[1]Component wise inventories'!$A$2:$A$170,0))</f>
        <v>60</v>
      </c>
      <c r="D46" s="27" t="str">
        <f>INDEX('[1]Component wise inventories'!H$2:H$170,MATCH($A46,'[1]Component wise inventories'!$A$2:$A$170,0))</f>
        <v>Lime-cement/cement-lime plaster</v>
      </c>
      <c r="E46" s="27">
        <f>INDEX('[1]Component wise inventories'!I$2:I$170,MATCH($A46,'[1]Component wise inventories'!$A$2:$A$170,0))</f>
        <v>1550</v>
      </c>
      <c r="F46" s="27">
        <f>E46</f>
        <v>1550</v>
      </c>
      <c r="G46" s="27" t="str">
        <f>INDEX('[1]Component wise inventories'!J$2:J$170,MATCH($A46,'[1]Component wise inventories'!$A$2:$A$170,0))</f>
        <v xml:space="preserve">kg </v>
      </c>
      <c r="H46" s="27">
        <f>INDEX('[1]Component wise inventories'!K$2:K$170,MATCH($A46,'[1]Component wise inventories'!$A$2:$A$170,0))</f>
        <v>0.247</v>
      </c>
      <c r="I46" s="27">
        <f t="shared" ref="I46" si="36">B46*F46*H46*B$1/C46/B$1</f>
        <v>0.12761666666666666</v>
      </c>
      <c r="J46" s="27">
        <f>F46*B46*B$5*B$1/C46/1000</f>
        <v>6.9998000000000005</v>
      </c>
    </row>
    <row r="47" spans="1:10" x14ac:dyDescent="0.25">
      <c r="A47" s="2" t="s">
        <v>161</v>
      </c>
      <c r="B47" s="2">
        <v>0.27500000000000002</v>
      </c>
      <c r="C47" s="27">
        <f>INDEX('[1]Component wise inventories'!B$2:B$170,MATCH($A47,'[1]Component wise inventories'!$A$2:$A$170,0))</f>
        <v>60</v>
      </c>
      <c r="D47" s="27" t="str">
        <f>INDEX('[1]Component wise inventories'!H$2:H$170,MATCH($A47,'[1]Component wise inventories'!$A$2:$A$170,0))</f>
        <v>brick</v>
      </c>
      <c r="E47" s="27">
        <f>INDEX('[1]Component wise inventories'!I$2:I$170,MATCH($A47,'[1]Component wise inventories'!$A$2:$A$170,0))</f>
        <v>900</v>
      </c>
      <c r="F47" s="27">
        <f t="shared" ref="F47" si="37">E47</f>
        <v>900</v>
      </c>
      <c r="G47" s="27" t="str">
        <f>INDEX('[1]Component wise inventories'!J$2:J$170,MATCH($A47,'[1]Component wise inventories'!$A$2:$A$170,0))</f>
        <v xml:space="preserve">kg </v>
      </c>
      <c r="H47" s="27">
        <f>INDEX('[1]Component wise inventories'!K$2:K$170,MATCH($A47,'[1]Component wise inventories'!$A$2:$A$170,0))</f>
        <v>0.25800000000000001</v>
      </c>
      <c r="I47" s="27">
        <f>B47*F47*H47*B$1/C47/B$1</f>
        <v>1.0642500000000001</v>
      </c>
      <c r="J47" s="27">
        <f t="shared" ref="J47" si="38">F47*B47*B$5*B$1/C47/1000</f>
        <v>55.885500000000008</v>
      </c>
    </row>
    <row r="48" spans="1:10" x14ac:dyDescent="0.25">
      <c r="I48" s="58">
        <f>SUM(I44:I47)</f>
        <v>2.3092583333333336</v>
      </c>
    </row>
    <row r="49" spans="1:10" x14ac:dyDescent="0.25">
      <c r="A49" s="11" t="s">
        <v>156</v>
      </c>
      <c r="B49" s="11" t="s">
        <v>48</v>
      </c>
    </row>
    <row r="50" spans="1:10" x14ac:dyDescent="0.25">
      <c r="A50" s="2" t="s">
        <v>13</v>
      </c>
      <c r="B50" s="2">
        <v>194.71</v>
      </c>
      <c r="C50" s="27"/>
      <c r="D50" s="27"/>
      <c r="E50" s="27"/>
      <c r="F50" s="27"/>
      <c r="G50" s="27"/>
      <c r="H50" s="27"/>
      <c r="I50" s="27"/>
      <c r="J50" s="27"/>
    </row>
    <row r="51" spans="1:10" x14ac:dyDescent="0.25">
      <c r="A51" s="2" t="s">
        <v>44</v>
      </c>
      <c r="B51" s="2">
        <v>0.02</v>
      </c>
      <c r="C51" s="27">
        <f>INDEX('[1]Component wise inventories'!B$2:B$170,MATCH($A51,'[1]Component wise inventories'!$A$2:$A$170,0))</f>
        <v>30</v>
      </c>
      <c r="D51" s="27" t="str">
        <f>INDEX('[1]Component wise inventories'!H$2:H$170,MATCH($A51,'[1]Component wise inventories'!$A$2:$A$170,0))</f>
        <v>gypsum-lime plaster</v>
      </c>
      <c r="E51" s="27">
        <f>INDEX('[1]Component wise inventories'!I$2:I$170,MATCH($A51,'[1]Component wise inventories'!$A$2:$A$170,0))</f>
        <v>925</v>
      </c>
      <c r="F51" s="27">
        <f>E51</f>
        <v>925</v>
      </c>
      <c r="G51" s="27" t="str">
        <f>INDEX('[1]Component wise inventories'!J$2:J$170,MATCH($A51,'[1]Component wise inventories'!$A$2:$A$170,0))</f>
        <v xml:space="preserve">kg </v>
      </c>
      <c r="H51" s="27">
        <f>INDEX('[1]Component wise inventories'!K$2:K$170,MATCH($A51,'[1]Component wise inventories'!$A$2:$A$170,0))</f>
        <v>0.155</v>
      </c>
      <c r="I51" s="27">
        <f t="shared" ref="I51" si="39">B51*F51*H51*B$1/C51/B$1</f>
        <v>9.558333333333334E-2</v>
      </c>
      <c r="J51" s="27">
        <f>F51*B51*B$5*B$1/C51/1000</f>
        <v>8.3545999999999996</v>
      </c>
    </row>
    <row r="52" spans="1:10" x14ac:dyDescent="0.25">
      <c r="A52" s="2" t="s">
        <v>161</v>
      </c>
      <c r="B52" s="2">
        <v>0.125</v>
      </c>
      <c r="C52" s="27">
        <f>INDEX('[1]Component wise inventories'!B$2:B$170,MATCH($A52,'[1]Component wise inventories'!$A$2:$A$170,0))</f>
        <v>60</v>
      </c>
      <c r="D52" s="27" t="str">
        <f>INDEX('[1]Component wise inventories'!H$2:H$170,MATCH($A52,'[1]Component wise inventories'!$A$2:$A$170,0))</f>
        <v>brick</v>
      </c>
      <c r="E52" s="27">
        <f>INDEX('[1]Component wise inventories'!I$2:I$170,MATCH($A52,'[1]Component wise inventories'!$A$2:$A$170,0))</f>
        <v>900</v>
      </c>
      <c r="F52" s="27">
        <f t="shared" ref="F52" si="40">E52</f>
        <v>900</v>
      </c>
      <c r="G52" s="27" t="str">
        <f>INDEX('[1]Component wise inventories'!J$2:J$170,MATCH($A52,'[1]Component wise inventories'!$A$2:$A$170,0))</f>
        <v xml:space="preserve">kg </v>
      </c>
      <c r="H52" s="27">
        <f>INDEX('[1]Component wise inventories'!K$2:K$170,MATCH($A52,'[1]Component wise inventories'!$A$2:$A$170,0))</f>
        <v>0.25800000000000001</v>
      </c>
      <c r="I52" s="27">
        <f>B52*F52*H52*B$1/C52/B$1</f>
        <v>0.48375000000000001</v>
      </c>
      <c r="J52" s="27">
        <f t="shared" ref="J52" si="41">F52*B52*B$5*B$1/C52/1000</f>
        <v>25.4025</v>
      </c>
    </row>
    <row r="53" spans="1:10" x14ac:dyDescent="0.25">
      <c r="I53" s="58">
        <f>SUM(I50:I52)</f>
        <v>0.57933333333333337</v>
      </c>
    </row>
    <row r="54" spans="1:10" x14ac:dyDescent="0.25">
      <c r="A54" s="11" t="s">
        <v>156</v>
      </c>
      <c r="B54" s="11" t="s">
        <v>49</v>
      </c>
    </row>
    <row r="55" spans="1:10" x14ac:dyDescent="0.25">
      <c r="A55" s="2" t="s">
        <v>13</v>
      </c>
      <c r="B55" s="2">
        <v>119.06</v>
      </c>
      <c r="C55" s="27"/>
      <c r="D55" s="27"/>
      <c r="E55" s="27"/>
      <c r="F55" s="27"/>
      <c r="G55" s="27"/>
      <c r="H55" s="27"/>
      <c r="I55" s="27"/>
      <c r="J55" s="27"/>
    </row>
    <row r="56" spans="1:10" x14ac:dyDescent="0.25">
      <c r="A56" s="2" t="s">
        <v>44</v>
      </c>
      <c r="B56" s="2">
        <v>0.02</v>
      </c>
      <c r="C56" s="27">
        <f>INDEX('[1]Component wise inventories'!B$2:B$170,MATCH($A56,'[1]Component wise inventories'!$A$2:$A$170,0))</f>
        <v>30</v>
      </c>
      <c r="D56" s="27" t="str">
        <f>INDEX('[1]Component wise inventories'!H$2:H$170,MATCH($A56,'[1]Component wise inventories'!$A$2:$A$170,0))</f>
        <v>gypsum-lime plaster</v>
      </c>
      <c r="E56" s="27">
        <f>INDEX('[1]Component wise inventories'!I$2:I$170,MATCH($A56,'[1]Component wise inventories'!$A$2:$A$170,0))</f>
        <v>925</v>
      </c>
      <c r="F56" s="27">
        <f>E56</f>
        <v>925</v>
      </c>
      <c r="G56" s="27" t="str">
        <f>INDEX('[1]Component wise inventories'!J$2:J$170,MATCH($A56,'[1]Component wise inventories'!$A$2:$A$170,0))</f>
        <v xml:space="preserve">kg </v>
      </c>
      <c r="H56" s="27">
        <f>INDEX('[1]Component wise inventories'!K$2:K$170,MATCH($A56,'[1]Component wise inventories'!$A$2:$A$170,0))</f>
        <v>0.155</v>
      </c>
      <c r="I56" s="27">
        <f t="shared" ref="I56" si="42">B56*F56*H56*B$1/C56/B$1</f>
        <v>9.558333333333334E-2</v>
      </c>
      <c r="J56" s="27">
        <f>F56*B56*B$5*B$1/C56/1000</f>
        <v>8.3545999999999996</v>
      </c>
    </row>
    <row r="57" spans="1:10" x14ac:dyDescent="0.25">
      <c r="A57" s="2" t="s">
        <v>161</v>
      </c>
      <c r="B57" s="2">
        <v>0.15</v>
      </c>
      <c r="C57" s="27">
        <f>INDEX('[1]Component wise inventories'!B$2:B$170,MATCH($A57,'[1]Component wise inventories'!$A$2:$A$170,0))</f>
        <v>60</v>
      </c>
      <c r="D57" s="27" t="str">
        <f>INDEX('[1]Component wise inventories'!H$2:H$170,MATCH($A57,'[1]Component wise inventories'!$A$2:$A$170,0))</f>
        <v>brick</v>
      </c>
      <c r="E57" s="27">
        <f>INDEX('[1]Component wise inventories'!I$2:I$170,MATCH($A57,'[1]Component wise inventories'!$A$2:$A$170,0))</f>
        <v>900</v>
      </c>
      <c r="F57" s="27">
        <f t="shared" ref="F57" si="43">E57</f>
        <v>900</v>
      </c>
      <c r="G57" s="27" t="str">
        <f>INDEX('[1]Component wise inventories'!J$2:J$170,MATCH($A57,'[1]Component wise inventories'!$A$2:$A$170,0))</f>
        <v xml:space="preserve">kg </v>
      </c>
      <c r="H57" s="27">
        <f>INDEX('[1]Component wise inventories'!K$2:K$170,MATCH($A57,'[1]Component wise inventories'!$A$2:$A$170,0))</f>
        <v>0.25800000000000001</v>
      </c>
      <c r="I57" s="27">
        <f>B57*F57*H57*B$1/C57/B$1</f>
        <v>0.58050000000000002</v>
      </c>
      <c r="J57" s="27">
        <f t="shared" ref="J57" si="44">F57*B57*B$5*B$1/C57/1000</f>
        <v>30.483000000000001</v>
      </c>
    </row>
    <row r="58" spans="1:10" x14ac:dyDescent="0.25">
      <c r="I58" s="58">
        <f>SUM(I55:I57)</f>
        <v>0.67608333333333337</v>
      </c>
    </row>
    <row r="59" spans="1:10" x14ac:dyDescent="0.25">
      <c r="A59" s="11" t="s">
        <v>156</v>
      </c>
      <c r="B59" s="11" t="s">
        <v>50</v>
      </c>
    </row>
    <row r="60" spans="1:10" x14ac:dyDescent="0.25">
      <c r="A60" s="2" t="s">
        <v>13</v>
      </c>
      <c r="B60" s="2">
        <v>27.37</v>
      </c>
    </row>
    <row r="61" spans="1:10" x14ac:dyDescent="0.25">
      <c r="A61" s="12" t="s">
        <v>25</v>
      </c>
      <c r="B61" s="2">
        <v>0.03</v>
      </c>
      <c r="C61" s="27">
        <f>INDEX('[1]Component wise inventories'!B$2:B$170,MATCH($A61,'[1]Component wise inventories'!$A$2:$A$170,0))</f>
        <v>30</v>
      </c>
      <c r="D61" s="27" t="str">
        <f>INDEX('[1]Component wise inventories'!H$2:H$170,MATCH($A61,'[1]Component wise inventories'!$A$2:$A$170,0))</f>
        <v>Expanded polystyrene (EPS)</v>
      </c>
      <c r="E61" s="27">
        <f>INDEX('[1]Component wise inventories'!I$2:I$170,MATCH($A61,'[1]Component wise inventories'!$A$2:$A$170,0))</f>
        <v>30</v>
      </c>
      <c r="F61" s="27">
        <f t="shared" ref="F61" si="45">E61</f>
        <v>30</v>
      </c>
      <c r="G61" s="27" t="str">
        <f>INDEX('[1]Component wise inventories'!J$2:J$170,MATCH($A61,'[1]Component wise inventories'!$A$2:$A$170,0))</f>
        <v xml:space="preserve">kg </v>
      </c>
      <c r="H61" s="27">
        <f>INDEX('[1]Component wise inventories'!K$2:K$170,MATCH($A61,'[1]Component wise inventories'!$A$2:$A$170,0))</f>
        <v>7.64</v>
      </c>
      <c r="I61" s="27">
        <f>B61*F61*H61*B$1/C61/B$1</f>
        <v>0.22919999999999999</v>
      </c>
      <c r="J61" s="27">
        <f t="shared" ref="J61" si="46">F61*B61*B$5*B$1/C61/1000</f>
        <v>0.40644000000000002</v>
      </c>
    </row>
    <row r="62" spans="1:10" x14ac:dyDescent="0.25">
      <c r="A62" s="2" t="s">
        <v>44</v>
      </c>
      <c r="B62" s="2">
        <v>0.02</v>
      </c>
      <c r="C62" s="27">
        <f>INDEX('[1]Component wise inventories'!B$2:B$170,MATCH($A62,'[1]Component wise inventories'!$A$2:$A$170,0))</f>
        <v>30</v>
      </c>
      <c r="D62" s="27" t="str">
        <f>INDEX('[1]Component wise inventories'!H$2:H$170,MATCH($A62,'[1]Component wise inventories'!$A$2:$A$170,0))</f>
        <v>gypsum-lime plaster</v>
      </c>
      <c r="E62" s="27">
        <f>INDEX('[1]Component wise inventories'!I$2:I$170,MATCH($A62,'[1]Component wise inventories'!$A$2:$A$170,0))</f>
        <v>925</v>
      </c>
      <c r="F62" s="27">
        <f>E62</f>
        <v>925</v>
      </c>
      <c r="G62" s="27" t="str">
        <f>INDEX('[1]Component wise inventories'!J$2:J$170,MATCH($A62,'[1]Component wise inventories'!$A$2:$A$170,0))</f>
        <v xml:space="preserve">kg </v>
      </c>
      <c r="H62" s="27">
        <f>INDEX('[1]Component wise inventories'!K$2:K$170,MATCH($A62,'[1]Component wise inventories'!$A$2:$A$170,0))</f>
        <v>0.155</v>
      </c>
      <c r="I62" s="27">
        <f t="shared" ref="I62" si="47">B62*F62*H62*B$1/C62/B$1</f>
        <v>9.558333333333334E-2</v>
      </c>
      <c r="J62" s="27">
        <f>F62*B62*B$5*B$1/C62/1000</f>
        <v>8.3545999999999996</v>
      </c>
    </row>
    <row r="63" spans="1:10" x14ac:dyDescent="0.25">
      <c r="A63" s="2" t="s">
        <v>161</v>
      </c>
      <c r="B63" s="2">
        <v>0.27500000000000002</v>
      </c>
      <c r="C63" s="27">
        <f>INDEX('[1]Component wise inventories'!B$2:B$170,MATCH($A63,'[1]Component wise inventories'!$A$2:$A$170,0))</f>
        <v>60</v>
      </c>
      <c r="D63" s="27" t="str">
        <f>INDEX('[1]Component wise inventories'!H$2:H$170,MATCH($A63,'[1]Component wise inventories'!$A$2:$A$170,0))</f>
        <v>brick</v>
      </c>
      <c r="E63" s="27">
        <f>INDEX('[1]Component wise inventories'!I$2:I$170,MATCH($A63,'[1]Component wise inventories'!$A$2:$A$170,0))</f>
        <v>900</v>
      </c>
      <c r="F63" s="27">
        <f t="shared" ref="F63" si="48">E63</f>
        <v>900</v>
      </c>
      <c r="G63" s="27" t="str">
        <f>INDEX('[1]Component wise inventories'!J$2:J$170,MATCH($A63,'[1]Component wise inventories'!$A$2:$A$170,0))</f>
        <v xml:space="preserve">kg </v>
      </c>
      <c r="H63" s="27">
        <f>INDEX('[1]Component wise inventories'!K$2:K$170,MATCH($A63,'[1]Component wise inventories'!$A$2:$A$170,0))</f>
        <v>0.25800000000000001</v>
      </c>
      <c r="I63" s="27">
        <f>B63*F63*H63*B$1/C63/B$1</f>
        <v>1.0642500000000001</v>
      </c>
      <c r="J63" s="27">
        <f t="shared" ref="J63" si="49">F63*B63*B$5*B$1/C63/1000</f>
        <v>55.885500000000008</v>
      </c>
    </row>
    <row r="64" spans="1:10" x14ac:dyDescent="0.25">
      <c r="I64" s="58">
        <f>SUM(I61:I63)</f>
        <v>1.3890333333333333</v>
      </c>
    </row>
    <row r="65" spans="1:10" x14ac:dyDescent="0.25">
      <c r="A65" s="11" t="s">
        <v>156</v>
      </c>
      <c r="B65" s="11" t="s">
        <v>52</v>
      </c>
    </row>
    <row r="66" spans="1:10" x14ac:dyDescent="0.25">
      <c r="A66" s="2" t="s">
        <v>13</v>
      </c>
      <c r="B66" s="2">
        <v>126.71</v>
      </c>
    </row>
    <row r="67" spans="1:10" x14ac:dyDescent="0.25">
      <c r="A67" s="2" t="s">
        <v>24</v>
      </c>
      <c r="B67" s="2">
        <v>0.21</v>
      </c>
      <c r="C67" s="27">
        <f>INDEX('[1]Component wise inventories'!B$2:B$170,MATCH($A67,'[1]Component wise inventories'!$A$2:$A$170,0))</f>
        <v>60</v>
      </c>
      <c r="D67" s="27" t="str">
        <f>INDEX('[1]Component wise inventories'!H$2:H$170,MATCH($A67,'[1]Component wise inventories'!$A$2:$A$170,0))</f>
        <v>civil engineering concrete (without reinforcement)</v>
      </c>
      <c r="E67" s="27">
        <f>INDEX('[1]Component wise inventories'!I$2:I$170,MATCH($A67,'[1]Component wise inventories'!$A$2:$A$170,0))</f>
        <v>2350</v>
      </c>
      <c r="F67" s="27">
        <f t="shared" ref="F67" si="50">E67</f>
        <v>2350</v>
      </c>
      <c r="G67" s="27" t="str">
        <f>INDEX('[1]Component wise inventories'!J$2:J$170,MATCH($A67,'[1]Component wise inventories'!$A$2:$A$170,0))</f>
        <v xml:space="preserve">kg </v>
      </c>
      <c r="H67" s="27">
        <f>INDEX('[1]Component wise inventories'!K$2:K$170,MATCH($A67,'[1]Component wise inventories'!$A$2:$A$170,0))</f>
        <v>1.4E-2</v>
      </c>
      <c r="I67" s="27">
        <f>B67*F67*H67*B$1/C67/B$1</f>
        <v>0.11515</v>
      </c>
      <c r="J67" s="27">
        <f t="shared" ref="J67" si="51">F67*B67*B$5*B$1/C67/1000</f>
        <v>111.4323</v>
      </c>
    </row>
    <row r="68" spans="1:10" x14ac:dyDescent="0.25">
      <c r="A68" s="2" t="s">
        <v>162</v>
      </c>
      <c r="B68" s="2">
        <v>0.04</v>
      </c>
      <c r="C68" s="27">
        <f>INDEX('[1]Component wise inventories'!B$2:B$170,MATCH($A68,'[1]Component wise inventories'!$A$2:$A$170,0))</f>
        <v>60</v>
      </c>
      <c r="D68" s="27" t="str">
        <f>INDEX('[1]Component wise inventories'!H$2:H$170,MATCH($A68,'[1]Component wise inventories'!$A$2:$A$170,0))</f>
        <v>cement stone</v>
      </c>
      <c r="E68" s="27">
        <f>INDEX('[1]Component wise inventories'!I$2:I$170,MATCH($A68,'[1]Component wise inventories'!$A$2:$A$170,0))</f>
        <v>1700</v>
      </c>
      <c r="F68" s="27">
        <f>E68</f>
        <v>1700</v>
      </c>
      <c r="G68" s="27" t="str">
        <f>INDEX('[1]Component wise inventories'!J$2:J$170,MATCH($A68,'[1]Component wise inventories'!$A$2:$A$170,0))</f>
        <v xml:space="preserve">kg </v>
      </c>
      <c r="H68" s="27">
        <f>INDEX('[1]Component wise inventories'!K$2:K$170,MATCH($A68,'[1]Component wise inventories'!$A$2:$A$170,0))</f>
        <v>0.129</v>
      </c>
      <c r="I68" s="27">
        <f t="shared" ref="I68" si="52">B68*F68*H68*B$1/C68/B$1</f>
        <v>0.1462</v>
      </c>
      <c r="J68" s="27">
        <f>F68*B68*B$5*B$1/C68/1000</f>
        <v>15.354400000000002</v>
      </c>
    </row>
    <row r="69" spans="1:10" x14ac:dyDescent="0.25">
      <c r="A69" s="2" t="s">
        <v>44</v>
      </c>
      <c r="B69" s="2">
        <v>0.01</v>
      </c>
      <c r="C69" s="27">
        <f>INDEX('[1]Component wise inventories'!B$2:B$170,MATCH($A69,'[1]Component wise inventories'!$A$2:$A$170,0))</f>
        <v>30</v>
      </c>
      <c r="D69" s="27" t="str">
        <f>INDEX('[1]Component wise inventories'!H$2:H$170,MATCH($A69,'[1]Component wise inventories'!$A$2:$A$170,0))</f>
        <v>gypsum-lime plaster</v>
      </c>
      <c r="E69" s="27">
        <f>INDEX('[1]Component wise inventories'!I$2:I$170,MATCH($A69,'[1]Component wise inventories'!$A$2:$A$170,0))</f>
        <v>925</v>
      </c>
      <c r="F69" s="27">
        <f t="shared" ref="F69" si="53">E69</f>
        <v>925</v>
      </c>
      <c r="G69" s="27" t="str">
        <f>INDEX('[1]Component wise inventories'!J$2:J$170,MATCH($A69,'[1]Component wise inventories'!$A$2:$A$170,0))</f>
        <v xml:space="preserve">kg </v>
      </c>
      <c r="H69" s="27">
        <f>INDEX('[1]Component wise inventories'!K$2:K$170,MATCH($A69,'[1]Component wise inventories'!$A$2:$A$170,0))</f>
        <v>0.155</v>
      </c>
      <c r="I69" s="27">
        <f>B69*F69*H69*B$1/C69/B$1</f>
        <v>4.779166666666667E-2</v>
      </c>
      <c r="J69" s="27">
        <f t="shared" ref="J69" si="54">F69*B69*B$5*B$1/C69/1000</f>
        <v>4.1772999999999998</v>
      </c>
    </row>
    <row r="70" spans="1:10" x14ac:dyDescent="0.25">
      <c r="A70" s="60" t="s">
        <v>84</v>
      </c>
      <c r="B70" s="2">
        <v>0.16</v>
      </c>
      <c r="C70" s="27">
        <f>INDEX('[1]Component wise inventories'!B$2:B$170,MATCH($A70,'[1]Component wise inventories'!$A$2:$A$170,0))</f>
        <v>30</v>
      </c>
      <c r="D70" s="27" t="str">
        <f>INDEX('[1]Component wise inventories'!H$2:H$170,MATCH($A70,'[1]Component wise inventories'!$A$2:$A$170,0))</f>
        <v>'polyurethane production, flexible foam, MDI-based' (kilogram, RoW, None)</v>
      </c>
      <c r="E70" s="27">
        <f>INDEX('[1]Component wise inventories'!I$2:I$170,MATCH($A70,'[1]Component wise inventories'!$A$2:$A$170,0))</f>
        <v>30</v>
      </c>
      <c r="F70" s="27">
        <f>E70</f>
        <v>30</v>
      </c>
      <c r="G70" s="27" t="str">
        <f>INDEX('[1]Component wise inventories'!J$2:J$170,MATCH($A70,'[1]Component wise inventories'!$A$2:$A$170,0))</f>
        <v xml:space="preserve">kg </v>
      </c>
      <c r="H70" s="27">
        <f>INDEX('[1]Component wise inventories'!K$2:K$170,MATCH($A70,'[1]Component wise inventories'!$A$2:$A$170,0))</f>
        <v>5.32</v>
      </c>
      <c r="I70" s="27">
        <f t="shared" ref="I70" si="55">B70*F70*H70*B$1/C70/B$1</f>
        <v>0.85120000000000007</v>
      </c>
      <c r="J70" s="27">
        <f>F70*B70*B$5*B$1/C70/1000</f>
        <v>2.1676799999999998</v>
      </c>
    </row>
    <row r="71" spans="1:10" x14ac:dyDescent="0.25">
      <c r="A71" s="2" t="s">
        <v>163</v>
      </c>
      <c r="B71" s="2">
        <v>8.0000000000000002E-3</v>
      </c>
      <c r="C71" s="27">
        <f>INDEX('[1]Component wise inventories'!B$2:B$170,MATCH($A71,'[1]Component wise inventories'!$A$2:$A$170,0))</f>
        <v>60</v>
      </c>
      <c r="D71" s="27" t="str">
        <f>INDEX('[1]Component wise inventories'!H$2:H$170,MATCH($A71,'[1]Component wise inventories'!$A$2:$A$170,0))</f>
        <v>Sealed rubber granules, 7.5 mm</v>
      </c>
      <c r="E71" s="27">
        <f>INDEX('[1]Component wise inventories'!I$2:I$170,MATCH($A71,'[1]Component wise inventories'!$A$2:$A$170,0))</f>
        <v>110</v>
      </c>
      <c r="F71" s="27">
        <f t="shared" ref="F71" si="56">E71</f>
        <v>110</v>
      </c>
      <c r="G71" s="27" t="str">
        <f>INDEX('[1]Component wise inventories'!J$2:J$170,MATCH($A71,'[1]Component wise inventories'!$A$2:$A$170,0))</f>
        <v>kg</v>
      </c>
      <c r="H71" s="27">
        <f>INDEX('[1]Component wise inventories'!K$2:K$170,MATCH($A71,'[1]Component wise inventories'!$A$2:$A$170,0))</f>
        <v>3.2352941176470589</v>
      </c>
      <c r="I71" s="27">
        <f>B71*F71*H71*B$1/C71/B$1</f>
        <v>4.7450980392156866E-2</v>
      </c>
      <c r="J71" s="27">
        <f t="shared" ref="J71" si="57">F71*B71*B$5*B$1/C71/1000</f>
        <v>0.19870400000000002</v>
      </c>
    </row>
    <row r="72" spans="1:10" x14ac:dyDescent="0.25">
      <c r="I72" s="58">
        <f>SUM(I67:I71)</f>
        <v>1.2077926470588234</v>
      </c>
    </row>
    <row r="73" spans="1:10" x14ac:dyDescent="0.25">
      <c r="A73" s="11" t="s">
        <v>156</v>
      </c>
      <c r="B73" s="11" t="s">
        <v>54</v>
      </c>
    </row>
    <row r="74" spans="1:10" x14ac:dyDescent="0.25">
      <c r="A74" s="2" t="s">
        <v>13</v>
      </c>
      <c r="B74" s="2" t="s">
        <v>164</v>
      </c>
    </row>
    <row r="75" spans="1:10" x14ac:dyDescent="0.25">
      <c r="A75" s="2" t="s">
        <v>93</v>
      </c>
      <c r="B75" s="2">
        <v>2.4E-2</v>
      </c>
      <c r="C75" s="27">
        <f>INDEX('[1]Component wise inventories'!B$2:B$170,MATCH($A75,'[1]Component wise inventories'!$A$2:$A$170,0))</f>
        <v>60</v>
      </c>
      <c r="D75" s="27" t="str">
        <f>INDEX('[1]Component wise inventories'!H$2:H$170,MATCH($A75,'[1]Component wise inventories'!$A$2:$A$170,0))</f>
        <v>3-layer solid wood panel, PVAc bonded</v>
      </c>
      <c r="E75" s="27">
        <f>INDEX('[1]Component wise inventories'!I$2:I$170,MATCH($A75,'[1]Component wise inventories'!$A$2:$A$170,0))</f>
        <v>470</v>
      </c>
      <c r="F75" s="27">
        <f t="shared" ref="F75" si="58">E75</f>
        <v>470</v>
      </c>
      <c r="G75" s="27" t="str">
        <f>INDEX('[1]Component wise inventories'!J$2:J$170,MATCH($A75,'[1]Component wise inventories'!$A$2:$A$170,0))</f>
        <v xml:space="preserve">kg </v>
      </c>
      <c r="H75" s="27">
        <f>INDEX('[1]Component wise inventories'!K$2:K$170,MATCH($A75,'[1]Component wise inventories'!$A$2:$A$170,0))</f>
        <v>0.52300000000000002</v>
      </c>
      <c r="I75" s="27">
        <f>B75*F75*H75*B$1/C75/B$1</f>
        <v>9.8324000000000009E-2</v>
      </c>
      <c r="J75" s="27">
        <f t="shared" ref="J75" si="59">F75*B75*B$5*B$1/C75/1000</f>
        <v>2.547024</v>
      </c>
    </row>
    <row r="76" spans="1:10" x14ac:dyDescent="0.25">
      <c r="A76" s="2" t="s">
        <v>24</v>
      </c>
      <c r="B76" s="2">
        <v>0.21</v>
      </c>
      <c r="C76" s="27">
        <f>INDEX('[1]Component wise inventories'!B$2:B$170,MATCH($A76,'[1]Component wise inventories'!$A$2:$A$170,0))</f>
        <v>60</v>
      </c>
      <c r="D76" s="27" t="str">
        <f>INDEX('[1]Component wise inventories'!H$2:H$170,MATCH($A76,'[1]Component wise inventories'!$A$2:$A$170,0))</f>
        <v>civil engineering concrete (without reinforcement)</v>
      </c>
      <c r="E76" s="27">
        <f>INDEX('[1]Component wise inventories'!I$2:I$170,MATCH($A76,'[1]Component wise inventories'!$A$2:$A$170,0))</f>
        <v>2350</v>
      </c>
      <c r="F76" s="27">
        <f>E76</f>
        <v>2350</v>
      </c>
      <c r="G76" s="27" t="str">
        <f>INDEX('[1]Component wise inventories'!J$2:J$170,MATCH($A76,'[1]Component wise inventories'!$A$2:$A$170,0))</f>
        <v xml:space="preserve">kg </v>
      </c>
      <c r="H76" s="27">
        <f>INDEX('[1]Component wise inventories'!K$2:K$170,MATCH($A76,'[1]Component wise inventories'!$A$2:$A$170,0))</f>
        <v>1.4E-2</v>
      </c>
      <c r="I76" s="27">
        <f t="shared" ref="I76" si="60">B76*F76*H76*B$1/C76/B$1</f>
        <v>0.11515</v>
      </c>
      <c r="J76" s="27">
        <f>F76*B76*B$5*B$1/C76/1000</f>
        <v>111.4323</v>
      </c>
    </row>
    <row r="77" spans="1:10" x14ac:dyDescent="0.25">
      <c r="A77" s="2" t="s">
        <v>44</v>
      </c>
      <c r="B77" s="2">
        <v>0.01</v>
      </c>
      <c r="C77" s="27">
        <f>INDEX('[1]Component wise inventories'!B$2:B$170,MATCH($A77,'[1]Component wise inventories'!$A$2:$A$170,0))</f>
        <v>30</v>
      </c>
      <c r="D77" s="27" t="str">
        <f>INDEX('[1]Component wise inventories'!H$2:H$170,MATCH($A77,'[1]Component wise inventories'!$A$2:$A$170,0))</f>
        <v>gypsum-lime plaster</v>
      </c>
      <c r="E77" s="27">
        <f>INDEX('[1]Component wise inventories'!I$2:I$170,MATCH($A77,'[1]Component wise inventories'!$A$2:$A$170,0))</f>
        <v>925</v>
      </c>
      <c r="F77" s="27">
        <f t="shared" ref="F77" si="61">E77</f>
        <v>925</v>
      </c>
      <c r="G77" s="27" t="str">
        <f>INDEX('[1]Component wise inventories'!J$2:J$170,MATCH($A77,'[1]Component wise inventories'!$A$2:$A$170,0))</f>
        <v xml:space="preserve">kg </v>
      </c>
      <c r="H77" s="27">
        <f>INDEX('[1]Component wise inventories'!K$2:K$170,MATCH($A77,'[1]Component wise inventories'!$A$2:$A$170,0))</f>
        <v>0.155</v>
      </c>
      <c r="I77" s="27">
        <f>B77*F77*H77*B$1/C77/B$1</f>
        <v>4.779166666666667E-2</v>
      </c>
      <c r="J77" s="27">
        <f t="shared" ref="J77" si="62">F77*B77*B$5*B$1/C77/1000</f>
        <v>4.1772999999999998</v>
      </c>
    </row>
    <row r="78" spans="1:10" x14ac:dyDescent="0.25">
      <c r="A78" s="60" t="s">
        <v>84</v>
      </c>
      <c r="B78" s="2">
        <v>0.14000000000000001</v>
      </c>
      <c r="C78" s="27">
        <f>INDEX('[1]Component wise inventories'!B$2:B$170,MATCH($A78,'[1]Component wise inventories'!$A$2:$A$170,0))</f>
        <v>30</v>
      </c>
      <c r="D78" s="27" t="str">
        <f>INDEX('[1]Component wise inventories'!H$2:H$170,MATCH($A78,'[1]Component wise inventories'!$A$2:$A$170,0))</f>
        <v>'polyurethane production, flexible foam, MDI-based' (kilogram, RoW, None)</v>
      </c>
      <c r="E78" s="27">
        <f>INDEX('[1]Component wise inventories'!I$2:I$170,MATCH($A78,'[1]Component wise inventories'!$A$2:$A$170,0))</f>
        <v>30</v>
      </c>
      <c r="F78" s="27">
        <f>E78</f>
        <v>30</v>
      </c>
      <c r="G78" s="27" t="str">
        <f>INDEX('[1]Component wise inventories'!J$2:J$170,MATCH($A78,'[1]Component wise inventories'!$A$2:$A$170,0))</f>
        <v xml:space="preserve">kg </v>
      </c>
      <c r="H78" s="27">
        <f>INDEX('[1]Component wise inventories'!K$2:K$170,MATCH($A78,'[1]Component wise inventories'!$A$2:$A$170,0))</f>
        <v>5.32</v>
      </c>
      <c r="I78" s="27">
        <f t="shared" ref="I78" si="63">B78*F78*H78*B$1/C78/B$1</f>
        <v>0.74480000000000002</v>
      </c>
      <c r="J78" s="27">
        <f>F78*B78*B$5*B$1/C78/1000</f>
        <v>1.8967200000000002</v>
      </c>
    </row>
    <row r="79" spans="1:10" x14ac:dyDescent="0.25">
      <c r="A79" s="2" t="s">
        <v>165</v>
      </c>
      <c r="B79" s="2">
        <v>0.1</v>
      </c>
      <c r="C79" s="27">
        <f>INDEX('[1]Component wise inventories'!B$2:B$170,MATCH($A79,'[1]Component wise inventories'!$A$2:$A$170,0))</f>
        <v>30</v>
      </c>
      <c r="D79" s="27" t="str">
        <f>INDEX('[1]Component wise inventories'!H$2:H$170,MATCH($A79,'[1]Component wise inventories'!$A$2:$A$170,0))</f>
        <v>Glued laminated timber, UF bonded, dry area</v>
      </c>
      <c r="E79" s="27">
        <f>INDEX('[1]Component wise inventories'!I$2:I$170,MATCH($A79,'[1]Component wise inventories'!$A$2:$A$170,0))</f>
        <v>470</v>
      </c>
      <c r="F79" s="27">
        <f t="shared" ref="F79" si="64">E79</f>
        <v>470</v>
      </c>
      <c r="G79" s="27" t="str">
        <f>INDEX('[1]Component wise inventories'!J$2:J$170,MATCH($A79,'[1]Component wise inventories'!$A$2:$A$170,0))</f>
        <v xml:space="preserve">kg </v>
      </c>
      <c r="H79" s="27">
        <f>INDEX('[1]Component wise inventories'!K$2:K$170,MATCH($A79,'[1]Component wise inventories'!$A$2:$A$170,0))</f>
        <v>0.44600000000000001</v>
      </c>
      <c r="I79" s="27">
        <f>B79*F79*H79*B$1/C79/B$1</f>
        <v>0.69873333333333332</v>
      </c>
      <c r="J79" s="27">
        <f t="shared" ref="J79" si="65">F79*B79*B$5*B$1/C79/1000</f>
        <v>21.225200000000001</v>
      </c>
    </row>
    <row r="80" spans="1:10" x14ac:dyDescent="0.25">
      <c r="I80" s="58">
        <f>SUM(I75:I79)</f>
        <v>1.704799</v>
      </c>
    </row>
    <row r="81" spans="1:11" x14ac:dyDescent="0.25">
      <c r="A81" s="11" t="s">
        <v>156</v>
      </c>
      <c r="B81" s="11" t="s">
        <v>58</v>
      </c>
    </row>
    <row r="82" spans="1:11" x14ac:dyDescent="0.25">
      <c r="A82" s="2" t="s">
        <v>13</v>
      </c>
      <c r="B82" s="2" t="s">
        <v>166</v>
      </c>
    </row>
    <row r="83" spans="1:11" x14ac:dyDescent="0.25">
      <c r="A83" s="2" t="s">
        <v>93</v>
      </c>
      <c r="B83" s="2">
        <v>2.4E-2</v>
      </c>
      <c r="C83" s="27">
        <f>INDEX('[1]Component wise inventories'!B$2:B$170,MATCH($A83,'[1]Component wise inventories'!$A$2:$A$170,0))</f>
        <v>60</v>
      </c>
      <c r="D83" s="27" t="str">
        <f>INDEX('[1]Component wise inventories'!H$2:H$170,MATCH($A83,'[1]Component wise inventories'!$A$2:$A$170,0))</f>
        <v>3-layer solid wood panel, PVAc bonded</v>
      </c>
      <c r="E83" s="27">
        <f>INDEX('[1]Component wise inventories'!I$2:I$170,MATCH($A83,'[1]Component wise inventories'!$A$2:$A$170,0))</f>
        <v>470</v>
      </c>
      <c r="F83" s="27">
        <f t="shared" ref="F83" si="66">E83</f>
        <v>470</v>
      </c>
      <c r="G83" s="27" t="str">
        <f>INDEX('[1]Component wise inventories'!J$2:J$170,MATCH($A83,'[1]Component wise inventories'!$A$2:$A$170,0))</f>
        <v xml:space="preserve">kg </v>
      </c>
      <c r="H83" s="27">
        <f>INDEX('[1]Component wise inventories'!K$2:K$170,MATCH($A83,'[1]Component wise inventories'!$A$2:$A$170,0))</f>
        <v>0.52300000000000002</v>
      </c>
      <c r="I83" s="27">
        <f>B83*F83*H83*B$1/C83/B$1</f>
        <v>9.8324000000000009E-2</v>
      </c>
      <c r="J83" s="27">
        <f t="shared" ref="J83" si="67">F83*B83*B$5*B$1/C83/1000</f>
        <v>2.547024</v>
      </c>
    </row>
    <row r="84" spans="1:11" x14ac:dyDescent="0.25">
      <c r="A84" s="2" t="s">
        <v>24</v>
      </c>
      <c r="B84" s="2">
        <v>0.21</v>
      </c>
      <c r="C84" s="27">
        <f>INDEX('[1]Component wise inventories'!B$2:B$170,MATCH($A84,'[1]Component wise inventories'!$A$2:$A$170,0))</f>
        <v>60</v>
      </c>
      <c r="D84" s="27" t="str">
        <f>INDEX('[1]Component wise inventories'!H$2:H$170,MATCH($A84,'[1]Component wise inventories'!$A$2:$A$170,0))</f>
        <v>civil engineering concrete (without reinforcement)</v>
      </c>
      <c r="E84" s="27">
        <f>INDEX('[1]Component wise inventories'!I$2:I$170,MATCH($A84,'[1]Component wise inventories'!$A$2:$A$170,0))</f>
        <v>2350</v>
      </c>
      <c r="F84" s="27">
        <f>E84</f>
        <v>2350</v>
      </c>
      <c r="G84" s="27" t="str">
        <f>INDEX('[1]Component wise inventories'!J$2:J$170,MATCH($A84,'[1]Component wise inventories'!$A$2:$A$170,0))</f>
        <v xml:space="preserve">kg </v>
      </c>
      <c r="H84" s="27">
        <f>INDEX('[1]Component wise inventories'!K$2:K$170,MATCH($A84,'[1]Component wise inventories'!$A$2:$A$170,0))</f>
        <v>1.4E-2</v>
      </c>
      <c r="I84" s="27">
        <f t="shared" ref="I84" si="68">B84*F84*H84*B$1/C84/B$1</f>
        <v>0.11515</v>
      </c>
      <c r="J84" s="27">
        <f>F84*B84*B$5*B$1/C84/1000</f>
        <v>111.4323</v>
      </c>
    </row>
    <row r="85" spans="1:11" x14ac:dyDescent="0.25">
      <c r="A85" s="2" t="s">
        <v>44</v>
      </c>
      <c r="B85" s="2">
        <v>0.01</v>
      </c>
      <c r="C85" s="27">
        <f>INDEX('[1]Component wise inventories'!B$2:B$170,MATCH($A85,'[1]Component wise inventories'!$A$2:$A$170,0))</f>
        <v>30</v>
      </c>
      <c r="D85" s="27" t="str">
        <f>INDEX('[1]Component wise inventories'!H$2:H$170,MATCH($A85,'[1]Component wise inventories'!$A$2:$A$170,0))</f>
        <v>gypsum-lime plaster</v>
      </c>
      <c r="E85" s="27">
        <f>INDEX('[1]Component wise inventories'!I$2:I$170,MATCH($A85,'[1]Component wise inventories'!$A$2:$A$170,0))</f>
        <v>925</v>
      </c>
      <c r="F85" s="27">
        <f t="shared" ref="F85" si="69">E85</f>
        <v>925</v>
      </c>
      <c r="G85" s="27" t="str">
        <f>INDEX('[1]Component wise inventories'!J$2:J$170,MATCH($A85,'[1]Component wise inventories'!$A$2:$A$170,0))</f>
        <v xml:space="preserve">kg </v>
      </c>
      <c r="H85" s="27">
        <f>INDEX('[1]Component wise inventories'!K$2:K$170,MATCH($A85,'[1]Component wise inventories'!$A$2:$A$170,0))</f>
        <v>0.155</v>
      </c>
      <c r="I85" s="27">
        <f>B85*F85*H85*B$1/C85/B$1</f>
        <v>4.779166666666667E-2</v>
      </c>
      <c r="J85" s="27">
        <f t="shared" ref="J85" si="70">F85*B85*B$5*B$1/C85/1000</f>
        <v>4.1772999999999998</v>
      </c>
    </row>
    <row r="86" spans="1:11" x14ac:dyDescent="0.25">
      <c r="A86" s="60" t="s">
        <v>84</v>
      </c>
      <c r="B86" s="2">
        <v>0.14000000000000001</v>
      </c>
      <c r="C86" s="27">
        <f>INDEX('[1]Component wise inventories'!B$2:B$170,MATCH($A86,'[1]Component wise inventories'!$A$2:$A$170,0))</f>
        <v>30</v>
      </c>
      <c r="D86" s="27" t="str">
        <f>INDEX('[1]Component wise inventories'!H$2:H$170,MATCH($A86,'[1]Component wise inventories'!$A$2:$A$170,0))</f>
        <v>'polyurethane production, flexible foam, MDI-based' (kilogram, RoW, None)</v>
      </c>
      <c r="E86" s="27">
        <f>INDEX('[1]Component wise inventories'!I$2:I$170,MATCH($A86,'[1]Component wise inventories'!$A$2:$A$170,0))</f>
        <v>30</v>
      </c>
      <c r="F86" s="27">
        <f>E86</f>
        <v>30</v>
      </c>
      <c r="G86" s="27" t="str">
        <f>INDEX('[1]Component wise inventories'!J$2:J$170,MATCH($A86,'[1]Component wise inventories'!$A$2:$A$170,0))</f>
        <v xml:space="preserve">kg </v>
      </c>
      <c r="H86" s="27">
        <f>INDEX('[1]Component wise inventories'!K$2:K$170,MATCH($A86,'[1]Component wise inventories'!$A$2:$A$170,0))</f>
        <v>5.32</v>
      </c>
      <c r="I86" s="27">
        <f t="shared" ref="I86" si="71">B86*F86*H86*B$1/C86/B$1</f>
        <v>0.74480000000000002</v>
      </c>
      <c r="J86" s="27">
        <f>F86*B86*B$5*B$1/C86/1000</f>
        <v>1.8967200000000002</v>
      </c>
    </row>
    <row r="87" spans="1:11" x14ac:dyDescent="0.25">
      <c r="A87" s="2" t="s">
        <v>167</v>
      </c>
      <c r="B87" s="2">
        <v>4.8000000000000001E-2</v>
      </c>
      <c r="C87" s="27">
        <f>INDEX('[1]Component wise inventories'!B$2:B$170,MATCH($A87,'[1]Component wise inventories'!$A$2:$A$170,0))</f>
        <v>30</v>
      </c>
      <c r="D87" s="27" t="str">
        <f>INDEX('[1]Component wise inventories'!H$2:H$170,MATCH($A87,'[1]Component wise inventories'!$A$2:$A$170,0))</f>
        <v>Glued laminated timber, UF bonded, dry area</v>
      </c>
      <c r="E87" s="27">
        <f>INDEX('[1]Component wise inventories'!I$2:I$170,MATCH($A87,'[1]Component wise inventories'!$A$2:$A$170,0))</f>
        <v>470</v>
      </c>
      <c r="F87" s="27">
        <f t="shared" ref="F87" si="72">E87</f>
        <v>470</v>
      </c>
      <c r="G87" s="27" t="str">
        <f>INDEX('[1]Component wise inventories'!J$2:J$170,MATCH($A87,'[1]Component wise inventories'!$A$2:$A$170,0))</f>
        <v xml:space="preserve">kg </v>
      </c>
      <c r="H87" s="27">
        <f>INDEX('[1]Component wise inventories'!K$2:K$170,MATCH($A87,'[1]Component wise inventories'!$A$2:$A$170,0))</f>
        <v>0.44600000000000001</v>
      </c>
      <c r="I87" s="27">
        <f>B87*F87*H87*B$1/C87/B$1</f>
        <v>0.33539199999999997</v>
      </c>
      <c r="J87" s="27">
        <f t="shared" ref="J87" si="73">F87*B87*B$5*B$1/C87/1000</f>
        <v>10.188096</v>
      </c>
    </row>
    <row r="88" spans="1:11" x14ac:dyDescent="0.25">
      <c r="I88" s="58">
        <f>SUM(I83:I87)</f>
        <v>1.3414576666666667</v>
      </c>
    </row>
    <row r="89" spans="1:11" x14ac:dyDescent="0.25">
      <c r="A89" s="11" t="s">
        <v>156</v>
      </c>
      <c r="B89" s="11" t="s">
        <v>61</v>
      </c>
    </row>
    <row r="90" spans="1:11" x14ac:dyDescent="0.25">
      <c r="A90" s="11" t="s">
        <v>13</v>
      </c>
      <c r="B90" s="11">
        <v>4.24</v>
      </c>
    </row>
    <row r="91" spans="1:11" x14ac:dyDescent="0.25">
      <c r="A91" s="11" t="s">
        <v>168</v>
      </c>
      <c r="B91" s="11"/>
      <c r="C91" s="27">
        <v>30</v>
      </c>
      <c r="D91" s="27" t="str">
        <f>INDEX('[1]Component wise inventories'!H$2:H$205,MATCH($A91,'[1]Component wise inventories'!$A$2:$A$205,0))</f>
        <v>Exterior door, wood, glass insert</v>
      </c>
      <c r="E91" s="27" t="str">
        <f>INDEX('[1]Component wise inventories'!I$2:I$205,MATCH($A91,'[1]Component wise inventories'!$A$2:$A$205,0))</f>
        <v xml:space="preserve">- </v>
      </c>
      <c r="F91" s="27" t="str">
        <f>E91</f>
        <v xml:space="preserve">- </v>
      </c>
      <c r="G91" s="27" t="str">
        <f>INDEX('[1]Component wise inventories'!J$2:J$205,MATCH($A91,'[1]Component wise inventories'!$A$2:$A$205,0))</f>
        <v xml:space="preserve">m2 </v>
      </c>
      <c r="H91" s="27">
        <f>INDEX('[1]Component wise inventories'!K$2:K$205,MATCH($A91,'[1]Component wise inventories'!$A$2:$A$205,0))</f>
        <v>97.7</v>
      </c>
      <c r="I91" s="58">
        <f>H91*B$1/C91/B$1*B90/B99</f>
        <v>2.2192649737490626E-2</v>
      </c>
    </row>
    <row r="92" spans="1:11" x14ac:dyDescent="0.25">
      <c r="A92" s="11"/>
      <c r="B92" s="11"/>
    </row>
    <row r="93" spans="1:11" x14ac:dyDescent="0.25">
      <c r="A93" s="11" t="s">
        <v>156</v>
      </c>
      <c r="B93" s="11" t="s">
        <v>63</v>
      </c>
    </row>
    <row r="94" spans="1:11" x14ac:dyDescent="0.25">
      <c r="A94" s="11" t="s">
        <v>64</v>
      </c>
      <c r="B94" s="11">
        <v>135.80000000000001</v>
      </c>
    </row>
    <row r="95" spans="1:11" x14ac:dyDescent="0.25">
      <c r="A95" s="11" t="s">
        <v>169</v>
      </c>
      <c r="B95" s="11"/>
      <c r="C95" s="27">
        <f>INDEX('[1]Component wise inventories'!B$2:B$194,MATCH($A95,'[1]Component wise inventories'!$A$2:$A$189,0))</f>
        <v>30</v>
      </c>
      <c r="D95" s="27" t="str">
        <f>INDEX('[1]Component wise inventories'!H$2:H$194,MATCH($A95,'[1]Component wise inventories'!$A$2:$A$189,0))</f>
        <v>'window frame production, wood-metal, U=1.6 W/m2K' (kilogram, RoW, None)</v>
      </c>
      <c r="E95" s="27">
        <f>INDEX('[1]Component wise inventories'!I$2:I$194,MATCH($A95,'[1]Component wise inventories'!$A$2:$A$189,0))</f>
        <v>83.4</v>
      </c>
      <c r="F95" s="27">
        <f>E95</f>
        <v>83.4</v>
      </c>
      <c r="G95" s="27" t="str">
        <f>INDEX('[1]Component wise inventories'!J$2:J$194,MATCH($A95,'[1]Component wise inventories'!$A$2:$A$189,0))</f>
        <v>kg</v>
      </c>
      <c r="H95" s="27">
        <f>INDEX('[1]Component wise inventories'!K$2:K$194,MATCH($A95,'[1]Component wise inventories'!$A$2:$A$189,0))</f>
        <v>0.13719999999999999</v>
      </c>
      <c r="I95" s="27">
        <f>F95*H95*B$1/C95/B$1*K95</f>
        <v>7.6283199999999995E-2</v>
      </c>
      <c r="J95" s="27"/>
      <c r="K95" s="65">
        <v>0.2</v>
      </c>
    </row>
    <row r="96" spans="1:11" x14ac:dyDescent="0.25">
      <c r="A96" s="11"/>
      <c r="B96" s="11"/>
      <c r="C96" s="27">
        <v>30</v>
      </c>
      <c r="D96" s="27" t="s">
        <v>252</v>
      </c>
      <c r="E96" s="71" t="s">
        <v>110</v>
      </c>
      <c r="F96" s="71" t="s">
        <v>110</v>
      </c>
      <c r="G96" s="27" t="s">
        <v>111</v>
      </c>
      <c r="H96" s="73">
        <v>36.54</v>
      </c>
      <c r="I96" s="27">
        <f>H96*B$1/C96/B$1*K96</f>
        <v>0.97440000000000004</v>
      </c>
      <c r="J96" s="27"/>
      <c r="K96" s="65">
        <v>0.8</v>
      </c>
    </row>
    <row r="97" spans="1:11" x14ac:dyDescent="0.25">
      <c r="A97" s="11" t="s">
        <v>156</v>
      </c>
      <c r="B97" s="56" t="s">
        <v>66</v>
      </c>
      <c r="C97" s="11"/>
      <c r="D97" s="11"/>
      <c r="E97" s="11"/>
      <c r="F97" s="11"/>
      <c r="G97" s="11"/>
      <c r="H97" s="11"/>
      <c r="I97" s="58">
        <f>SUM(I95:I96)</f>
        <v>1.0506831999999999</v>
      </c>
      <c r="J97" s="11"/>
      <c r="K97" s="11"/>
    </row>
    <row r="98" spans="1:11" x14ac:dyDescent="0.25">
      <c r="A98" s="11" t="s">
        <v>67</v>
      </c>
      <c r="B98" s="11">
        <v>4</v>
      </c>
    </row>
    <row r="99" spans="1:11" x14ac:dyDescent="0.25">
      <c r="A99" s="11" t="s">
        <v>68</v>
      </c>
      <c r="B99" s="11">
        <v>622.20000000000005</v>
      </c>
    </row>
    <row r="100" spans="1:11" x14ac:dyDescent="0.25">
      <c r="A100" s="11" t="s">
        <v>69</v>
      </c>
      <c r="B100" s="27"/>
      <c r="C100" s="27"/>
      <c r="D100" s="27" t="str">
        <f>INDEX('[1]Component wise inventories'!H$2:H$194,MATCH($A100,'[1]Component wise inventories'!$A$2:$A$189,0))</f>
        <v>'market for electricity, low voltage'</v>
      </c>
      <c r="E100" s="27">
        <f>INDEX('[1]Component wise inventories'!I$2:I$194,MATCH($A100,'[1]Component wise inventories'!$A$2:$A$189,0))</f>
        <v>0</v>
      </c>
      <c r="F100" s="27">
        <f>E100</f>
        <v>0</v>
      </c>
      <c r="G100" s="27" t="str">
        <f>INDEX('[1]Component wise inventories'!J$2:J$194,MATCH($A100,'[1]Component wise inventories'!$A$2:$A$189,0))</f>
        <v>kWh</v>
      </c>
      <c r="H100" s="27">
        <f>INDEX('[1]Component wise inventories'!K$2:K$194,MATCH($A100,'[1]Component wise inventories'!$A$2:$A$189,0))</f>
        <v>4.4990000000000002E-2</v>
      </c>
      <c r="I100" s="58">
        <f>H100*B98*3500/B99</f>
        <v>1.0123111539697847</v>
      </c>
    </row>
    <row r="101" spans="1:11" x14ac:dyDescent="0.25">
      <c r="A101" s="11"/>
      <c r="B101" s="11"/>
    </row>
    <row r="102" spans="1:11" x14ac:dyDescent="0.25">
      <c r="A102" s="11"/>
      <c r="B102" s="11"/>
    </row>
    <row r="103" spans="1:11" x14ac:dyDescent="0.25">
      <c r="A103" s="11" t="s">
        <v>156</v>
      </c>
      <c r="B103" s="56" t="s">
        <v>70</v>
      </c>
    </row>
    <row r="104" spans="1:11" x14ac:dyDescent="0.25">
      <c r="A104" s="11" t="s">
        <v>71</v>
      </c>
      <c r="B104" s="11">
        <v>121.4</v>
      </c>
    </row>
    <row r="105" spans="1:11" x14ac:dyDescent="0.25">
      <c r="A105" s="11" t="s">
        <v>72</v>
      </c>
      <c r="B105" s="11" t="s">
        <v>170</v>
      </c>
    </row>
    <row r="106" spans="1:11" x14ac:dyDescent="0.25">
      <c r="A106" s="11" t="s">
        <v>74</v>
      </c>
      <c r="B106" s="11" t="s">
        <v>170</v>
      </c>
      <c r="C106" s="27"/>
      <c r="D106" s="27" t="str">
        <f>INDEX('[1]Component wise inventories'!H$2:H$205,MATCH($B106,'[1]Component wise inventories'!$A$2:$A$205,0))</f>
        <v>heat production, borehole heat exchanger, brine-water heat pump 10kW</v>
      </c>
      <c r="E106" s="27">
        <f>INDEX('[1]Component wise inventories'!I$2:I$205,MATCH($B106,'[1]Component wise inventories'!$A$2:$A$205,0))</f>
        <v>0</v>
      </c>
      <c r="F106" s="27">
        <f>E106</f>
        <v>0</v>
      </c>
      <c r="G106" s="27" t="str">
        <f>INDEX('[1]Component wise inventories'!J$2:J$205,MATCH($B106,'[1]Component wise inventories'!$A$2:$A$205,0))</f>
        <v>megajoule</v>
      </c>
      <c r="H106" s="27">
        <f>INDEX('[1]Component wise inventories'!K$2:K$205,MATCH($B106,'[1]Component wise inventories'!$A$2:$A$205,0))</f>
        <v>8.2799999999999992E-3</v>
      </c>
      <c r="I106" s="58">
        <f>H106*B104</f>
        <v>1.0051919999999999</v>
      </c>
    </row>
    <row r="107" spans="1:11" x14ac:dyDescent="0.25">
      <c r="A107" s="11"/>
      <c r="B107" s="25" t="s">
        <v>75</v>
      </c>
    </row>
    <row r="108" spans="1:11" x14ac:dyDescent="0.25">
      <c r="A108" s="11"/>
      <c r="B108" s="11"/>
    </row>
    <row r="109" spans="1:11" x14ac:dyDescent="0.25">
      <c r="A109" s="11" t="s">
        <v>156</v>
      </c>
      <c r="B109" s="56" t="s">
        <v>76</v>
      </c>
      <c r="C109" s="27"/>
      <c r="D109" s="27"/>
      <c r="E109" s="27"/>
      <c r="F109" s="27"/>
      <c r="G109" s="27"/>
      <c r="H109" s="27"/>
      <c r="J109" s="27">
        <f>SUM(J6:J108)*50*2</f>
        <v>140873.86523999998</v>
      </c>
    </row>
    <row r="110" spans="1:11" x14ac:dyDescent="0.25">
      <c r="A110" s="11"/>
      <c r="B110" s="11" t="s">
        <v>77</v>
      </c>
      <c r="C110" s="27"/>
      <c r="D110" s="27" t="str">
        <f>INDEX('[1]Component wise inventories'!H$2:H$205,MATCH($B110,'[1]Component wise inventories'!$A$2:$A$205,0))</f>
        <v>'market for transport, freight, lorry 28 metric ton, fatty acid methyl ester 100%' (ton kilometer, CH, None)</v>
      </c>
      <c r="E110" s="27">
        <f>INDEX('[1]Component wise inventories'!I$2:I$205,MATCH($B110,'[1]Component wise inventories'!$A$2:$A$205,0))</f>
        <v>0</v>
      </c>
      <c r="F110" s="27">
        <f>E110</f>
        <v>0</v>
      </c>
      <c r="G110" s="27">
        <f>INDEX('[1]Component wise inventories'!J$2:J$205,MATCH($B110,'[1]Component wise inventories'!$A$2:$A$205,0))</f>
        <v>0</v>
      </c>
      <c r="H110" s="27">
        <f>INDEX('[1]Component wise inventories'!K$2:K$205,MATCH($B110,'[1]Component wise inventories'!$A$2:$A$205,0))</f>
        <v>0.11509999999999999</v>
      </c>
      <c r="I110" s="67">
        <f>J109*H110/B$1/B99</f>
        <v>0.43433466969688195</v>
      </c>
    </row>
    <row r="112" spans="1:11" s="11" customFormat="1" x14ac:dyDescent="0.25">
      <c r="A112" s="11" t="s">
        <v>11</v>
      </c>
      <c r="B112" s="56" t="s">
        <v>265</v>
      </c>
    </row>
    <row r="113" spans="1:10" s="11" customFormat="1" x14ac:dyDescent="0.25">
      <c r="A113" s="11" t="s">
        <v>290</v>
      </c>
      <c r="B113" s="11">
        <v>176.24</v>
      </c>
    </row>
    <row r="114" spans="1:10" s="11" customFormat="1" x14ac:dyDescent="0.25">
      <c r="A114" s="11" t="s">
        <v>270</v>
      </c>
      <c r="B114" s="5" t="s">
        <v>279</v>
      </c>
      <c r="D114" s="27" t="str">
        <f>INDEX('[1]Component wise inventories'!H$2:H$221,MATCH($B114,'[1]Component wise inventories'!$A$2:$A$221,0))</f>
        <v>heat production, borehole heat exchanger, brine-water heat pump 10kW</v>
      </c>
      <c r="E114" s="27">
        <f>INDEX('[1]Component wise inventories'!I$2:I$221,MATCH($B114,'[1]Component wise inventories'!$A$2:$A$221,0))</f>
        <v>0</v>
      </c>
      <c r="F114" s="27">
        <f>E114</f>
        <v>0</v>
      </c>
      <c r="G114" s="27" t="str">
        <f>INDEX('[1]Component wise inventories'!J$2:J$221,MATCH($B114,'[1]Component wise inventories'!$A$2:$A$221,0))</f>
        <v>megajoule</v>
      </c>
      <c r="H114" s="27">
        <f>INDEX('[1]Component wise inventories'!K$2:K$221,MATCH($B114,'[1]Component wise inventories'!$A$2:$A$221,0))</f>
        <v>8.2799999999999992E-3</v>
      </c>
      <c r="I114" s="58">
        <f>H114*B113</f>
        <v>1.4592672</v>
      </c>
    </row>
    <row r="115" spans="1:10" s="27" customFormat="1" x14ac:dyDescent="0.25">
      <c r="A115" s="5" t="s">
        <v>271</v>
      </c>
      <c r="B115" s="5" t="s">
        <v>155</v>
      </c>
      <c r="C115" s="5"/>
      <c r="D115" s="5"/>
      <c r="E115" s="5"/>
      <c r="F115" s="5"/>
      <c r="G115" s="5"/>
      <c r="H115" s="5"/>
      <c r="I115" s="5"/>
      <c r="J115" s="5"/>
    </row>
    <row r="116" spans="1:10" s="27" customFormat="1" x14ac:dyDescent="0.25">
      <c r="A116" s="5" t="s">
        <v>274</v>
      </c>
      <c r="B116" s="25" t="s">
        <v>273</v>
      </c>
      <c r="C116" s="5"/>
      <c r="D116" s="5"/>
      <c r="E116" s="5"/>
      <c r="F116" s="5"/>
      <c r="G116" s="5"/>
      <c r="H116" s="5"/>
      <c r="I116" s="5"/>
      <c r="J116" s="5"/>
    </row>
    <row r="117" spans="1:10" s="27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s="27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s="27" customFormat="1" x14ac:dyDescent="0.25">
      <c r="A119" s="5"/>
      <c r="B119" s="6" t="s">
        <v>118</v>
      </c>
      <c r="C119" s="6" t="s">
        <v>119</v>
      </c>
      <c r="D119" s="5"/>
      <c r="E119" s="5"/>
      <c r="F119" s="5"/>
      <c r="G119" s="5"/>
      <c r="H119" s="5"/>
      <c r="I119" s="5"/>
      <c r="J119" s="5"/>
    </row>
    <row r="120" spans="1:10" s="27" customFormat="1" x14ac:dyDescent="0.25">
      <c r="A120" s="5" t="s">
        <v>80</v>
      </c>
      <c r="B120" s="7">
        <v>0.69699999999999995</v>
      </c>
      <c r="C120" s="7">
        <f>I10</f>
        <v>0.57974999999999999</v>
      </c>
      <c r="D120" s="5"/>
      <c r="E120" s="5"/>
      <c r="F120" s="5"/>
      <c r="G120" s="5"/>
      <c r="H120" s="5"/>
      <c r="I120" s="5"/>
      <c r="J120" s="5"/>
    </row>
    <row r="121" spans="1:10" s="27" customFormat="1" x14ac:dyDescent="0.25">
      <c r="A121" s="5" t="s">
        <v>120</v>
      </c>
      <c r="B121" s="7">
        <v>2.66</v>
      </c>
      <c r="C121" s="7">
        <f>AVERAGE(I20,I31,I41)</f>
        <v>1.4855390888888891</v>
      </c>
      <c r="D121" s="5"/>
      <c r="E121" s="5"/>
      <c r="F121" s="5"/>
      <c r="G121" s="5"/>
      <c r="H121" s="5"/>
      <c r="I121" s="5"/>
      <c r="J121" s="5"/>
    </row>
    <row r="122" spans="1:10" s="27" customFormat="1" x14ac:dyDescent="0.25">
      <c r="A122" s="5" t="s">
        <v>121</v>
      </c>
      <c r="B122" s="7">
        <v>0.94399999999999995</v>
      </c>
      <c r="C122" s="7">
        <f>I48</f>
        <v>2.3092583333333336</v>
      </c>
      <c r="D122" s="5"/>
      <c r="E122" s="5"/>
      <c r="F122" s="5"/>
      <c r="G122" s="5"/>
      <c r="H122" s="5"/>
      <c r="I122" s="5"/>
      <c r="J122" s="5"/>
    </row>
    <row r="123" spans="1:10" s="27" customFormat="1" x14ac:dyDescent="0.25">
      <c r="A123" s="5" t="s">
        <v>122</v>
      </c>
      <c r="B123" s="7">
        <v>0.379</v>
      </c>
      <c r="C123" s="7">
        <f>AVERAGE(I53,I58,I64)</f>
        <v>0.88148333333333329</v>
      </c>
      <c r="D123" s="5"/>
      <c r="E123" s="5"/>
      <c r="F123" s="5"/>
      <c r="G123" s="5"/>
      <c r="H123" s="5"/>
      <c r="I123" s="5"/>
      <c r="J123" s="5"/>
    </row>
    <row r="124" spans="1:10" s="27" customFormat="1" x14ac:dyDescent="0.25">
      <c r="A124" s="5" t="s">
        <v>106</v>
      </c>
      <c r="B124" s="7">
        <v>2.15</v>
      </c>
      <c r="C124" s="7">
        <f>AVERAGE(I72,I80,I88)</f>
        <v>1.4180164379084967</v>
      </c>
      <c r="D124" s="5"/>
      <c r="E124" s="5"/>
      <c r="F124" s="5"/>
      <c r="G124" s="5"/>
      <c r="H124" s="5"/>
      <c r="I124" s="5"/>
      <c r="J124" s="5"/>
    </row>
    <row r="125" spans="1:10" s="27" customFormat="1" x14ac:dyDescent="0.25">
      <c r="A125" s="5" t="s">
        <v>124</v>
      </c>
      <c r="B125" s="7">
        <v>2.1399999999999999E-2</v>
      </c>
      <c r="C125" s="7">
        <f>I91</f>
        <v>2.2192649737490626E-2</v>
      </c>
      <c r="D125" s="5"/>
      <c r="E125" s="5"/>
      <c r="F125" s="5"/>
      <c r="G125" s="5"/>
      <c r="H125" s="5"/>
      <c r="I125" s="5"/>
      <c r="J125" s="5"/>
    </row>
    <row r="126" spans="1:10" s="27" customFormat="1" x14ac:dyDescent="0.25">
      <c r="A126" s="5" t="s">
        <v>123</v>
      </c>
      <c r="B126" s="7">
        <v>0.58399999999999996</v>
      </c>
      <c r="C126" s="7">
        <f>I97</f>
        <v>1.0506831999999999</v>
      </c>
      <c r="D126" s="5"/>
      <c r="E126" s="5"/>
      <c r="F126" s="5"/>
      <c r="G126" s="5"/>
      <c r="H126" s="5"/>
      <c r="I126" s="5"/>
      <c r="J126" s="5"/>
    </row>
    <row r="127" spans="1:10" s="27" customFormat="1" x14ac:dyDescent="0.25">
      <c r="A127" s="5" t="s">
        <v>76</v>
      </c>
      <c r="B127" s="7">
        <v>0.58199999999999996</v>
      </c>
      <c r="C127" s="7">
        <f>I110</f>
        <v>0.43433466969688195</v>
      </c>
      <c r="D127" s="5"/>
      <c r="E127" s="5"/>
      <c r="F127" s="5"/>
      <c r="G127" s="5"/>
      <c r="H127" s="5"/>
      <c r="I127" s="5"/>
      <c r="J127" s="5"/>
    </row>
    <row r="128" spans="1:10" s="27" customFormat="1" x14ac:dyDescent="0.25">
      <c r="A128" s="5" t="s">
        <v>292</v>
      </c>
      <c r="B128" s="7">
        <v>2.77</v>
      </c>
      <c r="C128" s="7">
        <f>I114+I100</f>
        <v>2.4715783539697846</v>
      </c>
      <c r="D128" s="5"/>
      <c r="E128" s="5"/>
      <c r="F128" s="5"/>
      <c r="G128" s="5"/>
      <c r="H128" s="5"/>
      <c r="I128" s="5"/>
      <c r="J128" s="5"/>
    </row>
    <row r="129" spans="1:10" s="27" customFormat="1" x14ac:dyDescent="0.25">
      <c r="A129" s="5" t="s">
        <v>70</v>
      </c>
      <c r="B129" s="7">
        <v>1.99</v>
      </c>
      <c r="C129" s="7">
        <f>I106</f>
        <v>1.0051919999999999</v>
      </c>
      <c r="D129" s="5"/>
      <c r="E129" s="5"/>
      <c r="F129" s="5"/>
      <c r="G129" s="5"/>
      <c r="H129" s="5"/>
      <c r="I129" s="5"/>
      <c r="J129" s="5"/>
    </row>
    <row r="130" spans="1:10" s="27" customFormat="1" x14ac:dyDescent="0.25">
      <c r="A130" s="5"/>
      <c r="B130" s="5"/>
      <c r="C130" s="7"/>
      <c r="D130" s="5"/>
      <c r="E130" s="5"/>
      <c r="F130" s="5"/>
      <c r="G130" s="5"/>
      <c r="H130" s="5"/>
      <c r="I130" s="5"/>
      <c r="J130" s="5"/>
    </row>
    <row r="131" spans="1:10" s="27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s="27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s="27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s="27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s="27" customForma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s="27" customForma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8"/>
  <sheetViews>
    <sheetView topLeftCell="A138" zoomScaleNormal="100" workbookViewId="0">
      <selection activeCell="C163" sqref="C163"/>
    </sheetView>
  </sheetViews>
  <sheetFormatPr defaultColWidth="11.5703125" defaultRowHeight="15" x14ac:dyDescent="0.25"/>
  <cols>
    <col min="1" max="1" width="37.5703125" style="26" customWidth="1"/>
    <col min="2" max="2" width="14.5703125" style="26" customWidth="1"/>
    <col min="3" max="16384" width="11.5703125" style="26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171</v>
      </c>
      <c r="B4" s="11" t="s">
        <v>12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2">
        <v>1785</v>
      </c>
    </row>
    <row r="6" spans="1:10" x14ac:dyDescent="0.25">
      <c r="A6" s="2" t="s">
        <v>14</v>
      </c>
      <c r="B6" s="2">
        <v>2.75E-2</v>
      </c>
      <c r="C6" s="27">
        <f>INDEX('[1]Component wise inventories'!B$2:B$170,MATCH($A6,'[1]Component wise inventories'!$A$2:$A$170,0))</f>
        <v>30</v>
      </c>
      <c r="D6" s="27" t="str">
        <f>INDEX('[1]Component wise inventories'!H$2:H$170,MATCH($A6,'[1]Component wise inventories'!$A$2:$A$170,0))</f>
        <v>Cement subfloor, 85 mm</v>
      </c>
      <c r="E6" s="27">
        <f>INDEX('[1]Component wise inventories'!I$2:I$170,MATCH($A6,'[1]Component wise inventories'!$A$2:$A$170,0))</f>
        <v>1850</v>
      </c>
      <c r="F6" s="27">
        <f t="shared" ref="F6" si="0">E6</f>
        <v>1850</v>
      </c>
      <c r="G6" s="27" t="str">
        <f>INDEX('[1]Component wise inventories'!J$2:J$170,MATCH($A6,'[1]Component wise inventories'!$A$2:$A$170,0))</f>
        <v xml:space="preserve">kg </v>
      </c>
      <c r="H6" s="27">
        <f>INDEX('[1]Component wise inventories'!K$2:K$170,MATCH($A6,'[1]Component wise inventories'!$A$2:$A$170,0))</f>
        <v>0.125</v>
      </c>
      <c r="I6" s="27">
        <f>B6*F6*H6*B$1/C6/B$1</f>
        <v>0.21197916666666666</v>
      </c>
      <c r="J6" s="27">
        <f t="shared" ref="J6" si="1">F6*B6*B$5*B$1/C6/1000</f>
        <v>181.62375</v>
      </c>
    </row>
    <row r="7" spans="1:10" x14ac:dyDescent="0.25">
      <c r="A7" s="2" t="s">
        <v>82</v>
      </c>
      <c r="B7" s="2">
        <v>0.25</v>
      </c>
      <c r="C7" s="27">
        <f>INDEX('[1]Component wise inventories'!B$2:B$170,MATCH($A7,'[1]Component wise inventories'!$A$2:$A$170,0))</f>
        <v>60</v>
      </c>
      <c r="D7" s="27" t="str">
        <f>INDEX('[1]Component wise inventories'!H$2:H$170,MATCH($A7,'[1]Component wise inventories'!$A$2:$A$170,0))</f>
        <v>civil engineering concrete (without reinforcement)</v>
      </c>
      <c r="E7" s="27">
        <f>INDEX('[1]Component wise inventories'!I$2:I$170,MATCH($A7,'[1]Component wise inventories'!$A$2:$A$170,0))</f>
        <v>2350</v>
      </c>
      <c r="F7" s="27">
        <f>E7</f>
        <v>2350</v>
      </c>
      <c r="G7" s="27" t="str">
        <f>INDEX('[1]Component wise inventories'!J$2:J$170,MATCH($A7,'[1]Component wise inventories'!$A$2:$A$170,0))</f>
        <v xml:space="preserve">kg </v>
      </c>
      <c r="H7" s="27">
        <f>INDEX('[1]Component wise inventories'!K$2:K$170,MATCH($A7,'[1]Component wise inventories'!$A$2:$A$170,0))</f>
        <v>1.4E-2</v>
      </c>
      <c r="I7" s="27">
        <f t="shared" ref="I7" si="2">B7*F7*H7*B$1/C7/B$1</f>
        <v>0.13708333333333333</v>
      </c>
      <c r="J7" s="27">
        <f>F7*B7*B$5*B$1/C7/1000</f>
        <v>1048.6875</v>
      </c>
    </row>
    <row r="8" spans="1:10" x14ac:dyDescent="0.25">
      <c r="A8" s="2" t="s">
        <v>16</v>
      </c>
      <c r="B8" s="2">
        <v>0.05</v>
      </c>
      <c r="C8" s="27">
        <f>INDEX('[1]Component wise inventories'!B$2:B$170,MATCH($A8,'[1]Component wise inventories'!$A$2:$A$170,0))</f>
        <v>60</v>
      </c>
      <c r="D8" s="27" t="str">
        <f>INDEX('[1]Component wise inventories'!H$2:H$170,MATCH($A8,'[1]Component wise inventories'!$A$2:$A$170,0))</f>
        <v>lean concrete (without reinforcement)</v>
      </c>
      <c r="E8" s="27">
        <f>INDEX('[1]Component wise inventories'!I$2:I$170,MATCH($A8,'[1]Component wise inventories'!$A$2:$A$170,0))</f>
        <v>2150</v>
      </c>
      <c r="F8" s="27">
        <f t="shared" ref="F8" si="3">E8</f>
        <v>2150</v>
      </c>
      <c r="G8" s="27" t="str">
        <f>INDEX('[1]Component wise inventories'!J$2:J$170,MATCH($A8,'[1]Component wise inventories'!$A$2:$A$170,0))</f>
        <v xml:space="preserve">kg </v>
      </c>
      <c r="H8" s="27">
        <f>INDEX('[1]Component wise inventories'!K$2:K$170,MATCH($A8,'[1]Component wise inventories'!$A$2:$A$170,0))</f>
        <v>5.8999999999999997E-2</v>
      </c>
      <c r="I8" s="27">
        <f>B8*F8*H8*B$1/C8/B$1</f>
        <v>0.10570833333333332</v>
      </c>
      <c r="J8" s="27">
        <f t="shared" ref="J8" si="4">F8*B8*B$5*B$1/C8/1000</f>
        <v>191.88749999999999</v>
      </c>
    </row>
    <row r="9" spans="1:10" x14ac:dyDescent="0.25">
      <c r="I9" s="58">
        <f>SUM(I6:I8)</f>
        <v>0.45477083333333335</v>
      </c>
    </row>
    <row r="10" spans="1:10" x14ac:dyDescent="0.25">
      <c r="A10" s="11" t="s">
        <v>171</v>
      </c>
      <c r="B10" s="11" t="s">
        <v>17</v>
      </c>
    </row>
    <row r="11" spans="1:10" x14ac:dyDescent="0.25">
      <c r="A11" s="2" t="s">
        <v>13</v>
      </c>
      <c r="B11" s="2">
        <v>3129</v>
      </c>
    </row>
    <row r="12" spans="1:10" x14ac:dyDescent="0.25">
      <c r="A12" s="2" t="s">
        <v>82</v>
      </c>
      <c r="B12" s="2">
        <v>0.3</v>
      </c>
      <c r="C12" s="27">
        <f>INDEX('[1]Component wise inventories'!B$2:B$170,MATCH($A12,'[1]Component wise inventories'!$A$2:$A$170,0))</f>
        <v>60</v>
      </c>
      <c r="D12" s="27" t="str">
        <f>INDEX('[1]Component wise inventories'!H$2:H$170,MATCH($A12,'[1]Component wise inventories'!$A$2:$A$170,0))</f>
        <v>civil engineering concrete (without reinforcement)</v>
      </c>
      <c r="E12" s="27">
        <f>INDEX('[1]Component wise inventories'!I$2:I$170,MATCH($A12,'[1]Component wise inventories'!$A$2:$A$170,0))</f>
        <v>2350</v>
      </c>
      <c r="F12" s="27">
        <f t="shared" ref="F12" si="5">E12</f>
        <v>2350</v>
      </c>
      <c r="G12" s="27" t="str">
        <f>INDEX('[1]Component wise inventories'!J$2:J$170,MATCH($A12,'[1]Component wise inventories'!$A$2:$A$170,0))</f>
        <v xml:space="preserve">kg </v>
      </c>
      <c r="H12" s="27">
        <f>INDEX('[1]Component wise inventories'!K$2:K$170,MATCH($A12,'[1]Component wise inventories'!$A$2:$A$170,0))</f>
        <v>1.4E-2</v>
      </c>
      <c r="I12" s="27">
        <f>B12*F12*H12*B$1/C12/B$1</f>
        <v>0.16450000000000001</v>
      </c>
      <c r="J12" s="27">
        <f t="shared" ref="J12" si="6">F12*B12*B$5*B$1/C12/1000</f>
        <v>1258.425</v>
      </c>
    </row>
    <row r="13" spans="1:10" x14ac:dyDescent="0.25">
      <c r="A13" s="2" t="s">
        <v>172</v>
      </c>
      <c r="B13" s="2">
        <v>0.08</v>
      </c>
      <c r="C13" s="27">
        <f>INDEX('[1]Component wise inventories'!B$2:B$170,MATCH($A13,'[1]Component wise inventories'!$A$2:$A$170,0))</f>
        <v>60</v>
      </c>
      <c r="D13" s="27" t="str">
        <f>INDEX('[1]Component wise inventories'!H$2:H$170,MATCH($A13,'[1]Component wise inventories'!$A$2:$A$170,0))</f>
        <v>Mastic asphalt, 27.5 mm</v>
      </c>
      <c r="E13" s="27">
        <f>INDEX('[1]Component wise inventories'!I$2:I$170,MATCH($A13,'[1]Component wise inventories'!$A$2:$A$170,0))</f>
        <v>63.3</v>
      </c>
      <c r="F13" s="27">
        <f>E13</f>
        <v>63.3</v>
      </c>
      <c r="G13" s="27" t="str">
        <f>INDEX('[1]Component wise inventories'!J$2:J$170,MATCH($A13,'[1]Component wise inventories'!$A$2:$A$170,0))</f>
        <v xml:space="preserve">m2 </v>
      </c>
      <c r="H13" s="27">
        <f>INDEX('[1]Component wise inventories'!K$2:K$170,MATCH($A13,'[1]Component wise inventories'!$A$2:$A$170,0))</f>
        <v>14.1</v>
      </c>
      <c r="I13" s="27">
        <f t="shared" ref="I13" si="7">B13*F13*H13*B$1/C13/B$1</f>
        <v>1.19004</v>
      </c>
      <c r="J13" s="27">
        <f>F13*B13*B$5*B$1/C13/1000</f>
        <v>9.0392399999999995</v>
      </c>
    </row>
    <row r="14" spans="1:10" x14ac:dyDescent="0.25">
      <c r="A14" s="2" t="s">
        <v>16</v>
      </c>
      <c r="B14" s="2">
        <v>0.15</v>
      </c>
      <c r="C14" s="27">
        <f>INDEX('[1]Component wise inventories'!B$2:B$170,MATCH($A14,'[1]Component wise inventories'!$A$2:$A$170,0))</f>
        <v>60</v>
      </c>
      <c r="D14" s="27" t="str">
        <f>INDEX('[1]Component wise inventories'!H$2:H$170,MATCH($A14,'[1]Component wise inventories'!$A$2:$A$170,0))</f>
        <v>lean concrete (without reinforcement)</v>
      </c>
      <c r="E14" s="27">
        <f>INDEX('[1]Component wise inventories'!I$2:I$170,MATCH($A14,'[1]Component wise inventories'!$A$2:$A$170,0))</f>
        <v>2150</v>
      </c>
      <c r="F14" s="27">
        <f t="shared" ref="F14" si="8">E14</f>
        <v>2150</v>
      </c>
      <c r="G14" s="27" t="str">
        <f>INDEX('[1]Component wise inventories'!J$2:J$170,MATCH($A14,'[1]Component wise inventories'!$A$2:$A$170,0))</f>
        <v xml:space="preserve">kg </v>
      </c>
      <c r="H14" s="27">
        <f>INDEX('[1]Component wise inventories'!K$2:K$170,MATCH($A14,'[1]Component wise inventories'!$A$2:$A$170,0))</f>
        <v>5.8999999999999997E-2</v>
      </c>
      <c r="I14" s="27">
        <f>B14*F14*H14*B$1/C14/B$1</f>
        <v>0.31712499999999999</v>
      </c>
      <c r="J14" s="27">
        <f t="shared" ref="J14" si="9">F14*B14*B$5*B$1/C14/1000</f>
        <v>575.66250000000002</v>
      </c>
    </row>
    <row r="15" spans="1:10" x14ac:dyDescent="0.25">
      <c r="I15" s="58">
        <f>SUM(I12:I14)</f>
        <v>1.671665</v>
      </c>
    </row>
    <row r="16" spans="1:10" x14ac:dyDescent="0.25">
      <c r="A16" s="11" t="s">
        <v>171</v>
      </c>
      <c r="B16" s="11" t="s">
        <v>18</v>
      </c>
    </row>
    <row r="17" spans="1:10" x14ac:dyDescent="0.25">
      <c r="A17" s="2" t="s">
        <v>13</v>
      </c>
      <c r="B17" s="2">
        <v>5015</v>
      </c>
    </row>
    <row r="18" spans="1:10" x14ac:dyDescent="0.25">
      <c r="A18" s="2" t="s">
        <v>14</v>
      </c>
      <c r="B18" s="2">
        <v>2.75E-2</v>
      </c>
      <c r="C18" s="27">
        <f>INDEX('[1]Component wise inventories'!B$2:B$170,MATCH($A18,'[1]Component wise inventories'!$A$2:$A$170,0))</f>
        <v>30</v>
      </c>
      <c r="D18" s="27" t="str">
        <f>INDEX('[1]Component wise inventories'!H$2:H$170,MATCH($A18,'[1]Component wise inventories'!$A$2:$A$170,0))</f>
        <v>Cement subfloor, 85 mm</v>
      </c>
      <c r="E18" s="27">
        <f>INDEX('[1]Component wise inventories'!I$2:I$170,MATCH($A18,'[1]Component wise inventories'!$A$2:$A$170,0))</f>
        <v>1850</v>
      </c>
      <c r="F18" s="27">
        <f t="shared" ref="F18" si="10">E18</f>
        <v>1850</v>
      </c>
      <c r="G18" s="27" t="str">
        <f>INDEX('[1]Component wise inventories'!J$2:J$170,MATCH($A18,'[1]Component wise inventories'!$A$2:$A$170,0))</f>
        <v xml:space="preserve">kg </v>
      </c>
      <c r="H18" s="27">
        <f>INDEX('[1]Component wise inventories'!K$2:K$170,MATCH($A18,'[1]Component wise inventories'!$A$2:$A$170,0))</f>
        <v>0.125</v>
      </c>
      <c r="I18" s="27">
        <f>B18*F18*H18*B$1/C18/B$1</f>
        <v>0.21197916666666666</v>
      </c>
      <c r="J18" s="27">
        <f t="shared" ref="J18" si="11">F18*B18*B$5*B$1/C18/1000</f>
        <v>181.62375</v>
      </c>
    </row>
    <row r="19" spans="1:10" x14ac:dyDescent="0.25">
      <c r="A19" s="2" t="s">
        <v>82</v>
      </c>
      <c r="B19" s="2">
        <v>0.25</v>
      </c>
      <c r="C19" s="27">
        <f>INDEX('[1]Component wise inventories'!B$2:B$170,MATCH($A19,'[1]Component wise inventories'!$A$2:$A$170,0))</f>
        <v>60</v>
      </c>
      <c r="D19" s="27" t="str">
        <f>INDEX('[1]Component wise inventories'!H$2:H$170,MATCH($A19,'[1]Component wise inventories'!$A$2:$A$170,0))</f>
        <v>civil engineering concrete (without reinforcement)</v>
      </c>
      <c r="E19" s="27">
        <f>INDEX('[1]Component wise inventories'!I$2:I$170,MATCH($A19,'[1]Component wise inventories'!$A$2:$A$170,0))</f>
        <v>2350</v>
      </c>
      <c r="F19" s="27">
        <f>E19</f>
        <v>2350</v>
      </c>
      <c r="G19" s="27" t="str">
        <f>INDEX('[1]Component wise inventories'!J$2:J$170,MATCH($A19,'[1]Component wise inventories'!$A$2:$A$170,0))</f>
        <v xml:space="preserve">kg </v>
      </c>
      <c r="H19" s="27">
        <f>INDEX('[1]Component wise inventories'!K$2:K$170,MATCH($A19,'[1]Component wise inventories'!$A$2:$A$170,0))</f>
        <v>1.4E-2</v>
      </c>
      <c r="I19" s="27">
        <f t="shared" ref="I19" si="12">B19*F19*H19*B$1/C19/B$1</f>
        <v>0.13708333333333333</v>
      </c>
      <c r="J19" s="27">
        <f>F19*B19*B$5*B$1/C19/1000</f>
        <v>1048.6875</v>
      </c>
    </row>
    <row r="20" spans="1:10" x14ac:dyDescent="0.25">
      <c r="A20" s="2" t="s">
        <v>16</v>
      </c>
      <c r="B20" s="2">
        <v>0.05</v>
      </c>
      <c r="C20" s="27">
        <f>INDEX('[1]Component wise inventories'!B$2:B$170,MATCH($A20,'[1]Component wise inventories'!$A$2:$A$170,0))</f>
        <v>60</v>
      </c>
      <c r="D20" s="27" t="str">
        <f>INDEX('[1]Component wise inventories'!H$2:H$170,MATCH($A20,'[1]Component wise inventories'!$A$2:$A$170,0))</f>
        <v>lean concrete (without reinforcement)</v>
      </c>
      <c r="E20" s="27">
        <f>INDEX('[1]Component wise inventories'!I$2:I$170,MATCH($A20,'[1]Component wise inventories'!$A$2:$A$170,0))</f>
        <v>2150</v>
      </c>
      <c r="F20" s="27">
        <f t="shared" ref="F20" si="13">E20</f>
        <v>2150</v>
      </c>
      <c r="G20" s="27" t="str">
        <f>INDEX('[1]Component wise inventories'!J$2:J$170,MATCH($A20,'[1]Component wise inventories'!$A$2:$A$170,0))</f>
        <v xml:space="preserve">kg </v>
      </c>
      <c r="H20" s="27">
        <f>INDEX('[1]Component wise inventories'!K$2:K$170,MATCH($A20,'[1]Component wise inventories'!$A$2:$A$170,0))</f>
        <v>5.8999999999999997E-2</v>
      </c>
      <c r="I20" s="27">
        <f>B20*F20*H20*B$1/C20/B$1</f>
        <v>0.10570833333333332</v>
      </c>
      <c r="J20" s="27">
        <f t="shared" ref="J20" si="14">F20*B20*B$5*B$1/C20/1000</f>
        <v>191.88749999999999</v>
      </c>
    </row>
    <row r="21" spans="1:10" x14ac:dyDescent="0.25">
      <c r="A21" s="2"/>
      <c r="B21" s="2"/>
      <c r="I21" s="58">
        <f>SUM(I18:I20)</f>
        <v>0.45477083333333335</v>
      </c>
    </row>
    <row r="22" spans="1:10" x14ac:dyDescent="0.25">
      <c r="A22" s="11" t="s">
        <v>171</v>
      </c>
      <c r="B22" s="11" t="s">
        <v>23</v>
      </c>
    </row>
    <row r="23" spans="1:10" x14ac:dyDescent="0.25">
      <c r="A23" s="2" t="s">
        <v>13</v>
      </c>
      <c r="B23" s="2">
        <v>5816</v>
      </c>
    </row>
    <row r="24" spans="1:10" x14ac:dyDescent="0.25">
      <c r="A24" s="2" t="s">
        <v>14</v>
      </c>
      <c r="B24" s="2">
        <v>0.12</v>
      </c>
      <c r="C24" s="27">
        <f>INDEX('[1]Component wise inventories'!B$2:B$170,MATCH($A24,'[1]Component wise inventories'!$A$2:$A$170,0))</f>
        <v>30</v>
      </c>
      <c r="D24" s="27" t="str">
        <f>INDEX('[1]Component wise inventories'!H$2:H$170,MATCH($A24,'[1]Component wise inventories'!$A$2:$A$170,0))</f>
        <v>Cement subfloor, 85 mm</v>
      </c>
      <c r="E24" s="27">
        <f>INDEX('[1]Component wise inventories'!I$2:I$170,MATCH($A24,'[1]Component wise inventories'!$A$2:$A$170,0))</f>
        <v>1850</v>
      </c>
      <c r="F24" s="27">
        <f t="shared" ref="F24" si="15">E24</f>
        <v>1850</v>
      </c>
      <c r="G24" s="27" t="str">
        <f>INDEX('[1]Component wise inventories'!J$2:J$170,MATCH($A24,'[1]Component wise inventories'!$A$2:$A$170,0))</f>
        <v xml:space="preserve">kg </v>
      </c>
      <c r="H24" s="27">
        <f>INDEX('[1]Component wise inventories'!K$2:K$170,MATCH($A24,'[1]Component wise inventories'!$A$2:$A$170,0))</f>
        <v>0.125</v>
      </c>
      <c r="I24" s="27">
        <f>B24*F24*H24*B$1/C24/B$1</f>
        <v>0.92500000000000004</v>
      </c>
      <c r="J24" s="27">
        <f t="shared" ref="J24" si="16">F24*B24*B$5*B$1/C24/1000</f>
        <v>792.54</v>
      </c>
    </row>
    <row r="25" spans="1:10" x14ac:dyDescent="0.25">
      <c r="A25" s="2" t="s">
        <v>24</v>
      </c>
      <c r="B25" s="2">
        <v>0.24</v>
      </c>
      <c r="C25" s="27">
        <f>INDEX('[1]Component wise inventories'!B$2:B$170,MATCH($A25,'[1]Component wise inventories'!$A$2:$A$170,0))</f>
        <v>60</v>
      </c>
      <c r="D25" s="27" t="str">
        <f>INDEX('[1]Component wise inventories'!H$2:H$170,MATCH($A25,'[1]Component wise inventories'!$A$2:$A$170,0))</f>
        <v>civil engineering concrete (without reinforcement)</v>
      </c>
      <c r="E25" s="27">
        <f>INDEX('[1]Component wise inventories'!I$2:I$170,MATCH($A25,'[1]Component wise inventories'!$A$2:$A$170,0))</f>
        <v>2350</v>
      </c>
      <c r="F25" s="27">
        <f>E25</f>
        <v>2350</v>
      </c>
      <c r="G25" s="27" t="str">
        <f>INDEX('[1]Component wise inventories'!J$2:J$170,MATCH($A25,'[1]Component wise inventories'!$A$2:$A$170,0))</f>
        <v xml:space="preserve">kg </v>
      </c>
      <c r="H25" s="27">
        <f>INDEX('[1]Component wise inventories'!K$2:K$170,MATCH($A25,'[1]Component wise inventories'!$A$2:$A$170,0))</f>
        <v>1.4E-2</v>
      </c>
      <c r="I25" s="27">
        <f t="shared" ref="I25" si="17">B25*F25*H25*B$1/C25/B$1</f>
        <v>0.13159999999999999</v>
      </c>
      <c r="J25" s="27">
        <f>F25*B25*B$5*B$1/C25/1000</f>
        <v>1006.74</v>
      </c>
    </row>
    <row r="26" spans="1:10" x14ac:dyDescent="0.25">
      <c r="A26" s="2" t="s">
        <v>26</v>
      </c>
      <c r="B26" s="2">
        <v>0.02</v>
      </c>
      <c r="C26" s="27">
        <f>INDEX('[1]Component wise inventories'!B$2:B$170,MATCH($A26,'[1]Component wise inventories'!$A$2:$A$170,0))</f>
        <v>60</v>
      </c>
      <c r="D26" s="27" t="str">
        <f>INDEX('[1]Component wise inventories'!H$2:H$170,MATCH($A26,'[1]Component wise inventories'!$A$2:$A$170,0))</f>
        <v>glass wool</v>
      </c>
      <c r="E26" s="27">
        <f>INDEX('[1]Component wise inventories'!I$2:I$170,MATCH($A26,'[1]Component wise inventories'!$A$2:$A$170,0))</f>
        <v>30</v>
      </c>
      <c r="F26" s="27">
        <f t="shared" ref="F26" si="18">E26</f>
        <v>30</v>
      </c>
      <c r="G26" s="27" t="str">
        <f>INDEX('[1]Component wise inventories'!J$2:J$170,MATCH($A26,'[1]Component wise inventories'!$A$2:$A$170,0))</f>
        <v xml:space="preserve">kg </v>
      </c>
      <c r="H26" s="27">
        <f>INDEX('[1]Component wise inventories'!K$2:K$170,MATCH($A26,'[1]Component wise inventories'!$A$2:$A$170,0))</f>
        <v>1.1299999999999999</v>
      </c>
      <c r="I26" s="27">
        <f>B26*F26*H26*B$1/C26/B$1</f>
        <v>1.1299999999999998E-2</v>
      </c>
      <c r="J26" s="27">
        <f t="shared" ref="J26" si="19">F26*B26*B$5*B$1/C26/1000</f>
        <v>1.071</v>
      </c>
    </row>
    <row r="27" spans="1:10" x14ac:dyDescent="0.25">
      <c r="A27" s="2" t="s">
        <v>173</v>
      </c>
      <c r="B27" s="2">
        <v>0.18</v>
      </c>
      <c r="C27" s="27">
        <f>INDEX('[1]Component wise inventories'!B$2:B$170,MATCH($A27,'[1]Component wise inventories'!$A$2:$A$170,0))</f>
        <v>30</v>
      </c>
      <c r="D27" s="27" t="str">
        <f>INDEX('[1]Component wise inventories'!H$2:H$170,MATCH($A27,'[1]Component wise inventories'!$A$2:$A$170,0))</f>
        <v>rockwool</v>
      </c>
      <c r="E27" s="27">
        <f>INDEX('[1]Component wise inventories'!I$2:I$170,MATCH($A27,'[1]Component wise inventories'!$A$2:$A$170,0))</f>
        <v>60</v>
      </c>
      <c r="F27" s="27">
        <f>E27</f>
        <v>60</v>
      </c>
      <c r="G27" s="27" t="str">
        <f>INDEX('[1]Component wise inventories'!J$2:J$170,MATCH($A27,'[1]Component wise inventories'!$A$2:$A$170,0))</f>
        <v xml:space="preserve">kg </v>
      </c>
      <c r="H27" s="27">
        <f>INDEX('[1]Component wise inventories'!K$2:K$170,MATCH($A27,'[1]Component wise inventories'!$A$2:$A$170,0))</f>
        <v>1.1299999999999999</v>
      </c>
      <c r="I27" s="27">
        <f t="shared" ref="I27" si="20">B27*F27*H27*B$1/C27/B$1</f>
        <v>0.40679999999999988</v>
      </c>
      <c r="J27" s="27">
        <f>F27*B27*B$5*B$1/C27/1000</f>
        <v>38.55599999999999</v>
      </c>
    </row>
    <row r="28" spans="1:10" x14ac:dyDescent="0.25">
      <c r="A28" s="2" t="s">
        <v>85</v>
      </c>
      <c r="B28" s="2">
        <v>0.02</v>
      </c>
      <c r="C28" s="27">
        <f>INDEX('[1]Component wise inventories'!B$2:B$170,MATCH($A28,'[1]Component wise inventories'!$A$2:$A$170,0))</f>
        <v>30</v>
      </c>
      <c r="D28" s="27" t="str">
        <f>INDEX('[1]Component wise inventories'!H$2:H$170,MATCH($A28,'[1]Component wise inventories'!$A$2:$A$170,0))</f>
        <v>Solid wood spruce / fir / larch, air dried, planed</v>
      </c>
      <c r="E28" s="27">
        <f>INDEX('[1]Component wise inventories'!I$2:I$170,MATCH($A28,'[1]Component wise inventories'!$A$2:$A$170,0))</f>
        <v>485</v>
      </c>
      <c r="F28" s="27">
        <f t="shared" ref="F28" si="21">E28</f>
        <v>485</v>
      </c>
      <c r="G28" s="27" t="str">
        <f>INDEX('[1]Component wise inventories'!J$2:J$170,MATCH($A28,'[1]Component wise inventories'!$A$2:$A$170,0))</f>
        <v xml:space="preserve">kg </v>
      </c>
      <c r="H28" s="27">
        <f>INDEX('[1]Component wise inventories'!K$2:K$170,MATCH($A28,'[1]Component wise inventories'!$A$2:$A$170,0))</f>
        <v>0.125</v>
      </c>
      <c r="I28" s="27">
        <f>B28*F28*H28*B$1/C28/B$1</f>
        <v>4.041666666666667E-2</v>
      </c>
      <c r="J28" s="27">
        <f t="shared" ref="J28" si="22">F28*B28*B$5*B$1/C28/1000</f>
        <v>34.629000000000005</v>
      </c>
    </row>
    <row r="29" spans="1:10" x14ac:dyDescent="0.25">
      <c r="A29" s="2"/>
      <c r="B29" s="2"/>
      <c r="I29" s="58">
        <f>SUM(I24:I28)</f>
        <v>1.5151166666666667</v>
      </c>
    </row>
    <row r="30" spans="1:10" x14ac:dyDescent="0.25">
      <c r="A30" s="11" t="s">
        <v>171</v>
      </c>
      <c r="B30" s="11" t="s">
        <v>27</v>
      </c>
    </row>
    <row r="31" spans="1:10" x14ac:dyDescent="0.25">
      <c r="A31" s="2" t="s">
        <v>13</v>
      </c>
      <c r="B31" s="2">
        <v>275.8</v>
      </c>
    </row>
    <row r="32" spans="1:10" x14ac:dyDescent="0.25">
      <c r="A32" s="2" t="s">
        <v>14</v>
      </c>
      <c r="B32" s="2">
        <v>8.5000000000000006E-2</v>
      </c>
      <c r="C32" s="27">
        <f>INDEX('[1]Component wise inventories'!B$2:B$170,MATCH($A32,'[1]Component wise inventories'!$A$2:$A$170,0))</f>
        <v>30</v>
      </c>
      <c r="D32" s="27" t="str">
        <f>INDEX('[1]Component wise inventories'!H$2:H$170,MATCH($A32,'[1]Component wise inventories'!$A$2:$A$170,0))</f>
        <v>Cement subfloor, 85 mm</v>
      </c>
      <c r="E32" s="27">
        <f>INDEX('[1]Component wise inventories'!I$2:I$170,MATCH($A32,'[1]Component wise inventories'!$A$2:$A$170,0))</f>
        <v>1850</v>
      </c>
      <c r="F32" s="27">
        <f t="shared" ref="F32" si="23">E32</f>
        <v>1850</v>
      </c>
      <c r="G32" s="27" t="str">
        <f>INDEX('[1]Component wise inventories'!J$2:J$170,MATCH($A32,'[1]Component wise inventories'!$A$2:$A$170,0))</f>
        <v xml:space="preserve">kg </v>
      </c>
      <c r="H32" s="27">
        <f>INDEX('[1]Component wise inventories'!K$2:K$170,MATCH($A32,'[1]Component wise inventories'!$A$2:$A$170,0))</f>
        <v>0.125</v>
      </c>
      <c r="I32" s="27">
        <f>B32*F32*H32*B$1/C32/B$1</f>
        <v>0.65520833333333328</v>
      </c>
      <c r="J32" s="27">
        <f t="shared" ref="J32" si="24">F32*B32*B$5*B$1/C32/1000</f>
        <v>561.38250000000005</v>
      </c>
    </row>
    <row r="33" spans="1:10" x14ac:dyDescent="0.25">
      <c r="A33" s="2" t="s">
        <v>24</v>
      </c>
      <c r="B33" s="2">
        <v>0.3</v>
      </c>
      <c r="C33" s="27">
        <f>INDEX('[1]Component wise inventories'!B$2:B$170,MATCH($A33,'[1]Component wise inventories'!$A$2:$A$170,0))</f>
        <v>60</v>
      </c>
      <c r="D33" s="27" t="str">
        <f>INDEX('[1]Component wise inventories'!H$2:H$170,MATCH($A33,'[1]Component wise inventories'!$A$2:$A$170,0))</f>
        <v>civil engineering concrete (without reinforcement)</v>
      </c>
      <c r="E33" s="27">
        <f>INDEX('[1]Component wise inventories'!I$2:I$170,MATCH($A33,'[1]Component wise inventories'!$A$2:$A$170,0))</f>
        <v>2350</v>
      </c>
      <c r="F33" s="27">
        <f>E33</f>
        <v>2350</v>
      </c>
      <c r="G33" s="27" t="str">
        <f>INDEX('[1]Component wise inventories'!J$2:J$170,MATCH($A33,'[1]Component wise inventories'!$A$2:$A$170,0))</f>
        <v xml:space="preserve">kg </v>
      </c>
      <c r="H33" s="27">
        <f>INDEX('[1]Component wise inventories'!K$2:K$170,MATCH($A33,'[1]Component wise inventories'!$A$2:$A$170,0))</f>
        <v>1.4E-2</v>
      </c>
      <c r="I33" s="27">
        <f t="shared" ref="I33" si="25">B33*F33*H33*B$1/C33/B$1</f>
        <v>0.16450000000000001</v>
      </c>
      <c r="J33" s="27">
        <f>F33*B33*B$5*B$1/C33/1000</f>
        <v>1258.425</v>
      </c>
    </row>
    <row r="34" spans="1:10" x14ac:dyDescent="0.25">
      <c r="A34" s="2" t="s">
        <v>26</v>
      </c>
      <c r="B34" s="2">
        <v>0.02</v>
      </c>
      <c r="C34" s="27">
        <f>INDEX('[1]Component wise inventories'!B$2:B$170,MATCH($A34,'[1]Component wise inventories'!$A$2:$A$170,0))</f>
        <v>60</v>
      </c>
      <c r="D34" s="27" t="str">
        <f>INDEX('[1]Component wise inventories'!H$2:H$170,MATCH($A34,'[1]Component wise inventories'!$A$2:$A$170,0))</f>
        <v>glass wool</v>
      </c>
      <c r="E34" s="27">
        <f>INDEX('[1]Component wise inventories'!I$2:I$170,MATCH($A34,'[1]Component wise inventories'!$A$2:$A$170,0))</f>
        <v>30</v>
      </c>
      <c r="F34" s="27">
        <f t="shared" ref="F34" si="26">E34</f>
        <v>30</v>
      </c>
      <c r="G34" s="27" t="str">
        <f>INDEX('[1]Component wise inventories'!J$2:J$170,MATCH($A34,'[1]Component wise inventories'!$A$2:$A$170,0))</f>
        <v xml:space="preserve">kg </v>
      </c>
      <c r="H34" s="27">
        <f>INDEX('[1]Component wise inventories'!K$2:K$170,MATCH($A34,'[1]Component wise inventories'!$A$2:$A$170,0))</f>
        <v>1.1299999999999999</v>
      </c>
      <c r="I34" s="27">
        <f>B34*F34*H34*B$1/C34/B$1</f>
        <v>1.1299999999999998E-2</v>
      </c>
      <c r="J34" s="27">
        <f t="shared" ref="J34" si="27">F34*B34*B$5*B$1/C34/1000</f>
        <v>1.071</v>
      </c>
    </row>
    <row r="35" spans="1:10" x14ac:dyDescent="0.25">
      <c r="A35" s="2" t="s">
        <v>173</v>
      </c>
      <c r="B35" s="2">
        <v>0.18</v>
      </c>
      <c r="C35" s="27">
        <f>INDEX('[1]Component wise inventories'!B$2:B$170,MATCH($A35,'[1]Component wise inventories'!$A$2:$A$170,0))</f>
        <v>30</v>
      </c>
      <c r="D35" s="27" t="str">
        <f>INDEX('[1]Component wise inventories'!H$2:H$170,MATCH($A35,'[1]Component wise inventories'!$A$2:$A$170,0))</f>
        <v>rockwool</v>
      </c>
      <c r="E35" s="27">
        <f>INDEX('[1]Component wise inventories'!I$2:I$170,MATCH($A35,'[1]Component wise inventories'!$A$2:$A$170,0))</f>
        <v>60</v>
      </c>
      <c r="F35" s="27">
        <f>E35</f>
        <v>60</v>
      </c>
      <c r="G35" s="27" t="str">
        <f>INDEX('[1]Component wise inventories'!J$2:J$170,MATCH($A35,'[1]Component wise inventories'!$A$2:$A$170,0))</f>
        <v xml:space="preserve">kg </v>
      </c>
      <c r="H35" s="27">
        <f>INDEX('[1]Component wise inventories'!K$2:K$170,MATCH($A35,'[1]Component wise inventories'!$A$2:$A$170,0))</f>
        <v>1.1299999999999999</v>
      </c>
      <c r="I35" s="27">
        <f t="shared" ref="I35" si="28">B35*F35*H35*B$1/C35/B$1</f>
        <v>0.40679999999999988</v>
      </c>
      <c r="J35" s="27">
        <f>F35*B35*B$5*B$1/C35/1000</f>
        <v>38.55599999999999</v>
      </c>
    </row>
    <row r="36" spans="1:10" x14ac:dyDescent="0.25">
      <c r="A36" s="2" t="s">
        <v>85</v>
      </c>
      <c r="B36" s="2">
        <v>0.02</v>
      </c>
      <c r="C36" s="27">
        <f>INDEX('[1]Component wise inventories'!B$2:B$170,MATCH($A36,'[1]Component wise inventories'!$A$2:$A$170,0))</f>
        <v>30</v>
      </c>
      <c r="D36" s="27" t="str">
        <f>INDEX('[1]Component wise inventories'!H$2:H$170,MATCH($A36,'[1]Component wise inventories'!$A$2:$A$170,0))</f>
        <v>Solid wood spruce / fir / larch, air dried, planed</v>
      </c>
      <c r="E36" s="27">
        <f>INDEX('[1]Component wise inventories'!I$2:I$170,MATCH($A36,'[1]Component wise inventories'!$A$2:$A$170,0))</f>
        <v>485</v>
      </c>
      <c r="F36" s="27">
        <f t="shared" ref="F36" si="29">E36</f>
        <v>485</v>
      </c>
      <c r="G36" s="27" t="str">
        <f>INDEX('[1]Component wise inventories'!J$2:J$170,MATCH($A36,'[1]Component wise inventories'!$A$2:$A$170,0))</f>
        <v xml:space="preserve">kg </v>
      </c>
      <c r="H36" s="27">
        <f>INDEX('[1]Component wise inventories'!K$2:K$170,MATCH($A36,'[1]Component wise inventories'!$A$2:$A$170,0))</f>
        <v>0.125</v>
      </c>
      <c r="I36" s="27">
        <f>B36*F36*H36*B$1/C36/B$1</f>
        <v>4.041666666666667E-2</v>
      </c>
      <c r="J36" s="27">
        <f t="shared" ref="J36" si="30">F36*B36*B$5*B$1/C36/1000</f>
        <v>34.629000000000005</v>
      </c>
    </row>
    <row r="37" spans="1:10" x14ac:dyDescent="0.25">
      <c r="I37" s="58">
        <f>SUM(I32:I36)</f>
        <v>1.2782249999999999</v>
      </c>
    </row>
    <row r="38" spans="1:10" x14ac:dyDescent="0.25">
      <c r="A38" s="11" t="s">
        <v>171</v>
      </c>
      <c r="B38" s="11" t="s">
        <v>29</v>
      </c>
    </row>
    <row r="39" spans="1:10" x14ac:dyDescent="0.25">
      <c r="A39" s="2" t="s">
        <v>13</v>
      </c>
      <c r="B39" s="2">
        <v>114</v>
      </c>
    </row>
    <row r="40" spans="1:10" x14ac:dyDescent="0.25">
      <c r="A40" s="2" t="s">
        <v>14</v>
      </c>
      <c r="B40" s="2">
        <v>3.5000000000000003E-2</v>
      </c>
      <c r="C40" s="27">
        <f>INDEX('[1]Component wise inventories'!B$2:B$170,MATCH($A40,'[1]Component wise inventories'!$A$2:$A$170,0))</f>
        <v>30</v>
      </c>
      <c r="D40" s="27" t="str">
        <f>INDEX('[1]Component wise inventories'!H$2:H$170,MATCH($A40,'[1]Component wise inventories'!$A$2:$A$170,0))</f>
        <v>Cement subfloor, 85 mm</v>
      </c>
      <c r="E40" s="27">
        <f>INDEX('[1]Component wise inventories'!I$2:I$170,MATCH($A40,'[1]Component wise inventories'!$A$2:$A$170,0))</f>
        <v>1850</v>
      </c>
      <c r="F40" s="27">
        <f t="shared" ref="F40" si="31">E40</f>
        <v>1850</v>
      </c>
      <c r="G40" s="27" t="str">
        <f>INDEX('[1]Component wise inventories'!J$2:J$170,MATCH($A40,'[1]Component wise inventories'!$A$2:$A$170,0))</f>
        <v xml:space="preserve">kg </v>
      </c>
      <c r="H40" s="27">
        <f>INDEX('[1]Component wise inventories'!K$2:K$170,MATCH($A40,'[1]Component wise inventories'!$A$2:$A$170,0))</f>
        <v>0.125</v>
      </c>
      <c r="I40" s="27">
        <f>B40*F40*H40*B$1/C40/B$1</f>
        <v>0.26979166666666665</v>
      </c>
      <c r="J40" s="27">
        <f t="shared" ref="J40" si="32">F40*B40*B$5*B$1/C40/1000</f>
        <v>231.1575</v>
      </c>
    </row>
    <row r="41" spans="1:10" x14ac:dyDescent="0.25">
      <c r="A41" s="2" t="s">
        <v>24</v>
      </c>
      <c r="B41" s="2">
        <v>0.35</v>
      </c>
      <c r="C41" s="27">
        <f>INDEX('[1]Component wise inventories'!B$2:B$170,MATCH($A41,'[1]Component wise inventories'!$A$2:$A$170,0))</f>
        <v>60</v>
      </c>
      <c r="D41" s="27" t="str">
        <f>INDEX('[1]Component wise inventories'!H$2:H$170,MATCH($A41,'[1]Component wise inventories'!$A$2:$A$170,0))</f>
        <v>civil engineering concrete (without reinforcement)</v>
      </c>
      <c r="E41" s="27">
        <f>INDEX('[1]Component wise inventories'!I$2:I$170,MATCH($A41,'[1]Component wise inventories'!$A$2:$A$170,0))</f>
        <v>2350</v>
      </c>
      <c r="F41" s="27">
        <f>E41</f>
        <v>2350</v>
      </c>
      <c r="G41" s="27" t="str">
        <f>INDEX('[1]Component wise inventories'!J$2:J$170,MATCH($A41,'[1]Component wise inventories'!$A$2:$A$170,0))</f>
        <v xml:space="preserve">kg </v>
      </c>
      <c r="H41" s="27">
        <f>INDEX('[1]Component wise inventories'!K$2:K$170,MATCH($A41,'[1]Component wise inventories'!$A$2:$A$170,0))</f>
        <v>1.4E-2</v>
      </c>
      <c r="I41" s="27">
        <f t="shared" ref="I41" si="33">B41*F41*H41*B$1/C41/B$1</f>
        <v>0.19191666666666671</v>
      </c>
      <c r="J41" s="27">
        <f>F41*B41*B$5*B$1/C41/1000</f>
        <v>1468.1624999999999</v>
      </c>
    </row>
    <row r="42" spans="1:10" x14ac:dyDescent="0.25">
      <c r="A42" s="2" t="s">
        <v>26</v>
      </c>
      <c r="B42" s="2">
        <v>0.02</v>
      </c>
      <c r="C42" s="27">
        <f>INDEX('[1]Component wise inventories'!B$2:B$170,MATCH($A42,'[1]Component wise inventories'!$A$2:$A$170,0))</f>
        <v>60</v>
      </c>
      <c r="D42" s="27" t="str">
        <f>INDEX('[1]Component wise inventories'!H$2:H$170,MATCH($A42,'[1]Component wise inventories'!$A$2:$A$170,0))</f>
        <v>glass wool</v>
      </c>
      <c r="E42" s="27">
        <f>INDEX('[1]Component wise inventories'!I$2:I$170,MATCH($A42,'[1]Component wise inventories'!$A$2:$A$170,0))</f>
        <v>30</v>
      </c>
      <c r="F42" s="27">
        <f t="shared" ref="F42" si="34">E42</f>
        <v>30</v>
      </c>
      <c r="G42" s="27" t="str">
        <f>INDEX('[1]Component wise inventories'!J$2:J$170,MATCH($A42,'[1]Component wise inventories'!$A$2:$A$170,0))</f>
        <v xml:space="preserve">kg </v>
      </c>
      <c r="H42" s="27">
        <f>INDEX('[1]Component wise inventories'!K$2:K$170,MATCH($A42,'[1]Component wise inventories'!$A$2:$A$170,0))</f>
        <v>1.1299999999999999</v>
      </c>
      <c r="I42" s="27">
        <f>B42*F42*H42*B$1/C42/B$1</f>
        <v>1.1299999999999998E-2</v>
      </c>
      <c r="J42" s="27">
        <f t="shared" ref="J42" si="35">F42*B42*B$5*B$1/C42/1000</f>
        <v>1.071</v>
      </c>
    </row>
    <row r="43" spans="1:10" x14ac:dyDescent="0.25">
      <c r="A43" s="2" t="s">
        <v>173</v>
      </c>
      <c r="B43" s="2">
        <v>0.18</v>
      </c>
      <c r="C43" s="27">
        <f>INDEX('[1]Component wise inventories'!B$2:B$170,MATCH($A43,'[1]Component wise inventories'!$A$2:$A$170,0))</f>
        <v>30</v>
      </c>
      <c r="D43" s="27" t="str">
        <f>INDEX('[1]Component wise inventories'!H$2:H$170,MATCH($A43,'[1]Component wise inventories'!$A$2:$A$170,0))</f>
        <v>rockwool</v>
      </c>
      <c r="E43" s="27">
        <f>INDEX('[1]Component wise inventories'!I$2:I$170,MATCH($A43,'[1]Component wise inventories'!$A$2:$A$170,0))</f>
        <v>60</v>
      </c>
      <c r="F43" s="27">
        <f>E43</f>
        <v>60</v>
      </c>
      <c r="G43" s="27" t="str">
        <f>INDEX('[1]Component wise inventories'!J$2:J$170,MATCH($A43,'[1]Component wise inventories'!$A$2:$A$170,0))</f>
        <v xml:space="preserve">kg </v>
      </c>
      <c r="H43" s="27">
        <f>INDEX('[1]Component wise inventories'!K$2:K$170,MATCH($A43,'[1]Component wise inventories'!$A$2:$A$170,0))</f>
        <v>1.1299999999999999</v>
      </c>
      <c r="I43" s="27">
        <f t="shared" ref="I43" si="36">B43*F43*H43*B$1/C43/B$1</f>
        <v>0.40679999999999988</v>
      </c>
      <c r="J43" s="27">
        <f>F43*B43*B$5*B$1/C43/1000</f>
        <v>38.55599999999999</v>
      </c>
    </row>
    <row r="44" spans="1:10" x14ac:dyDescent="0.25">
      <c r="A44" s="2" t="s">
        <v>85</v>
      </c>
      <c r="B44" s="2">
        <v>0.02</v>
      </c>
      <c r="C44" s="27">
        <f>INDEX('[1]Component wise inventories'!B$2:B$170,MATCH($A44,'[1]Component wise inventories'!$A$2:$A$170,0))</f>
        <v>30</v>
      </c>
      <c r="D44" s="27" t="str">
        <f>INDEX('[1]Component wise inventories'!H$2:H$170,MATCH($A44,'[1]Component wise inventories'!$A$2:$A$170,0))</f>
        <v>Solid wood spruce / fir / larch, air dried, planed</v>
      </c>
      <c r="E44" s="27">
        <f>INDEX('[1]Component wise inventories'!I$2:I$170,MATCH($A44,'[1]Component wise inventories'!$A$2:$A$170,0))</f>
        <v>485</v>
      </c>
      <c r="F44" s="27">
        <f t="shared" ref="F44" si="37">E44</f>
        <v>485</v>
      </c>
      <c r="G44" s="27" t="str">
        <f>INDEX('[1]Component wise inventories'!J$2:J$170,MATCH($A44,'[1]Component wise inventories'!$A$2:$A$170,0))</f>
        <v xml:space="preserve">kg </v>
      </c>
      <c r="H44" s="27">
        <f>INDEX('[1]Component wise inventories'!K$2:K$170,MATCH($A44,'[1]Component wise inventories'!$A$2:$A$170,0))</f>
        <v>0.125</v>
      </c>
      <c r="I44" s="27">
        <f>B44*F44*H44*B$1/C44/B$1</f>
        <v>4.041666666666667E-2</v>
      </c>
      <c r="J44" s="27">
        <f t="shared" ref="J44" si="38">F44*B44*B$5*B$1/C44/1000</f>
        <v>34.629000000000005</v>
      </c>
    </row>
    <row r="45" spans="1:10" x14ac:dyDescent="0.25">
      <c r="I45" s="58">
        <f>SUM(I40:I44)</f>
        <v>0.92022499999999996</v>
      </c>
    </row>
    <row r="46" spans="1:10" x14ac:dyDescent="0.25">
      <c r="A46" s="11" t="s">
        <v>171</v>
      </c>
      <c r="B46" s="11" t="s">
        <v>39</v>
      </c>
    </row>
    <row r="47" spans="1:10" x14ac:dyDescent="0.25">
      <c r="A47" s="2" t="s">
        <v>13</v>
      </c>
      <c r="B47" s="2">
        <v>1970.5</v>
      </c>
    </row>
    <row r="48" spans="1:10" x14ac:dyDescent="0.25">
      <c r="A48" s="2" t="s">
        <v>130</v>
      </c>
      <c r="B48" s="2">
        <v>2.5000000000000001E-2</v>
      </c>
      <c r="C48" s="27">
        <f>INDEX('[1]Component wise inventories'!B$2:B$170,MATCH($A48,'[1]Component wise inventories'!$A$2:$A$170,0))</f>
        <v>60</v>
      </c>
      <c r="D48" s="27" t="str">
        <f>INDEX('[1]Component wise inventories'!H$2:H$170,MATCH($A48,'[1]Component wise inventories'!$A$2:$A$170,0))</f>
        <v>gypsum fiber board</v>
      </c>
      <c r="E48" s="27">
        <f>INDEX('[1]Component wise inventories'!I$2:I$170,MATCH($A48,'[1]Component wise inventories'!$A$2:$A$170,0))</f>
        <v>1200</v>
      </c>
      <c r="F48" s="27">
        <f t="shared" ref="F48" si="39">E48</f>
        <v>1200</v>
      </c>
      <c r="G48" s="27" t="str">
        <f>INDEX('[1]Component wise inventories'!J$2:J$170,MATCH($A48,'[1]Component wise inventories'!$A$2:$A$170,0))</f>
        <v xml:space="preserve">kg </v>
      </c>
      <c r="H48" s="27">
        <f>INDEX('[1]Component wise inventories'!K$2:K$170,MATCH($A48,'[1]Component wise inventories'!$A$2:$A$170,0))</f>
        <v>0.53700000000000003</v>
      </c>
      <c r="I48" s="27">
        <f>B48*F48*H48*B$1/C48/B$1</f>
        <v>0.26850000000000002</v>
      </c>
      <c r="J48" s="27">
        <f t="shared" ref="J48" si="40">F48*B48*B$5*B$1/C48/1000</f>
        <v>53.55</v>
      </c>
    </row>
    <row r="49" spans="1:11" x14ac:dyDescent="0.25">
      <c r="A49" s="2" t="s">
        <v>174</v>
      </c>
      <c r="B49" s="2">
        <v>5.0000000000000001E-3</v>
      </c>
      <c r="C49" s="27">
        <f>INDEX('[1]Component wise inventories'!B$2:B$170,MATCH($A49,'[1]Component wise inventories'!$A$2:$A$170,0))</f>
        <v>30</v>
      </c>
      <c r="D49" s="27" t="str">
        <f>INDEX('[1]Component wise inventories'!H$2:H$170,MATCH($A49,'[1]Component wise inventories'!$A$2:$A$170,0))</f>
        <v>gypsum-lime plaster</v>
      </c>
      <c r="E49" s="27">
        <f>INDEX('[1]Component wise inventories'!I$2:I$170,MATCH($A49,'[1]Component wise inventories'!$A$2:$A$170,0))</f>
        <v>925</v>
      </c>
      <c r="F49" s="27">
        <f>E49</f>
        <v>925</v>
      </c>
      <c r="G49" s="27" t="str">
        <f>INDEX('[1]Component wise inventories'!J$2:J$170,MATCH($A49,'[1]Component wise inventories'!$A$2:$A$170,0))</f>
        <v xml:space="preserve">kg </v>
      </c>
      <c r="H49" s="27">
        <f>INDEX('[1]Component wise inventories'!K$2:K$170,MATCH($A49,'[1]Component wise inventories'!$A$2:$A$170,0))</f>
        <v>0.155</v>
      </c>
      <c r="I49" s="27">
        <f t="shared" ref="I49" si="41">B49*F49*H49*B$1/C49/B$1</f>
        <v>2.3895833333333335E-2</v>
      </c>
      <c r="J49" s="27">
        <f>F49*B49*B$5*B$1/C49/1000</f>
        <v>16.51125</v>
      </c>
    </row>
    <row r="50" spans="1:11" x14ac:dyDescent="0.25">
      <c r="A50" s="2" t="s">
        <v>175</v>
      </c>
      <c r="B50" s="2">
        <v>1.7999999999999999E-2</v>
      </c>
      <c r="C50" s="27">
        <f>INDEX('[1]Component wise inventories'!B$2:B$170,MATCH($A50,'[1]Component wise inventories'!$A$2:$A$170,0))</f>
        <v>60</v>
      </c>
      <c r="D50" s="27" t="str">
        <f>INDEX('[1]Component wise inventories'!H$2:H$170,MATCH($A50,'[1]Component wise inventories'!$A$2:$A$170,0))</f>
        <v>OSB panel, PF bonded, wet area</v>
      </c>
      <c r="E50" s="27">
        <f>INDEX('[1]Component wise inventories'!I$2:I$170,MATCH($A50,'[1]Component wise inventories'!$A$2:$A$170,0))</f>
        <v>605</v>
      </c>
      <c r="F50" s="27">
        <f t="shared" ref="F50:F51" si="42">E50</f>
        <v>605</v>
      </c>
      <c r="G50" s="27" t="str">
        <f>INDEX('[1]Component wise inventories'!J$2:J$170,MATCH($A50,'[1]Component wise inventories'!$A$2:$A$170,0))</f>
        <v xml:space="preserve">kg </v>
      </c>
      <c r="H50" s="27">
        <f>INDEX('[1]Component wise inventories'!K$2:K$170,MATCH($A50,'[1]Component wise inventories'!$A$2:$A$170,0))</f>
        <v>0.61399999999999999</v>
      </c>
      <c r="I50" s="27">
        <f>B50*F50*H50*B$1/C50/B$1</f>
        <v>0.11144099999999998</v>
      </c>
      <c r="J50" s="27">
        <f t="shared" ref="J50:J51" si="43">F50*B50*B$5*B$1/C50/1000</f>
        <v>19.438649999999999</v>
      </c>
    </row>
    <row r="51" spans="1:11" x14ac:dyDescent="0.25">
      <c r="A51" s="2" t="s">
        <v>98</v>
      </c>
      <c r="B51" s="2">
        <v>1.4999999999999999E-2</v>
      </c>
      <c r="C51" s="27">
        <f>INDEX('[1]Component wise inventories'!B$2:B$170,MATCH($A51,'[1]Component wise inventories'!$A$2:$A$170,0))</f>
        <v>30</v>
      </c>
      <c r="D51" s="27" t="str">
        <f>INDEX('[1]Component wise inventories'!H$2:H$170,MATCH($A51,'[1]Component wise inventories'!$A$2:$A$170,0))</f>
        <v>Solid wood spruce / fir / larch, air dried, planed</v>
      </c>
      <c r="E51" s="27">
        <f>INDEX('[1]Component wise inventories'!I$2:I$170,MATCH($A51,'[1]Component wise inventories'!$A$2:$A$170,0))</f>
        <v>485</v>
      </c>
      <c r="F51" s="27">
        <f t="shared" si="42"/>
        <v>485</v>
      </c>
      <c r="G51" s="27" t="str">
        <f>INDEX('[1]Component wise inventories'!J$2:J$170,MATCH($A51,'[1]Component wise inventories'!$A$2:$A$170,0))</f>
        <v xml:space="preserve">kg </v>
      </c>
      <c r="H51" s="27">
        <f>INDEX('[1]Component wise inventories'!K$2:K$170,MATCH($A51,'[1]Component wise inventories'!$A$2:$A$170,0))</f>
        <v>0.125</v>
      </c>
      <c r="I51" s="27">
        <f>B51*F51*H51*B$1/C51/B$1</f>
        <v>3.0312499999999999E-2</v>
      </c>
      <c r="J51" s="27">
        <f t="shared" si="43"/>
        <v>25.971749999999997</v>
      </c>
    </row>
    <row r="52" spans="1:11" x14ac:dyDescent="0.25">
      <c r="A52" s="2" t="s">
        <v>138</v>
      </c>
      <c r="B52" s="2">
        <v>4.4999999999999998E-2</v>
      </c>
      <c r="C52" s="27">
        <f>INDEX('[1]Component wise inventories'!B$2:B$170,MATCH($A52,'[1]Component wise inventories'!$A$2:$A$170,0))</f>
        <v>30</v>
      </c>
      <c r="D52" s="27" t="str">
        <f>INDEX('[1]Component wise inventories'!H$2:H$170,MATCH($A52,'[1]Component wise inventories'!$A$2:$A$170,0))</f>
        <v>Glued laminated timber, UF bonded, dry area</v>
      </c>
      <c r="E52" s="27">
        <f>INDEX('[1]Component wise inventories'!I$2:I$170,MATCH($A52,'[1]Component wise inventories'!$A$2:$A$170,0))</f>
        <v>470</v>
      </c>
      <c r="F52" s="27">
        <f t="shared" ref="F52" si="44">E52</f>
        <v>470</v>
      </c>
      <c r="G52" s="27" t="str">
        <f>INDEX('[1]Component wise inventories'!J$2:J$170,MATCH($A52,'[1]Component wise inventories'!$A$2:$A$170,0))</f>
        <v xml:space="preserve">kg </v>
      </c>
      <c r="H52" s="27">
        <f>INDEX('[1]Component wise inventories'!K$2:K$170,MATCH($A52,'[1]Component wise inventories'!$A$2:$A$170,0))</f>
        <v>0.44600000000000001</v>
      </c>
      <c r="I52" s="27">
        <f>B52*F52*H52*B$1/C52/B$1*K52</f>
        <v>3.7731599999999997E-2</v>
      </c>
      <c r="J52" s="27">
        <f t="shared" ref="J52" si="45">F52*B52*B$5*B$1/C52/1000</f>
        <v>75.505499999999998</v>
      </c>
      <c r="K52" s="59">
        <v>0.12</v>
      </c>
    </row>
    <row r="53" spans="1:11" x14ac:dyDescent="0.25">
      <c r="A53" s="2" t="s">
        <v>140</v>
      </c>
      <c r="B53" s="2">
        <v>0.38</v>
      </c>
      <c r="C53" s="27">
        <f>INDEX('[1]Component wise inventories'!B$2:B$170,MATCH($A53,'[1]Component wise inventories'!$A$2:$A$170,0))</f>
        <v>30</v>
      </c>
      <c r="D53" s="27" t="str">
        <f>INDEX('[1]Component wise inventories'!H$2:H$170,MATCH($A53,'[1]Component wise inventories'!$A$2:$A$170,0))</f>
        <v>Glued laminated timber, UF bonded, dry area</v>
      </c>
      <c r="E53" s="27">
        <f>INDEX('[1]Component wise inventories'!I$2:I$170,MATCH($A53,'[1]Component wise inventories'!$A$2:$A$170,0))</f>
        <v>470</v>
      </c>
      <c r="F53" s="27">
        <f>E53</f>
        <v>470</v>
      </c>
      <c r="G53" s="27" t="str">
        <f>INDEX('[1]Component wise inventories'!J$2:J$170,MATCH($A53,'[1]Component wise inventories'!$A$2:$A$170,0))</f>
        <v xml:space="preserve">kg </v>
      </c>
      <c r="H53" s="27">
        <f>INDEX('[1]Component wise inventories'!K$2:K$170,MATCH($A53,'[1]Component wise inventories'!$A$2:$A$170,0))</f>
        <v>0.44600000000000001</v>
      </c>
      <c r="I53" s="27">
        <f>B53*F53*H53*B$1/C53/B$1*K53</f>
        <v>0.26551866666666663</v>
      </c>
      <c r="J53" s="27">
        <f>F53*B53*B$5*B$1/C53/1000</f>
        <v>637.60199999999998</v>
      </c>
      <c r="K53" s="59">
        <v>0.1</v>
      </c>
    </row>
    <row r="54" spans="1:11" x14ac:dyDescent="0.25">
      <c r="A54" s="60" t="s">
        <v>266</v>
      </c>
      <c r="B54" s="2">
        <v>0.38</v>
      </c>
      <c r="C54" s="27">
        <f>INDEX('[1]Component wise inventories'!B$2:B$170,MATCH($A54,'[1]Component wise inventories'!$A$2:$A$170,0))</f>
        <v>60</v>
      </c>
      <c r="D54" s="27" t="str">
        <f>INDEX('[1]Component wise inventories'!H$2:H$170,MATCH($A54,'[1]Component wise inventories'!$A$2:$A$170,0))</f>
        <v>cellulose fibers</v>
      </c>
      <c r="E54" s="27" t="str">
        <f>INDEX('[1]Component wise inventories'!I$2:I$170,MATCH($A54,'[1]Component wise inventories'!$A$2:$A$170,0))</f>
        <v xml:space="preserve">35-60 </v>
      </c>
      <c r="F54" s="27">
        <v>50</v>
      </c>
      <c r="G54" s="27" t="str">
        <f>INDEX('[1]Component wise inventories'!J$2:J$170,MATCH($A54,'[1]Component wise inventories'!$A$2:$A$170,0))</f>
        <v xml:space="preserve">kg </v>
      </c>
      <c r="H54" s="27">
        <f>INDEX('[1]Component wise inventories'!K$2:K$170,MATCH($A54,'[1]Component wise inventories'!$A$2:$A$170,0))</f>
        <v>0.25700000000000001</v>
      </c>
      <c r="I54" s="27">
        <f>B54*F54*H54*B$1/C54/B$1*K54</f>
        <v>7.3245000000000005E-2</v>
      </c>
      <c r="J54" s="27">
        <f>F54*B54*B$5*B$1/C54/1000</f>
        <v>33.914999999999999</v>
      </c>
      <c r="K54" s="59">
        <v>0.9</v>
      </c>
    </row>
    <row r="55" spans="1:11" x14ac:dyDescent="0.25">
      <c r="I55" s="58">
        <f>SUM(I48:I54)</f>
        <v>0.81064459999999994</v>
      </c>
    </row>
    <row r="56" spans="1:11" x14ac:dyDescent="0.25">
      <c r="A56" s="11" t="s">
        <v>171</v>
      </c>
      <c r="B56" s="11" t="s">
        <v>41</v>
      </c>
    </row>
    <row r="57" spans="1:11" x14ac:dyDescent="0.25">
      <c r="A57" s="2" t="s">
        <v>13</v>
      </c>
      <c r="B57" s="2">
        <v>1970.5</v>
      </c>
    </row>
    <row r="58" spans="1:11" x14ac:dyDescent="0.25">
      <c r="A58" s="2" t="s">
        <v>176</v>
      </c>
      <c r="B58" s="2">
        <v>0.12</v>
      </c>
      <c r="C58" s="27">
        <f>INDEX('[1]Component wise inventories'!B$2:B$170,MATCH($A58,'[1]Component wise inventories'!$A$2:$A$170,0))</f>
        <v>60</v>
      </c>
      <c r="D58" s="27" t="str">
        <f>INDEX('[1]Component wise inventories'!H$2:H$170,MATCH($A58,'[1]Component wise inventories'!$A$2:$A$170,0))</f>
        <v>brick</v>
      </c>
      <c r="E58" s="27">
        <f>INDEX('[1]Component wise inventories'!I$2:I$170,MATCH($A58,'[1]Component wise inventories'!$A$2:$A$170,0))</f>
        <v>900</v>
      </c>
      <c r="F58" s="27">
        <f t="shared" ref="F58" si="46">E58</f>
        <v>900</v>
      </c>
      <c r="G58" s="27" t="str">
        <f>INDEX('[1]Component wise inventories'!J$2:J$170,MATCH($A58,'[1]Component wise inventories'!$A$2:$A$170,0))</f>
        <v xml:space="preserve">kg </v>
      </c>
      <c r="H58" s="27">
        <f>INDEX('[1]Component wise inventories'!K$2:K$170,MATCH($A58,'[1]Component wise inventories'!$A$2:$A$170,0))</f>
        <v>0.25800000000000001</v>
      </c>
      <c r="I58" s="27">
        <f>B58*F58*H58*B$1/C58/B$1</f>
        <v>0.46440000000000003</v>
      </c>
      <c r="J58" s="27">
        <f t="shared" ref="J58" si="47">F58*B58*B$5*B$1/C58/1000</f>
        <v>192.78</v>
      </c>
    </row>
    <row r="59" spans="1:11" x14ac:dyDescent="0.25">
      <c r="A59" s="2" t="s">
        <v>130</v>
      </c>
      <c r="B59" s="2">
        <v>1.4999999999999999E-2</v>
      </c>
      <c r="C59" s="27">
        <f>INDEX('[1]Component wise inventories'!B$2:B$170,MATCH($A59,'[1]Component wise inventories'!$A$2:$A$170,0))</f>
        <v>60</v>
      </c>
      <c r="D59" s="27" t="str">
        <f>INDEX('[1]Component wise inventories'!H$2:H$170,MATCH($A59,'[1]Component wise inventories'!$A$2:$A$170,0))</f>
        <v>gypsum fiber board</v>
      </c>
      <c r="E59" s="27">
        <f>INDEX('[1]Component wise inventories'!I$2:I$170,MATCH($A59,'[1]Component wise inventories'!$A$2:$A$170,0))</f>
        <v>1200</v>
      </c>
      <c r="F59" s="27">
        <f>E59</f>
        <v>1200</v>
      </c>
      <c r="G59" s="27" t="str">
        <f>INDEX('[1]Component wise inventories'!J$2:J$170,MATCH($A59,'[1]Component wise inventories'!$A$2:$A$170,0))</f>
        <v xml:space="preserve">kg </v>
      </c>
      <c r="H59" s="27">
        <f>INDEX('[1]Component wise inventories'!K$2:K$170,MATCH($A59,'[1]Component wise inventories'!$A$2:$A$170,0))</f>
        <v>0.53700000000000003</v>
      </c>
      <c r="I59" s="27">
        <f t="shared" ref="I59" si="48">B59*F59*H59*B$1/C59/B$1</f>
        <v>0.16109999999999999</v>
      </c>
      <c r="J59" s="27">
        <f>F59*B59*B$5*B$1/C59/1000</f>
        <v>32.130000000000003</v>
      </c>
    </row>
    <row r="60" spans="1:11" x14ac:dyDescent="0.25">
      <c r="A60" s="2" t="s">
        <v>136</v>
      </c>
      <c r="B60" s="2">
        <v>5.0000000000000001E-3</v>
      </c>
      <c r="C60" s="27">
        <f>INDEX('[1]Component wise inventories'!B$2:B$170,MATCH($A60,'[1]Component wise inventories'!$A$2:$A$170,0))</f>
        <v>60</v>
      </c>
      <c r="D60" s="27" t="str">
        <f>INDEX('[1]Component wise inventories'!H$2:H$170,MATCH($A60,'[1]Component wise inventories'!$A$2:$A$170,0))</f>
        <v>Lime-cement/cement-lime plaster</v>
      </c>
      <c r="E60" s="27">
        <f>INDEX('[1]Component wise inventories'!I$2:I$170,MATCH($A60,'[1]Component wise inventories'!$A$2:$A$170,0))</f>
        <v>1550</v>
      </c>
      <c r="F60" s="27">
        <f t="shared" ref="F60:F61" si="49">E60</f>
        <v>1550</v>
      </c>
      <c r="G60" s="27" t="str">
        <f>INDEX('[1]Component wise inventories'!J$2:J$170,MATCH($A60,'[1]Component wise inventories'!$A$2:$A$170,0))</f>
        <v xml:space="preserve">kg </v>
      </c>
      <c r="H60" s="27">
        <f>INDEX('[1]Component wise inventories'!K$2:K$170,MATCH($A60,'[1]Component wise inventories'!$A$2:$A$170,0))</f>
        <v>0.247</v>
      </c>
      <c r="I60" s="27">
        <f>B60*F60*H60*B$1/C60/B$1</f>
        <v>3.1904166666666664E-2</v>
      </c>
      <c r="J60" s="27">
        <f t="shared" ref="J60:J61" si="50">F60*B60*B$5*B$1/C60/1000</f>
        <v>13.83375</v>
      </c>
    </row>
    <row r="61" spans="1:11" x14ac:dyDescent="0.25">
      <c r="A61" s="2" t="s">
        <v>175</v>
      </c>
      <c r="B61" s="2">
        <v>1.7999999999999999E-2</v>
      </c>
      <c r="C61" s="27">
        <f>INDEX('[1]Component wise inventories'!B$2:B$170,MATCH($A61,'[1]Component wise inventories'!$A$2:$A$170,0))</f>
        <v>60</v>
      </c>
      <c r="D61" s="27" t="str">
        <f>INDEX('[1]Component wise inventories'!H$2:H$170,MATCH($A61,'[1]Component wise inventories'!$A$2:$A$170,0))</f>
        <v>OSB panel, PF bonded, wet area</v>
      </c>
      <c r="E61" s="27">
        <f>INDEX('[1]Component wise inventories'!I$2:I$170,MATCH($A61,'[1]Component wise inventories'!$A$2:$A$170,0))</f>
        <v>605</v>
      </c>
      <c r="F61" s="27">
        <f t="shared" si="49"/>
        <v>605</v>
      </c>
      <c r="G61" s="27" t="str">
        <f>INDEX('[1]Component wise inventories'!J$2:J$170,MATCH($A61,'[1]Component wise inventories'!$A$2:$A$170,0))</f>
        <v xml:space="preserve">kg </v>
      </c>
      <c r="H61" s="27">
        <f>INDEX('[1]Component wise inventories'!K$2:K$170,MATCH($A61,'[1]Component wise inventories'!$A$2:$A$170,0))</f>
        <v>0.61399999999999999</v>
      </c>
      <c r="I61" s="27">
        <f>B61*F61*H61*B$1/C61/B$1</f>
        <v>0.11144099999999998</v>
      </c>
      <c r="J61" s="27">
        <f t="shared" si="50"/>
        <v>19.438649999999999</v>
      </c>
    </row>
    <row r="62" spans="1:11" x14ac:dyDescent="0.25">
      <c r="A62" s="2" t="s">
        <v>173</v>
      </c>
      <c r="B62" s="2">
        <v>0.06</v>
      </c>
      <c r="C62" s="27">
        <f>INDEX('[1]Component wise inventories'!B$2:B$170,MATCH($A62,'[1]Component wise inventories'!$A$2:$A$170,0))</f>
        <v>30</v>
      </c>
      <c r="D62" s="27" t="str">
        <f>INDEX('[1]Component wise inventories'!H$2:H$170,MATCH($A62,'[1]Component wise inventories'!$A$2:$A$170,0))</f>
        <v>rockwool</v>
      </c>
      <c r="E62" s="27">
        <f>INDEX('[1]Component wise inventories'!I$2:I$170,MATCH($A62,'[1]Component wise inventories'!$A$2:$A$170,0))</f>
        <v>60</v>
      </c>
      <c r="F62" s="27">
        <f>E62</f>
        <v>60</v>
      </c>
      <c r="G62" s="27" t="str">
        <f>INDEX('[1]Component wise inventories'!J$2:J$170,MATCH($A62,'[1]Component wise inventories'!$A$2:$A$170,0))</f>
        <v xml:space="preserve">kg </v>
      </c>
      <c r="H62" s="27">
        <f>INDEX('[1]Component wise inventories'!K$2:K$170,MATCH($A62,'[1]Component wise inventories'!$A$2:$A$170,0))</f>
        <v>1.1299999999999999</v>
      </c>
      <c r="I62" s="27">
        <f t="shared" ref="I62" si="51">B62*F62*H62*B$1/C62/B$1</f>
        <v>0.1356</v>
      </c>
      <c r="J62" s="27">
        <f>F62*B62*B$5*B$1/C62/1000</f>
        <v>12.851999999999999</v>
      </c>
    </row>
    <row r="63" spans="1:11" x14ac:dyDescent="0.25">
      <c r="A63" s="2" t="s">
        <v>98</v>
      </c>
      <c r="B63" s="2">
        <v>2.5000000000000001E-2</v>
      </c>
      <c r="C63" s="27">
        <f>INDEX('[1]Component wise inventories'!B$2:B$170,MATCH($A63,'[1]Component wise inventories'!$A$2:$A$170,0))</f>
        <v>30</v>
      </c>
      <c r="D63" s="27" t="str">
        <f>INDEX('[1]Component wise inventories'!H$2:H$170,MATCH($A63,'[1]Component wise inventories'!$A$2:$A$170,0))</f>
        <v>Solid wood spruce / fir / larch, air dried, planed</v>
      </c>
      <c r="E63" s="27">
        <f>INDEX('[1]Component wise inventories'!I$2:I$170,MATCH($A63,'[1]Component wise inventories'!$A$2:$A$170,0))</f>
        <v>485</v>
      </c>
      <c r="F63" s="27">
        <f t="shared" ref="F63" si="52">E63</f>
        <v>485</v>
      </c>
      <c r="G63" s="27" t="str">
        <f>INDEX('[1]Component wise inventories'!J$2:J$170,MATCH($A63,'[1]Component wise inventories'!$A$2:$A$170,0))</f>
        <v xml:space="preserve">kg </v>
      </c>
      <c r="H63" s="27">
        <f>INDEX('[1]Component wise inventories'!K$2:K$170,MATCH($A63,'[1]Component wise inventories'!$A$2:$A$170,0))</f>
        <v>0.125</v>
      </c>
      <c r="I63" s="27">
        <f>B63*F63*H63*B$1/C63/B$1</f>
        <v>5.0520833333333334E-2</v>
      </c>
      <c r="J63" s="27">
        <f t="shared" ref="J63" si="53">F63*B63*B$5*B$1/C63/1000</f>
        <v>43.286250000000003</v>
      </c>
    </row>
    <row r="64" spans="1:11" x14ac:dyDescent="0.25">
      <c r="A64" s="2" t="s">
        <v>138</v>
      </c>
      <c r="B64" s="2">
        <v>7.0000000000000007E-2</v>
      </c>
      <c r="C64" s="27">
        <f>INDEX('[1]Component wise inventories'!B$2:B$170,MATCH($A64,'[1]Component wise inventories'!$A$2:$A$170,0))</f>
        <v>30</v>
      </c>
      <c r="D64" s="27" t="str">
        <f>INDEX('[1]Component wise inventories'!H$2:H$170,MATCH($A64,'[1]Component wise inventories'!$A$2:$A$170,0))</f>
        <v>Glued laminated timber, UF bonded, dry area</v>
      </c>
      <c r="E64" s="27">
        <f>INDEX('[1]Component wise inventories'!I$2:I$170,MATCH($A64,'[1]Component wise inventories'!$A$2:$A$170,0))</f>
        <v>470</v>
      </c>
      <c r="F64" s="27">
        <f t="shared" ref="F64" si="54">E64</f>
        <v>470</v>
      </c>
      <c r="G64" s="27" t="str">
        <f>INDEX('[1]Component wise inventories'!J$2:J$170,MATCH($A64,'[1]Component wise inventories'!$A$2:$A$170,0))</f>
        <v xml:space="preserve">kg </v>
      </c>
      <c r="H64" s="27">
        <f>INDEX('[1]Component wise inventories'!K$2:K$170,MATCH($A64,'[1]Component wise inventories'!$A$2:$A$170,0))</f>
        <v>0.44600000000000001</v>
      </c>
      <c r="I64" s="27">
        <f>B64*F64*H64*B$1/C64/B$1*K64</f>
        <v>5.8693600000000005E-2</v>
      </c>
      <c r="J64" s="27">
        <f t="shared" ref="J64" si="55">F64*B64*B$5*B$1/C64/1000</f>
        <v>117.45300000000002</v>
      </c>
      <c r="K64" s="59">
        <v>0.12</v>
      </c>
    </row>
    <row r="65" spans="1:11" x14ac:dyDescent="0.25">
      <c r="A65" s="2" t="s">
        <v>140</v>
      </c>
      <c r="B65" s="2">
        <v>0.32</v>
      </c>
      <c r="C65" s="27">
        <f>INDEX('[1]Component wise inventories'!B$2:B$170,MATCH($A65,'[1]Component wise inventories'!$A$2:$A$170,0))</f>
        <v>30</v>
      </c>
      <c r="D65" s="27" t="str">
        <f>INDEX('[1]Component wise inventories'!H$2:H$170,MATCH($A65,'[1]Component wise inventories'!$A$2:$A$170,0))</f>
        <v>Glued laminated timber, UF bonded, dry area</v>
      </c>
      <c r="E65" s="27">
        <f>INDEX('[1]Component wise inventories'!I$2:I$170,MATCH($A65,'[1]Component wise inventories'!$A$2:$A$170,0))</f>
        <v>470</v>
      </c>
      <c r="F65" s="27">
        <f>E65</f>
        <v>470</v>
      </c>
      <c r="G65" s="27" t="str">
        <f>INDEX('[1]Component wise inventories'!J$2:J$170,MATCH($A65,'[1]Component wise inventories'!$A$2:$A$170,0))</f>
        <v xml:space="preserve">kg </v>
      </c>
      <c r="H65" s="27">
        <f>INDEX('[1]Component wise inventories'!K$2:K$170,MATCH($A65,'[1]Component wise inventories'!$A$2:$A$170,0))</f>
        <v>0.44600000000000001</v>
      </c>
      <c r="I65" s="27">
        <f>B65*F65*H65*B$1/C65/B$1*K65</f>
        <v>0.22359466666666666</v>
      </c>
      <c r="J65" s="27">
        <f>F65*B65*B$5*B$1/C65/1000</f>
        <v>536.928</v>
      </c>
      <c r="K65" s="59">
        <v>0.1</v>
      </c>
    </row>
    <row r="66" spans="1:11" x14ac:dyDescent="0.25">
      <c r="A66" s="60" t="s">
        <v>266</v>
      </c>
      <c r="B66" s="2">
        <v>0.32</v>
      </c>
      <c r="C66" s="27">
        <f>INDEX('[1]Component wise inventories'!B$2:B$170,MATCH($A66,'[1]Component wise inventories'!$A$2:$A$170,0))</f>
        <v>60</v>
      </c>
      <c r="D66" s="27" t="str">
        <f>INDEX('[1]Component wise inventories'!H$2:H$170,MATCH($A66,'[1]Component wise inventories'!$A$2:$A$170,0))</f>
        <v>cellulose fibers</v>
      </c>
      <c r="E66" s="27" t="str">
        <f>INDEX('[1]Component wise inventories'!I$2:I$170,MATCH($A66,'[1]Component wise inventories'!$A$2:$A$170,0))</f>
        <v xml:space="preserve">35-60 </v>
      </c>
      <c r="F66" s="27">
        <v>50</v>
      </c>
      <c r="G66" s="27" t="str">
        <f>INDEX('[1]Component wise inventories'!J$2:J$170,MATCH($A66,'[1]Component wise inventories'!$A$2:$A$170,0))</f>
        <v xml:space="preserve">kg </v>
      </c>
      <c r="H66" s="27">
        <f>INDEX('[1]Component wise inventories'!K$2:K$170,MATCH($A66,'[1]Component wise inventories'!$A$2:$A$170,0))</f>
        <v>0.25700000000000001</v>
      </c>
      <c r="I66" s="27">
        <f>B66*F66*H66*B$1/C66/B$1*K66</f>
        <v>6.1680000000000006E-2</v>
      </c>
      <c r="J66" s="27">
        <f>F66*B66*B$5*B$1/C66/1000</f>
        <v>28.56</v>
      </c>
      <c r="K66" s="59">
        <v>0.9</v>
      </c>
    </row>
    <row r="67" spans="1:11" x14ac:dyDescent="0.25">
      <c r="C67" s="27"/>
      <c r="D67" s="27"/>
      <c r="E67" s="27"/>
      <c r="F67" s="27"/>
      <c r="G67" s="27"/>
      <c r="H67" s="27"/>
      <c r="I67" s="58">
        <f>SUM(I58:I63)</f>
        <v>0.95496599999999998</v>
      </c>
      <c r="J67" s="27"/>
    </row>
    <row r="68" spans="1:11" x14ac:dyDescent="0.25">
      <c r="A68" s="11" t="s">
        <v>171</v>
      </c>
      <c r="B68" s="11" t="s">
        <v>48</v>
      </c>
    </row>
    <row r="69" spans="1:11" x14ac:dyDescent="0.25">
      <c r="A69" s="2" t="s">
        <v>13</v>
      </c>
      <c r="B69" s="2">
        <v>2105</v>
      </c>
    </row>
    <row r="70" spans="1:11" x14ac:dyDescent="0.25">
      <c r="A70" s="2" t="s">
        <v>40</v>
      </c>
      <c r="B70" s="2">
        <v>0.2</v>
      </c>
      <c r="C70" s="27">
        <f>INDEX('[1]Component wise inventories'!B$2:B$170,MATCH($A70,'[1]Component wise inventories'!$A$2:$A$170,0))</f>
        <v>60</v>
      </c>
      <c r="D70" s="27" t="str">
        <f>INDEX('[1]Component wise inventories'!H$2:H$170,MATCH($A70,'[1]Component wise inventories'!$A$2:$A$170,0))</f>
        <v>civil engineering concrete (without reinforcement)</v>
      </c>
      <c r="E70" s="27">
        <f>INDEX('[1]Component wise inventories'!I$2:I$170,MATCH($A70,'[1]Component wise inventories'!$A$2:$A$170,0))</f>
        <v>2350</v>
      </c>
      <c r="F70" s="27">
        <f t="shared" ref="F70" si="56">E70</f>
        <v>2350</v>
      </c>
      <c r="G70" s="27" t="str">
        <f>INDEX('[1]Component wise inventories'!J$2:J$170,MATCH($A70,'[1]Component wise inventories'!$A$2:$A$170,0))</f>
        <v xml:space="preserve">kg </v>
      </c>
      <c r="H70" s="27">
        <f>INDEX('[1]Component wise inventories'!K$2:K$170,MATCH($A70,'[1]Component wise inventories'!$A$2:$A$170,0))</f>
        <v>1.4E-2</v>
      </c>
      <c r="I70" s="27">
        <f>B70*F70*H70*B$1/C70/B$1</f>
        <v>0.10966666666666666</v>
      </c>
      <c r="J70" s="27">
        <f t="shared" ref="J70" si="57">F70*B70*B$5*B$1/C70/1000</f>
        <v>838.95</v>
      </c>
    </row>
    <row r="71" spans="1:11" x14ac:dyDescent="0.25">
      <c r="A71" s="2" t="s">
        <v>44</v>
      </c>
      <c r="B71" s="13">
        <v>0.02</v>
      </c>
      <c r="C71" s="27">
        <f>INDEX('[1]Component wise inventories'!B$2:B$170,MATCH($A71,'[1]Component wise inventories'!$A$2:$A$170,0))</f>
        <v>30</v>
      </c>
      <c r="D71" s="27" t="str">
        <f>INDEX('[1]Component wise inventories'!H$2:H$170,MATCH($A71,'[1]Component wise inventories'!$A$2:$A$170,0))</f>
        <v>gypsum-lime plaster</v>
      </c>
      <c r="E71" s="27">
        <f>INDEX('[1]Component wise inventories'!I$2:I$170,MATCH($A71,'[1]Component wise inventories'!$A$2:$A$170,0))</f>
        <v>925</v>
      </c>
      <c r="F71" s="27">
        <f>E71</f>
        <v>925</v>
      </c>
      <c r="G71" s="27" t="str">
        <f>INDEX('[1]Component wise inventories'!J$2:J$170,MATCH($A71,'[1]Component wise inventories'!$A$2:$A$170,0))</f>
        <v xml:space="preserve">kg </v>
      </c>
      <c r="H71" s="27">
        <f>INDEX('[1]Component wise inventories'!K$2:K$170,MATCH($A71,'[1]Component wise inventories'!$A$2:$A$170,0))</f>
        <v>0.155</v>
      </c>
      <c r="I71" s="27">
        <f t="shared" ref="I71" si="58">B71*F71*H71*B$1/C71/B$1</f>
        <v>9.558333333333334E-2</v>
      </c>
      <c r="J71" s="27">
        <f>F71*B71*B$5*B$1/C71/1000</f>
        <v>66.045000000000002</v>
      </c>
    </row>
    <row r="72" spans="1:11" x14ac:dyDescent="0.25">
      <c r="I72" s="58">
        <f>SUM(I70:I71)</f>
        <v>0.20524999999999999</v>
      </c>
    </row>
    <row r="73" spans="1:11" x14ac:dyDescent="0.25">
      <c r="A73" s="11" t="s">
        <v>171</v>
      </c>
      <c r="B73" s="11" t="s">
        <v>49</v>
      </c>
    </row>
    <row r="74" spans="1:11" x14ac:dyDescent="0.25">
      <c r="A74" s="2" t="s">
        <v>13</v>
      </c>
      <c r="B74" s="2">
        <v>500</v>
      </c>
    </row>
    <row r="75" spans="1:11" x14ac:dyDescent="0.25">
      <c r="A75" s="2" t="s">
        <v>40</v>
      </c>
      <c r="B75" s="2">
        <v>0.25</v>
      </c>
      <c r="C75" s="27">
        <f>INDEX('[1]Component wise inventories'!B$2:B$170,MATCH($A75,'[1]Component wise inventories'!$A$2:$A$170,0))</f>
        <v>60</v>
      </c>
      <c r="D75" s="27" t="str">
        <f>INDEX('[1]Component wise inventories'!H$2:H$170,MATCH($A75,'[1]Component wise inventories'!$A$2:$A$170,0))</f>
        <v>civil engineering concrete (without reinforcement)</v>
      </c>
      <c r="E75" s="27">
        <f>INDEX('[1]Component wise inventories'!I$2:I$170,MATCH($A75,'[1]Component wise inventories'!$A$2:$A$170,0))</f>
        <v>2350</v>
      </c>
      <c r="F75" s="27">
        <f t="shared" ref="F75" si="59">E75</f>
        <v>2350</v>
      </c>
      <c r="G75" s="27" t="str">
        <f>INDEX('[1]Component wise inventories'!J$2:J$170,MATCH($A75,'[1]Component wise inventories'!$A$2:$A$170,0))</f>
        <v xml:space="preserve">kg </v>
      </c>
      <c r="H75" s="27">
        <f>INDEX('[1]Component wise inventories'!K$2:K$170,MATCH($A75,'[1]Component wise inventories'!$A$2:$A$170,0))</f>
        <v>1.4E-2</v>
      </c>
      <c r="I75" s="27">
        <f>B75*F75*H75*B$1/C75/B$1</f>
        <v>0.13708333333333333</v>
      </c>
      <c r="J75" s="27">
        <f t="shared" ref="J75" si="60">F75*B75*B$5*B$1/C75/1000</f>
        <v>1048.6875</v>
      </c>
    </row>
    <row r="76" spans="1:11" x14ac:dyDescent="0.25">
      <c r="A76" s="12" t="s">
        <v>44</v>
      </c>
      <c r="B76" s="13">
        <v>0.02</v>
      </c>
      <c r="C76" s="27">
        <f>INDEX('[1]Component wise inventories'!B$2:B$170,MATCH($A76,'[1]Component wise inventories'!$A$2:$A$170,0))</f>
        <v>30</v>
      </c>
      <c r="D76" s="27" t="str">
        <f>INDEX('[1]Component wise inventories'!H$2:H$170,MATCH($A76,'[1]Component wise inventories'!$A$2:$A$170,0))</f>
        <v>gypsum-lime plaster</v>
      </c>
      <c r="E76" s="27">
        <f>INDEX('[1]Component wise inventories'!I$2:I$170,MATCH($A76,'[1]Component wise inventories'!$A$2:$A$170,0))</f>
        <v>925</v>
      </c>
      <c r="F76" s="27">
        <f>E76</f>
        <v>925</v>
      </c>
      <c r="G76" s="27" t="str">
        <f>INDEX('[1]Component wise inventories'!J$2:J$170,MATCH($A76,'[1]Component wise inventories'!$A$2:$A$170,0))</f>
        <v xml:space="preserve">kg </v>
      </c>
      <c r="H76" s="27">
        <f>INDEX('[1]Component wise inventories'!K$2:K$170,MATCH($A76,'[1]Component wise inventories'!$A$2:$A$170,0))</f>
        <v>0.155</v>
      </c>
      <c r="I76" s="27">
        <f t="shared" ref="I76" si="61">B76*F76*H76*B$1/C76/B$1</f>
        <v>9.558333333333334E-2</v>
      </c>
      <c r="J76" s="27">
        <f>F76*B76*B$5*B$1/C76/1000</f>
        <v>66.045000000000002</v>
      </c>
    </row>
    <row r="77" spans="1:11" x14ac:dyDescent="0.25">
      <c r="I77" s="58">
        <f>SUM(I75:I76)</f>
        <v>0.23266666666666669</v>
      </c>
    </row>
    <row r="78" spans="1:11" x14ac:dyDescent="0.25">
      <c r="A78" s="11" t="s">
        <v>171</v>
      </c>
      <c r="B78" s="11" t="s">
        <v>50</v>
      </c>
    </row>
    <row r="79" spans="1:11" x14ac:dyDescent="0.25">
      <c r="A79" s="2" t="s">
        <v>13</v>
      </c>
      <c r="B79" s="2">
        <v>500</v>
      </c>
    </row>
    <row r="80" spans="1:11" x14ac:dyDescent="0.25">
      <c r="A80" s="2" t="s">
        <v>40</v>
      </c>
      <c r="B80" s="2">
        <v>0.3</v>
      </c>
      <c r="C80" s="27">
        <f>INDEX('[1]Component wise inventories'!B$2:B$170,MATCH($A80,'[1]Component wise inventories'!$A$2:$A$170,0))</f>
        <v>60</v>
      </c>
      <c r="D80" s="27" t="str">
        <f>INDEX('[1]Component wise inventories'!H$2:H$170,MATCH($A80,'[1]Component wise inventories'!$A$2:$A$170,0))</f>
        <v>civil engineering concrete (without reinforcement)</v>
      </c>
      <c r="E80" s="27">
        <f>INDEX('[1]Component wise inventories'!I$2:I$170,MATCH($A80,'[1]Component wise inventories'!$A$2:$A$170,0))</f>
        <v>2350</v>
      </c>
      <c r="F80" s="27">
        <f t="shared" ref="F80" si="62">E80</f>
        <v>2350</v>
      </c>
      <c r="G80" s="27" t="str">
        <f>INDEX('[1]Component wise inventories'!J$2:J$170,MATCH($A80,'[1]Component wise inventories'!$A$2:$A$170,0))</f>
        <v xml:space="preserve">kg </v>
      </c>
      <c r="H80" s="27">
        <f>INDEX('[1]Component wise inventories'!K$2:K$170,MATCH($A80,'[1]Component wise inventories'!$A$2:$A$170,0))</f>
        <v>1.4E-2</v>
      </c>
      <c r="I80" s="27">
        <f>B80*F80*H80*B$1/C80/B$1</f>
        <v>0.16450000000000001</v>
      </c>
      <c r="J80" s="27">
        <f t="shared" ref="J80" si="63">F80*B80*B$5*B$1/C80/1000</f>
        <v>1258.425</v>
      </c>
    </row>
    <row r="81" spans="1:11" x14ac:dyDescent="0.25">
      <c r="A81" s="12" t="s">
        <v>44</v>
      </c>
      <c r="B81" s="13">
        <v>0.02</v>
      </c>
      <c r="C81" s="27">
        <f>INDEX('[1]Component wise inventories'!B$2:B$170,MATCH($A81,'[1]Component wise inventories'!$A$2:$A$170,0))</f>
        <v>30</v>
      </c>
      <c r="D81" s="27" t="str">
        <f>INDEX('[1]Component wise inventories'!H$2:H$170,MATCH($A81,'[1]Component wise inventories'!$A$2:$A$170,0))</f>
        <v>gypsum-lime plaster</v>
      </c>
      <c r="E81" s="27">
        <f>INDEX('[1]Component wise inventories'!I$2:I$170,MATCH($A81,'[1]Component wise inventories'!$A$2:$A$170,0))</f>
        <v>925</v>
      </c>
      <c r="F81" s="27">
        <f>E81</f>
        <v>925</v>
      </c>
      <c r="G81" s="27" t="str">
        <f>INDEX('[1]Component wise inventories'!J$2:J$170,MATCH($A81,'[1]Component wise inventories'!$A$2:$A$170,0))</f>
        <v xml:space="preserve">kg </v>
      </c>
      <c r="H81" s="27">
        <f>INDEX('[1]Component wise inventories'!K$2:K$170,MATCH($A81,'[1]Component wise inventories'!$A$2:$A$170,0))</f>
        <v>0.155</v>
      </c>
      <c r="I81" s="27">
        <f t="shared" ref="I81" si="64">B81*F81*H81*B$1/C81/B$1</f>
        <v>9.558333333333334E-2</v>
      </c>
      <c r="J81" s="27">
        <f>F81*B81*B$5*B$1/C81/1000</f>
        <v>66.045000000000002</v>
      </c>
    </row>
    <row r="82" spans="1:11" x14ac:dyDescent="0.25">
      <c r="I82" s="58">
        <f>SUM(I80:I81)</f>
        <v>0.26008333333333333</v>
      </c>
    </row>
    <row r="83" spans="1:11" x14ac:dyDescent="0.25">
      <c r="A83" s="11" t="s">
        <v>171</v>
      </c>
      <c r="B83" s="11" t="s">
        <v>51</v>
      </c>
    </row>
    <row r="84" spans="1:11" x14ac:dyDescent="0.25">
      <c r="A84" s="2" t="s">
        <v>13</v>
      </c>
      <c r="B84" s="2">
        <v>3566</v>
      </c>
    </row>
    <row r="85" spans="1:11" x14ac:dyDescent="0.25">
      <c r="A85" s="2" t="s">
        <v>176</v>
      </c>
      <c r="B85" s="2">
        <v>0.15</v>
      </c>
      <c r="C85" s="27">
        <f>INDEX('[1]Component wise inventories'!B$2:B$170,MATCH($A85,'[1]Component wise inventories'!$A$2:$A$170,0))</f>
        <v>60</v>
      </c>
      <c r="D85" s="27" t="str">
        <f>INDEX('[1]Component wise inventories'!H$2:H$170,MATCH($A85,'[1]Component wise inventories'!$A$2:$A$170,0))</f>
        <v>brick</v>
      </c>
      <c r="E85" s="27">
        <f>INDEX('[1]Component wise inventories'!I$2:I$170,MATCH($A85,'[1]Component wise inventories'!$A$2:$A$170,0))</f>
        <v>900</v>
      </c>
      <c r="F85" s="27">
        <f t="shared" ref="F85" si="65">E85</f>
        <v>900</v>
      </c>
      <c r="G85" s="27" t="str">
        <f>INDEX('[1]Component wise inventories'!J$2:J$170,MATCH($A85,'[1]Component wise inventories'!$A$2:$A$170,0))</f>
        <v xml:space="preserve">kg </v>
      </c>
      <c r="H85" s="27">
        <f>INDEX('[1]Component wise inventories'!K$2:K$170,MATCH($A85,'[1]Component wise inventories'!$A$2:$A$170,0))</f>
        <v>0.25800000000000001</v>
      </c>
      <c r="I85" s="27">
        <f>B85*F85*H85*B$1/C85/B$1</f>
        <v>0.58050000000000002</v>
      </c>
      <c r="J85" s="27">
        <f t="shared" ref="J85" si="66">F85*B85*B$5*B$1/C85/1000</f>
        <v>240.97499999999999</v>
      </c>
    </row>
    <row r="86" spans="1:11" x14ac:dyDescent="0.25">
      <c r="A86" s="12" t="s">
        <v>44</v>
      </c>
      <c r="B86" s="13">
        <v>0.02</v>
      </c>
      <c r="C86" s="27">
        <f>INDEX('[1]Component wise inventories'!B$2:B$170,MATCH($A86,'[1]Component wise inventories'!$A$2:$A$170,0))</f>
        <v>30</v>
      </c>
      <c r="D86" s="27" t="str">
        <f>INDEX('[1]Component wise inventories'!H$2:H$170,MATCH($A86,'[1]Component wise inventories'!$A$2:$A$170,0))</f>
        <v>gypsum-lime plaster</v>
      </c>
      <c r="E86" s="27">
        <f>INDEX('[1]Component wise inventories'!I$2:I$170,MATCH($A86,'[1]Component wise inventories'!$A$2:$A$170,0))</f>
        <v>925</v>
      </c>
      <c r="F86" s="27">
        <f>E86</f>
        <v>925</v>
      </c>
      <c r="G86" s="27" t="str">
        <f>INDEX('[1]Component wise inventories'!J$2:J$170,MATCH($A86,'[1]Component wise inventories'!$A$2:$A$170,0))</f>
        <v xml:space="preserve">kg </v>
      </c>
      <c r="H86" s="27">
        <f>INDEX('[1]Component wise inventories'!K$2:K$170,MATCH($A86,'[1]Component wise inventories'!$A$2:$A$170,0))</f>
        <v>0.155</v>
      </c>
      <c r="I86" s="27">
        <f t="shared" ref="I86" si="67">B86*F86*H86*B$1/C86/B$1</f>
        <v>9.558333333333334E-2</v>
      </c>
      <c r="J86" s="27">
        <f>F86*B86*B$5*B$1/C86/1000</f>
        <v>66.045000000000002</v>
      </c>
    </row>
    <row r="87" spans="1:11" x14ac:dyDescent="0.25">
      <c r="I87" s="58">
        <f>SUM(I85:I86)</f>
        <v>0.67608333333333337</v>
      </c>
    </row>
    <row r="88" spans="1:11" x14ac:dyDescent="0.25">
      <c r="A88" s="11" t="s">
        <v>171</v>
      </c>
      <c r="B88" s="11" t="s">
        <v>177</v>
      </c>
    </row>
    <row r="89" spans="1:11" x14ac:dyDescent="0.25">
      <c r="A89" s="2" t="s">
        <v>13</v>
      </c>
      <c r="B89" s="2">
        <v>343</v>
      </c>
    </row>
    <row r="90" spans="1:11" x14ac:dyDescent="0.25">
      <c r="A90" s="12" t="s">
        <v>44</v>
      </c>
      <c r="B90" s="13">
        <v>0.02</v>
      </c>
      <c r="C90" s="27">
        <f>INDEX('[1]Component wise inventories'!B$2:B$170,MATCH($A90,'[1]Component wise inventories'!$A$2:$A$170,0))</f>
        <v>30</v>
      </c>
      <c r="D90" s="27" t="str">
        <f>INDEX('[1]Component wise inventories'!H$2:H$170,MATCH($A90,'[1]Component wise inventories'!$A$2:$A$170,0))</f>
        <v>gypsum-lime plaster</v>
      </c>
      <c r="E90" s="27">
        <f>INDEX('[1]Component wise inventories'!I$2:I$170,MATCH($A90,'[1]Component wise inventories'!$A$2:$A$170,0))</f>
        <v>925</v>
      </c>
      <c r="F90" s="27">
        <f t="shared" ref="F90" si="68">E90</f>
        <v>925</v>
      </c>
      <c r="G90" s="27" t="str">
        <f>INDEX('[1]Component wise inventories'!J$2:J$170,MATCH($A90,'[1]Component wise inventories'!$A$2:$A$170,0))</f>
        <v xml:space="preserve">kg </v>
      </c>
      <c r="H90" s="27">
        <f>INDEX('[1]Component wise inventories'!K$2:K$170,MATCH($A90,'[1]Component wise inventories'!$A$2:$A$170,0))</f>
        <v>0.155</v>
      </c>
      <c r="I90" s="27">
        <f>B90*F90*H90*B$1/C90/B$1</f>
        <v>9.558333333333334E-2</v>
      </c>
      <c r="J90" s="27">
        <f t="shared" ref="J90" si="69">F90*B90*B$5*B$1/C90/1000</f>
        <v>66.045000000000002</v>
      </c>
    </row>
    <row r="91" spans="1:11" x14ac:dyDescent="0.25">
      <c r="A91" s="2" t="s">
        <v>178</v>
      </c>
      <c r="B91" s="2">
        <v>0.15</v>
      </c>
      <c r="C91" s="27">
        <f>INDEX('[1]Component wise inventories'!B$2:B$170,MATCH($A91,'[1]Component wise inventories'!$A$2:$A$170,0))</f>
        <v>60</v>
      </c>
      <c r="D91" s="27" t="str">
        <f>INDEX('[1]Component wise inventories'!H$2:H$170,MATCH($A91,'[1]Component wise inventories'!$A$2:$A$170,0))</f>
        <v>sand-lime brick</v>
      </c>
      <c r="E91" s="27">
        <f>INDEX('[1]Component wise inventories'!I$2:I$170,MATCH($A91,'[1]Component wise inventories'!$A$2:$A$170,0))</f>
        <v>1400</v>
      </c>
      <c r="F91" s="27">
        <f>E91</f>
        <v>1400</v>
      </c>
      <c r="G91" s="27" t="str">
        <f>INDEX('[1]Component wise inventories'!J$2:J$170,MATCH($A91,'[1]Component wise inventories'!$A$2:$A$170,0))</f>
        <v xml:space="preserve">kg </v>
      </c>
      <c r="H91" s="27">
        <f>INDEX('[1]Component wise inventories'!K$2:K$170,MATCH($A91,'[1]Component wise inventories'!$A$2:$A$170,0))</f>
        <v>0.13800000000000001</v>
      </c>
      <c r="I91" s="27">
        <f t="shared" ref="I91" si="70">B91*F91*H91*B$1/C91/B$1</f>
        <v>0.48300000000000004</v>
      </c>
      <c r="J91" s="27">
        <f>F91*B91*B$5*B$1/C91/1000</f>
        <v>374.85</v>
      </c>
    </row>
    <row r="92" spans="1:11" x14ac:dyDescent="0.25">
      <c r="I92" s="58">
        <f>SUM(I90:I91)</f>
        <v>0.57858333333333334</v>
      </c>
    </row>
    <row r="93" spans="1:11" x14ac:dyDescent="0.25">
      <c r="A93" s="11" t="s">
        <v>171</v>
      </c>
      <c r="B93" s="11" t="s">
        <v>179</v>
      </c>
    </row>
    <row r="94" spans="1:11" x14ac:dyDescent="0.25">
      <c r="A94" s="2" t="s">
        <v>13</v>
      </c>
      <c r="B94" s="2">
        <v>18007</v>
      </c>
    </row>
    <row r="95" spans="1:11" x14ac:dyDescent="0.25">
      <c r="A95" s="12" t="s">
        <v>44</v>
      </c>
      <c r="B95" s="13">
        <v>0.02</v>
      </c>
      <c r="C95" s="27">
        <f>INDEX('[1]Component wise inventories'!B$2:B$170,MATCH($A95,'[1]Component wise inventories'!$A$2:$A$170,0))</f>
        <v>30</v>
      </c>
      <c r="D95" s="27" t="str">
        <f>INDEX('[1]Component wise inventories'!H$2:H$170,MATCH($A95,'[1]Component wise inventories'!$A$2:$A$170,0))</f>
        <v>gypsum-lime plaster</v>
      </c>
      <c r="E95" s="27">
        <f>INDEX('[1]Component wise inventories'!I$2:I$170,MATCH($A95,'[1]Component wise inventories'!$A$2:$A$170,0))</f>
        <v>925</v>
      </c>
      <c r="F95" s="27">
        <f t="shared" ref="F95" si="71">E95</f>
        <v>925</v>
      </c>
      <c r="G95" s="27" t="str">
        <f>INDEX('[1]Component wise inventories'!J$2:J$170,MATCH($A95,'[1]Component wise inventories'!$A$2:$A$170,0))</f>
        <v xml:space="preserve">kg </v>
      </c>
      <c r="H95" s="27">
        <f>INDEX('[1]Component wise inventories'!K$2:K$170,MATCH($A95,'[1]Component wise inventories'!$A$2:$A$170,0))</f>
        <v>0.155</v>
      </c>
      <c r="I95" s="27">
        <f>B95*F95*H95*B$1/C95/B$1</f>
        <v>9.558333333333334E-2</v>
      </c>
      <c r="J95" s="27">
        <f t="shared" ref="J95" si="72">F95*B95*B$5*B$1/C95/1000</f>
        <v>66.045000000000002</v>
      </c>
    </row>
    <row r="96" spans="1:11" x14ac:dyDescent="0.25">
      <c r="A96" s="2" t="s">
        <v>140</v>
      </c>
      <c r="B96" s="2">
        <v>0.15</v>
      </c>
      <c r="C96" s="27">
        <f>INDEX('[1]Component wise inventories'!B$2:B$170,MATCH($A96,'[1]Component wise inventories'!$A$2:$A$170,0))</f>
        <v>30</v>
      </c>
      <c r="D96" s="27" t="str">
        <f>INDEX('[1]Component wise inventories'!H$2:H$170,MATCH($A96,'[1]Component wise inventories'!$A$2:$A$170,0))</f>
        <v>Glued laminated timber, UF bonded, dry area</v>
      </c>
      <c r="E96" s="27">
        <f>INDEX('[1]Component wise inventories'!I$2:I$170,MATCH($A96,'[1]Component wise inventories'!$A$2:$A$170,0))</f>
        <v>470</v>
      </c>
      <c r="F96" s="27">
        <f>E96</f>
        <v>470</v>
      </c>
      <c r="G96" s="27" t="str">
        <f>INDEX('[1]Component wise inventories'!J$2:J$170,MATCH($A96,'[1]Component wise inventories'!$A$2:$A$170,0))</f>
        <v xml:space="preserve">kg </v>
      </c>
      <c r="H96" s="27">
        <f>INDEX('[1]Component wise inventories'!K$2:K$170,MATCH($A96,'[1]Component wise inventories'!$A$2:$A$170,0))</f>
        <v>0.44600000000000001</v>
      </c>
      <c r="I96" s="27">
        <f>B96*F96*H96*B$1/C96/B$1*K96</f>
        <v>0.10481000000000001</v>
      </c>
      <c r="J96" s="27">
        <f>F96*B96*B$5*B$1/C96/1000</f>
        <v>251.685</v>
      </c>
      <c r="K96" s="59">
        <v>0.1</v>
      </c>
    </row>
    <row r="97" spans="1:11" x14ac:dyDescent="0.25">
      <c r="A97" s="60" t="s">
        <v>266</v>
      </c>
      <c r="B97" s="2">
        <v>0.15</v>
      </c>
      <c r="C97" s="27">
        <f>INDEX('[1]Component wise inventories'!B$2:B$170,MATCH($A97,'[1]Component wise inventories'!$A$2:$A$170,0))</f>
        <v>60</v>
      </c>
      <c r="D97" s="27" t="str">
        <f>INDEX('[1]Component wise inventories'!H$2:H$170,MATCH($A97,'[1]Component wise inventories'!$A$2:$A$170,0))</f>
        <v>cellulose fibers</v>
      </c>
      <c r="E97" s="27" t="str">
        <f>INDEX('[1]Component wise inventories'!I$2:I$170,MATCH($A97,'[1]Component wise inventories'!$A$2:$A$170,0))</f>
        <v xml:space="preserve">35-60 </v>
      </c>
      <c r="F97" s="27">
        <v>50</v>
      </c>
      <c r="G97" s="27" t="str">
        <f>INDEX('[1]Component wise inventories'!J$2:J$170,MATCH($A97,'[1]Component wise inventories'!$A$2:$A$170,0))</f>
        <v xml:space="preserve">kg </v>
      </c>
      <c r="H97" s="27">
        <f>INDEX('[1]Component wise inventories'!K$2:K$170,MATCH($A97,'[1]Component wise inventories'!$A$2:$A$170,0))</f>
        <v>0.25700000000000001</v>
      </c>
      <c r="I97" s="27">
        <f>B97*F97*H97*B$1/C97/B$1*K97</f>
        <v>2.8912500000000001E-2</v>
      </c>
      <c r="J97" s="27">
        <f>F97*B97*B$5*B$1/C97/1000</f>
        <v>13.387499999999999</v>
      </c>
      <c r="K97" s="59">
        <v>0.9</v>
      </c>
    </row>
    <row r="98" spans="1:11" x14ac:dyDescent="0.25">
      <c r="I98" s="58">
        <f>SUM(I95:I95)</f>
        <v>9.558333333333334E-2</v>
      </c>
    </row>
    <row r="99" spans="1:11" x14ac:dyDescent="0.25">
      <c r="A99" s="11" t="s">
        <v>171</v>
      </c>
      <c r="B99" s="11" t="s">
        <v>52</v>
      </c>
    </row>
    <row r="100" spans="1:11" x14ac:dyDescent="0.25">
      <c r="A100" s="2" t="s">
        <v>13</v>
      </c>
      <c r="B100" s="2">
        <v>1410</v>
      </c>
    </row>
    <row r="101" spans="1:11" x14ac:dyDescent="0.25">
      <c r="A101" s="2" t="s">
        <v>24</v>
      </c>
      <c r="B101" s="2">
        <v>0.24</v>
      </c>
      <c r="C101" s="27">
        <f>INDEX('[1]Component wise inventories'!B$2:B$170,MATCH($A101,'[1]Component wise inventories'!$A$2:$A$170,0))</f>
        <v>60</v>
      </c>
      <c r="D101" s="27" t="str">
        <f>INDEX('[1]Component wise inventories'!H$2:H$170,MATCH($A101,'[1]Component wise inventories'!$A$2:$A$170,0))</f>
        <v>civil engineering concrete (without reinforcement)</v>
      </c>
      <c r="E101" s="27">
        <f>INDEX('[1]Component wise inventories'!I$2:I$170,MATCH($A101,'[1]Component wise inventories'!$A$2:$A$170,0))</f>
        <v>2350</v>
      </c>
      <c r="F101" s="27">
        <f t="shared" ref="F101:F102" si="73">E101</f>
        <v>2350</v>
      </c>
      <c r="G101" s="27" t="str">
        <f>INDEX('[1]Component wise inventories'!J$2:J$170,MATCH($A101,'[1]Component wise inventories'!$A$2:$A$170,0))</f>
        <v xml:space="preserve">kg </v>
      </c>
      <c r="H101" s="27">
        <f>INDEX('[1]Component wise inventories'!K$2:K$170,MATCH($A101,'[1]Component wise inventories'!$A$2:$A$170,0))</f>
        <v>1.4E-2</v>
      </c>
      <c r="I101" s="27">
        <f>B101*F101*H101*B$1/C101/B$1</f>
        <v>0.13159999999999999</v>
      </c>
      <c r="J101" s="27">
        <f t="shared" ref="J101:J102" si="74">F101*B101*B$5*B$1/C101/1000</f>
        <v>1006.74</v>
      </c>
    </row>
    <row r="102" spans="1:11" x14ac:dyDescent="0.25">
      <c r="A102" s="2" t="s">
        <v>146</v>
      </c>
      <c r="B102" s="2">
        <v>0.03</v>
      </c>
      <c r="C102" s="27">
        <f>INDEX('[1]Component wise inventories'!B$2:B$170,MATCH($A102,'[1]Component wise inventories'!$A$2:$A$170,0))</f>
        <v>60</v>
      </c>
      <c r="D102" s="27" t="str">
        <f>INDEX('[1]Component wise inventories'!H$2:H$170,MATCH($A102,'[1]Component wise inventories'!$A$2:$A$170,0))</f>
        <v>broken gravel</v>
      </c>
      <c r="E102" s="27">
        <f>INDEX('[1]Component wise inventories'!I$2:I$170,MATCH($A102,'[1]Component wise inventories'!$A$2:$A$170,0))</f>
        <v>2000</v>
      </c>
      <c r="F102" s="27">
        <f t="shared" si="73"/>
        <v>2000</v>
      </c>
      <c r="G102" s="27" t="str">
        <f>INDEX('[1]Component wise inventories'!J$2:J$170,MATCH($A102,'[1]Component wise inventories'!$A$2:$A$170,0))</f>
        <v xml:space="preserve">kg </v>
      </c>
      <c r="H102" s="27">
        <f>INDEX('[1]Component wise inventories'!K$2:K$170,MATCH($A102,'[1]Component wise inventories'!$A$2:$A$170,0))</f>
        <v>1.2999999999999999E-2</v>
      </c>
      <c r="I102" s="27">
        <f>B102*F102*H102*B$1/C102/B$1</f>
        <v>1.2999999999999999E-2</v>
      </c>
      <c r="J102" s="27">
        <f t="shared" si="74"/>
        <v>107.1</v>
      </c>
    </row>
    <row r="103" spans="1:11" x14ac:dyDescent="0.25">
      <c r="A103" s="2" t="s">
        <v>173</v>
      </c>
      <c r="B103" s="2">
        <v>0.36</v>
      </c>
      <c r="C103" s="27">
        <f>INDEX('[1]Component wise inventories'!B$2:B$170,MATCH($A103,'[1]Component wise inventories'!$A$2:$A$170,0))</f>
        <v>30</v>
      </c>
      <c r="D103" s="27" t="str">
        <f>INDEX('[1]Component wise inventories'!H$2:H$170,MATCH($A103,'[1]Component wise inventories'!$A$2:$A$170,0))</f>
        <v>rockwool</v>
      </c>
      <c r="E103" s="27">
        <f>INDEX('[1]Component wise inventories'!I$2:I$170,MATCH($A103,'[1]Component wise inventories'!$A$2:$A$170,0))</f>
        <v>60</v>
      </c>
      <c r="F103" s="27">
        <f>E103</f>
        <v>60</v>
      </c>
      <c r="G103" s="27" t="str">
        <f>INDEX('[1]Component wise inventories'!J$2:J$170,MATCH($A103,'[1]Component wise inventories'!$A$2:$A$170,0))</f>
        <v xml:space="preserve">kg </v>
      </c>
      <c r="H103" s="27">
        <f>INDEX('[1]Component wise inventories'!K$2:K$170,MATCH($A103,'[1]Component wise inventories'!$A$2:$A$170,0))</f>
        <v>1.1299999999999999</v>
      </c>
      <c r="I103" s="27">
        <f t="shared" ref="I103" si="75">B103*F103*H103*B$1/C103/B$1</f>
        <v>0.81359999999999977</v>
      </c>
      <c r="J103" s="27">
        <f>F103*B103*B$5*B$1/C103/1000</f>
        <v>77.111999999999981</v>
      </c>
    </row>
    <row r="104" spans="1:11" x14ac:dyDescent="0.25">
      <c r="I104" s="58">
        <f>SUM(I101:I103)</f>
        <v>0.95819999999999972</v>
      </c>
    </row>
    <row r="105" spans="1:11" x14ac:dyDescent="0.25">
      <c r="A105" s="11" t="s">
        <v>171</v>
      </c>
      <c r="B105" s="11" t="s">
        <v>54</v>
      </c>
    </row>
    <row r="106" spans="1:11" x14ac:dyDescent="0.25">
      <c r="A106" s="2" t="s">
        <v>13</v>
      </c>
      <c r="B106" s="2">
        <v>375</v>
      </c>
    </row>
    <row r="107" spans="1:11" x14ac:dyDescent="0.25">
      <c r="A107" s="2" t="s">
        <v>180</v>
      </c>
      <c r="B107" s="2">
        <v>0.05</v>
      </c>
      <c r="C107" s="27">
        <f>INDEX('[1]Component wise inventories'!B$2:B$170,MATCH($A107,'[1]Component wise inventories'!$A$2:$A$170,0))</f>
        <v>30</v>
      </c>
      <c r="D107" s="27" t="str">
        <f>INDEX('[1]Component wise inventories'!H$2:H$170,MATCH($A107,'[1]Component wise inventories'!$A$2:$A$170,0))</f>
        <v>cement plaster</v>
      </c>
      <c r="E107" s="27">
        <f>INDEX('[1]Component wise inventories'!I$2:I$170,MATCH($A107,'[1]Component wise inventories'!$A$2:$A$170,0))</f>
        <v>1550</v>
      </c>
      <c r="F107" s="27">
        <f t="shared" ref="F107" si="76">E107</f>
        <v>1550</v>
      </c>
      <c r="G107" s="27" t="str">
        <f>INDEX('[1]Component wise inventories'!J$2:J$170,MATCH($A107,'[1]Component wise inventories'!$A$2:$A$170,0))</f>
        <v xml:space="preserve">kg </v>
      </c>
      <c r="H107" s="27">
        <f>INDEX('[1]Component wise inventories'!K$2:K$170,MATCH($A107,'[1]Component wise inventories'!$A$2:$A$170,0))</f>
        <v>0.26900000000000002</v>
      </c>
      <c r="I107" s="27">
        <f>B107*F107*H107*B$1/C107/B$1</f>
        <v>0.69491666666666663</v>
      </c>
      <c r="J107" s="27">
        <f t="shared" ref="J107" si="77">F107*B107*B$5*B$1/C107/1000</f>
        <v>276.67500000000001</v>
      </c>
    </row>
    <row r="108" spans="1:11" x14ac:dyDescent="0.25">
      <c r="A108" s="2" t="s">
        <v>24</v>
      </c>
      <c r="B108" s="2">
        <v>0.24</v>
      </c>
      <c r="C108" s="27">
        <f>INDEX('[1]Component wise inventories'!B$2:B$170,MATCH($A108,'[1]Component wise inventories'!$A$2:$A$170,0))</f>
        <v>60</v>
      </c>
      <c r="D108" s="27" t="str">
        <f>INDEX('[1]Component wise inventories'!H$2:H$170,MATCH($A108,'[1]Component wise inventories'!$A$2:$A$170,0))</f>
        <v>civil engineering concrete (without reinforcement)</v>
      </c>
      <c r="E108" s="27">
        <f>INDEX('[1]Component wise inventories'!I$2:I$170,MATCH($A108,'[1]Component wise inventories'!$A$2:$A$170,0))</f>
        <v>2350</v>
      </c>
      <c r="F108" s="27">
        <f>E108</f>
        <v>2350</v>
      </c>
      <c r="G108" s="27" t="str">
        <f>INDEX('[1]Component wise inventories'!J$2:J$170,MATCH($A108,'[1]Component wise inventories'!$A$2:$A$170,0))</f>
        <v xml:space="preserve">kg </v>
      </c>
      <c r="H108" s="27">
        <f>INDEX('[1]Component wise inventories'!K$2:K$170,MATCH($A108,'[1]Component wise inventories'!$A$2:$A$170,0))</f>
        <v>1.4E-2</v>
      </c>
      <c r="I108" s="27">
        <f t="shared" ref="I108" si="78">B108*F108*H108*B$1/C108/B$1</f>
        <v>0.13159999999999999</v>
      </c>
      <c r="J108" s="27">
        <f>F108*B108*B$5*B$1/C108/1000</f>
        <v>1006.74</v>
      </c>
    </row>
    <row r="109" spans="1:11" x14ac:dyDescent="0.25">
      <c r="A109" s="2" t="s">
        <v>146</v>
      </c>
      <c r="B109" s="2">
        <v>0.03</v>
      </c>
      <c r="C109" s="27">
        <f>INDEX('[1]Component wise inventories'!B$2:B$170,MATCH($A109,'[1]Component wise inventories'!$A$2:$A$170,0))</f>
        <v>60</v>
      </c>
      <c r="D109" s="27" t="str">
        <f>INDEX('[1]Component wise inventories'!H$2:H$170,MATCH($A109,'[1]Component wise inventories'!$A$2:$A$170,0))</f>
        <v>broken gravel</v>
      </c>
      <c r="E109" s="27">
        <f>INDEX('[1]Component wise inventories'!I$2:I$170,MATCH($A109,'[1]Component wise inventories'!$A$2:$A$170,0))</f>
        <v>2000</v>
      </c>
      <c r="F109" s="27">
        <f t="shared" ref="F109" si="79">E109</f>
        <v>2000</v>
      </c>
      <c r="G109" s="27" t="str">
        <f>INDEX('[1]Component wise inventories'!J$2:J$170,MATCH($A109,'[1]Component wise inventories'!$A$2:$A$170,0))</f>
        <v xml:space="preserve">kg </v>
      </c>
      <c r="H109" s="27">
        <f>INDEX('[1]Component wise inventories'!K$2:K$170,MATCH($A109,'[1]Component wise inventories'!$A$2:$A$170,0))</f>
        <v>1.2999999999999999E-2</v>
      </c>
      <c r="I109" s="27">
        <f>B109*F109*H109*B$1/C109/B$1</f>
        <v>1.2999999999999999E-2</v>
      </c>
      <c r="J109" s="27">
        <f t="shared" ref="J109" si="80">F109*B109*B$5*B$1/C109/1000</f>
        <v>107.1</v>
      </c>
    </row>
    <row r="110" spans="1:11" x14ac:dyDescent="0.25">
      <c r="A110" s="2" t="s">
        <v>173</v>
      </c>
      <c r="B110" s="2">
        <v>0.36</v>
      </c>
      <c r="C110" s="27">
        <f>INDEX('[1]Component wise inventories'!B$2:B$170,MATCH($A110,'[1]Component wise inventories'!$A$2:$A$170,0))</f>
        <v>30</v>
      </c>
      <c r="D110" s="27" t="str">
        <f>INDEX('[1]Component wise inventories'!H$2:H$170,MATCH($A110,'[1]Component wise inventories'!$A$2:$A$170,0))</f>
        <v>rockwool</v>
      </c>
      <c r="E110" s="27">
        <f>INDEX('[1]Component wise inventories'!I$2:I$170,MATCH($A110,'[1]Component wise inventories'!$A$2:$A$170,0))</f>
        <v>60</v>
      </c>
      <c r="F110" s="27">
        <f>E110</f>
        <v>60</v>
      </c>
      <c r="G110" s="27" t="str">
        <f>INDEX('[1]Component wise inventories'!J$2:J$170,MATCH($A110,'[1]Component wise inventories'!$A$2:$A$170,0))</f>
        <v xml:space="preserve">kg </v>
      </c>
      <c r="H110" s="27">
        <f>INDEX('[1]Component wise inventories'!K$2:K$170,MATCH($A110,'[1]Component wise inventories'!$A$2:$A$170,0))</f>
        <v>1.1299999999999999</v>
      </c>
      <c r="I110" s="27">
        <f t="shared" ref="I110" si="81">B110*F110*H110*B$1/C110/B$1</f>
        <v>0.81359999999999977</v>
      </c>
      <c r="J110" s="27">
        <f>F110*B110*B$5*B$1/C110/1000</f>
        <v>77.111999999999981</v>
      </c>
    </row>
    <row r="111" spans="1:11" x14ac:dyDescent="0.25">
      <c r="I111" s="58">
        <f>SUM(I107:I110)</f>
        <v>1.6531166666666663</v>
      </c>
    </row>
    <row r="112" spans="1:11" x14ac:dyDescent="0.25">
      <c r="A112" s="11" t="s">
        <v>171</v>
      </c>
      <c r="B112" s="11" t="s">
        <v>61</v>
      </c>
    </row>
    <row r="113" spans="1:11" x14ac:dyDescent="0.25">
      <c r="A113" s="11" t="s">
        <v>13</v>
      </c>
      <c r="B113" s="11">
        <v>105</v>
      </c>
    </row>
    <row r="114" spans="1:11" x14ac:dyDescent="0.25">
      <c r="A114" s="11" t="s">
        <v>62</v>
      </c>
      <c r="B114" s="11"/>
      <c r="C114" s="27">
        <f>INDEX('[1]Component wise inventories'!B$2:B$205,MATCH($A114,'[1]Component wise inventories'!$A$2:$A$205,0))</f>
        <v>30</v>
      </c>
      <c r="D114" s="27" t="str">
        <f>INDEX('[1]Component wise inventories'!H$2:H$205,MATCH($A114,'[1]Component wise inventories'!$A$2:$A$205,0))</f>
        <v>Exterior door, wood, aluminium-clad</v>
      </c>
      <c r="E114" s="27" t="str">
        <f>INDEX('[1]Component wise inventories'!I$2:I$205,MATCH($A114,'[1]Component wise inventories'!$A$2:$A$205,0))</f>
        <v xml:space="preserve">- </v>
      </c>
      <c r="F114" s="27" t="str">
        <f>E114</f>
        <v xml:space="preserve">- </v>
      </c>
      <c r="G114" s="27" t="str">
        <f>INDEX('[1]Component wise inventories'!J$2:J$205,MATCH($A114,'[1]Component wise inventories'!$A$2:$A$205,0))</f>
        <v xml:space="preserve">m2 </v>
      </c>
      <c r="H114" s="27">
        <f>INDEX('[1]Component wise inventories'!K$2:K$205,MATCH($A114,'[1]Component wise inventories'!$A$2:$A$205,0))</f>
        <v>77.599999999999994</v>
      </c>
      <c r="I114" s="58">
        <f>H114*B$1/C114/B$1*B113/B126</f>
        <v>1.3313725490196077E-2</v>
      </c>
    </row>
    <row r="115" spans="1:11" x14ac:dyDescent="0.25">
      <c r="A115" s="11"/>
      <c r="B115" s="11"/>
    </row>
    <row r="116" spans="1:11" x14ac:dyDescent="0.25">
      <c r="A116" s="11" t="s">
        <v>171</v>
      </c>
      <c r="B116" s="11" t="s">
        <v>181</v>
      </c>
    </row>
    <row r="117" spans="1:11" x14ac:dyDescent="0.25">
      <c r="A117" s="11" t="s">
        <v>64</v>
      </c>
      <c r="B117" s="11">
        <v>1892</v>
      </c>
    </row>
    <row r="118" spans="1:11" x14ac:dyDescent="0.25">
      <c r="A118" s="11" t="s">
        <v>65</v>
      </c>
      <c r="B118" s="11"/>
      <c r="C118" s="27">
        <f>INDEX('[1]Component wise inventories'!B$2:B$194,MATCH($A118,'[1]Component wise inventories'!$A$2:$A$189,0))</f>
        <v>30</v>
      </c>
      <c r="D118" s="27" t="str">
        <f>INDEX('[1]Component wise inventories'!H$2:H$194,MATCH($A118,'[1]Component wise inventories'!$A$2:$A$189,0))</f>
        <v>'window frame production, wood-metal, U=1.6 W/m2K' (kilogram, RoW, None)</v>
      </c>
      <c r="E118" s="27">
        <f>INDEX('[1]Component wise inventories'!I$2:I$194,MATCH($A118,'[1]Component wise inventories'!$A$2:$A$189,0))</f>
        <v>83.4</v>
      </c>
      <c r="F118" s="27">
        <f>E118</f>
        <v>83.4</v>
      </c>
      <c r="G118" s="27" t="str">
        <f>INDEX('[1]Component wise inventories'!J$2:J$194,MATCH($A118,'[1]Component wise inventories'!$A$2:$A$189,0))</f>
        <v>kg</v>
      </c>
      <c r="H118" s="27">
        <f>INDEX('[1]Component wise inventories'!K$2:K$194,MATCH($A118,'[1]Component wise inventories'!$A$2:$A$189,0))</f>
        <v>0.13719999999999999</v>
      </c>
      <c r="I118" s="27">
        <f>F118*H118*B$1/C118/B$1*K118</f>
        <v>7.6283199999999995E-2</v>
      </c>
      <c r="J118" s="27"/>
      <c r="K118" s="65">
        <v>0.2</v>
      </c>
    </row>
    <row r="119" spans="1:11" x14ac:dyDescent="0.25">
      <c r="A119" s="11"/>
      <c r="B119" s="11"/>
      <c r="C119" s="27">
        <v>30</v>
      </c>
      <c r="D119" s="27" t="s">
        <v>113</v>
      </c>
      <c r="E119" s="27" t="s">
        <v>110</v>
      </c>
      <c r="F119" s="27" t="s">
        <v>110</v>
      </c>
      <c r="G119" s="27" t="s">
        <v>111</v>
      </c>
      <c r="H119" s="66">
        <v>58</v>
      </c>
      <c r="I119" s="27">
        <f>H119*B$1/C119/B$1*K119</f>
        <v>1.5466666666666669</v>
      </c>
      <c r="J119" s="27"/>
      <c r="K119" s="65">
        <v>0.8</v>
      </c>
    </row>
    <row r="120" spans="1:11" x14ac:dyDescent="0.25">
      <c r="A120" s="11" t="s">
        <v>171</v>
      </c>
      <c r="B120" s="11" t="s">
        <v>182</v>
      </c>
      <c r="C120" s="11"/>
      <c r="D120" s="11"/>
      <c r="E120" s="11"/>
      <c r="F120" s="11"/>
      <c r="G120" s="11"/>
      <c r="H120" s="11"/>
      <c r="I120" s="58">
        <f>SUM(I118:I119)</f>
        <v>1.6229498666666669</v>
      </c>
      <c r="J120" s="11"/>
      <c r="K120" s="11"/>
    </row>
    <row r="121" spans="1:11" x14ac:dyDescent="0.25">
      <c r="A121" s="11" t="s">
        <v>64</v>
      </c>
      <c r="B121" s="11">
        <v>1230</v>
      </c>
    </row>
    <row r="122" spans="1:11" x14ac:dyDescent="0.25">
      <c r="A122" s="11" t="s">
        <v>183</v>
      </c>
      <c r="B122" s="11"/>
      <c r="C122" s="27">
        <f>INDEX('[1]Component wise inventories'!B$2:B$194,MATCH($A122,'[1]Component wise inventories'!$A$2:$A$189,0))</f>
        <v>30</v>
      </c>
      <c r="D122" s="27" t="str">
        <f>INDEX('[1]Component wise inventories'!H$2:H$194,MATCH($A122,'[1]Component wise inventories'!$A$2:$A$189,0))</f>
        <v>'window frame production, wood-metal, U=1.6 W/m2K' (kilogram, RoW, None)</v>
      </c>
      <c r="E122" s="27">
        <f>INDEX('[1]Component wise inventories'!I$2:I$194,MATCH($A122,'[1]Component wise inventories'!$A$2:$A$189,0))</f>
        <v>83.4</v>
      </c>
      <c r="F122" s="27">
        <f>E122</f>
        <v>83.4</v>
      </c>
      <c r="G122" s="27" t="str">
        <f>INDEX('[1]Component wise inventories'!J$2:J$194,MATCH($A122,'[1]Component wise inventories'!$A$2:$A$189,0))</f>
        <v>kg</v>
      </c>
      <c r="H122" s="27">
        <f>INDEX('[1]Component wise inventories'!K$2:K$194,MATCH($A122,'[1]Component wise inventories'!$A$2:$A$189,0))</f>
        <v>0.13719999999999999</v>
      </c>
      <c r="I122" s="27">
        <f>F122*H122*B$1/C122/B$1*K122</f>
        <v>7.6283199999999995E-2</v>
      </c>
      <c r="J122" s="27"/>
      <c r="K122" s="65">
        <v>0.2</v>
      </c>
    </row>
    <row r="123" spans="1:11" x14ac:dyDescent="0.25">
      <c r="C123" s="27">
        <v>30</v>
      </c>
      <c r="D123" s="27" t="s">
        <v>113</v>
      </c>
      <c r="E123" s="27" t="s">
        <v>110</v>
      </c>
      <c r="F123" s="27" t="s">
        <v>110</v>
      </c>
      <c r="G123" s="27" t="s">
        <v>111</v>
      </c>
      <c r="H123" s="66">
        <v>58</v>
      </c>
      <c r="I123" s="27">
        <f>H123*B$1/C123/B$1*K123</f>
        <v>1.5466666666666669</v>
      </c>
      <c r="J123" s="27"/>
      <c r="K123" s="65">
        <v>0.8</v>
      </c>
    </row>
    <row r="124" spans="1:11" x14ac:dyDescent="0.25">
      <c r="A124" s="11" t="s">
        <v>171</v>
      </c>
      <c r="B124" s="11" t="s">
        <v>66</v>
      </c>
      <c r="C124" s="11"/>
      <c r="D124" s="11"/>
      <c r="E124" s="11"/>
      <c r="F124" s="11"/>
      <c r="G124" s="11"/>
      <c r="H124" s="11"/>
      <c r="I124" s="58">
        <f>SUM(I122:I123)</f>
        <v>1.6229498666666669</v>
      </c>
      <c r="J124" s="11"/>
      <c r="K124" s="11"/>
    </row>
    <row r="125" spans="1:11" x14ac:dyDescent="0.25">
      <c r="A125" s="11" t="s">
        <v>67</v>
      </c>
      <c r="B125" s="11">
        <v>132</v>
      </c>
    </row>
    <row r="126" spans="1:11" x14ac:dyDescent="0.25">
      <c r="A126" s="11" t="s">
        <v>68</v>
      </c>
      <c r="B126" s="11">
        <v>20400</v>
      </c>
    </row>
    <row r="127" spans="1:11" x14ac:dyDescent="0.25">
      <c r="A127" s="11" t="s">
        <v>69</v>
      </c>
      <c r="B127" s="27"/>
      <c r="C127" s="27"/>
      <c r="D127" s="27" t="str">
        <f>INDEX('[1]Component wise inventories'!H$2:H$194,MATCH($A127,'[1]Component wise inventories'!$A$2:$A$189,0))</f>
        <v>'market for electricity, low voltage'</v>
      </c>
      <c r="E127" s="27">
        <f>INDEX('[1]Component wise inventories'!I$2:I$194,MATCH($A127,'[1]Component wise inventories'!$A$2:$A$189,0))</f>
        <v>0</v>
      </c>
      <c r="F127" s="27">
        <f>E127</f>
        <v>0</v>
      </c>
      <c r="G127" s="27" t="str">
        <f>INDEX('[1]Component wise inventories'!J$2:J$194,MATCH($A127,'[1]Component wise inventories'!$A$2:$A$189,0))</f>
        <v>kWh</v>
      </c>
      <c r="H127" s="27">
        <f>INDEX('[1]Component wise inventories'!K$2:K$194,MATCH($A127,'[1]Component wise inventories'!$A$2:$A$189,0))</f>
        <v>4.4990000000000002E-2</v>
      </c>
      <c r="I127" s="58">
        <f>H127*B125*3500/B126</f>
        <v>1.0188911764705884</v>
      </c>
    </row>
    <row r="128" spans="1:11" x14ac:dyDescent="0.25">
      <c r="A128" s="11"/>
      <c r="B128" s="11"/>
    </row>
    <row r="129" spans="1:10" x14ac:dyDescent="0.25">
      <c r="A129" s="11"/>
      <c r="B129" s="11"/>
    </row>
    <row r="130" spans="1:10" x14ac:dyDescent="0.25">
      <c r="A130" s="11" t="s">
        <v>171</v>
      </c>
      <c r="B130" s="56" t="s">
        <v>70</v>
      </c>
    </row>
    <row r="131" spans="1:10" x14ac:dyDescent="0.25">
      <c r="A131" s="11" t="s">
        <v>71</v>
      </c>
      <c r="B131" s="11">
        <v>74</v>
      </c>
    </row>
    <row r="132" spans="1:10" x14ac:dyDescent="0.25">
      <c r="A132" s="11" t="s">
        <v>72</v>
      </c>
      <c r="B132" s="11" t="s">
        <v>184</v>
      </c>
    </row>
    <row r="133" spans="1:10" x14ac:dyDescent="0.25">
      <c r="A133" s="11" t="s">
        <v>74</v>
      </c>
      <c r="B133" s="11" t="s">
        <v>184</v>
      </c>
      <c r="C133" s="27"/>
      <c r="D133" s="27" t="str">
        <f>INDEX('[1]Component wise inventories'!H$2:H$205,MATCH($B133,'[1]Component wise inventories'!$A$2:$A$205,0))</f>
        <v>'heat production, air-water heat pump 10kW' (megajoule, CH, None)</v>
      </c>
      <c r="E133" s="27">
        <f>INDEX('[1]Component wise inventories'!I$2:I$205,MATCH($B133,'[1]Component wise inventories'!$A$2:$A$205,0))</f>
        <v>0</v>
      </c>
      <c r="F133" s="27">
        <f>E133</f>
        <v>0</v>
      </c>
      <c r="G133" s="27" t="str">
        <f>INDEX('[1]Component wise inventories'!J$2:J$205,MATCH($B133,'[1]Component wise inventories'!$A$2:$A$205,0))</f>
        <v>megajoule</v>
      </c>
      <c r="H133" s="27">
        <f>INDEX('[1]Component wise inventories'!K$2:K$205,MATCH($B133,'[1]Component wise inventories'!$A$2:$A$205,0))</f>
        <v>1.14E-2</v>
      </c>
      <c r="I133" s="58">
        <f>H133*B131</f>
        <v>0.84360000000000002</v>
      </c>
    </row>
    <row r="134" spans="1:10" x14ac:dyDescent="0.25">
      <c r="A134" s="11"/>
      <c r="B134" s="25" t="s">
        <v>185</v>
      </c>
    </row>
    <row r="135" spans="1:10" x14ac:dyDescent="0.25">
      <c r="A135" s="11"/>
      <c r="B135" s="11"/>
    </row>
    <row r="136" spans="1:10" x14ac:dyDescent="0.25">
      <c r="A136" s="11" t="s">
        <v>171</v>
      </c>
      <c r="B136" s="56" t="s">
        <v>76</v>
      </c>
      <c r="C136" s="27"/>
      <c r="D136" s="27"/>
      <c r="E136" s="27"/>
      <c r="F136" s="27"/>
      <c r="G136" s="27"/>
      <c r="H136" s="27"/>
      <c r="J136" s="27">
        <f>SUM(J39:J135)*50*2</f>
        <v>1071514.0799999998</v>
      </c>
    </row>
    <row r="137" spans="1:10" x14ac:dyDescent="0.25">
      <c r="A137" s="11"/>
      <c r="B137" s="11" t="s">
        <v>77</v>
      </c>
      <c r="C137" s="27"/>
      <c r="D137" s="27" t="str">
        <f>INDEX('[1]Component wise inventories'!H$2:H$205,MATCH($B137,'[1]Component wise inventories'!$A$2:$A$205,0))</f>
        <v>'market for transport, freight, lorry 28 metric ton, fatty acid methyl ester 100%' (ton kilometer, CH, None)</v>
      </c>
      <c r="E137" s="27">
        <f>INDEX('[1]Component wise inventories'!I$2:I$205,MATCH($B137,'[1]Component wise inventories'!$A$2:$A$205,0))</f>
        <v>0</v>
      </c>
      <c r="F137" s="27">
        <f>E137</f>
        <v>0</v>
      </c>
      <c r="G137" s="27">
        <f>INDEX('[1]Component wise inventories'!J$2:J$205,MATCH($B137,'[1]Component wise inventories'!$A$2:$A$205,0))</f>
        <v>0</v>
      </c>
      <c r="H137" s="27">
        <f>INDEX('[1]Component wise inventories'!K$2:K$205,MATCH($B137,'[1]Component wise inventories'!$A$2:$A$205,0))</f>
        <v>0.11509999999999999</v>
      </c>
      <c r="I137" s="67">
        <f>J136*H137/B$1/B126</f>
        <v>0.10076084199999998</v>
      </c>
    </row>
    <row r="139" spans="1:10" s="11" customFormat="1" x14ac:dyDescent="0.25">
      <c r="A139" s="11" t="s">
        <v>11</v>
      </c>
      <c r="B139" s="56" t="s">
        <v>265</v>
      </c>
    </row>
    <row r="140" spans="1:10" s="11" customFormat="1" x14ac:dyDescent="0.25">
      <c r="A140" s="11" t="s">
        <v>290</v>
      </c>
      <c r="B140" s="11">
        <v>71.22</v>
      </c>
    </row>
    <row r="141" spans="1:10" s="11" customFormat="1" x14ac:dyDescent="0.25">
      <c r="A141" s="11" t="s">
        <v>270</v>
      </c>
      <c r="B141" s="5" t="s">
        <v>289</v>
      </c>
      <c r="D141" s="27" t="str">
        <f>INDEX('[1]Component wise inventories'!H$2:H$221,MATCH($B141,'[1]Component wise inventories'!$A$2:$A$221,0))</f>
        <v>'heat production, air-water heat pump 10kW' (megajoule, CH, None)</v>
      </c>
      <c r="E141" s="27">
        <f>INDEX('[1]Component wise inventories'!I$2:I$221,MATCH($B141,'[1]Component wise inventories'!$A$2:$A$221,0))</f>
        <v>0</v>
      </c>
      <c r="F141" s="27">
        <f>E141</f>
        <v>0</v>
      </c>
      <c r="G141" s="27" t="str">
        <f>INDEX('[1]Component wise inventories'!J$2:J$221,MATCH($B141,'[1]Component wise inventories'!$A$2:$A$221,0))</f>
        <v>megajoule</v>
      </c>
      <c r="H141" s="27">
        <f>INDEX('[1]Component wise inventories'!K$2:K$221,MATCH($B141,'[1]Component wise inventories'!$A$2:$A$221,0))</f>
        <v>1.14E-2</v>
      </c>
      <c r="I141" s="58">
        <f>H141*B140</f>
        <v>0.81190799999999996</v>
      </c>
    </row>
    <row r="142" spans="1:10" s="27" customFormat="1" x14ac:dyDescent="0.25">
      <c r="A142" s="5" t="s">
        <v>271</v>
      </c>
      <c r="B142" s="5" t="s">
        <v>185</v>
      </c>
      <c r="C142" s="5"/>
      <c r="D142" s="5"/>
      <c r="E142" s="5"/>
      <c r="F142" s="5"/>
      <c r="G142" s="5"/>
      <c r="H142" s="5"/>
      <c r="I142" s="5"/>
      <c r="J142" s="5"/>
    </row>
    <row r="143" spans="1:10" s="27" customFormat="1" x14ac:dyDescent="0.25">
      <c r="A143" s="5" t="s">
        <v>274</v>
      </c>
      <c r="B143" s="25" t="s">
        <v>280</v>
      </c>
      <c r="C143" s="5"/>
      <c r="D143" s="5"/>
      <c r="E143" s="5"/>
      <c r="F143" s="5"/>
      <c r="G143" s="5"/>
      <c r="H143" s="5"/>
      <c r="I143" s="5"/>
      <c r="J143" s="5"/>
    </row>
    <row r="145" spans="1:10" customFormat="1" x14ac:dyDescent="0.25">
      <c r="A145" s="11" t="s">
        <v>11</v>
      </c>
      <c r="B145" s="56" t="s">
        <v>293</v>
      </c>
      <c r="C145" s="5"/>
      <c r="D145" s="5"/>
      <c r="E145" s="5"/>
      <c r="F145" s="5"/>
      <c r="G145" s="5"/>
      <c r="H145" s="5"/>
      <c r="I145" s="5"/>
      <c r="J145" s="5"/>
    </row>
    <row r="146" spans="1:10" customFormat="1" x14ac:dyDescent="0.25">
      <c r="A146" s="11" t="s">
        <v>290</v>
      </c>
      <c r="B146" s="5">
        <v>18.36</v>
      </c>
      <c r="C146" s="5"/>
      <c r="D146" s="5"/>
      <c r="E146" s="5"/>
      <c r="F146" s="5"/>
      <c r="G146" s="5"/>
      <c r="H146" s="5"/>
      <c r="I146" s="5"/>
      <c r="J146" s="5"/>
    </row>
    <row r="147" spans="1:10" customFormat="1" x14ac:dyDescent="0.25">
      <c r="A147" s="11" t="s">
        <v>69</v>
      </c>
      <c r="B147" s="5"/>
      <c r="C147" s="5"/>
      <c r="D147" t="str">
        <f>INDEX('[1]Component wise inventories'!H$2:H$194,MATCH($A147,'[1]Component wise inventories'!$A$2:$A$189,0))</f>
        <v>'market for electricity, low voltage'</v>
      </c>
      <c r="E147">
        <f>INDEX('[1]Component wise inventories'!I$2:I$194,MATCH($A147,'[1]Component wise inventories'!$A$2:$A$189,0))</f>
        <v>0</v>
      </c>
      <c r="F147">
        <f>E147</f>
        <v>0</v>
      </c>
      <c r="G147" t="str">
        <f>INDEX('[1]Component wise inventories'!J$2:J$194,MATCH($A147,'[1]Component wise inventories'!$A$2:$A$189,0))</f>
        <v>kWh</v>
      </c>
      <c r="H147">
        <f>INDEX('[1]Component wise inventories'!K$2:K$194,MATCH($A147,'[1]Component wise inventories'!$A$2:$A$189,0))</f>
        <v>4.4990000000000002E-2</v>
      </c>
      <c r="I147" s="19">
        <f>H147*B146</f>
        <v>0.82601639999999998</v>
      </c>
      <c r="J147" s="5"/>
    </row>
    <row r="149" spans="1:10" s="27" customForma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s="27" customForma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s="27" customFormat="1" x14ac:dyDescent="0.25">
      <c r="A151" s="5"/>
      <c r="B151" s="6" t="s">
        <v>118</v>
      </c>
      <c r="C151" s="6" t="s">
        <v>119</v>
      </c>
      <c r="D151" s="5"/>
      <c r="E151" s="5"/>
      <c r="F151" s="5"/>
      <c r="G151" s="5"/>
      <c r="H151" s="5"/>
      <c r="I151" s="5"/>
      <c r="J151" s="5"/>
    </row>
    <row r="152" spans="1:10" s="27" customFormat="1" x14ac:dyDescent="0.25">
      <c r="A152" s="5" t="s">
        <v>80</v>
      </c>
      <c r="B152" s="7">
        <v>1.1000000000000001</v>
      </c>
      <c r="C152" s="7">
        <f>AVERAGE(I9,I15,I21)</f>
        <v>0.86040222222222218</v>
      </c>
      <c r="D152" s="5"/>
      <c r="E152" s="5"/>
      <c r="F152" s="5"/>
      <c r="G152" s="5"/>
      <c r="H152" s="5"/>
      <c r="I152" s="5"/>
      <c r="J152" s="5"/>
    </row>
    <row r="153" spans="1:10" s="27" customFormat="1" x14ac:dyDescent="0.25">
      <c r="A153" s="5" t="s">
        <v>120</v>
      </c>
      <c r="B153" s="7">
        <v>1.08</v>
      </c>
      <c r="C153" s="7">
        <f>AVERAGE(I29,I37,I45)</f>
        <v>1.2378555555555555</v>
      </c>
      <c r="D153" s="5"/>
      <c r="E153" s="5"/>
      <c r="F153" s="5"/>
      <c r="G153" s="5"/>
      <c r="H153" s="5"/>
      <c r="I153" s="5"/>
      <c r="J153" s="5"/>
    </row>
    <row r="154" spans="1:10" s="27" customFormat="1" x14ac:dyDescent="0.25">
      <c r="A154" s="5" t="s">
        <v>121</v>
      </c>
      <c r="B154" s="7">
        <v>0.23499999999999999</v>
      </c>
      <c r="C154" s="7">
        <f>AVERAGE(I55,I67)</f>
        <v>0.88280530000000002</v>
      </c>
      <c r="D154" s="5"/>
      <c r="E154" s="5"/>
      <c r="F154" s="5"/>
      <c r="G154" s="5"/>
      <c r="H154" s="5"/>
      <c r="I154" s="5"/>
      <c r="J154" s="5"/>
    </row>
    <row r="155" spans="1:10" s="27" customFormat="1" x14ac:dyDescent="0.25">
      <c r="A155" s="5" t="s">
        <v>122</v>
      </c>
      <c r="B155" s="76">
        <v>0.745</v>
      </c>
      <c r="C155" s="76">
        <f>AVERAGE(I72,I77,I82,I87,I92,I98)</f>
        <v>0.34137499999999998</v>
      </c>
      <c r="D155" s="5"/>
      <c r="E155" s="5"/>
      <c r="F155" s="5"/>
      <c r="G155" s="5"/>
      <c r="H155" s="5"/>
      <c r="I155" s="5"/>
      <c r="J155" s="5"/>
    </row>
    <row r="156" spans="1:10" s="27" customFormat="1" x14ac:dyDescent="0.25">
      <c r="A156" s="5" t="s">
        <v>106</v>
      </c>
      <c r="B156" s="76">
        <v>0.29699999999999999</v>
      </c>
      <c r="C156" s="76">
        <f>AVERAGE(I104,I111)</f>
        <v>1.3056583333333331</v>
      </c>
      <c r="D156" s="5"/>
      <c r="E156" s="5"/>
      <c r="F156" s="5"/>
      <c r="G156" s="5"/>
      <c r="H156" s="5"/>
      <c r="I156" s="5"/>
      <c r="J156" s="5"/>
    </row>
    <row r="157" spans="1:10" s="27" customFormat="1" x14ac:dyDescent="0.25">
      <c r="A157" s="5" t="s">
        <v>124</v>
      </c>
      <c r="B157" s="76">
        <v>1.54E-2</v>
      </c>
      <c r="C157" s="76">
        <f>I114</f>
        <v>1.3313725490196077E-2</v>
      </c>
      <c r="D157" s="5"/>
      <c r="E157" s="5"/>
      <c r="F157" s="5"/>
      <c r="G157" s="5"/>
      <c r="H157" s="5"/>
      <c r="I157" s="5"/>
      <c r="J157" s="5"/>
    </row>
    <row r="158" spans="1:10" s="27" customFormat="1" x14ac:dyDescent="0.25">
      <c r="A158" s="5" t="s">
        <v>123</v>
      </c>
      <c r="B158" s="76">
        <v>0.65400000000000003</v>
      </c>
      <c r="C158" s="76">
        <f>AVERAGE(I120,I124)</f>
        <v>1.6229498666666669</v>
      </c>
      <c r="D158" s="5"/>
      <c r="E158" s="5"/>
      <c r="F158" s="5"/>
      <c r="G158" s="5"/>
      <c r="H158" s="5"/>
      <c r="I158" s="5"/>
      <c r="J158" s="5"/>
    </row>
    <row r="159" spans="1:10" s="27" customFormat="1" x14ac:dyDescent="0.25">
      <c r="A159" s="5" t="s">
        <v>76</v>
      </c>
      <c r="B159" s="76">
        <v>0.36599999999999999</v>
      </c>
      <c r="C159" s="76">
        <f>I137</f>
        <v>0.10076084199999998</v>
      </c>
      <c r="D159" s="5"/>
      <c r="E159" s="5"/>
      <c r="F159" s="5"/>
      <c r="G159" s="5"/>
      <c r="H159" s="5"/>
      <c r="I159" s="5"/>
      <c r="J159" s="5"/>
    </row>
    <row r="160" spans="1:10" s="27" customFormat="1" x14ac:dyDescent="0.25">
      <c r="A160" s="5" t="s">
        <v>292</v>
      </c>
      <c r="B160" s="76">
        <v>0.68200000000000005</v>
      </c>
      <c r="C160" s="76">
        <f>I141+I127</f>
        <v>1.8307991764705882</v>
      </c>
      <c r="D160" s="5"/>
      <c r="E160" s="5"/>
      <c r="F160" s="5"/>
      <c r="G160" s="5"/>
      <c r="H160" s="5"/>
      <c r="I160" s="5"/>
      <c r="J160" s="5"/>
    </row>
    <row r="161" spans="1:10" s="27" customFormat="1" x14ac:dyDescent="0.25">
      <c r="A161" s="5" t="s">
        <v>70</v>
      </c>
      <c r="B161" s="76">
        <v>0.53500000000000003</v>
      </c>
      <c r="C161" s="76">
        <f>I133</f>
        <v>0.84360000000000002</v>
      </c>
      <c r="D161" s="5"/>
      <c r="E161" s="5"/>
      <c r="F161" s="5"/>
      <c r="G161" s="5"/>
      <c r="H161" s="5"/>
      <c r="I161" s="5"/>
      <c r="J161" s="5"/>
    </row>
    <row r="162" spans="1:10" s="27" customFormat="1" x14ac:dyDescent="0.25">
      <c r="A162" s="5" t="s">
        <v>294</v>
      </c>
      <c r="B162" s="76">
        <v>0.93500000000000005</v>
      </c>
      <c r="C162" s="76">
        <f>I147</f>
        <v>0.82601639999999998</v>
      </c>
      <c r="D162" s="5"/>
      <c r="E162" s="5"/>
      <c r="F162" s="5"/>
      <c r="G162" s="5"/>
      <c r="H162" s="5"/>
      <c r="I162" s="5"/>
      <c r="J162" s="5"/>
    </row>
    <row r="163" spans="1:10" s="27" customFormat="1" x14ac:dyDescent="0.25">
      <c r="A163" s="5"/>
      <c r="B163" s="75"/>
      <c r="C163" s="75"/>
      <c r="D163" s="5"/>
      <c r="E163" s="5"/>
      <c r="F163" s="5"/>
      <c r="G163" s="5"/>
      <c r="H163" s="5"/>
      <c r="I163" s="5"/>
      <c r="J163" s="5"/>
    </row>
    <row r="164" spans="1:10" s="27" customFormat="1" x14ac:dyDescent="0.25">
      <c r="A164" s="5"/>
      <c r="B164" s="75"/>
      <c r="C164" s="75"/>
      <c r="D164" s="5"/>
      <c r="E164" s="5"/>
      <c r="F164" s="5"/>
      <c r="G164" s="5"/>
      <c r="H164" s="5"/>
      <c r="I164" s="5"/>
      <c r="J164" s="5"/>
    </row>
    <row r="165" spans="1:10" s="27" customFormat="1" x14ac:dyDescent="0.25">
      <c r="A165" s="5"/>
      <c r="B165" s="75"/>
      <c r="C165" s="75"/>
      <c r="D165" s="5"/>
      <c r="E165" s="5"/>
      <c r="F165" s="5"/>
      <c r="G165" s="5"/>
      <c r="H165" s="5"/>
      <c r="I165" s="5"/>
      <c r="J165" s="5"/>
    </row>
    <row r="166" spans="1:10" s="27" customForma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s="27" customForma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spans="1:10" s="27" customForma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2"/>
  <sheetViews>
    <sheetView topLeftCell="A94" zoomScaleNormal="100" workbookViewId="0">
      <selection activeCell="C125" sqref="C125"/>
    </sheetView>
  </sheetViews>
  <sheetFormatPr defaultColWidth="11.5703125" defaultRowHeight="15" x14ac:dyDescent="0.25"/>
  <cols>
    <col min="1" max="1" width="35.28515625" style="9" customWidth="1"/>
    <col min="2" max="2" width="14.42578125" style="26" customWidth="1"/>
    <col min="3" max="16384" width="11.5703125" style="9"/>
  </cols>
  <sheetData>
    <row r="1" spans="1:10" x14ac:dyDescent="0.25">
      <c r="A1" s="1" t="s">
        <v>0</v>
      </c>
      <c r="B1" s="1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186</v>
      </c>
      <c r="B4" s="1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4726</v>
      </c>
    </row>
    <row r="6" spans="1:10" x14ac:dyDescent="0.25">
      <c r="A6" s="2" t="s">
        <v>28</v>
      </c>
      <c r="B6" s="2">
        <v>0.01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Polyurethane (PUR/PIR)</v>
      </c>
      <c r="E6">
        <f>INDEX('[1]Component wise inventories'!I$2:I$170,MATCH($A6,'[1]Component wise inventories'!$A$2:$A$170,0))</f>
        <v>30</v>
      </c>
      <c r="F6">
        <f t="shared" ref="F6" si="0">E6</f>
        <v>30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7.52</v>
      </c>
      <c r="I6">
        <f>B6*F6*H6*B$1/C6/B$1</f>
        <v>3.7599999999999995E-2</v>
      </c>
      <c r="J6">
        <f t="shared" ref="J6" si="1">F6*B6*B$5*B$1/C6/1000</f>
        <v>1.4177999999999999</v>
      </c>
    </row>
    <row r="7" spans="1:10" x14ac:dyDescent="0.25">
      <c r="A7" s="2" t="s">
        <v>14</v>
      </c>
      <c r="B7" s="2">
        <v>0.08</v>
      </c>
      <c r="C7">
        <f>INDEX('[1]Component wise inventories'!B$2:B$170,MATCH($A7,'[1]Component wise inventories'!$A$2:$A$170,0))</f>
        <v>30</v>
      </c>
      <c r="D7" t="str">
        <f>INDEX('[1]Component wise inventories'!H$2:H$170,MATCH($A7,'[1]Component wise inventories'!$A$2:$A$170,0))</f>
        <v>Cement subfloor, 85 mm</v>
      </c>
      <c r="E7">
        <f>INDEX('[1]Component wise inventories'!I$2:I$170,MATCH($A7,'[1]Component wise inventories'!$A$2:$A$170,0))</f>
        <v>1850</v>
      </c>
      <c r="F7">
        <f>E7</f>
        <v>1850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0.125</v>
      </c>
      <c r="I7">
        <f t="shared" ref="I7" si="2">B7*F7*H7*B$1/C7/B$1</f>
        <v>0.6166666666666667</v>
      </c>
      <c r="J7">
        <f>F7*B7*B$5*B$1/C7/1000</f>
        <v>1398.896</v>
      </c>
    </row>
    <row r="8" spans="1:10" x14ac:dyDescent="0.25">
      <c r="A8" s="2" t="s">
        <v>187</v>
      </c>
      <c r="B8" s="2">
        <v>0.02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glass wool</v>
      </c>
      <c r="E8">
        <f>INDEX('[1]Component wise inventories'!I$2:I$170,MATCH($A8,'[1]Component wise inventories'!$A$2:$A$170,0))</f>
        <v>50</v>
      </c>
      <c r="F8">
        <f t="shared" ref="F8" si="3">E8</f>
        <v>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1.1299999999999999</v>
      </c>
      <c r="I8">
        <f>B8*F8*H8*B$1/C8/B$1</f>
        <v>1.883333333333333E-2</v>
      </c>
      <c r="J8">
        <f t="shared" ref="J8" si="4">F8*B8*B$5*B$1/C8/1000</f>
        <v>4.726</v>
      </c>
    </row>
    <row r="9" spans="1:10" x14ac:dyDescent="0.25">
      <c r="A9" s="30" t="s">
        <v>84</v>
      </c>
      <c r="B9" s="2">
        <v>0.08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'polyurethane production, flexible foam, MDI-based' (kilogram, RoW, None)</v>
      </c>
      <c r="E9">
        <f>INDEX('[1]Component wise inventories'!I$2:I$170,MATCH($A9,'[1]Component wise inventories'!$A$2:$A$170,0))</f>
        <v>30</v>
      </c>
      <c r="F9">
        <f>E9</f>
        <v>30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5.32</v>
      </c>
      <c r="I9">
        <f t="shared" ref="I9" si="5">B9*F9*H9*B$1/C9/B$1</f>
        <v>0.42560000000000003</v>
      </c>
      <c r="J9">
        <f>F9*B9*B$5*B$1/C9/1000</f>
        <v>22.684799999999999</v>
      </c>
    </row>
    <row r="10" spans="1:10" x14ac:dyDescent="0.25">
      <c r="A10" s="2" t="s">
        <v>82</v>
      </c>
      <c r="B10" s="2">
        <v>0.25</v>
      </c>
      <c r="C10">
        <f>INDEX('[1]Component wise inventories'!B$2:B$170,MATCH($A10,'[1]Component wise inventories'!$A$2:$A$170,0))</f>
        <v>60</v>
      </c>
      <c r="D10" t="str">
        <f>INDEX('[1]Component wise inventories'!H$2:H$170,MATCH($A10,'[1]Component wise inventories'!$A$2:$A$170,0))</f>
        <v>civil engineering concrete (without reinforcement)</v>
      </c>
      <c r="E10">
        <f>INDEX('[1]Component wise inventories'!I$2:I$170,MATCH($A10,'[1]Component wise inventories'!$A$2:$A$170,0))</f>
        <v>2350</v>
      </c>
      <c r="F10">
        <f t="shared" ref="F10" si="6">E10</f>
        <v>2350</v>
      </c>
      <c r="G10" t="str">
        <f>INDEX('[1]Component wise inventories'!J$2:J$170,MATCH($A10,'[1]Component wise inventories'!$A$2:$A$170,0))</f>
        <v xml:space="preserve">kg </v>
      </c>
      <c r="H10">
        <f>INDEX('[1]Component wise inventories'!K$2:K$170,MATCH($A10,'[1]Component wise inventories'!$A$2:$A$170,0))</f>
        <v>1.4E-2</v>
      </c>
      <c r="I10">
        <f>B10*F10*H10*B$1/C10/B$1</f>
        <v>0.13708333333333333</v>
      </c>
      <c r="J10">
        <f t="shared" ref="J10" si="7">F10*B10*B$5*B$1/C10/1000</f>
        <v>2776.5250000000001</v>
      </c>
    </row>
    <row r="11" spans="1:10" x14ac:dyDescent="0.25">
      <c r="A11" s="2" t="s">
        <v>188</v>
      </c>
      <c r="B11" s="2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lean concrete (without reinforcement)</v>
      </c>
      <c r="E11">
        <f>INDEX('[1]Component wise inventories'!I$2:I$170,MATCH($A11,'[1]Component wise inventories'!$A$2:$A$170,0))</f>
        <v>2150</v>
      </c>
      <c r="F11">
        <f>E11</f>
        <v>2150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5.8999999999999997E-2</v>
      </c>
      <c r="I11">
        <f t="shared" ref="I11" si="8">B11*F11*H11*B$1/C11/B$1</f>
        <v>0.10570833333333332</v>
      </c>
      <c r="J11">
        <f>F11*B11*B$5*B$1/C11/1000</f>
        <v>508.04500000000002</v>
      </c>
    </row>
    <row r="12" spans="1:10" x14ac:dyDescent="0.25">
      <c r="I12" s="29">
        <f>SUM(I6:I11)</f>
        <v>1.3414916666666667</v>
      </c>
    </row>
    <row r="13" spans="1:10" x14ac:dyDescent="0.25">
      <c r="A13" s="1" t="s">
        <v>186</v>
      </c>
      <c r="B13" s="11" t="s">
        <v>17</v>
      </c>
    </row>
    <row r="14" spans="1:10" x14ac:dyDescent="0.25">
      <c r="A14" s="2" t="s">
        <v>13</v>
      </c>
      <c r="B14" s="14">
        <v>174</v>
      </c>
    </row>
    <row r="15" spans="1:10" x14ac:dyDescent="0.25">
      <c r="A15" s="2" t="s">
        <v>14</v>
      </c>
      <c r="B15" s="2">
        <v>0.08</v>
      </c>
      <c r="C15">
        <f>INDEX('[1]Component wise inventories'!B$2:B$170,MATCH($A15,'[1]Component wise inventories'!$A$2:$A$170,0))</f>
        <v>30</v>
      </c>
      <c r="D15" t="str">
        <f>INDEX('[1]Component wise inventories'!H$2:H$170,MATCH($A15,'[1]Component wise inventories'!$A$2:$A$170,0))</f>
        <v>Cement subfloor, 85 mm</v>
      </c>
      <c r="E15">
        <f>INDEX('[1]Component wise inventories'!I$2:I$170,MATCH($A15,'[1]Component wise inventories'!$A$2:$A$170,0))</f>
        <v>1850</v>
      </c>
      <c r="F15">
        <f t="shared" ref="F15" si="9">E15</f>
        <v>1850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0.125</v>
      </c>
      <c r="I15">
        <f>B15*F15*H15*B$1/C15/B$1</f>
        <v>0.6166666666666667</v>
      </c>
      <c r="J15">
        <f t="shared" ref="J15" si="10">F15*B15*B$5*B$1/C15/1000</f>
        <v>1398.896</v>
      </c>
    </row>
    <row r="16" spans="1:10" x14ac:dyDescent="0.25">
      <c r="A16" s="30" t="s">
        <v>84</v>
      </c>
      <c r="B16" s="2">
        <v>0.08</v>
      </c>
      <c r="C16">
        <f>INDEX('[1]Component wise inventories'!B$2:B$170,MATCH($A16,'[1]Component wise inventories'!$A$2:$A$170,0))</f>
        <v>30</v>
      </c>
      <c r="D16" t="str">
        <f>INDEX('[1]Component wise inventories'!H$2:H$170,MATCH($A16,'[1]Component wise inventories'!$A$2:$A$170,0))</f>
        <v>'polyurethane production, flexible foam, MDI-based' (kilogram, RoW, None)</v>
      </c>
      <c r="E16">
        <f>INDEX('[1]Component wise inventories'!I$2:I$170,MATCH($A16,'[1]Component wise inventories'!$A$2:$A$170,0))</f>
        <v>30</v>
      </c>
      <c r="F16">
        <f>E16</f>
        <v>30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5.32</v>
      </c>
      <c r="I16">
        <f t="shared" ref="I16" si="11">B16*F16*H16*B$1/C16/B$1</f>
        <v>0.42560000000000003</v>
      </c>
      <c r="J16">
        <f>F16*B16*B$5*B$1/C16/1000</f>
        <v>22.684799999999999</v>
      </c>
    </row>
    <row r="17" spans="1:10" x14ac:dyDescent="0.25">
      <c r="A17" s="2" t="s">
        <v>82</v>
      </c>
      <c r="B17" s="2">
        <v>0.25</v>
      </c>
      <c r="C17">
        <f>INDEX('[1]Component wise inventories'!B$2:B$170,MATCH($A17,'[1]Component wise inventories'!$A$2:$A$170,0))</f>
        <v>60</v>
      </c>
      <c r="D17" t="str">
        <f>INDEX('[1]Component wise inventories'!H$2:H$170,MATCH($A17,'[1]Component wise inventories'!$A$2:$A$170,0))</f>
        <v>civil engineering concrete (without reinforcement)</v>
      </c>
      <c r="E17">
        <f>INDEX('[1]Component wise inventories'!I$2:I$170,MATCH($A17,'[1]Component wise inventories'!$A$2:$A$170,0))</f>
        <v>2350</v>
      </c>
      <c r="F17">
        <f t="shared" ref="F17" si="12">E17</f>
        <v>2350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1.4E-2</v>
      </c>
      <c r="I17">
        <f>B17*F17*H17*B$1/C17/B$1</f>
        <v>0.13708333333333333</v>
      </c>
      <c r="J17">
        <f t="shared" ref="J17" si="13">F17*B17*B$5*B$1/C17/1000</f>
        <v>2776.5250000000001</v>
      </c>
    </row>
    <row r="18" spans="1:10" x14ac:dyDescent="0.25">
      <c r="A18" s="2" t="s">
        <v>188</v>
      </c>
      <c r="B18" s="2">
        <v>0.05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lean concrete (without reinforcement)</v>
      </c>
      <c r="E18">
        <f>INDEX('[1]Component wise inventories'!I$2:I$170,MATCH($A18,'[1]Component wise inventories'!$A$2:$A$170,0))</f>
        <v>2150</v>
      </c>
      <c r="F18">
        <f>E18</f>
        <v>2150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5.8999999999999997E-2</v>
      </c>
      <c r="I18">
        <f t="shared" ref="I18" si="14">B18*F18*H18*B$1/C18/B$1</f>
        <v>0.10570833333333332</v>
      </c>
      <c r="J18">
        <f>F18*B18*B$5*B$1/C18/1000</f>
        <v>508.04500000000002</v>
      </c>
    </row>
    <row r="19" spans="1:10" x14ac:dyDescent="0.25">
      <c r="I19" s="29">
        <f>SUM(I15:I18)</f>
        <v>1.2850583333333332</v>
      </c>
    </row>
    <row r="20" spans="1:10" x14ac:dyDescent="0.25">
      <c r="A20" s="1" t="s">
        <v>186</v>
      </c>
      <c r="B20" s="11" t="s">
        <v>23</v>
      </c>
    </row>
    <row r="21" spans="1:10" x14ac:dyDescent="0.25">
      <c r="A21" s="2" t="s">
        <v>13</v>
      </c>
      <c r="B21" s="14">
        <v>11500</v>
      </c>
    </row>
    <row r="22" spans="1:10" x14ac:dyDescent="0.25">
      <c r="A22" s="2" t="s">
        <v>14</v>
      </c>
      <c r="B22" s="2">
        <v>8.5000000000000006E-2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Cement subfloor, 85 mm</v>
      </c>
      <c r="E22">
        <f>INDEX('[1]Component wise inventories'!I$2:I$170,MATCH($A22,'[1]Component wise inventories'!$A$2:$A$170,0))</f>
        <v>1850</v>
      </c>
      <c r="F22">
        <f t="shared" ref="F22" si="15">E22</f>
        <v>1850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0.125</v>
      </c>
      <c r="I22">
        <f>B22*F22*H22*B$1/C22/B$1</f>
        <v>0.65520833333333328</v>
      </c>
      <c r="J22">
        <f t="shared" ref="J22" si="16">F22*B22*B$5*B$1/C22/1000</f>
        <v>1486.327</v>
      </c>
    </row>
    <row r="23" spans="1:10" x14ac:dyDescent="0.25">
      <c r="A23" s="2" t="s">
        <v>187</v>
      </c>
      <c r="B23" s="2">
        <v>0.02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glass wool</v>
      </c>
      <c r="E23">
        <f>INDEX('[1]Component wise inventories'!I$2:I$170,MATCH($A23,'[1]Component wise inventories'!$A$2:$A$170,0))</f>
        <v>50</v>
      </c>
      <c r="F23">
        <f>E23</f>
        <v>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1.1299999999999999</v>
      </c>
      <c r="I23">
        <f t="shared" ref="I23" si="17">B23*F23*H23*B$1/C23/B$1</f>
        <v>1.883333333333333E-2</v>
      </c>
      <c r="J23">
        <f>F23*B23*B$5*B$1/C23/1000</f>
        <v>4.726</v>
      </c>
    </row>
    <row r="24" spans="1:10" x14ac:dyDescent="0.25">
      <c r="A24" s="2" t="s">
        <v>24</v>
      </c>
      <c r="B24" s="2">
        <v>0.28000000000000003</v>
      </c>
      <c r="C24">
        <f>INDEX('[1]Component wise inventories'!B$2:B$170,MATCH($A24,'[1]Component wise inventories'!$A$2:$A$170,0))</f>
        <v>60</v>
      </c>
      <c r="D24" t="str">
        <f>INDEX('[1]Component wise inventories'!H$2:H$170,MATCH($A24,'[1]Component wise inventories'!$A$2:$A$170,0))</f>
        <v>civil engineering concrete (without reinforcement)</v>
      </c>
      <c r="E24">
        <f>INDEX('[1]Component wise inventories'!I$2:I$170,MATCH($A24,'[1]Component wise inventories'!$A$2:$A$170,0))</f>
        <v>2350</v>
      </c>
      <c r="F24">
        <f t="shared" ref="F24:F25" si="18">E24</f>
        <v>2350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1.4E-2</v>
      </c>
      <c r="I24">
        <f>B24*F24*H24*B$1/C24/B$1</f>
        <v>0.15353333333333335</v>
      </c>
      <c r="J24">
        <f t="shared" ref="J24:J25" si="19">F24*B24*B$5*B$1/C24/1000</f>
        <v>3109.7080000000005</v>
      </c>
    </row>
    <row r="25" spans="1:10" x14ac:dyDescent="0.25">
      <c r="A25" s="2"/>
      <c r="B25" s="2">
        <v>0.28000000000000003</v>
      </c>
      <c r="C25" s="5">
        <v>60</v>
      </c>
      <c r="D25" s="5" t="s">
        <v>83</v>
      </c>
      <c r="E25" s="5">
        <v>80</v>
      </c>
      <c r="F25">
        <f t="shared" si="18"/>
        <v>80</v>
      </c>
      <c r="G25" s="5" t="s">
        <v>81</v>
      </c>
      <c r="H25" s="5">
        <v>0.68200000000000005</v>
      </c>
      <c r="I25">
        <f>B25*F25*H25*B$1/C25/B$1</f>
        <v>0.25461333333333341</v>
      </c>
      <c r="J25">
        <f t="shared" si="19"/>
        <v>105.86240000000001</v>
      </c>
    </row>
    <row r="26" spans="1:10" x14ac:dyDescent="0.25">
      <c r="A26" s="2" t="s">
        <v>87</v>
      </c>
      <c r="B26" s="2">
        <v>2.0000000000000001E-4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Polyethylene fleece (PE)</v>
      </c>
      <c r="E26">
        <f>INDEX('[1]Component wise inventories'!I$2:I$170,MATCH($A26,'[1]Component wise inventories'!$A$2:$A$170,0))</f>
        <v>920</v>
      </c>
      <c r="F26">
        <f>E26</f>
        <v>920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3.0895000000000001</v>
      </c>
      <c r="I26">
        <f t="shared" ref="I26" si="20">B26*F26*H26*B$1/C26/B$1</f>
        <v>1.8948933333333331E-2</v>
      </c>
      <c r="J26">
        <f>F26*B26*B$5*B$1/C26/1000</f>
        <v>1.7391679999999998</v>
      </c>
    </row>
    <row r="27" spans="1:10" x14ac:dyDescent="0.25">
      <c r="A27" s="2" t="s">
        <v>85</v>
      </c>
      <c r="B27" s="2">
        <v>1.4999999999999999E-2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 t="shared" ref="F27" si="21">E27</f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>B27*F27*H27*B$1/C27/B$1</f>
        <v>3.0312499999999999E-2</v>
      </c>
      <c r="J27">
        <f t="shared" ref="J27" si="22">F27*B27*B$5*B$1/C27/1000</f>
        <v>68.763299999999987</v>
      </c>
    </row>
    <row r="28" spans="1:10" x14ac:dyDescent="0.25">
      <c r="A28" s="2" t="s">
        <v>25</v>
      </c>
      <c r="B28" s="2">
        <v>0.02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Expanded polystyrene (EPS)</v>
      </c>
      <c r="E28">
        <f>INDEX('[1]Component wise inventories'!I$2:I$170,MATCH($A28,'[1]Component wise inventories'!$A$2:$A$170,0))</f>
        <v>30</v>
      </c>
      <c r="F28">
        <f>E28</f>
        <v>30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7.64</v>
      </c>
      <c r="I28">
        <f t="shared" ref="I28" si="23">B28*F28*H28*B$1/C28/B$1</f>
        <v>0.15279999999999999</v>
      </c>
      <c r="J28">
        <f>F28*B28*B$5*B$1/C28/1000</f>
        <v>5.6711999999999998</v>
      </c>
    </row>
    <row r="29" spans="1:10" x14ac:dyDescent="0.25">
      <c r="I29" s="29">
        <f>SUM(I22:I28)</f>
        <v>1.2842497666666666</v>
      </c>
    </row>
    <row r="30" spans="1:10" x14ac:dyDescent="0.25">
      <c r="A30" s="1" t="s">
        <v>186</v>
      </c>
      <c r="B30" s="11" t="s">
        <v>27</v>
      </c>
    </row>
    <row r="31" spans="1:10" x14ac:dyDescent="0.25">
      <c r="A31" s="2" t="s">
        <v>13</v>
      </c>
      <c r="B31" s="14">
        <v>1810</v>
      </c>
    </row>
    <row r="32" spans="1:10" x14ac:dyDescent="0.25">
      <c r="A32" s="2" t="s">
        <v>14</v>
      </c>
      <c r="B32" s="2">
        <v>8.5000000000000006E-2</v>
      </c>
      <c r="C32">
        <f>INDEX('[1]Component wise inventories'!B$2:B$170,MATCH($A32,'[1]Component wise inventories'!$A$2:$A$170,0))</f>
        <v>30</v>
      </c>
      <c r="D32" t="str">
        <f>INDEX('[1]Component wise inventories'!H$2:H$170,MATCH($A32,'[1]Component wise inventories'!$A$2:$A$170,0))</f>
        <v>Cement subfloor, 85 mm</v>
      </c>
      <c r="E32">
        <f>INDEX('[1]Component wise inventories'!I$2:I$170,MATCH($A32,'[1]Component wise inventories'!$A$2:$A$170,0))</f>
        <v>1850</v>
      </c>
      <c r="F32">
        <f t="shared" ref="F32" si="24">E32</f>
        <v>1850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0.125</v>
      </c>
      <c r="I32">
        <f>B32*F32*H32*B$1/C32/B$1</f>
        <v>0.65520833333333328</v>
      </c>
      <c r="J32">
        <f t="shared" ref="J32" si="25">F32*B32*B$5*B$1/C32/1000</f>
        <v>1486.327</v>
      </c>
    </row>
    <row r="33" spans="1:10" x14ac:dyDescent="0.25">
      <c r="A33" s="2" t="s">
        <v>187</v>
      </c>
      <c r="B33" s="2">
        <v>0.02</v>
      </c>
      <c r="C33">
        <f>INDEX('[1]Component wise inventories'!B$2:B$170,MATCH($A33,'[1]Component wise inventories'!$A$2:$A$170,0))</f>
        <v>60</v>
      </c>
      <c r="D33" t="str">
        <f>INDEX('[1]Component wise inventories'!H$2:H$170,MATCH($A33,'[1]Component wise inventories'!$A$2:$A$170,0))</f>
        <v>glass wool</v>
      </c>
      <c r="E33">
        <f>INDEX('[1]Component wise inventories'!I$2:I$170,MATCH($A33,'[1]Component wise inventories'!$A$2:$A$170,0))</f>
        <v>50</v>
      </c>
      <c r="F33">
        <f>E33</f>
        <v>50</v>
      </c>
      <c r="G33" t="str">
        <f>INDEX('[1]Component wise inventories'!J$2:J$170,MATCH($A33,'[1]Component wise inventories'!$A$2:$A$170,0))</f>
        <v xml:space="preserve">kg </v>
      </c>
      <c r="H33">
        <f>INDEX('[1]Component wise inventories'!K$2:K$170,MATCH($A33,'[1]Component wise inventories'!$A$2:$A$170,0))</f>
        <v>1.1299999999999999</v>
      </c>
      <c r="I33">
        <f t="shared" ref="I33" si="26">B33*F33*H33*B$1/C33/B$1</f>
        <v>1.883333333333333E-2</v>
      </c>
      <c r="J33">
        <f>F33*B33*B$5*B$1/C33/1000</f>
        <v>4.726</v>
      </c>
    </row>
    <row r="34" spans="1:10" x14ac:dyDescent="0.25">
      <c r="A34" s="30" t="s">
        <v>84</v>
      </c>
      <c r="B34" s="2">
        <v>0.12</v>
      </c>
      <c r="C34">
        <f>INDEX('[1]Component wise inventories'!B$2:B$170,MATCH($A34,'[1]Component wise inventories'!$A$2:$A$170,0))</f>
        <v>30</v>
      </c>
      <c r="D34" t="str">
        <f>INDEX('[1]Component wise inventories'!H$2:H$170,MATCH($A34,'[1]Component wise inventories'!$A$2:$A$170,0))</f>
        <v>'polyurethane production, flexible foam, MDI-based' (kilogram, RoW, None)</v>
      </c>
      <c r="E34">
        <f>INDEX('[1]Component wise inventories'!I$2:I$170,MATCH($A34,'[1]Component wise inventories'!$A$2:$A$170,0))</f>
        <v>30</v>
      </c>
      <c r="F34">
        <f t="shared" ref="F34" si="27">E34</f>
        <v>30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5.32</v>
      </c>
      <c r="I34">
        <f>B34*F34*H34*B$1/C34/B$1</f>
        <v>0.63839999999999997</v>
      </c>
      <c r="J34">
        <f t="shared" ref="J34" si="28">F34*B34*B$5*B$1/C34/1000</f>
        <v>34.027200000000001</v>
      </c>
    </row>
    <row r="35" spans="1:10" x14ac:dyDescent="0.25">
      <c r="A35" s="2" t="s">
        <v>24</v>
      </c>
      <c r="B35" s="2">
        <v>0.28000000000000003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civil engineering concrete (without reinforcement)</v>
      </c>
      <c r="E35">
        <f>INDEX('[1]Component wise inventories'!I$2:I$170,MATCH($A35,'[1]Component wise inventories'!$A$2:$A$170,0))</f>
        <v>2350</v>
      </c>
      <c r="F35">
        <f>E35</f>
        <v>2350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1.4E-2</v>
      </c>
      <c r="I35">
        <f t="shared" ref="I35" si="29">B35*F35*H35*B$1/C35/B$1</f>
        <v>0.15353333333333335</v>
      </c>
      <c r="J35">
        <f>F35*B35*B$5*B$1/C35/1000</f>
        <v>3109.7080000000005</v>
      </c>
    </row>
    <row r="36" spans="1:10" x14ac:dyDescent="0.25">
      <c r="A36" s="2"/>
      <c r="B36" s="2">
        <v>0.28000000000000003</v>
      </c>
      <c r="C36" s="5">
        <v>60</v>
      </c>
      <c r="D36" s="5" t="s">
        <v>83</v>
      </c>
      <c r="E36" s="5">
        <v>80</v>
      </c>
      <c r="F36">
        <f t="shared" ref="F36" si="30">E36</f>
        <v>80</v>
      </c>
      <c r="G36" s="5" t="s">
        <v>81</v>
      </c>
      <c r="H36" s="5">
        <v>0.68200000000000005</v>
      </c>
      <c r="I36">
        <f>B36*F36*H36*B$1/C36/B$1</f>
        <v>0.25461333333333341</v>
      </c>
      <c r="J36">
        <f t="shared" ref="J36" si="31">F36*B36*B$5*B$1/C36/1000</f>
        <v>105.86240000000001</v>
      </c>
    </row>
    <row r="37" spans="1:10" x14ac:dyDescent="0.25">
      <c r="A37" s="2" t="s">
        <v>87</v>
      </c>
      <c r="B37" s="2">
        <v>2.0000000000000001E-4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Polyethylene fleece (PE)</v>
      </c>
      <c r="E37">
        <f>INDEX('[1]Component wise inventories'!I$2:I$170,MATCH($A37,'[1]Component wise inventories'!$A$2:$A$170,0))</f>
        <v>920</v>
      </c>
      <c r="F37">
        <f t="shared" ref="F37" si="32">E37</f>
        <v>920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3.0895000000000001</v>
      </c>
      <c r="I37">
        <f>B37*F37*H37*B$1/C37/B$1</f>
        <v>1.8948933333333331E-2</v>
      </c>
      <c r="J37">
        <f t="shared" ref="J37" si="33">F37*B37*B$5*B$1/C37/1000</f>
        <v>1.7391679999999998</v>
      </c>
    </row>
    <row r="38" spans="1:10" x14ac:dyDescent="0.25">
      <c r="A38" s="2" t="s">
        <v>85</v>
      </c>
      <c r="B38" s="2">
        <v>1.4999999999999999E-2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Solid wood spruce / fir / larch, air dried, planed</v>
      </c>
      <c r="E38">
        <f>INDEX('[1]Component wise inventories'!I$2:I$170,MATCH($A38,'[1]Component wise inventories'!$A$2:$A$170,0))</f>
        <v>485</v>
      </c>
      <c r="F38">
        <f>E38</f>
        <v>485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0.125</v>
      </c>
      <c r="I38">
        <f t="shared" ref="I38" si="34">B38*F38*H38*B$1/C38/B$1</f>
        <v>3.0312499999999999E-2</v>
      </c>
      <c r="J38">
        <f>F38*B38*B$5*B$1/C38/1000</f>
        <v>68.763299999999987</v>
      </c>
    </row>
    <row r="39" spans="1:10" x14ac:dyDescent="0.25">
      <c r="I39" s="29">
        <f>SUM(I32:I38)</f>
        <v>1.7698497666666664</v>
      </c>
    </row>
    <row r="40" spans="1:10" x14ac:dyDescent="0.25">
      <c r="A40" s="1" t="s">
        <v>186</v>
      </c>
      <c r="B40" s="11" t="s">
        <v>39</v>
      </c>
    </row>
    <row r="41" spans="1:10" x14ac:dyDescent="0.25">
      <c r="A41" s="2" t="s">
        <v>13</v>
      </c>
      <c r="B41" s="14">
        <v>2000</v>
      </c>
    </row>
    <row r="42" spans="1:10" x14ac:dyDescent="0.25">
      <c r="A42" s="2" t="s">
        <v>44</v>
      </c>
      <c r="B42" s="2">
        <v>1.4999999999999999E-2</v>
      </c>
      <c r="C42">
        <f>INDEX('[1]Component wise inventories'!B$2:B$170,MATCH($A42,'[1]Component wise inventories'!$A$2:$A$170,0))</f>
        <v>30</v>
      </c>
      <c r="D42" t="str">
        <f>INDEX('[1]Component wise inventories'!H$2:H$170,MATCH($A42,'[1]Component wise inventories'!$A$2:$A$170,0))</f>
        <v>gypsum-lime plaster</v>
      </c>
      <c r="E42">
        <f>INDEX('[1]Component wise inventories'!I$2:I$170,MATCH($A42,'[1]Component wise inventories'!$A$2:$A$170,0))</f>
        <v>925</v>
      </c>
      <c r="F42">
        <f t="shared" ref="F42" si="35">E42</f>
        <v>925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0.155</v>
      </c>
      <c r="I42">
        <f>B42*F42*H42*B$1/C42/B$1</f>
        <v>7.1687499999999987E-2</v>
      </c>
      <c r="J42">
        <f t="shared" ref="J42" si="36">F42*B42*B$5*B$1/C42/1000</f>
        <v>131.1465</v>
      </c>
    </row>
    <row r="43" spans="1:10" x14ac:dyDescent="0.25">
      <c r="A43" s="2" t="s">
        <v>40</v>
      </c>
      <c r="B43" s="2">
        <v>0.2</v>
      </c>
      <c r="C43">
        <f>INDEX('[1]Component wise inventories'!B$2:B$170,MATCH($A43,'[1]Component wise inventories'!$A$2:$A$170,0))</f>
        <v>60</v>
      </c>
      <c r="D43" t="str">
        <f>INDEX('[1]Component wise inventories'!H$2:H$170,MATCH($A43,'[1]Component wise inventories'!$A$2:$A$170,0))</f>
        <v>civil engineering concrete (without reinforcement)</v>
      </c>
      <c r="E43">
        <f>INDEX('[1]Component wise inventories'!I$2:I$170,MATCH($A43,'[1]Component wise inventories'!$A$2:$A$170,0))</f>
        <v>2350</v>
      </c>
      <c r="F43">
        <f>E43</f>
        <v>2350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1.4E-2</v>
      </c>
      <c r="I43">
        <f t="shared" ref="I43" si="37">B43*F43*H43*B$1/C43/B$1</f>
        <v>0.10966666666666666</v>
      </c>
      <c r="J43">
        <f>F43*B43*B$5*B$1/C43/1000</f>
        <v>2221.2199999999998</v>
      </c>
    </row>
    <row r="44" spans="1:10" x14ac:dyDescent="0.25">
      <c r="A44" s="2" t="s">
        <v>25</v>
      </c>
      <c r="B44" s="2">
        <v>0.16</v>
      </c>
      <c r="C44">
        <f>INDEX('[1]Component wise inventories'!B$2:B$170,MATCH($A44,'[1]Component wise inventories'!$A$2:$A$170,0))</f>
        <v>30</v>
      </c>
      <c r="D44" t="str">
        <f>INDEX('[1]Component wise inventories'!H$2:H$170,MATCH($A44,'[1]Component wise inventories'!$A$2:$A$170,0))</f>
        <v>Expanded polystyrene (EPS)</v>
      </c>
      <c r="E44">
        <f>INDEX('[1]Component wise inventories'!I$2:I$170,MATCH($A44,'[1]Component wise inventories'!$A$2:$A$170,0))</f>
        <v>30</v>
      </c>
      <c r="F44">
        <f t="shared" ref="F44" si="38">E44</f>
        <v>30</v>
      </c>
      <c r="G44" t="str">
        <f>INDEX('[1]Component wise inventories'!J$2:J$170,MATCH($A44,'[1]Component wise inventories'!$A$2:$A$170,0))</f>
        <v xml:space="preserve">kg </v>
      </c>
      <c r="H44">
        <f>INDEX('[1]Component wise inventories'!K$2:K$170,MATCH($A44,'[1]Component wise inventories'!$A$2:$A$170,0))</f>
        <v>7.64</v>
      </c>
      <c r="I44">
        <f>B44*F44*H44*B$1/C44/B$1</f>
        <v>1.2223999999999999</v>
      </c>
      <c r="J44">
        <f t="shared" ref="J44" si="39">F44*B44*B$5*B$1/C44/1000</f>
        <v>45.369599999999998</v>
      </c>
    </row>
    <row r="45" spans="1:10" x14ac:dyDescent="0.25">
      <c r="A45" s="2" t="s">
        <v>189</v>
      </c>
      <c r="B45" s="2">
        <v>0.02</v>
      </c>
      <c r="C45">
        <f>INDEX('[1]Component wise inventories'!B$2:B$170,MATCH($A45,'[1]Component wise inventories'!$A$2:$A$170,0))</f>
        <v>60</v>
      </c>
      <c r="D45" t="str">
        <f>INDEX('[1]Component wise inventories'!H$2:H$170,MATCH($A45,'[1]Component wise inventories'!$A$2:$A$170,0))</f>
        <v>clay bricks</v>
      </c>
      <c r="E45">
        <f>INDEX('[1]Component wise inventories'!I$2:I$170,MATCH($A45,'[1]Component wise inventories'!$A$2:$A$170,0))</f>
        <v>1700</v>
      </c>
      <c r="F45">
        <v>1200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0.375</v>
      </c>
      <c r="I45">
        <f t="shared" ref="I45" si="40">B45*F45*H45*B$1/C45/B$1</f>
        <v>0.15</v>
      </c>
      <c r="J45">
        <f>F45*B45*B$5*B$1/C45/1000</f>
        <v>113.42400000000001</v>
      </c>
    </row>
    <row r="46" spans="1:10" x14ac:dyDescent="0.25">
      <c r="I46" s="29">
        <f>SUM(I42:I45)</f>
        <v>1.5537541666666665</v>
      </c>
    </row>
    <row r="47" spans="1:10" x14ac:dyDescent="0.25">
      <c r="A47" s="1" t="s">
        <v>186</v>
      </c>
      <c r="B47" s="11" t="s">
        <v>41</v>
      </c>
    </row>
    <row r="48" spans="1:10" x14ac:dyDescent="0.25">
      <c r="A48" s="2" t="s">
        <v>13</v>
      </c>
      <c r="B48" s="14">
        <v>920</v>
      </c>
    </row>
    <row r="49" spans="1:10" x14ac:dyDescent="0.25">
      <c r="A49" s="2" t="s">
        <v>40</v>
      </c>
      <c r="B49" s="2">
        <v>0.25</v>
      </c>
      <c r="C49">
        <f>INDEX('[1]Component wise inventories'!B$2:B$170,MATCH($A49,'[1]Component wise inventories'!$A$2:$A$170,0))</f>
        <v>60</v>
      </c>
      <c r="D49" t="str">
        <f>INDEX('[1]Component wise inventories'!H$2:H$170,MATCH($A49,'[1]Component wise inventories'!$A$2:$A$170,0))</f>
        <v>civil engineering concrete (without reinforcement)</v>
      </c>
      <c r="E49">
        <f>INDEX('[1]Component wise inventories'!I$2:I$170,MATCH($A49,'[1]Component wise inventories'!$A$2:$A$170,0))</f>
        <v>2350</v>
      </c>
      <c r="F49">
        <f t="shared" ref="F49" si="41">E49</f>
        <v>2350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1.4E-2</v>
      </c>
      <c r="I49">
        <f>B49*F49*H49*B$1/C49/B$1</f>
        <v>0.13708333333333333</v>
      </c>
      <c r="J49">
        <f t="shared" ref="J49" si="42">F49*B49*B$5*B$1/C49/1000</f>
        <v>2776.5250000000001</v>
      </c>
    </row>
    <row r="50" spans="1:10" x14ac:dyDescent="0.25">
      <c r="A50" s="2" t="s">
        <v>47</v>
      </c>
      <c r="B50" s="2">
        <v>0.12</v>
      </c>
      <c r="C50">
        <f>INDEX('[1]Component wise inventories'!B$2:B$170,MATCH($A50,'[1]Component wise inventories'!$A$2:$A$170,0))</f>
        <v>30</v>
      </c>
      <c r="D50" t="str">
        <f>INDEX('[1]Component wise inventories'!H$2:H$170,MATCH($A50,'[1]Component wise inventories'!$A$2:$A$170,0))</f>
        <v>Polystyrene extruded (XPS)</v>
      </c>
      <c r="E50">
        <f>INDEX('[1]Component wise inventories'!I$2:I$170,MATCH($A50,'[1]Component wise inventories'!$A$2:$A$170,0))</f>
        <v>30</v>
      </c>
      <c r="F50">
        <f>E50</f>
        <v>30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14.5</v>
      </c>
      <c r="I50">
        <f t="shared" ref="I50" si="43">B50*F50*H50*B$1/C50/B$1</f>
        <v>1.7399999999999998</v>
      </c>
      <c r="J50">
        <f>F50*B50*B$5*B$1/C50/1000</f>
        <v>34.027200000000001</v>
      </c>
    </row>
    <row r="51" spans="1:10" x14ac:dyDescent="0.25">
      <c r="I51" s="29">
        <f>SUM(I49:I50)</f>
        <v>1.8770833333333332</v>
      </c>
    </row>
    <row r="52" spans="1:10" x14ac:dyDescent="0.25">
      <c r="A52" s="1" t="s">
        <v>186</v>
      </c>
      <c r="B52" s="11" t="s">
        <v>48</v>
      </c>
    </row>
    <row r="53" spans="1:10" x14ac:dyDescent="0.25">
      <c r="A53" s="2" t="s">
        <v>13</v>
      </c>
      <c r="B53" s="14">
        <v>2750</v>
      </c>
    </row>
    <row r="54" spans="1:10" x14ac:dyDescent="0.25">
      <c r="A54" s="2" t="s">
        <v>44</v>
      </c>
      <c r="B54" s="2">
        <v>0.03</v>
      </c>
      <c r="C54">
        <f>INDEX('[1]Component wise inventories'!B$2:B$170,MATCH($A54,'[1]Component wise inventories'!$A$2:$A$170,0))</f>
        <v>30</v>
      </c>
      <c r="D54" t="str">
        <f>INDEX('[1]Component wise inventories'!H$2:H$170,MATCH($A54,'[1]Component wise inventories'!$A$2:$A$170,0))</f>
        <v>gypsum-lime plaster</v>
      </c>
      <c r="E54">
        <f>INDEX('[1]Component wise inventories'!I$2:I$170,MATCH($A54,'[1]Component wise inventories'!$A$2:$A$170,0))</f>
        <v>925</v>
      </c>
      <c r="F54">
        <f t="shared" ref="F54" si="44">E54</f>
        <v>925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0.155</v>
      </c>
      <c r="I54">
        <f>B54*F54*H54*B$1/C54/B$1</f>
        <v>0.14337499999999997</v>
      </c>
      <c r="J54">
        <f t="shared" ref="J54" si="45">F54*B54*B$5*B$1/C54/1000</f>
        <v>262.29300000000001</v>
      </c>
    </row>
    <row r="55" spans="1:10" x14ac:dyDescent="0.25">
      <c r="A55" s="2" t="s">
        <v>40</v>
      </c>
      <c r="B55" s="2">
        <v>0.25</v>
      </c>
      <c r="C55">
        <f>INDEX('[1]Component wise inventories'!B$2:B$170,MATCH($A55,'[1]Component wise inventories'!$A$2:$A$170,0))</f>
        <v>60</v>
      </c>
      <c r="D55" t="str">
        <f>INDEX('[1]Component wise inventories'!H$2:H$170,MATCH($A55,'[1]Component wise inventories'!$A$2:$A$170,0))</f>
        <v>civil engineering concrete (without reinforcement)</v>
      </c>
      <c r="E55">
        <f>INDEX('[1]Component wise inventories'!I$2:I$170,MATCH($A55,'[1]Component wise inventories'!$A$2:$A$170,0))</f>
        <v>2350</v>
      </c>
      <c r="F55">
        <f>E55</f>
        <v>2350</v>
      </c>
      <c r="G55" t="str">
        <f>INDEX('[1]Component wise inventories'!J$2:J$170,MATCH($A55,'[1]Component wise inventories'!$A$2:$A$170,0))</f>
        <v xml:space="preserve">kg </v>
      </c>
      <c r="H55">
        <f>INDEX('[1]Component wise inventories'!K$2:K$170,MATCH($A55,'[1]Component wise inventories'!$A$2:$A$170,0))</f>
        <v>1.4E-2</v>
      </c>
      <c r="I55">
        <f t="shared" ref="I55" si="46">B55*F55*H55*B$1/C55/B$1</f>
        <v>0.13708333333333333</v>
      </c>
      <c r="J55">
        <f>F55*B55*B$5*B$1/C55/1000</f>
        <v>2776.5250000000001</v>
      </c>
    </row>
    <row r="56" spans="1:10" x14ac:dyDescent="0.25">
      <c r="I56" s="29">
        <f>SUM(I54:I55)</f>
        <v>0.28045833333333331</v>
      </c>
    </row>
    <row r="57" spans="1:10" x14ac:dyDescent="0.25">
      <c r="A57" s="1" t="s">
        <v>186</v>
      </c>
      <c r="B57" s="11" t="s">
        <v>49</v>
      </c>
    </row>
    <row r="58" spans="1:10" x14ac:dyDescent="0.25">
      <c r="A58" s="2" t="s">
        <v>13</v>
      </c>
      <c r="B58" s="14">
        <v>5998</v>
      </c>
    </row>
    <row r="59" spans="1:10" x14ac:dyDescent="0.25">
      <c r="A59" s="2" t="s">
        <v>44</v>
      </c>
      <c r="B59" s="2">
        <v>0.03</v>
      </c>
      <c r="C59">
        <f>INDEX('[1]Component wise inventories'!B$2:B$170,MATCH($A59,'[1]Component wise inventories'!$A$2:$A$170,0))</f>
        <v>30</v>
      </c>
      <c r="D59" t="str">
        <f>INDEX('[1]Component wise inventories'!H$2:H$170,MATCH($A59,'[1]Component wise inventories'!$A$2:$A$170,0))</f>
        <v>gypsum-lime plaster</v>
      </c>
      <c r="E59">
        <f>INDEX('[1]Component wise inventories'!I$2:I$170,MATCH($A59,'[1]Component wise inventories'!$A$2:$A$170,0))</f>
        <v>925</v>
      </c>
      <c r="F59">
        <f t="shared" ref="F59" si="47">E59</f>
        <v>925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0.155</v>
      </c>
      <c r="I59">
        <f>B59*F59*H59*B$1/C59/B$1</f>
        <v>0.14337499999999997</v>
      </c>
      <c r="J59">
        <f t="shared" ref="J59" si="48">F59*B59*B$5*B$1/C59/1000</f>
        <v>262.29300000000001</v>
      </c>
    </row>
    <row r="60" spans="1:10" x14ac:dyDescent="0.25">
      <c r="A60" s="2" t="s">
        <v>161</v>
      </c>
      <c r="B60" s="2">
        <v>0.125</v>
      </c>
      <c r="C60">
        <f>INDEX('[1]Component wise inventories'!B$2:B$170,MATCH($A60,'[1]Component wise inventories'!$A$2:$A$170,0))</f>
        <v>60</v>
      </c>
      <c r="D60" t="str">
        <f>INDEX('[1]Component wise inventories'!H$2:H$170,MATCH($A60,'[1]Component wise inventories'!$A$2:$A$170,0))</f>
        <v>brick</v>
      </c>
      <c r="E60">
        <f>INDEX('[1]Component wise inventories'!I$2:I$170,MATCH($A60,'[1]Component wise inventories'!$A$2:$A$170,0))</f>
        <v>900</v>
      </c>
      <c r="F60">
        <f>E60</f>
        <v>900</v>
      </c>
      <c r="G60" t="str">
        <f>INDEX('[1]Component wise inventories'!J$2:J$170,MATCH($A60,'[1]Component wise inventories'!$A$2:$A$170,0))</f>
        <v xml:space="preserve">kg </v>
      </c>
      <c r="H60">
        <f>INDEX('[1]Component wise inventories'!K$2:K$170,MATCH($A60,'[1]Component wise inventories'!$A$2:$A$170,0))</f>
        <v>0.25800000000000001</v>
      </c>
      <c r="I60">
        <f t="shared" ref="I60" si="49">B60*F60*H60*B$1/C60/B$1</f>
        <v>0.48375000000000001</v>
      </c>
      <c r="J60">
        <f>F60*B60*B$5*B$1/C60/1000</f>
        <v>531.67499999999995</v>
      </c>
    </row>
    <row r="61" spans="1:10" x14ac:dyDescent="0.25">
      <c r="I61" s="29">
        <f>SUM(I59:I60)</f>
        <v>0.62712499999999993</v>
      </c>
    </row>
    <row r="62" spans="1:10" x14ac:dyDescent="0.25">
      <c r="A62" s="1" t="s">
        <v>186</v>
      </c>
      <c r="B62" s="11" t="s">
        <v>52</v>
      </c>
    </row>
    <row r="63" spans="1:10" x14ac:dyDescent="0.25">
      <c r="A63" s="2" t="s">
        <v>13</v>
      </c>
      <c r="B63" s="14">
        <v>1930</v>
      </c>
    </row>
    <row r="64" spans="1:10" x14ac:dyDescent="0.25">
      <c r="A64" s="30" t="s">
        <v>84</v>
      </c>
      <c r="B64" s="2">
        <v>0.22</v>
      </c>
      <c r="C64">
        <f>INDEX('[1]Component wise inventories'!B$2:B$170,MATCH($A64,'[1]Component wise inventories'!$A$2:$A$170,0))</f>
        <v>30</v>
      </c>
      <c r="D64" t="str">
        <f>INDEX('[1]Component wise inventories'!H$2:H$170,MATCH($A64,'[1]Component wise inventories'!$A$2:$A$170,0))</f>
        <v>'polyurethane production, flexible foam, MDI-based' (kilogram, RoW, None)</v>
      </c>
      <c r="E64">
        <f>INDEX('[1]Component wise inventories'!I$2:I$170,MATCH($A64,'[1]Component wise inventories'!$A$2:$A$170,0))</f>
        <v>30</v>
      </c>
      <c r="F64">
        <f t="shared" ref="F64" si="50">E64</f>
        <v>30</v>
      </c>
      <c r="G64" t="str">
        <f>INDEX('[1]Component wise inventories'!J$2:J$170,MATCH($A64,'[1]Component wise inventories'!$A$2:$A$170,0))</f>
        <v xml:space="preserve">kg </v>
      </c>
      <c r="H64">
        <f>INDEX('[1]Component wise inventories'!K$2:K$170,MATCH($A64,'[1]Component wise inventories'!$A$2:$A$170,0))</f>
        <v>5.32</v>
      </c>
      <c r="I64">
        <f>B64*F64*H64*B$1/C64/B$1</f>
        <v>1.1704000000000001</v>
      </c>
      <c r="J64">
        <f t="shared" ref="J64" si="51">F64*B64*B$5*B$1/C64/1000</f>
        <v>62.383199999999995</v>
      </c>
    </row>
    <row r="65" spans="1:10" x14ac:dyDescent="0.25">
      <c r="A65" s="2" t="s">
        <v>24</v>
      </c>
      <c r="B65" s="2">
        <v>0.28000000000000003</v>
      </c>
      <c r="C65">
        <f>INDEX('[1]Component wise inventories'!B$2:B$170,MATCH($A65,'[1]Component wise inventories'!$A$2:$A$170,0))</f>
        <v>60</v>
      </c>
      <c r="D65" t="str">
        <f>INDEX('[1]Component wise inventories'!H$2:H$170,MATCH($A65,'[1]Component wise inventories'!$A$2:$A$170,0))</f>
        <v>civil engineering concrete (without reinforcement)</v>
      </c>
      <c r="E65">
        <f>INDEX('[1]Component wise inventories'!I$2:I$170,MATCH($A65,'[1]Component wise inventories'!$A$2:$A$170,0))</f>
        <v>2350</v>
      </c>
      <c r="F65">
        <f>E65</f>
        <v>2350</v>
      </c>
      <c r="G65" t="str">
        <f>INDEX('[1]Component wise inventories'!J$2:J$170,MATCH($A65,'[1]Component wise inventories'!$A$2:$A$170,0))</f>
        <v xml:space="preserve">kg </v>
      </c>
      <c r="H65">
        <f>INDEX('[1]Component wise inventories'!K$2:K$170,MATCH($A65,'[1]Component wise inventories'!$A$2:$A$170,0))</f>
        <v>1.4E-2</v>
      </c>
      <c r="I65">
        <f t="shared" ref="I65" si="52">B65*F65*H65*B$1/C65/B$1</f>
        <v>0.15353333333333335</v>
      </c>
      <c r="J65">
        <f>F65*B65*B$5*B$1/C65/1000</f>
        <v>3109.7080000000005</v>
      </c>
    </row>
    <row r="66" spans="1:10" x14ac:dyDescent="0.25">
      <c r="A66" s="2" t="s">
        <v>44</v>
      </c>
      <c r="B66" s="2">
        <v>0.01</v>
      </c>
      <c r="C66">
        <f>INDEX('[1]Component wise inventories'!B$2:B$170,MATCH($A66,'[1]Component wise inventories'!$A$2:$A$170,0))</f>
        <v>30</v>
      </c>
      <c r="D66" t="str">
        <f>INDEX('[1]Component wise inventories'!H$2:H$170,MATCH($A66,'[1]Component wise inventories'!$A$2:$A$170,0))</f>
        <v>gypsum-lime plaster</v>
      </c>
      <c r="E66">
        <f>INDEX('[1]Component wise inventories'!I$2:I$170,MATCH($A66,'[1]Component wise inventories'!$A$2:$A$170,0))</f>
        <v>925</v>
      </c>
      <c r="F66">
        <f t="shared" ref="F66" si="53">E66</f>
        <v>925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0.155</v>
      </c>
      <c r="I66">
        <f>B66*F66*H66*B$1/C66/B$1</f>
        <v>4.779166666666667E-2</v>
      </c>
      <c r="J66">
        <f t="shared" ref="J66" si="54">F66*B66*B$5*B$1/C66/1000</f>
        <v>87.430999999999997</v>
      </c>
    </row>
    <row r="67" spans="1:10" x14ac:dyDescent="0.25">
      <c r="A67" s="2" t="s">
        <v>87</v>
      </c>
      <c r="B67" s="2">
        <v>2.0000000000000001E-4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Polyethylene fleece (PE)</v>
      </c>
      <c r="E67">
        <f>INDEX('[1]Component wise inventories'!I$2:I$170,MATCH($A67,'[1]Component wise inventories'!$A$2:$A$170,0))</f>
        <v>920</v>
      </c>
      <c r="F67">
        <f>E67</f>
        <v>920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3.0895000000000001</v>
      </c>
      <c r="I67">
        <f t="shared" ref="I67" si="55">B67*F67*H67*B$1/C67/B$1</f>
        <v>1.8948933333333331E-2</v>
      </c>
      <c r="J67">
        <f>F67*B67*B$5*B$1/C67/1000</f>
        <v>1.7391679999999998</v>
      </c>
    </row>
    <row r="68" spans="1:10" x14ac:dyDescent="0.25">
      <c r="A68" s="2" t="s">
        <v>190</v>
      </c>
      <c r="B68" s="2">
        <v>2.0000000000000001E-4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Polyethylene fleece (PE)</v>
      </c>
      <c r="E68">
        <f>INDEX('[1]Component wise inventories'!I$2:I$170,MATCH($A68,'[1]Component wise inventories'!$A$2:$A$170,0))</f>
        <v>920</v>
      </c>
      <c r="F68">
        <f t="shared" ref="F68" si="56">E68</f>
        <v>920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3.0895000000000001</v>
      </c>
      <c r="I68">
        <f>B68*F68*H68*B$1/C68/B$1</f>
        <v>1.8948933333333331E-2</v>
      </c>
      <c r="J68">
        <f t="shared" ref="J68" si="57">F68*B68*B$5*B$1/C68/1000</f>
        <v>1.7391679999999998</v>
      </c>
    </row>
    <row r="69" spans="1:10" x14ac:dyDescent="0.25">
      <c r="A69" s="2" t="s">
        <v>57</v>
      </c>
      <c r="B69" s="2">
        <v>0.25</v>
      </c>
      <c r="C69">
        <f>INDEX('[1]Component wise inventories'!B$2:B$170,MATCH($A69,'[1]Component wise inventories'!$A$2:$A$170,0))</f>
        <v>0</v>
      </c>
      <c r="D69">
        <f>INDEX('[1]Component wise inventories'!H$2:H$170,MATCH($A69,'[1]Component wise inventories'!$A$2:$A$170,0))</f>
        <v>0</v>
      </c>
      <c r="E69">
        <f>INDEX('[1]Component wise inventories'!I$2:I$170,MATCH($A69,'[1]Component wise inventories'!$A$2:$A$170,0))</f>
        <v>0</v>
      </c>
      <c r="F69">
        <f>E69</f>
        <v>0</v>
      </c>
      <c r="G69">
        <f>INDEX('[1]Component wise inventories'!J$2:J$170,MATCH($A69,'[1]Component wise inventories'!$A$2:$A$170,0))</f>
        <v>0</v>
      </c>
      <c r="H69" s="31">
        <f>INDEX('[1]Component wise inventories'!K$2:K$170,MATCH($A69,'[1]Component wise inventories'!$A$2:$A$170,0))</f>
        <v>0</v>
      </c>
      <c r="I69" s="31">
        <v>0</v>
      </c>
      <c r="J69" s="31">
        <v>0</v>
      </c>
    </row>
    <row r="70" spans="1:10" x14ac:dyDescent="0.25">
      <c r="I70" s="29">
        <f>SUM(I64:I69)</f>
        <v>1.4096228666666666</v>
      </c>
    </row>
    <row r="71" spans="1:10" x14ac:dyDescent="0.25">
      <c r="A71" s="1" t="s">
        <v>186</v>
      </c>
      <c r="B71" s="26" t="s">
        <v>54</v>
      </c>
    </row>
    <row r="72" spans="1:10" x14ac:dyDescent="0.25">
      <c r="A72" s="2" t="s">
        <v>13</v>
      </c>
      <c r="B72" s="14">
        <v>302</v>
      </c>
    </row>
    <row r="73" spans="1:10" x14ac:dyDescent="0.25">
      <c r="A73" s="2" t="s">
        <v>191</v>
      </c>
      <c r="B73" s="2">
        <v>1.7999999999999999E-2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Medium density fibreboard (MDF), UF bonded</v>
      </c>
      <c r="E73">
        <f>INDEX('[1]Component wise inventories'!I$2:I$170,MATCH($A73,'[1]Component wise inventories'!$A$2:$A$170,0))</f>
        <v>685</v>
      </c>
      <c r="F73">
        <f t="shared" ref="F73" si="58">E73</f>
        <v>685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1.04</v>
      </c>
      <c r="I73">
        <f>B73*F73*H73*B$1/C73/B$1</f>
        <v>0.42743999999999993</v>
      </c>
      <c r="J73">
        <f t="shared" ref="J73" si="59">F73*B73*B$5*B$1/C73/1000</f>
        <v>116.54315999999999</v>
      </c>
    </row>
    <row r="74" spans="1:10" x14ac:dyDescent="0.25">
      <c r="C74"/>
      <c r="D74"/>
      <c r="E74"/>
      <c r="F74"/>
      <c r="G74"/>
      <c r="H74"/>
      <c r="I74" s="29">
        <f>SUM(I73:I73)</f>
        <v>0.42743999999999993</v>
      </c>
      <c r="J74"/>
    </row>
    <row r="75" spans="1:10" x14ac:dyDescent="0.25">
      <c r="A75" s="1" t="s">
        <v>186</v>
      </c>
      <c r="B75" s="26" t="s">
        <v>192</v>
      </c>
    </row>
    <row r="76" spans="1:10" x14ac:dyDescent="0.25">
      <c r="A76" s="2" t="s">
        <v>193</v>
      </c>
      <c r="B76" s="2">
        <v>16.8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Precast concrete part, normal concrete, ex works</v>
      </c>
      <c r="E76">
        <f>INDEX('[1]Component wise inventories'!I$2:I$170,MATCH($A76,'[1]Component wise inventories'!$A$2:$A$170,0))</f>
        <v>2500</v>
      </c>
      <c r="F76">
        <f t="shared" ref="F76" si="60">E76</f>
        <v>2500</v>
      </c>
      <c r="G76" t="str">
        <f>INDEX('[1]Component wise inventories'!J$2:J$170,MATCH($A76,'[1]Component wise inventories'!$A$2:$A$170,0))</f>
        <v xml:space="preserve">kg </v>
      </c>
      <c r="H76">
        <f>INDEX('[1]Component wise inventories'!K$2:K$170,MATCH($A76,'[1]Component wise inventories'!$A$2:$A$170,0))</f>
        <v>0.17199999999999999</v>
      </c>
      <c r="I76">
        <f>B76*F76*H76*B$1/C76/B$1/B92</f>
        <v>8.9576668402648607E-3</v>
      </c>
      <c r="J76">
        <f>F76*B76*B$5*B$1/C76/1000/B92</f>
        <v>14.76765121642735</v>
      </c>
    </row>
    <row r="77" spans="1:10" x14ac:dyDescent="0.25">
      <c r="C77"/>
      <c r="D77"/>
      <c r="E77"/>
      <c r="F77"/>
      <c r="G77"/>
      <c r="H77"/>
      <c r="I77" s="29">
        <f>SUM(I76:I76)</f>
        <v>8.9576668402648607E-3</v>
      </c>
      <c r="J77"/>
    </row>
    <row r="78" spans="1:10" x14ac:dyDescent="0.25">
      <c r="A78" s="1" t="s">
        <v>186</v>
      </c>
      <c r="B78" s="11" t="s">
        <v>61</v>
      </c>
    </row>
    <row r="79" spans="1:10" x14ac:dyDescent="0.25">
      <c r="A79" s="1" t="s">
        <v>13</v>
      </c>
      <c r="B79" s="11">
        <v>30</v>
      </c>
    </row>
    <row r="80" spans="1:10" x14ac:dyDescent="0.25">
      <c r="A80" s="1" t="s">
        <v>194</v>
      </c>
      <c r="B80" s="11"/>
      <c r="C80">
        <f>INDEX('[1]Component wise inventories'!B$2:B$205,MATCH($A80,'[1]Component wise inventories'!$A$2:$A$205,0))</f>
        <v>30</v>
      </c>
      <c r="D80" t="str">
        <f>INDEX('[1]Component wise inventories'!H$2:H$205,MATCH($A80,'[1]Component wise inventories'!$A$2:$A$205,0))</f>
        <v>Exterior door, wood, aluminium-clad</v>
      </c>
      <c r="E80" t="str">
        <f>INDEX('[1]Component wise inventories'!I$2:I$205,MATCH($A80,'[1]Component wise inventories'!$A$2:$A$205,0))</f>
        <v xml:space="preserve">- </v>
      </c>
      <c r="F80" t="str">
        <f>E80</f>
        <v xml:space="preserve">- </v>
      </c>
      <c r="G80" t="str">
        <f>INDEX('[1]Component wise inventories'!J$2:J$205,MATCH($A80,'[1]Component wise inventories'!$A$2:$A$205,0))</f>
        <v xml:space="preserve">m2 </v>
      </c>
      <c r="H80">
        <f>INDEX('[1]Component wise inventories'!K$2:K$205,MATCH($A80,'[1]Component wise inventories'!$A$2:$A$205,0))</f>
        <v>77.599999999999994</v>
      </c>
      <c r="I80" s="19">
        <f>H80*B$1/C80/B$1*B79/B92</f>
        <v>5.7733799568484481E-3</v>
      </c>
    </row>
    <row r="81" spans="1:11" x14ac:dyDescent="0.25">
      <c r="A81" s="1"/>
      <c r="B81" s="11"/>
    </row>
    <row r="82" spans="1:11" x14ac:dyDescent="0.25">
      <c r="A82" s="1" t="s">
        <v>186</v>
      </c>
      <c r="B82" s="11" t="s">
        <v>181</v>
      </c>
    </row>
    <row r="83" spans="1:11" x14ac:dyDescent="0.25">
      <c r="A83" s="1" t="s">
        <v>64</v>
      </c>
      <c r="B83" s="11">
        <v>3885</v>
      </c>
    </row>
    <row r="84" spans="1:11" x14ac:dyDescent="0.25">
      <c r="A84" s="1" t="s">
        <v>65</v>
      </c>
      <c r="B84" s="11"/>
      <c r="C84">
        <f>INDEX('[1]Component wise inventories'!B$2:B$194,MATCH($A84,'[1]Component wise inventories'!$A$2:$A$189,0))</f>
        <v>30</v>
      </c>
      <c r="D84" t="str">
        <f>INDEX('[1]Component wise inventories'!H$2:H$194,MATCH($A84,'[1]Component wise inventories'!$A$2:$A$189,0))</f>
        <v>'window frame production, wood-metal, U=1.6 W/m2K' (kilogram, RoW, None)</v>
      </c>
      <c r="E84">
        <f>INDEX('[1]Component wise inventories'!I$2:I$194,MATCH($A84,'[1]Component wise inventories'!$A$2:$A$189,0))</f>
        <v>83.4</v>
      </c>
      <c r="F84">
        <f>E84</f>
        <v>83.4</v>
      </c>
      <c r="G84" t="str">
        <f>INDEX('[1]Component wise inventories'!J$2:J$194,MATCH($A84,'[1]Component wise inventories'!$A$2:$A$189,0))</f>
        <v>kg</v>
      </c>
      <c r="H84">
        <f>INDEX('[1]Component wise inventories'!K$2:K$194,MATCH($A84,'[1]Component wise inventories'!$A$2:$A$189,0))</f>
        <v>0.13719999999999999</v>
      </c>
      <c r="I84">
        <f>F84*H84*B$1/C84/B$1*K84</f>
        <v>7.6283199999999995E-2</v>
      </c>
      <c r="J84"/>
      <c r="K84" s="23">
        <v>0.2</v>
      </c>
    </row>
    <row r="85" spans="1:11" x14ac:dyDescent="0.25">
      <c r="A85" s="1"/>
      <c r="B85" s="11"/>
      <c r="C85">
        <v>30</v>
      </c>
      <c r="D85" t="s">
        <v>113</v>
      </c>
      <c r="E85" t="s">
        <v>110</v>
      </c>
      <c r="F85" t="s">
        <v>110</v>
      </c>
      <c r="G85" t="s">
        <v>111</v>
      </c>
      <c r="H85" s="22">
        <v>58</v>
      </c>
      <c r="I85">
        <f>H85*B$1/C85/B$1*K85</f>
        <v>1.5466666666666669</v>
      </c>
      <c r="J85"/>
      <c r="K85" s="23">
        <v>0.8</v>
      </c>
    </row>
    <row r="86" spans="1:11" x14ac:dyDescent="0.25">
      <c r="A86" s="1" t="s">
        <v>186</v>
      </c>
      <c r="B86" s="11" t="s">
        <v>182</v>
      </c>
      <c r="C86" s="11"/>
      <c r="D86" s="11"/>
      <c r="E86" s="11"/>
      <c r="F86" s="11"/>
      <c r="G86" s="11"/>
      <c r="H86" s="11"/>
      <c r="I86" s="19">
        <f>SUM(I84:I85)</f>
        <v>1.6229498666666669</v>
      </c>
      <c r="J86" s="11"/>
      <c r="K86" s="11"/>
    </row>
    <row r="87" spans="1:11" x14ac:dyDescent="0.25">
      <c r="A87" s="1" t="s">
        <v>64</v>
      </c>
      <c r="B87" s="11">
        <v>5</v>
      </c>
    </row>
    <row r="88" spans="1:11" x14ac:dyDescent="0.25">
      <c r="A88" s="1" t="s">
        <v>195</v>
      </c>
      <c r="B88" s="11"/>
      <c r="C88">
        <f>INDEX('[1]Component wise inventories'!B$2:B$194,MATCH($A88,'[1]Component wise inventories'!$A$2:$A$189,0))</f>
        <v>30</v>
      </c>
      <c r="D88">
        <f>INDEX('[1]Component wise inventories'!H$2:H$194,MATCH($A88,'[1]Component wise inventories'!$A$2:$A$189,0))</f>
        <v>0</v>
      </c>
      <c r="E88">
        <f>INDEX('[1]Component wise inventories'!I$2:I$194,MATCH($A88,'[1]Component wise inventories'!$A$2:$A$189,0))</f>
        <v>0</v>
      </c>
      <c r="F88">
        <f>E88</f>
        <v>0</v>
      </c>
      <c r="G88">
        <f>INDEX('[1]Component wise inventories'!J$2:J$194,MATCH($A88,'[1]Component wise inventories'!$A$2:$A$189,0))</f>
        <v>0</v>
      </c>
      <c r="H88">
        <f>INDEX('[1]Component wise inventories'!K$2:K$194,MATCH($A88,'[1]Component wise inventories'!$A$2:$A$189,0))</f>
        <v>0</v>
      </c>
      <c r="I88">
        <f>F88*H88*B$1/C88/B$1*K88</f>
        <v>0</v>
      </c>
      <c r="J88"/>
      <c r="K88" s="23">
        <v>0.2</v>
      </c>
    </row>
    <row r="89" spans="1:11" x14ac:dyDescent="0.25">
      <c r="C89">
        <v>30</v>
      </c>
      <c r="D89" t="s">
        <v>113</v>
      </c>
      <c r="E89" t="s">
        <v>110</v>
      </c>
      <c r="F89" t="s">
        <v>110</v>
      </c>
      <c r="G89" t="s">
        <v>111</v>
      </c>
      <c r="H89" s="22">
        <v>58</v>
      </c>
      <c r="I89">
        <f>H89*B$1/C89/B$1*K89</f>
        <v>1.5466666666666669</v>
      </c>
      <c r="J89"/>
      <c r="K89" s="23">
        <v>0.8</v>
      </c>
    </row>
    <row r="90" spans="1:11" x14ac:dyDescent="0.25">
      <c r="A90" s="1" t="s">
        <v>186</v>
      </c>
      <c r="B90" s="11" t="s">
        <v>66</v>
      </c>
      <c r="C90" s="11"/>
      <c r="D90" s="11"/>
      <c r="E90" s="11"/>
      <c r="F90" s="11"/>
      <c r="G90" s="11"/>
      <c r="H90" s="11"/>
      <c r="I90" s="19">
        <f>SUM(I88:I89)</f>
        <v>1.5466666666666669</v>
      </c>
      <c r="J90" s="11"/>
      <c r="K90" s="11"/>
    </row>
    <row r="91" spans="1:11" x14ac:dyDescent="0.25">
      <c r="A91" s="1" t="s">
        <v>67</v>
      </c>
      <c r="B91" s="11">
        <v>89</v>
      </c>
    </row>
    <row r="92" spans="1:11" x14ac:dyDescent="0.25">
      <c r="A92" s="1" t="s">
        <v>68</v>
      </c>
      <c r="B92" s="11">
        <v>13441</v>
      </c>
    </row>
    <row r="93" spans="1:11" x14ac:dyDescent="0.25">
      <c r="A93" s="1" t="s">
        <v>69</v>
      </c>
      <c r="B93" s="27"/>
      <c r="C93"/>
      <c r="D93" t="str">
        <f>INDEX('[1]Component wise inventories'!H$2:H$194,MATCH($A93,'[1]Component wise inventories'!$A$2:$A$189,0))</f>
        <v>'market for electricity, low voltage'</v>
      </c>
      <c r="E93">
        <f>INDEX('[1]Component wise inventories'!I$2:I$194,MATCH($A93,'[1]Component wise inventories'!$A$2:$A$189,0))</f>
        <v>0</v>
      </c>
      <c r="F93">
        <f>E93</f>
        <v>0</v>
      </c>
      <c r="G93" t="str">
        <f>INDEX('[1]Component wise inventories'!J$2:J$194,MATCH($A93,'[1]Component wise inventories'!$A$2:$A$189,0))</f>
        <v>kWh</v>
      </c>
      <c r="H93">
        <f>INDEX('[1]Component wise inventories'!K$2:K$194,MATCH($A93,'[1]Component wise inventories'!$A$2:$A$189,0))</f>
        <v>4.4990000000000002E-2</v>
      </c>
      <c r="I93" s="19">
        <f>H93*B91*3500/B92</f>
        <v>1.0426594003422365</v>
      </c>
    </row>
    <row r="94" spans="1:11" x14ac:dyDescent="0.25">
      <c r="A94" s="1"/>
      <c r="B94" s="11"/>
    </row>
    <row r="95" spans="1:11" x14ac:dyDescent="0.25">
      <c r="A95" s="1"/>
      <c r="B95" s="11"/>
    </row>
    <row r="96" spans="1:11" x14ac:dyDescent="0.25">
      <c r="A96" s="1" t="s">
        <v>186</v>
      </c>
      <c r="B96" s="11" t="s">
        <v>70</v>
      </c>
    </row>
    <row r="97" spans="1:10" x14ac:dyDescent="0.25">
      <c r="A97" s="1" t="s">
        <v>71</v>
      </c>
      <c r="B97" s="11">
        <v>74.900000000000006</v>
      </c>
    </row>
    <row r="98" spans="1:10" x14ac:dyDescent="0.25">
      <c r="A98" s="1" t="s">
        <v>72</v>
      </c>
      <c r="B98" s="11" t="s">
        <v>196</v>
      </c>
    </row>
    <row r="99" spans="1:10" x14ac:dyDescent="0.25">
      <c r="A99" s="1" t="s">
        <v>74</v>
      </c>
      <c r="B99" s="11" t="s">
        <v>196</v>
      </c>
      <c r="C99"/>
      <c r="D99" t="str">
        <f>INDEX('[1]Component wise inventories'!H$2:H$205,MATCH($B99,'[1]Component wise inventories'!$A$2:$A$205,0))</f>
        <v>'heat production, natural gas, at boiler condensing modulating &lt;100kW' (megajoule, CH, None)</v>
      </c>
      <c r="E99">
        <f>INDEX('[1]Component wise inventories'!I$2:I$205,MATCH($B99,'[1]Component wise inventories'!$A$2:$A$205,0))</f>
        <v>0</v>
      </c>
      <c r="F99">
        <f>E99</f>
        <v>0</v>
      </c>
      <c r="G99">
        <f>INDEX('[1]Component wise inventories'!J$2:J$205,MATCH($B99,'[1]Component wise inventories'!$A$2:$A$205,0))</f>
        <v>0</v>
      </c>
      <c r="H99">
        <f>INDEX('[1]Component wise inventories'!K$2:K$205,MATCH($B99,'[1]Component wise inventories'!$A$2:$A$205,0))</f>
        <v>7.0099999999999996E-2</v>
      </c>
      <c r="I99" s="19">
        <f>H99*B97</f>
        <v>5.2504900000000001</v>
      </c>
    </row>
    <row r="100" spans="1:10" x14ac:dyDescent="0.25">
      <c r="A100" s="1"/>
      <c r="B100" s="25" t="s">
        <v>197</v>
      </c>
    </row>
    <row r="101" spans="1:10" x14ac:dyDescent="0.25">
      <c r="A101" s="1"/>
      <c r="B101" s="11"/>
    </row>
    <row r="102" spans="1:10" x14ac:dyDescent="0.25">
      <c r="A102" s="1" t="s">
        <v>186</v>
      </c>
      <c r="B102" s="11" t="s">
        <v>76</v>
      </c>
      <c r="C102"/>
      <c r="D102"/>
      <c r="E102"/>
      <c r="F102"/>
      <c r="G102"/>
      <c r="H102"/>
      <c r="J102">
        <f>SUM(J6:J101)*50*2</f>
        <v>3156120.5183216445</v>
      </c>
    </row>
    <row r="103" spans="1:10" x14ac:dyDescent="0.25">
      <c r="A103" s="1"/>
      <c r="B103" s="11" t="s">
        <v>77</v>
      </c>
      <c r="C103"/>
      <c r="D103" t="str">
        <f>INDEX('[1]Component wise inventories'!H$2:H$205,MATCH($B103,'[1]Component wise inventories'!$A$2:$A$205,0))</f>
        <v>'market for transport, freight, lorry 28 metric ton, fatty acid methyl ester 100%' (ton kilometer, CH, None)</v>
      </c>
      <c r="E103">
        <f>INDEX('[1]Component wise inventories'!I$2:I$205,MATCH($B103,'[1]Component wise inventories'!$A$2:$A$205,0))</f>
        <v>0</v>
      </c>
      <c r="F103">
        <f>E103</f>
        <v>0</v>
      </c>
      <c r="G103">
        <f>INDEX('[1]Component wise inventories'!J$2:J$205,MATCH($B103,'[1]Component wise inventories'!$A$2:$A$205,0))</f>
        <v>0</v>
      </c>
      <c r="H103">
        <f>INDEX('[1]Component wise inventories'!K$2:K$205,MATCH($B103,'[1]Component wise inventories'!$A$2:$A$205,0))</f>
        <v>0.11509999999999999</v>
      </c>
      <c r="I103" s="24">
        <f>J102*H103/B$1/B92</f>
        <v>0.45044946018255244</v>
      </c>
    </row>
    <row r="105" spans="1:10" s="11" customFormat="1" x14ac:dyDescent="0.25">
      <c r="A105" s="11" t="s">
        <v>11</v>
      </c>
      <c r="B105" s="11" t="s">
        <v>265</v>
      </c>
    </row>
    <row r="106" spans="1:10" s="11" customFormat="1" x14ac:dyDescent="0.25">
      <c r="A106" s="11" t="s">
        <v>275</v>
      </c>
      <c r="B106" s="11">
        <v>43.28</v>
      </c>
    </row>
    <row r="107" spans="1:10" s="11" customFormat="1" x14ac:dyDescent="0.25">
      <c r="A107" s="11" t="s">
        <v>270</v>
      </c>
      <c r="B107" s="5" t="s">
        <v>281</v>
      </c>
      <c r="D107" t="str">
        <f>INDEX('[1]Component wise inventories'!H$2:H$221,MATCH($B107,'[1]Component wise inventories'!$A$2:$A$221,0))</f>
        <v>'heat production, natural gas, at boiler condensing modulating &lt;100kW' (megajoule, CH, None)</v>
      </c>
      <c r="E107">
        <f>INDEX('[1]Component wise inventories'!I$2:I$221,MATCH($B107,'[1]Component wise inventories'!$A$2:$A$221,0))</f>
        <v>0</v>
      </c>
      <c r="F107">
        <f>E107</f>
        <v>0</v>
      </c>
      <c r="G107">
        <f>INDEX('[1]Component wise inventories'!J$2:J$221,MATCH($B107,'[1]Component wise inventories'!$A$2:$A$221,0))</f>
        <v>0</v>
      </c>
      <c r="H107">
        <f>INDEX('[1]Component wise inventories'!K$2:K$221,MATCH($B107,'[1]Component wise inventories'!$A$2:$A$221,0))</f>
        <v>7.0099999999999996E-2</v>
      </c>
      <c r="I107" s="19">
        <f>H107*B106</f>
        <v>3.033928</v>
      </c>
    </row>
    <row r="108" spans="1:10" customFormat="1" x14ac:dyDescent="0.25">
      <c r="A108" s="5" t="s">
        <v>271</v>
      </c>
      <c r="B108" s="5" t="s">
        <v>197</v>
      </c>
      <c r="C108" s="5"/>
      <c r="D108" s="5"/>
      <c r="E108" s="5"/>
      <c r="F108" s="5"/>
      <c r="G108" s="5"/>
      <c r="H108" s="5"/>
      <c r="I108" s="5"/>
      <c r="J108" s="5"/>
    </row>
    <row r="109" spans="1:10" customFormat="1" x14ac:dyDescent="0.25">
      <c r="A109" s="5" t="s">
        <v>274</v>
      </c>
      <c r="B109" s="25" t="s">
        <v>273</v>
      </c>
      <c r="C109" s="5"/>
      <c r="D109" s="5"/>
      <c r="E109" s="5"/>
      <c r="F109" s="5"/>
      <c r="G109" s="5"/>
      <c r="H109" s="5"/>
      <c r="I109" s="5"/>
      <c r="J109" s="5"/>
    </row>
    <row r="110" spans="1:10" customForma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0" customFormat="1" x14ac:dyDescent="0.25">
      <c r="A111" s="11" t="s">
        <v>11</v>
      </c>
      <c r="B111" s="56" t="s">
        <v>293</v>
      </c>
      <c r="C111" s="5"/>
      <c r="D111" s="5"/>
      <c r="E111" s="5"/>
      <c r="F111" s="5"/>
      <c r="G111" s="5"/>
      <c r="H111" s="5"/>
      <c r="I111" s="5"/>
      <c r="J111" s="5"/>
    </row>
    <row r="112" spans="1:10" customFormat="1" x14ac:dyDescent="0.25">
      <c r="A112" s="11" t="s">
        <v>290</v>
      </c>
      <c r="B112" s="5">
        <v>12.1</v>
      </c>
      <c r="C112" s="5"/>
      <c r="D112" s="5"/>
      <c r="E112" s="5"/>
      <c r="F112" s="5"/>
      <c r="G112" s="5"/>
      <c r="H112" s="5"/>
      <c r="I112" s="5"/>
      <c r="J112" s="5"/>
    </row>
    <row r="113" spans="1:10" customFormat="1" x14ac:dyDescent="0.25">
      <c r="A113" s="11" t="s">
        <v>69</v>
      </c>
      <c r="B113" s="5"/>
      <c r="C113" s="5"/>
      <c r="D113" t="str">
        <f>INDEX('[1]Component wise inventories'!H$2:H$194,MATCH($A113,'[1]Component wise inventories'!$A$2:$A$189,0))</f>
        <v>'market for electricity, low voltage'</v>
      </c>
      <c r="E113">
        <f>INDEX('[1]Component wise inventories'!I$2:I$194,MATCH($A113,'[1]Component wise inventories'!$A$2:$A$189,0))</f>
        <v>0</v>
      </c>
      <c r="F113">
        <f>E113</f>
        <v>0</v>
      </c>
      <c r="G113" t="str">
        <f>INDEX('[1]Component wise inventories'!J$2:J$194,MATCH($A113,'[1]Component wise inventories'!$A$2:$A$189,0))</f>
        <v>kWh</v>
      </c>
      <c r="H113">
        <f>INDEX('[1]Component wise inventories'!K$2:K$194,MATCH($A113,'[1]Component wise inventories'!$A$2:$A$189,0))</f>
        <v>4.4990000000000002E-2</v>
      </c>
      <c r="I113" s="19">
        <f>H113*B112</f>
        <v>0.54437900000000006</v>
      </c>
      <c r="J113" s="5"/>
    </row>
    <row r="114" spans="1:1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spans="1:10" customFormat="1" x14ac:dyDescent="0.25">
      <c r="A115" s="5"/>
      <c r="B115" s="6" t="s">
        <v>118</v>
      </c>
      <c r="C115" s="6" t="s">
        <v>119</v>
      </c>
      <c r="D115" s="5"/>
      <c r="E115" s="5"/>
      <c r="F115" s="5"/>
      <c r="G115" s="5"/>
      <c r="H115" s="5"/>
      <c r="I115" s="5"/>
      <c r="J115" s="5"/>
    </row>
    <row r="116" spans="1:10" customFormat="1" x14ac:dyDescent="0.25">
      <c r="A116" s="5" t="s">
        <v>80</v>
      </c>
      <c r="B116" s="28">
        <v>1.0900000000000001</v>
      </c>
      <c r="C116" s="7">
        <f>AVERAGE(I12,I19)</f>
        <v>1.313275</v>
      </c>
      <c r="D116" s="5"/>
      <c r="E116" s="5"/>
      <c r="F116" s="5"/>
      <c r="G116" s="5"/>
      <c r="H116" s="5"/>
      <c r="I116" s="5"/>
      <c r="J116" s="5"/>
    </row>
    <row r="117" spans="1:10" customFormat="1" x14ac:dyDescent="0.25">
      <c r="A117" s="5" t="s">
        <v>120</v>
      </c>
      <c r="B117" s="28">
        <v>3.23</v>
      </c>
      <c r="C117" s="7">
        <f>I29+I39</f>
        <v>3.0540995333333329</v>
      </c>
      <c r="D117" s="5"/>
      <c r="E117" s="5"/>
      <c r="F117" s="5"/>
      <c r="G117" s="5"/>
      <c r="H117" s="5"/>
      <c r="I117" s="5"/>
      <c r="J117" s="5"/>
    </row>
    <row r="118" spans="1:10" customFormat="1" x14ac:dyDescent="0.25">
      <c r="A118" s="5" t="s">
        <v>121</v>
      </c>
      <c r="B118" s="28">
        <v>0.504</v>
      </c>
      <c r="C118" s="7">
        <f>AVERAGE(I46,I51)</f>
        <v>1.71541875</v>
      </c>
      <c r="D118" s="5"/>
      <c r="E118" s="5"/>
      <c r="F118" s="5"/>
      <c r="G118" s="5"/>
      <c r="H118" s="5"/>
      <c r="I118" s="5"/>
      <c r="J118" s="5"/>
    </row>
    <row r="119" spans="1:10" customFormat="1" x14ac:dyDescent="0.25">
      <c r="A119" s="5" t="s">
        <v>122</v>
      </c>
      <c r="B119" s="28">
        <v>0.62</v>
      </c>
      <c r="C119" s="7">
        <f>I56+I61</f>
        <v>0.90758333333333319</v>
      </c>
      <c r="D119" s="5"/>
      <c r="E119" s="5"/>
      <c r="F119" s="5"/>
      <c r="G119" s="5"/>
      <c r="H119" s="5"/>
      <c r="I119" s="5"/>
      <c r="J119" s="5"/>
    </row>
    <row r="120" spans="1:10" customFormat="1" x14ac:dyDescent="0.25">
      <c r="A120" s="5" t="s">
        <v>106</v>
      </c>
      <c r="B120" s="28">
        <v>0.76900000000000002</v>
      </c>
      <c r="C120" s="7">
        <f>AVERAGE(I70,I74)</f>
        <v>0.9185314333333332</v>
      </c>
      <c r="D120" s="5"/>
      <c r="E120" s="5"/>
      <c r="F120" s="5"/>
      <c r="G120" s="5"/>
      <c r="H120" s="5"/>
      <c r="I120" s="5"/>
      <c r="J120" s="5"/>
    </row>
    <row r="121" spans="1:10" customFormat="1" x14ac:dyDescent="0.25">
      <c r="A121" s="5" t="s">
        <v>124</v>
      </c>
      <c r="B121" s="74">
        <v>7.0099999999999997E-3</v>
      </c>
      <c r="C121" s="7">
        <f>I80</f>
        <v>5.7733799568484481E-3</v>
      </c>
      <c r="D121" s="5"/>
      <c r="E121" s="5"/>
      <c r="F121" s="5"/>
      <c r="G121" s="5"/>
      <c r="H121" s="5"/>
      <c r="I121" s="5"/>
      <c r="J121" s="5"/>
    </row>
    <row r="122" spans="1:10" customFormat="1" x14ac:dyDescent="0.25">
      <c r="A122" s="5" t="s">
        <v>123</v>
      </c>
      <c r="B122" s="74">
        <v>0.98</v>
      </c>
      <c r="C122" s="7">
        <f>AVERAGE(I86,I90)</f>
        <v>1.5848082666666667</v>
      </c>
      <c r="D122" s="5"/>
      <c r="E122" s="5"/>
      <c r="F122" s="5"/>
      <c r="G122" s="5"/>
      <c r="H122" s="5"/>
      <c r="I122" s="5"/>
      <c r="J122" s="5"/>
    </row>
    <row r="123" spans="1:10" customFormat="1" x14ac:dyDescent="0.25">
      <c r="A123" s="5" t="s">
        <v>76</v>
      </c>
      <c r="B123" s="74">
        <v>0.50800000000000001</v>
      </c>
      <c r="C123" s="7">
        <f>I103</f>
        <v>0.45044946018255244</v>
      </c>
      <c r="D123" s="5"/>
      <c r="E123" s="5"/>
      <c r="F123" s="5"/>
      <c r="G123" s="5"/>
      <c r="H123" s="5"/>
      <c r="I123" s="5"/>
      <c r="J123" s="5"/>
    </row>
    <row r="124" spans="1:10" customFormat="1" x14ac:dyDescent="0.25">
      <c r="A124" s="5" t="s">
        <v>292</v>
      </c>
      <c r="B124" s="74">
        <v>3.2</v>
      </c>
      <c r="C124" s="7">
        <f>I107+I93</f>
        <v>4.0765874003422367</v>
      </c>
      <c r="D124" s="5"/>
      <c r="E124" s="5"/>
      <c r="F124" s="5"/>
      <c r="G124" s="5"/>
      <c r="H124" s="5"/>
      <c r="I124" s="5"/>
      <c r="J124" s="5"/>
    </row>
    <row r="125" spans="1:10" customFormat="1" x14ac:dyDescent="0.25">
      <c r="A125" s="5" t="s">
        <v>70</v>
      </c>
      <c r="B125" s="74">
        <v>3.66</v>
      </c>
      <c r="C125" s="7">
        <f>I99</f>
        <v>5.2504900000000001</v>
      </c>
      <c r="D125" s="5"/>
      <c r="E125" s="5"/>
      <c r="F125" s="5"/>
      <c r="G125" s="5"/>
      <c r="H125" s="5"/>
      <c r="I125" s="5"/>
      <c r="J125" s="5"/>
    </row>
    <row r="126" spans="1:10" customFormat="1" x14ac:dyDescent="0.25">
      <c r="A126" s="5" t="s">
        <v>294</v>
      </c>
      <c r="B126" s="74">
        <v>0.38700000000000001</v>
      </c>
      <c r="C126" s="7">
        <f>I113</f>
        <v>0.54437900000000006</v>
      </c>
      <c r="D126" s="5"/>
      <c r="E126" s="5"/>
      <c r="F126" s="5"/>
      <c r="G126" s="5"/>
      <c r="H126" s="5"/>
      <c r="I126" s="5"/>
      <c r="J126" s="5"/>
    </row>
    <row r="127" spans="1:10" customFormat="1" x14ac:dyDescent="0.25">
      <c r="A127" s="5"/>
      <c r="B127" s="75"/>
      <c r="C127" s="5"/>
      <c r="D127" s="5"/>
      <c r="E127" s="5"/>
      <c r="F127" s="5"/>
      <c r="G127" s="5"/>
      <c r="H127" s="5"/>
      <c r="I127" s="5"/>
      <c r="J127" s="5"/>
    </row>
    <row r="128" spans="1:10" customFormat="1" x14ac:dyDescent="0.25">
      <c r="A128" s="5"/>
      <c r="B128" s="75"/>
      <c r="C128" s="5"/>
      <c r="D128" s="5"/>
      <c r="E128" s="5"/>
      <c r="F128" s="5"/>
      <c r="G128" s="5"/>
      <c r="H128" s="5"/>
      <c r="I128" s="5"/>
      <c r="J128" s="5"/>
    </row>
    <row r="129" spans="1:1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0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spans="1:10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3"/>
  <sheetViews>
    <sheetView topLeftCell="A127" zoomScaleNormal="100" workbookViewId="0">
      <selection activeCell="C148" sqref="C148"/>
    </sheetView>
  </sheetViews>
  <sheetFormatPr defaultColWidth="11.5703125" defaultRowHeight="15" x14ac:dyDescent="0.25"/>
  <cols>
    <col min="1" max="1" width="40" style="9" customWidth="1"/>
    <col min="2" max="2" width="17.28515625" style="9" customWidth="1"/>
    <col min="3" max="16384" width="11.5703125" style="9"/>
  </cols>
  <sheetData>
    <row r="1" spans="1:10" x14ac:dyDescent="0.2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198</v>
      </c>
      <c r="B4" s="8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178.6</v>
      </c>
    </row>
    <row r="6" spans="1:10" x14ac:dyDescent="0.25">
      <c r="A6" s="2" t="s">
        <v>14</v>
      </c>
      <c r="B6" s="2">
        <v>0.03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 t="shared" ref="F6" si="0"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0.23125000000000001</v>
      </c>
      <c r="J6">
        <f t="shared" ref="J6" si="1">F6*B6*B$5*B$1/C6/1000</f>
        <v>19.8246</v>
      </c>
    </row>
    <row r="7" spans="1:10" x14ac:dyDescent="0.25">
      <c r="A7" s="2" t="s">
        <v>82</v>
      </c>
      <c r="B7" s="2">
        <v>0.25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 t="shared" ref="I7" si="2">B7*F7*H7*B$1/C7/B$1</f>
        <v>0.13708333333333333</v>
      </c>
      <c r="J7">
        <f>F7*B7*B$5*B$1/C7/1000</f>
        <v>104.92749999999999</v>
      </c>
    </row>
    <row r="8" spans="1:10" x14ac:dyDescent="0.25">
      <c r="A8" s="2" t="s">
        <v>60</v>
      </c>
      <c r="B8" s="2">
        <v>0.3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foam glass gravel</v>
      </c>
      <c r="E8">
        <f>INDEX('[1]Component wise inventories'!I$2:I$170,MATCH($A8,'[1]Component wise inventories'!$A$2:$A$170,0))</f>
        <v>150</v>
      </c>
      <c r="F8">
        <f t="shared" ref="F8" si="3">E8</f>
        <v>150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0.155</v>
      </c>
      <c r="I8">
        <f>B8*F8*H8*B$1/C8/B$1</f>
        <v>0.11624999999999999</v>
      </c>
      <c r="J8">
        <f t="shared" ref="J8" si="4">F8*B8*B$5*B$1/C8/1000</f>
        <v>8.0370000000000008</v>
      </c>
    </row>
    <row r="9" spans="1:10" x14ac:dyDescent="0.25">
      <c r="A9" s="15" t="s">
        <v>44</v>
      </c>
      <c r="B9" s="15">
        <v>0.01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gypsum-lime plaster</v>
      </c>
      <c r="E9">
        <f>INDEX('[1]Component wise inventories'!I$2:I$170,MATCH($A9,'[1]Component wise inventories'!$A$2:$A$170,0))</f>
        <v>925</v>
      </c>
      <c r="F9">
        <f>E9</f>
        <v>925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0.155</v>
      </c>
      <c r="I9">
        <f t="shared" ref="I9" si="5">B9*F9*H9*B$1/C9/B$1</f>
        <v>4.779166666666667E-2</v>
      </c>
      <c r="J9">
        <f>F9*B9*B$5*B$1/C9/1000</f>
        <v>3.3041</v>
      </c>
    </row>
    <row r="10" spans="1:10" x14ac:dyDescent="0.25">
      <c r="A10" s="15" t="s">
        <v>199</v>
      </c>
      <c r="B10" s="15">
        <v>0.2</v>
      </c>
      <c r="C10">
        <f>INDEX('[1]Component wise inventories'!B$2:B$170,MATCH($A10,'[1]Component wise inventories'!$A$2:$A$170,0))</f>
        <v>30</v>
      </c>
      <c r="D10" t="str">
        <f>INDEX('[1]Component wise inventories'!H$2:H$170,MATCH($A10,'[1]Component wise inventories'!$A$2:$A$170,0))</f>
        <v>Glued laminated timber, UF bonded, dry area</v>
      </c>
      <c r="E10">
        <f>INDEX('[1]Component wise inventories'!I$2:I$170,MATCH($A10,'[1]Component wise inventories'!$A$2:$A$170,0))</f>
        <v>470</v>
      </c>
      <c r="F10">
        <f t="shared" ref="F10" si="6">E10</f>
        <v>470</v>
      </c>
      <c r="G10" t="str">
        <f>INDEX('[1]Component wise inventories'!J$2:J$170,MATCH($A10,'[1]Component wise inventories'!$A$2:$A$170,0))</f>
        <v xml:space="preserve">kg </v>
      </c>
      <c r="H10">
        <f>INDEX('[1]Component wise inventories'!K$2:K$170,MATCH($A10,'[1]Component wise inventories'!$A$2:$A$170,0))</f>
        <v>0.44600000000000001</v>
      </c>
      <c r="I10">
        <f>B10*F10*H10*B$1/C10/B$1</f>
        <v>1.3974666666666666</v>
      </c>
      <c r="J10">
        <f t="shared" ref="J10" si="7">F10*B10*B$5*B$1/C10/1000</f>
        <v>33.576799999999999</v>
      </c>
    </row>
    <row r="11" spans="1:10" x14ac:dyDescent="0.25">
      <c r="A11" s="15" t="s">
        <v>200</v>
      </c>
      <c r="B11" s="15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cement stone</v>
      </c>
      <c r="E11">
        <f>INDEX('[1]Component wise inventories'!I$2:I$170,MATCH($A11,'[1]Component wise inventories'!$A$2:$A$170,0))</f>
        <v>1700</v>
      </c>
      <c r="F11">
        <f>E11</f>
        <v>1700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0.129</v>
      </c>
      <c r="I11">
        <f t="shared" ref="I11" si="8">B11*F11*H11*B$1/C11/B$1</f>
        <v>0.18275</v>
      </c>
      <c r="J11">
        <f>F11*B11*B$5*B$1/C11/1000</f>
        <v>15.180999999999999</v>
      </c>
    </row>
    <row r="12" spans="1:10" x14ac:dyDescent="0.25">
      <c r="A12" s="15" t="s">
        <v>201</v>
      </c>
      <c r="B12" s="15">
        <v>0.32</v>
      </c>
      <c r="C12">
        <f>INDEX('[1]Component wise inventories'!B$2:B$170,MATCH($A12,'[1]Component wise inventories'!$A$2:$A$170,0))</f>
        <v>60</v>
      </c>
      <c r="D12" t="str">
        <f>INDEX('[1]Component wise inventories'!H$2:H$170,MATCH($A12,'[1]Component wise inventories'!$A$2:$A$170,0))</f>
        <v>glass wool</v>
      </c>
      <c r="E12">
        <f>INDEX('[1]Component wise inventories'!I$2:I$170,MATCH($A12,'[1]Component wise inventories'!$A$2:$A$170,0))</f>
        <v>30</v>
      </c>
      <c r="F12">
        <v>30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1.1299999999999999</v>
      </c>
      <c r="I12">
        <f>B12*F12*H12*B$1/C12/B$1</f>
        <v>0.18079999999999996</v>
      </c>
      <c r="J12">
        <f t="shared" ref="J12" si="9">F12*B12*B$5*B$1/C12/1000</f>
        <v>1.7145599999999999</v>
      </c>
    </row>
    <row r="13" spans="1:10" x14ac:dyDescent="0.25">
      <c r="A13" s="15" t="s">
        <v>93</v>
      </c>
      <c r="B13" s="15">
        <v>3.5000000000000003E-2</v>
      </c>
      <c r="C13">
        <f>INDEX('[1]Component wise inventories'!B$2:B$170,MATCH($A13,'[1]Component wise inventories'!$A$2:$A$170,0))</f>
        <v>60</v>
      </c>
      <c r="D13" t="str">
        <f>INDEX('[1]Component wise inventories'!H$2:H$170,MATCH($A13,'[1]Component wise inventories'!$A$2:$A$170,0))</f>
        <v>3-layer solid wood panel, PVAc bonded</v>
      </c>
      <c r="E13">
        <f>INDEX('[1]Component wise inventories'!I$2:I$170,MATCH($A13,'[1]Component wise inventories'!$A$2:$A$170,0))</f>
        <v>470</v>
      </c>
      <c r="F13">
        <f>E13</f>
        <v>470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0.52300000000000002</v>
      </c>
      <c r="I13">
        <f t="shared" ref="I13" si="10">B13*F13*H13*B$1/C13/B$1</f>
        <v>0.14338916666666671</v>
      </c>
      <c r="J13">
        <f>F13*B13*B$5*B$1/C13/1000</f>
        <v>2.9379700000000004</v>
      </c>
    </row>
    <row r="14" spans="1:10" x14ac:dyDescent="0.25">
      <c r="I14" s="29">
        <f>SUM(I6:I13)</f>
        <v>2.4367808333333336</v>
      </c>
    </row>
    <row r="15" spans="1:10" x14ac:dyDescent="0.25">
      <c r="A15" s="1" t="s">
        <v>198</v>
      </c>
      <c r="B15" s="1" t="s">
        <v>17</v>
      </c>
    </row>
    <row r="16" spans="1:10" x14ac:dyDescent="0.25">
      <c r="A16" s="2" t="s">
        <v>13</v>
      </c>
      <c r="B16" s="14">
        <v>126.7</v>
      </c>
    </row>
    <row r="17" spans="1:10" x14ac:dyDescent="0.25">
      <c r="A17" s="2" t="s">
        <v>14</v>
      </c>
      <c r="B17" s="2">
        <v>0.05</v>
      </c>
      <c r="C17">
        <f>INDEX('[1]Component wise inventories'!B$2:B$170,MATCH($A17,'[1]Component wise inventories'!$A$2:$A$170,0))</f>
        <v>30</v>
      </c>
      <c r="D17" t="str">
        <f>INDEX('[1]Component wise inventories'!H$2:H$170,MATCH($A17,'[1]Component wise inventories'!$A$2:$A$170,0))</f>
        <v>Cement subfloor, 85 mm</v>
      </c>
      <c r="E17">
        <f>INDEX('[1]Component wise inventories'!I$2:I$170,MATCH($A17,'[1]Component wise inventories'!$A$2:$A$170,0))</f>
        <v>1850</v>
      </c>
      <c r="F17">
        <f t="shared" ref="F17" si="11">E17</f>
        <v>1850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0.125</v>
      </c>
      <c r="I17">
        <f>B17*F17*H17*B$1/C17/B$1</f>
        <v>0.38541666666666669</v>
      </c>
      <c r="J17">
        <f t="shared" ref="J17" si="12">F17*B17*B$5*B$1/C17/1000</f>
        <v>33.040999999999997</v>
      </c>
    </row>
    <row r="18" spans="1:10" x14ac:dyDescent="0.25">
      <c r="A18" s="2" t="s">
        <v>82</v>
      </c>
      <c r="B18" s="2">
        <v>0.25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civil engineering concrete (without reinforcement)</v>
      </c>
      <c r="E18">
        <f>INDEX('[1]Component wise inventories'!I$2:I$170,MATCH($A18,'[1]Component wise inventories'!$A$2:$A$170,0))</f>
        <v>2350</v>
      </c>
      <c r="F18">
        <f>E18</f>
        <v>2350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1.4E-2</v>
      </c>
      <c r="I18">
        <f t="shared" ref="I18" si="13">B18*F18*H18*B$1/C18/B$1</f>
        <v>0.13708333333333333</v>
      </c>
      <c r="J18">
        <f>F18*B18*B$5*B$1/C18/1000</f>
        <v>104.92749999999999</v>
      </c>
    </row>
    <row r="19" spans="1:10" x14ac:dyDescent="0.25">
      <c r="A19" s="2" t="s">
        <v>60</v>
      </c>
      <c r="B19" s="2">
        <v>0.3</v>
      </c>
      <c r="C19">
        <f>INDEX('[1]Component wise inventories'!B$2:B$170,MATCH($A19,'[1]Component wise inventories'!$A$2:$A$170,0))</f>
        <v>60</v>
      </c>
      <c r="D19" t="str">
        <f>INDEX('[1]Component wise inventories'!H$2:H$170,MATCH($A19,'[1]Component wise inventories'!$A$2:$A$170,0))</f>
        <v>foam glass gravel</v>
      </c>
      <c r="E19">
        <f>INDEX('[1]Component wise inventories'!I$2:I$170,MATCH($A19,'[1]Component wise inventories'!$A$2:$A$170,0))</f>
        <v>150</v>
      </c>
      <c r="F19">
        <f t="shared" ref="F19" si="14">E19</f>
        <v>150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0.155</v>
      </c>
      <c r="I19">
        <f>B19*F19*H19*B$1/C19/B$1</f>
        <v>0.11624999999999999</v>
      </c>
      <c r="J19">
        <f t="shared" ref="J19" si="15">F19*B19*B$5*B$1/C19/1000</f>
        <v>8.0370000000000008</v>
      </c>
    </row>
    <row r="20" spans="1:10" x14ac:dyDescent="0.25">
      <c r="A20" s="2" t="s">
        <v>85</v>
      </c>
      <c r="B20" s="2">
        <v>0.01</v>
      </c>
      <c r="C20">
        <f>INDEX('[1]Component wise inventories'!B$2:B$170,MATCH($A20,'[1]Component wise inventories'!$A$2:$A$170,0))</f>
        <v>30</v>
      </c>
      <c r="D20" t="str">
        <f>INDEX('[1]Component wise inventories'!H$2:H$170,MATCH($A20,'[1]Component wise inventories'!$A$2:$A$170,0))</f>
        <v>Solid wood spruce / fir / larch, air dried, planed</v>
      </c>
      <c r="E20">
        <f>INDEX('[1]Component wise inventories'!I$2:I$170,MATCH($A20,'[1]Component wise inventories'!$A$2:$A$170,0))</f>
        <v>485</v>
      </c>
      <c r="F20">
        <f>E20</f>
        <v>485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0.125</v>
      </c>
      <c r="I20">
        <f t="shared" ref="I20" si="16">B20*F20*H20*B$1/C20/B$1</f>
        <v>2.0208333333333335E-2</v>
      </c>
      <c r="J20">
        <f>F20*B20*B$5*B$1/C20/1000</f>
        <v>1.7324200000000003</v>
      </c>
    </row>
    <row r="21" spans="1:10" x14ac:dyDescent="0.25">
      <c r="A21" s="2" t="s">
        <v>87</v>
      </c>
      <c r="B21" s="2">
        <v>2.0000000000000001E-4</v>
      </c>
      <c r="C21">
        <f>INDEX('[1]Component wise inventories'!B$2:B$170,MATCH($A21,'[1]Component wise inventories'!$A$2:$A$170,0))</f>
        <v>30</v>
      </c>
      <c r="D21" t="str">
        <f>INDEX('[1]Component wise inventories'!H$2:H$170,MATCH($A21,'[1]Component wise inventories'!$A$2:$A$170,0))</f>
        <v>Polyethylene fleece (PE)</v>
      </c>
      <c r="E21">
        <f>INDEX('[1]Component wise inventories'!I$2:I$170,MATCH($A21,'[1]Component wise inventories'!$A$2:$A$170,0))</f>
        <v>920</v>
      </c>
      <c r="F21">
        <f t="shared" ref="F21" si="17">E21</f>
        <v>920</v>
      </c>
      <c r="G21" t="str">
        <f>INDEX('[1]Component wise inventories'!J$2:J$170,MATCH($A21,'[1]Component wise inventories'!$A$2:$A$170,0))</f>
        <v xml:space="preserve">kg </v>
      </c>
      <c r="H21">
        <f>INDEX('[1]Component wise inventories'!K$2:K$170,MATCH($A21,'[1]Component wise inventories'!$A$2:$A$170,0))</f>
        <v>3.0895000000000001</v>
      </c>
      <c r="I21">
        <f>B21*F21*H21*B$1/C21/B$1</f>
        <v>1.8948933333333331E-2</v>
      </c>
      <c r="J21">
        <f t="shared" ref="J21" si="18">F21*B21*B$5*B$1/C21/1000</f>
        <v>6.57248E-2</v>
      </c>
    </row>
    <row r="22" spans="1:10" x14ac:dyDescent="0.25">
      <c r="A22" s="2" t="s">
        <v>25</v>
      </c>
      <c r="B22" s="2">
        <v>0.08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Expanded polystyrene (EPS)</v>
      </c>
      <c r="E22">
        <f>INDEX('[1]Component wise inventories'!I$2:I$170,MATCH($A22,'[1]Component wise inventories'!$A$2:$A$170,0))</f>
        <v>30</v>
      </c>
      <c r="F22">
        <f>E22</f>
        <v>30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7.64</v>
      </c>
      <c r="I22">
        <f t="shared" ref="I22" si="19">B22*F22*H22*B$1/C22/B$1</f>
        <v>0.61119999999999997</v>
      </c>
      <c r="J22">
        <f>F22*B22*B$5*B$1/C22/1000</f>
        <v>0.85727999999999993</v>
      </c>
    </row>
    <row r="23" spans="1:10" x14ac:dyDescent="0.25">
      <c r="I23" s="29">
        <f>SUM(I15:I22)</f>
        <v>1.2891072666666665</v>
      </c>
    </row>
    <row r="24" spans="1:10" x14ac:dyDescent="0.25">
      <c r="A24" s="1" t="s">
        <v>198</v>
      </c>
      <c r="B24" s="1" t="s">
        <v>23</v>
      </c>
    </row>
    <row r="25" spans="1:10" x14ac:dyDescent="0.25">
      <c r="A25" s="2" t="s">
        <v>13</v>
      </c>
      <c r="B25" s="14">
        <v>493.4</v>
      </c>
    </row>
    <row r="26" spans="1:10" x14ac:dyDescent="0.25">
      <c r="A26" s="2" t="s">
        <v>14</v>
      </c>
      <c r="B26" s="2">
        <v>0.05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Cement subfloor, 85 mm</v>
      </c>
      <c r="E26">
        <f>INDEX('[1]Component wise inventories'!I$2:I$170,MATCH($A26,'[1]Component wise inventories'!$A$2:$A$170,0))</f>
        <v>1850</v>
      </c>
      <c r="F26">
        <f t="shared" ref="F26" si="20">E26</f>
        <v>1850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0.125</v>
      </c>
      <c r="I26">
        <f>B26*F26*H26*B$1/C26/B$1</f>
        <v>0.38541666666666669</v>
      </c>
      <c r="J26">
        <f t="shared" ref="J26" si="21">F26*B26*B$5*B$1/C26/1000</f>
        <v>33.040999999999997</v>
      </c>
    </row>
    <row r="27" spans="1:10" x14ac:dyDescent="0.25">
      <c r="A27" s="2" t="s">
        <v>85</v>
      </c>
      <c r="B27" s="2">
        <v>0.01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>E27</f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 t="shared" ref="I27" si="22">B27*F27*H27*B$1/C27/B$1</f>
        <v>2.0208333333333335E-2</v>
      </c>
      <c r="J27">
        <f>F27*B27*B$5*B$1/C27/1000</f>
        <v>1.7324200000000003</v>
      </c>
    </row>
    <row r="28" spans="1:10" x14ac:dyDescent="0.25">
      <c r="A28" s="2" t="s">
        <v>87</v>
      </c>
      <c r="B28" s="2">
        <v>2.0000000000000001E-4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Polyethylene fleece (PE)</v>
      </c>
      <c r="E28">
        <f>INDEX('[1]Component wise inventories'!I$2:I$170,MATCH($A28,'[1]Component wise inventories'!$A$2:$A$170,0))</f>
        <v>920</v>
      </c>
      <c r="F28">
        <f t="shared" ref="F28" si="23">E28</f>
        <v>920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3.0895000000000001</v>
      </c>
      <c r="I28">
        <f>B28*F28*H28*B$1/C28/B$1</f>
        <v>1.8948933333333331E-2</v>
      </c>
      <c r="J28">
        <f t="shared" ref="J28" si="24">F28*B28*B$5*B$1/C28/1000</f>
        <v>6.57248E-2</v>
      </c>
    </row>
    <row r="29" spans="1:10" x14ac:dyDescent="0.25">
      <c r="A29" s="2" t="s">
        <v>25</v>
      </c>
      <c r="B29" s="2">
        <v>0.03</v>
      </c>
      <c r="C29">
        <f>INDEX('[1]Component wise inventories'!B$2:B$170,MATCH($A29,'[1]Component wise inventories'!$A$2:$A$170,0))</f>
        <v>30</v>
      </c>
      <c r="D29" t="str">
        <f>INDEX('[1]Component wise inventories'!H$2:H$170,MATCH($A29,'[1]Component wise inventories'!$A$2:$A$170,0))</f>
        <v>Expanded polystyrene (EPS)</v>
      </c>
      <c r="E29">
        <f>INDEX('[1]Component wise inventories'!I$2:I$170,MATCH($A29,'[1]Component wise inventories'!$A$2:$A$170,0))</f>
        <v>30</v>
      </c>
      <c r="F29">
        <f>E29</f>
        <v>30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7.64</v>
      </c>
      <c r="I29">
        <f t="shared" ref="I29" si="25">B29*F29*H29*B$1/C29/B$1</f>
        <v>0.22919999999999999</v>
      </c>
      <c r="J29">
        <f>F29*B29*B$5*B$1/C29/1000</f>
        <v>0.32147999999999999</v>
      </c>
    </row>
    <row r="30" spans="1:10" x14ac:dyDescent="0.25">
      <c r="A30" s="2" t="s">
        <v>202</v>
      </c>
      <c r="B30" s="2">
        <v>0.06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sand</v>
      </c>
      <c r="E30">
        <f>INDEX('[1]Component wise inventories'!I$2:I$170,MATCH($A30,'[1]Component wise inventories'!$A$2:$A$170,0))</f>
        <v>2000</v>
      </c>
      <c r="F30">
        <f t="shared" ref="F30" si="26">E30</f>
        <v>2000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1.4E-2</v>
      </c>
      <c r="I30">
        <f>B30*F30*H30*B$1/C30/B$1</f>
        <v>5.6000000000000001E-2</v>
      </c>
      <c r="J30">
        <f t="shared" ref="J30" si="27">F30*B30*B$5*B$1/C30/1000</f>
        <v>42.863999999999997</v>
      </c>
    </row>
    <row r="31" spans="1:10" x14ac:dyDescent="0.25">
      <c r="A31" s="2" t="s">
        <v>203</v>
      </c>
      <c r="B31" s="2">
        <v>0.17</v>
      </c>
      <c r="C31">
        <f>INDEX('[1]Component wise inventories'!B$2:B$170,MATCH($A31,'[1]Component wise inventories'!$A$2:$A$170,0))</f>
        <v>30</v>
      </c>
      <c r="D31" t="str">
        <f>INDEX('[1]Component wise inventories'!H$2:H$170,MATCH($A31,'[1]Component wise inventories'!$A$2:$A$170,0))</f>
        <v>Glued laminated timber, UF bonded, dry area</v>
      </c>
      <c r="E31">
        <f>INDEX('[1]Component wise inventories'!I$2:I$170,MATCH($A31,'[1]Component wise inventories'!$A$2:$A$170,0))</f>
        <v>470</v>
      </c>
      <c r="F31">
        <f>E31</f>
        <v>470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0.44600000000000001</v>
      </c>
      <c r="I31">
        <f t="shared" ref="I31" si="28">B31*F31*H31*B$1/C31/B$1</f>
        <v>1.1878466666666667</v>
      </c>
      <c r="J31">
        <f>F31*B31*B$5*B$1/C31/1000</f>
        <v>28.540280000000003</v>
      </c>
    </row>
    <row r="32" spans="1:10" x14ac:dyDescent="0.25">
      <c r="I32" s="29">
        <f>SUM(I24:I31)</f>
        <v>1.8976206000000002</v>
      </c>
    </row>
    <row r="33" spans="1:10" x14ac:dyDescent="0.25">
      <c r="A33" s="1" t="s">
        <v>198</v>
      </c>
      <c r="B33" s="1" t="s">
        <v>27</v>
      </c>
    </row>
    <row r="34" spans="1:10" x14ac:dyDescent="0.25">
      <c r="A34" s="2" t="s">
        <v>13</v>
      </c>
      <c r="B34" s="14">
        <v>441.91</v>
      </c>
    </row>
    <row r="35" spans="1:10" x14ac:dyDescent="0.25">
      <c r="A35" s="2" t="s">
        <v>14</v>
      </c>
      <c r="B35" s="2">
        <v>0.05</v>
      </c>
      <c r="C35">
        <f>INDEX('[1]Component wise inventories'!B$2:B$170,MATCH($A35,'[1]Component wise inventories'!$A$2:$A$170,0))</f>
        <v>30</v>
      </c>
      <c r="D35" t="str">
        <f>INDEX('[1]Component wise inventories'!H$2:H$170,MATCH($A35,'[1]Component wise inventories'!$A$2:$A$170,0))</f>
        <v>Cement subfloor, 85 mm</v>
      </c>
      <c r="E35">
        <f>INDEX('[1]Component wise inventories'!I$2:I$170,MATCH($A35,'[1]Component wise inventories'!$A$2:$A$170,0))</f>
        <v>1850</v>
      </c>
      <c r="F35">
        <f t="shared" ref="F35" si="29">E35</f>
        <v>1850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0.125</v>
      </c>
      <c r="I35">
        <f>B35*F35*H35*B$1/C35/B$1</f>
        <v>0.38541666666666669</v>
      </c>
      <c r="J35">
        <f t="shared" ref="J35" si="30">F35*B35*B$5*B$1/C35/1000</f>
        <v>33.040999999999997</v>
      </c>
    </row>
    <row r="36" spans="1:10" x14ac:dyDescent="0.25">
      <c r="A36" s="2" t="s">
        <v>85</v>
      </c>
      <c r="B36" s="2">
        <v>0.01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Solid wood spruce / fir / larch, air dried, planed</v>
      </c>
      <c r="E36">
        <f>INDEX('[1]Component wise inventories'!I$2:I$170,MATCH($A36,'[1]Component wise inventories'!$A$2:$A$170,0))</f>
        <v>485</v>
      </c>
      <c r="F36">
        <f>E36</f>
        <v>485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 t="shared" ref="I36" si="31">B36*F36*H36*B$1/C36/B$1</f>
        <v>2.0208333333333335E-2</v>
      </c>
      <c r="J36">
        <f>F36*B36*B$5*B$1/C36/1000</f>
        <v>1.7324200000000003</v>
      </c>
    </row>
    <row r="37" spans="1:10" x14ac:dyDescent="0.25">
      <c r="A37" s="2" t="s">
        <v>87</v>
      </c>
      <c r="B37" s="2">
        <v>2.0000000000000001E-4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Polyethylene fleece (PE)</v>
      </c>
      <c r="E37">
        <f>INDEX('[1]Component wise inventories'!I$2:I$170,MATCH($A37,'[1]Component wise inventories'!$A$2:$A$170,0))</f>
        <v>920</v>
      </c>
      <c r="F37">
        <f t="shared" ref="F37:F38" si="32">E37</f>
        <v>920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3.0895000000000001</v>
      </c>
      <c r="I37">
        <f>B37*F37*H37*B$1/C37/B$1</f>
        <v>1.8948933333333331E-2</v>
      </c>
      <c r="J37">
        <f t="shared" ref="J37:J38" si="33">F37*B37*B$5*B$1/C37/1000</f>
        <v>6.57248E-2</v>
      </c>
    </row>
    <row r="38" spans="1:10" x14ac:dyDescent="0.25">
      <c r="A38" s="2" t="s">
        <v>25</v>
      </c>
      <c r="B38" s="2">
        <v>7.4999999999999997E-2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Expanded polystyrene (EPS)</v>
      </c>
      <c r="E38">
        <f>INDEX('[1]Component wise inventories'!I$2:I$170,MATCH($A38,'[1]Component wise inventories'!$A$2:$A$170,0))</f>
        <v>30</v>
      </c>
      <c r="F38">
        <f t="shared" si="32"/>
        <v>30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7.64</v>
      </c>
      <c r="I38">
        <f>B38*F38*H38*B$1/C38/B$1</f>
        <v>0.57299999999999995</v>
      </c>
      <c r="J38">
        <f t="shared" si="33"/>
        <v>0.80369999999999997</v>
      </c>
    </row>
    <row r="39" spans="1:10" x14ac:dyDescent="0.25">
      <c r="A39" s="2" t="s">
        <v>133</v>
      </c>
      <c r="B39" s="2">
        <v>0.22</v>
      </c>
      <c r="C39">
        <f>INDEX('[1]Component wise inventories'!B$2:B$170,MATCH($A39,'[1]Component wise inventories'!$A$2:$A$170,0))</f>
        <v>60</v>
      </c>
      <c r="D39" t="str">
        <f>INDEX('[1]Component wise inventories'!H$2:H$170,MATCH($A39,'[1]Component wise inventories'!$A$2:$A$170,0))</f>
        <v>civil engineering concrete (without reinforcement)</v>
      </c>
      <c r="E39">
        <f>INDEX('[1]Component wise inventories'!I$2:I$170,MATCH($A39,'[1]Component wise inventories'!$A$2:$A$170,0))</f>
        <v>2350</v>
      </c>
      <c r="F39">
        <f>E39</f>
        <v>2350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1.4E-2</v>
      </c>
      <c r="I39">
        <f t="shared" ref="I39" si="34">B39*F39*H39*B$1/C39/B$1</f>
        <v>0.12063333333333334</v>
      </c>
      <c r="J39">
        <f>F39*B39*B$5*B$1/C39/1000</f>
        <v>92.336199999999991</v>
      </c>
    </row>
    <row r="40" spans="1:10" x14ac:dyDescent="0.25">
      <c r="I40" s="29">
        <f>SUM(I33:I39)</f>
        <v>1.1182072666666667</v>
      </c>
    </row>
    <row r="41" spans="1:10" x14ac:dyDescent="0.25">
      <c r="A41" s="1" t="s">
        <v>198</v>
      </c>
      <c r="B41" s="1" t="s">
        <v>39</v>
      </c>
    </row>
    <row r="42" spans="1:10" x14ac:dyDescent="0.25">
      <c r="A42" s="2" t="s">
        <v>13</v>
      </c>
      <c r="B42" s="14">
        <v>462.8</v>
      </c>
    </row>
    <row r="43" spans="1:10" x14ac:dyDescent="0.25">
      <c r="A43" s="2" t="s">
        <v>98</v>
      </c>
      <c r="B43" s="2">
        <v>0.02</v>
      </c>
      <c r="C43">
        <f>INDEX('[1]Component wise inventories'!B$2:B$170,MATCH($A43,'[1]Component wise inventories'!$A$2:$A$170,0))</f>
        <v>30</v>
      </c>
      <c r="D43" t="str">
        <f>INDEX('[1]Component wise inventories'!H$2:H$170,MATCH($A43,'[1]Component wise inventories'!$A$2:$A$170,0))</f>
        <v>Solid wood spruce / fir / larch, air dried, planed</v>
      </c>
      <c r="E43">
        <f>INDEX('[1]Component wise inventories'!I$2:I$170,MATCH($A43,'[1]Component wise inventories'!$A$2:$A$170,0))</f>
        <v>485</v>
      </c>
      <c r="F43">
        <f t="shared" ref="F43" si="35">E43</f>
        <v>485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0.125</v>
      </c>
      <c r="I43">
        <f>B43*F43*H43*B$1/C43/B$1</f>
        <v>4.041666666666667E-2</v>
      </c>
      <c r="J43">
        <f t="shared" ref="J43" si="36">F43*B43*B$5*B$1/C43/1000</f>
        <v>3.4648400000000006</v>
      </c>
    </row>
    <row r="44" spans="1:10" x14ac:dyDescent="0.25">
      <c r="A44" s="2" t="s">
        <v>137</v>
      </c>
      <c r="B44" s="2">
        <v>2.7E-2</v>
      </c>
      <c r="C44">
        <f>INDEX('[1]Component wise inventories'!B$2:B$170,MATCH($A44,'[1]Component wise inventories'!$A$2:$A$170,0))</f>
        <v>60</v>
      </c>
      <c r="D44" t="str">
        <f>INDEX('[1]Component wise inventories'!H$2:H$170,MATCH($A44,'[1]Component wise inventories'!$A$2:$A$170,0))</f>
        <v>OSB panel, PF bonded, wet area</v>
      </c>
      <c r="E44">
        <f>INDEX('[1]Component wise inventories'!I$2:I$170,MATCH($A44,'[1]Component wise inventories'!$A$2:$A$170,0))</f>
        <v>605</v>
      </c>
      <c r="F44">
        <f>E44</f>
        <v>605</v>
      </c>
      <c r="G44" t="str">
        <f>INDEX('[1]Component wise inventories'!J$2:J$170,MATCH($A44,'[1]Component wise inventories'!$A$2:$A$170,0))</f>
        <v xml:space="preserve">kg </v>
      </c>
      <c r="H44">
        <f>INDEX('[1]Component wise inventories'!K$2:K$170,MATCH($A44,'[1]Component wise inventories'!$A$2:$A$170,0))</f>
        <v>0.61399999999999999</v>
      </c>
      <c r="I44">
        <f t="shared" ref="I44" si="37">B44*F44*H44*B$1/C44/B$1</f>
        <v>0.16716150000000002</v>
      </c>
      <c r="J44">
        <f>F44*B44*B$5*B$1/C44/1000</f>
        <v>2.9174310000000001</v>
      </c>
    </row>
    <row r="45" spans="1:10" x14ac:dyDescent="0.25">
      <c r="A45" s="2" t="s">
        <v>204</v>
      </c>
      <c r="B45" s="2">
        <v>0.26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Glued laminated timber, UF bonded, dry area</v>
      </c>
      <c r="E45">
        <f>INDEX('[1]Component wise inventories'!I$2:I$170,MATCH($A45,'[1]Component wise inventories'!$A$2:$A$170,0))</f>
        <v>470</v>
      </c>
      <c r="F45">
        <f t="shared" ref="F45:F46" si="38">E45</f>
        <v>470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0.44600000000000001</v>
      </c>
      <c r="I45">
        <f>B45*F45*H45*B$1/C45/B$1</f>
        <v>1.8167066666666669</v>
      </c>
      <c r="J45">
        <f t="shared" ref="J45:J46" si="39">F45*B45*B$5*B$1/C45/1000</f>
        <v>43.649839999999998</v>
      </c>
    </row>
    <row r="46" spans="1:10" x14ac:dyDescent="0.25">
      <c r="A46" s="2" t="s">
        <v>205</v>
      </c>
      <c r="B46" s="2">
        <v>0.08</v>
      </c>
      <c r="C46">
        <f>INDEX('[1]Component wise inventories'!B$2:B$170,MATCH($A46,'[1]Component wise inventories'!$A$2:$A$170,0))</f>
        <v>30</v>
      </c>
      <c r="D46" t="str">
        <f>INDEX('[1]Component wise inventories'!H$2:H$170,MATCH($A46,'[1]Component wise inventories'!$A$2:$A$170,0))</f>
        <v>Glued laminated timber, UF bonded, dry area</v>
      </c>
      <c r="E46">
        <f>INDEX('[1]Component wise inventories'!I$2:I$170,MATCH($A46,'[1]Component wise inventories'!$A$2:$A$170,0))</f>
        <v>470</v>
      </c>
      <c r="F46">
        <f t="shared" si="38"/>
        <v>470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0.44600000000000001</v>
      </c>
      <c r="I46">
        <f>B46*F46*H46*B$1/C46/B$1</f>
        <v>0.55898666666666663</v>
      </c>
      <c r="J46">
        <f t="shared" si="39"/>
        <v>13.430719999999999</v>
      </c>
    </row>
    <row r="47" spans="1:10" x14ac:dyDescent="0.25">
      <c r="A47" s="2" t="s">
        <v>206</v>
      </c>
      <c r="B47" s="2">
        <v>2.1999999999999999E-2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Medium density fibreboard (MDF), UF bonded</v>
      </c>
      <c r="E47">
        <f>INDEX('[1]Component wise inventories'!I$2:I$170,MATCH($A47,'[1]Component wise inventories'!$A$2:$A$170,0))</f>
        <v>685</v>
      </c>
      <c r="F47">
        <f>E47</f>
        <v>685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1.04</v>
      </c>
      <c r="I47">
        <f t="shared" ref="I47" si="40">B47*F47*H47*B$1/C47/B$1</f>
        <v>0.52242666666666659</v>
      </c>
      <c r="J47">
        <f>F47*B47*B$5*B$1/C47/1000</f>
        <v>5.3830039999999988</v>
      </c>
    </row>
    <row r="48" spans="1:10" x14ac:dyDescent="0.25">
      <c r="I48" s="29">
        <f>SUM(I43:I47)</f>
        <v>3.105698166666667</v>
      </c>
    </row>
    <row r="49" spans="1:10" x14ac:dyDescent="0.25">
      <c r="A49" s="1" t="s">
        <v>198</v>
      </c>
      <c r="B49" s="1" t="s">
        <v>41</v>
      </c>
    </row>
    <row r="50" spans="1:10" x14ac:dyDescent="0.25">
      <c r="A50" s="2" t="s">
        <v>13</v>
      </c>
      <c r="B50" s="14">
        <v>227.4</v>
      </c>
    </row>
    <row r="51" spans="1:10" x14ac:dyDescent="0.25">
      <c r="A51" s="2" t="s">
        <v>142</v>
      </c>
      <c r="B51" s="2">
        <v>0.25</v>
      </c>
      <c r="C51">
        <f>INDEX('[1]Component wise inventories'!B$2:B$170,MATCH($A51,'[1]Component wise inventories'!$A$2:$A$170,0))</f>
        <v>60</v>
      </c>
      <c r="D51" t="str">
        <f>INDEX('[1]Component wise inventories'!H$2:H$170,MATCH($A51,'[1]Component wise inventories'!$A$2:$A$170,0))</f>
        <v>civil engineering concrete (without reinforcement)</v>
      </c>
      <c r="E51">
        <f>INDEX('[1]Component wise inventories'!I$2:I$170,MATCH($A51,'[1]Component wise inventories'!$A$2:$A$170,0))</f>
        <v>2350</v>
      </c>
      <c r="F51">
        <f t="shared" ref="F51" si="41">E51</f>
        <v>2350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1.4E-2</v>
      </c>
      <c r="I51">
        <f>B51*F51*H51*B$1/C51/B$1</f>
        <v>0.13708333333333333</v>
      </c>
      <c r="J51">
        <f t="shared" ref="J51" si="42">F51*B51*B$5*B$1/C51/1000</f>
        <v>104.92749999999999</v>
      </c>
    </row>
    <row r="52" spans="1:10" x14ac:dyDescent="0.25">
      <c r="A52" s="2" t="s">
        <v>207</v>
      </c>
      <c r="B52" s="2">
        <v>0.55000000000000004</v>
      </c>
      <c r="C52">
        <f>INDEX('[1]Component wise inventories'!B$2:B$170,MATCH($A52,'[1]Component wise inventories'!$A$2:$A$170,0))</f>
        <v>60</v>
      </c>
      <c r="D52" t="str">
        <f>INDEX('[1]Component wise inventories'!H$2:H$170,MATCH($A52,'[1]Component wise inventories'!$A$2:$A$170,0))</f>
        <v>Polystyrene extruded (XPS)</v>
      </c>
      <c r="E52">
        <f>INDEX('[1]Component wise inventories'!I$2:I$170,MATCH($A52,'[1]Component wise inventories'!$A$2:$A$170,0))</f>
        <v>30</v>
      </c>
      <c r="F52">
        <f>E52</f>
        <v>30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14.5</v>
      </c>
      <c r="I52">
        <f t="shared" ref="I52" si="43">B52*F52*H52*B$1/C52/B$1</f>
        <v>3.9874999999999998</v>
      </c>
      <c r="J52">
        <f>F52*B52*B$5*B$1/C52/1000</f>
        <v>2.9469000000000003</v>
      </c>
    </row>
    <row r="53" spans="1:10" x14ac:dyDescent="0.25">
      <c r="I53" s="29">
        <f>SUM(I51:I52)</f>
        <v>4.1245833333333328</v>
      </c>
    </row>
    <row r="54" spans="1:10" x14ac:dyDescent="0.25">
      <c r="A54" s="1" t="s">
        <v>198</v>
      </c>
      <c r="B54" s="1" t="s">
        <v>46</v>
      </c>
    </row>
    <row r="55" spans="1:10" x14ac:dyDescent="0.25">
      <c r="A55" s="2" t="s">
        <v>13</v>
      </c>
      <c r="B55" s="14">
        <v>46</v>
      </c>
    </row>
    <row r="56" spans="1:10" x14ac:dyDescent="0.25">
      <c r="A56" s="2" t="s">
        <v>25</v>
      </c>
      <c r="B56" s="2">
        <v>0.25</v>
      </c>
      <c r="C56">
        <f>INDEX('[1]Component wise inventories'!B$2:B$170,MATCH($A56,'[1]Component wise inventories'!$A$2:$A$170,0))</f>
        <v>30</v>
      </c>
      <c r="D56" t="str">
        <f>INDEX('[1]Component wise inventories'!H$2:H$170,MATCH($A56,'[1]Component wise inventories'!$A$2:$A$170,0))</f>
        <v>Expanded polystyrene (EPS)</v>
      </c>
      <c r="E56">
        <f>INDEX('[1]Component wise inventories'!I$2:I$170,MATCH($A56,'[1]Component wise inventories'!$A$2:$A$170,0))</f>
        <v>30</v>
      </c>
      <c r="F56">
        <f t="shared" ref="F56" si="44">E56</f>
        <v>30</v>
      </c>
      <c r="G56" t="str">
        <f>INDEX('[1]Component wise inventories'!J$2:J$170,MATCH($A56,'[1]Component wise inventories'!$A$2:$A$170,0))</f>
        <v xml:space="preserve">kg </v>
      </c>
      <c r="H56">
        <f>INDEX('[1]Component wise inventories'!K$2:K$170,MATCH($A56,'[1]Component wise inventories'!$A$2:$A$170,0))</f>
        <v>7.64</v>
      </c>
      <c r="I56">
        <f>B56*F56*H56*B$1/C56/B$1</f>
        <v>1.91</v>
      </c>
      <c r="J56">
        <f t="shared" ref="J56" si="45">F56*B56*B$5*B$1/C56/1000</f>
        <v>2.6789999999999998</v>
      </c>
    </row>
    <row r="57" spans="1:10" x14ac:dyDescent="0.25">
      <c r="A57" s="2" t="s">
        <v>44</v>
      </c>
      <c r="B57" s="2">
        <v>0.01</v>
      </c>
      <c r="C57">
        <f>INDEX('[1]Component wise inventories'!B$2:B$170,MATCH($A57,'[1]Component wise inventories'!$A$2:$A$170,0))</f>
        <v>30</v>
      </c>
      <c r="D57" t="str">
        <f>INDEX('[1]Component wise inventories'!H$2:H$170,MATCH($A57,'[1]Component wise inventories'!$A$2:$A$170,0))</f>
        <v>gypsum-lime plaster</v>
      </c>
      <c r="E57">
        <f>INDEX('[1]Component wise inventories'!I$2:I$170,MATCH($A57,'[1]Component wise inventories'!$A$2:$A$170,0))</f>
        <v>925</v>
      </c>
      <c r="F57">
        <f>E57</f>
        <v>925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0.155</v>
      </c>
      <c r="I57">
        <f t="shared" ref="I57" si="46">B57*F57*H57*B$1/C57/B$1</f>
        <v>4.779166666666667E-2</v>
      </c>
      <c r="J57">
        <f>F57*B57*B$5*B$1/C57/1000</f>
        <v>3.3041</v>
      </c>
    </row>
    <row r="58" spans="1:10" x14ac:dyDescent="0.25">
      <c r="A58" s="2" t="s">
        <v>142</v>
      </c>
      <c r="B58" s="2">
        <v>0.25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civil engineering concrete (without reinforcement)</v>
      </c>
      <c r="E58">
        <f>INDEX('[1]Component wise inventories'!I$2:I$170,MATCH($A58,'[1]Component wise inventories'!$A$2:$A$170,0))</f>
        <v>2350</v>
      </c>
      <c r="F58">
        <f t="shared" ref="F58" si="47">E58</f>
        <v>2350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1.4E-2</v>
      </c>
      <c r="I58">
        <f>B58*F58*H58*B$1/C58/B$1</f>
        <v>0.13708333333333333</v>
      </c>
      <c r="J58">
        <f t="shared" ref="J58" si="48">F58*B58*B$5*B$1/C58/1000</f>
        <v>104.92749999999999</v>
      </c>
    </row>
    <row r="59" spans="1:10" x14ac:dyDescent="0.25">
      <c r="A59" s="2" t="s">
        <v>136</v>
      </c>
      <c r="B59" s="2">
        <v>0.02</v>
      </c>
      <c r="C59">
        <f>INDEX('[1]Component wise inventories'!B$2:B$170,MATCH($A59,'[1]Component wise inventories'!$A$2:$A$170,0))</f>
        <v>60</v>
      </c>
      <c r="D59" t="str">
        <f>INDEX('[1]Component wise inventories'!H$2:H$170,MATCH($A59,'[1]Component wise inventories'!$A$2:$A$170,0))</f>
        <v>Lime-cement/cement-lime plaster</v>
      </c>
      <c r="E59">
        <f>INDEX('[1]Component wise inventories'!I$2:I$170,MATCH($A59,'[1]Component wise inventories'!$A$2:$A$170,0))</f>
        <v>1550</v>
      </c>
      <c r="F59">
        <f>E59</f>
        <v>1550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0.247</v>
      </c>
      <c r="I59">
        <f t="shared" ref="I59" si="49">B59*F59*H59*B$1/C59/B$1</f>
        <v>0.12761666666666666</v>
      </c>
      <c r="J59">
        <f>F59*B59*B$5*B$1/C59/1000</f>
        <v>5.5365999999999991</v>
      </c>
    </row>
    <row r="60" spans="1:10" x14ac:dyDescent="0.25">
      <c r="I60" s="29">
        <f>SUM(I56:I59)</f>
        <v>2.2224916666666665</v>
      </c>
    </row>
    <row r="61" spans="1:10" x14ac:dyDescent="0.25">
      <c r="A61" s="1" t="s">
        <v>198</v>
      </c>
      <c r="B61" s="1" t="s">
        <v>48</v>
      </c>
    </row>
    <row r="62" spans="1:10" x14ac:dyDescent="0.25">
      <c r="A62" s="2" t="s">
        <v>13</v>
      </c>
      <c r="B62" s="14">
        <v>398.61</v>
      </c>
    </row>
    <row r="63" spans="1:10" x14ac:dyDescent="0.25">
      <c r="A63" s="2" t="s">
        <v>142</v>
      </c>
      <c r="B63" s="2">
        <v>0.3</v>
      </c>
      <c r="C63">
        <f>INDEX('[1]Component wise inventories'!B$2:B$170,MATCH($A63,'[1]Component wise inventories'!$A$2:$A$170,0))</f>
        <v>60</v>
      </c>
      <c r="D63" t="str">
        <f>INDEX('[1]Component wise inventories'!H$2:H$170,MATCH($A63,'[1]Component wise inventories'!$A$2:$A$170,0))</f>
        <v>civil engineering concrete (without reinforcement)</v>
      </c>
      <c r="E63">
        <f>INDEX('[1]Component wise inventories'!I$2:I$170,MATCH($A63,'[1]Component wise inventories'!$A$2:$A$170,0))</f>
        <v>2350</v>
      </c>
      <c r="F63">
        <f t="shared" ref="F63" si="50">E63</f>
        <v>2350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1.4E-2</v>
      </c>
      <c r="I63">
        <f>B63*F63*H63*B$1/C63/B$1</f>
        <v>0.16450000000000001</v>
      </c>
      <c r="J63">
        <f t="shared" ref="J63" si="51">F63*B63*B$5*B$1/C63/1000</f>
        <v>125.913</v>
      </c>
    </row>
    <row r="64" spans="1:10" x14ac:dyDescent="0.25">
      <c r="A64" s="2" t="s">
        <v>44</v>
      </c>
      <c r="B64" s="2">
        <v>0.02</v>
      </c>
      <c r="C64">
        <f>INDEX('[1]Component wise inventories'!B$2:B$170,MATCH($A64,'[1]Component wise inventories'!$A$2:$A$170,0))</f>
        <v>30</v>
      </c>
      <c r="D64" t="str">
        <f>INDEX('[1]Component wise inventories'!H$2:H$170,MATCH($A64,'[1]Component wise inventories'!$A$2:$A$170,0))</f>
        <v>gypsum-lime plaster</v>
      </c>
      <c r="E64">
        <f>INDEX('[1]Component wise inventories'!I$2:I$170,MATCH($A64,'[1]Component wise inventories'!$A$2:$A$170,0))</f>
        <v>925</v>
      </c>
      <c r="F64">
        <f>E64</f>
        <v>925</v>
      </c>
      <c r="G64" t="str">
        <f>INDEX('[1]Component wise inventories'!J$2:J$170,MATCH($A64,'[1]Component wise inventories'!$A$2:$A$170,0))</f>
        <v xml:space="preserve">kg </v>
      </c>
      <c r="H64">
        <f>INDEX('[1]Component wise inventories'!K$2:K$170,MATCH($A64,'[1]Component wise inventories'!$A$2:$A$170,0))</f>
        <v>0.155</v>
      </c>
      <c r="I64">
        <f t="shared" ref="I64" si="52">B64*F64*H64*B$1/C64/B$1</f>
        <v>9.558333333333334E-2</v>
      </c>
      <c r="J64">
        <f>F64*B64*B$5*B$1/C64/1000</f>
        <v>6.6082000000000001</v>
      </c>
    </row>
    <row r="65" spans="1:10" x14ac:dyDescent="0.25">
      <c r="I65" s="29">
        <f>SUM(I63:I64)</f>
        <v>0.26008333333333333</v>
      </c>
    </row>
    <row r="66" spans="1:10" x14ac:dyDescent="0.25">
      <c r="A66" s="1" t="s">
        <v>198</v>
      </c>
      <c r="B66" s="1" t="s">
        <v>49</v>
      </c>
    </row>
    <row r="67" spans="1:10" x14ac:dyDescent="0.25">
      <c r="A67" s="2" t="s">
        <v>13</v>
      </c>
      <c r="B67" s="14">
        <v>213</v>
      </c>
    </row>
    <row r="68" spans="1:10" x14ac:dyDescent="0.25">
      <c r="A68" s="2" t="s">
        <v>103</v>
      </c>
      <c r="B68" s="2">
        <v>0.15</v>
      </c>
      <c r="C68">
        <f>INDEX('[1]Component wise inventories'!B$2:B$170,MATCH($A68,'[1]Component wise inventories'!$A$2:$A$170,0))</f>
        <v>60</v>
      </c>
      <c r="D68" t="str">
        <f>INDEX('[1]Component wise inventories'!H$2:H$170,MATCH($A68,'[1]Component wise inventories'!$A$2:$A$170,0))</f>
        <v>sand-lime brick</v>
      </c>
      <c r="E68">
        <f>INDEX('[1]Component wise inventories'!I$2:I$170,MATCH($A68,'[1]Component wise inventories'!$A$2:$A$170,0))</f>
        <v>1400</v>
      </c>
      <c r="F68">
        <f t="shared" ref="F68" si="53">E68</f>
        <v>1400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0.13800000000000001</v>
      </c>
      <c r="I68">
        <f>B68*F68*H68*B$1/C68/B$1</f>
        <v>0.48300000000000004</v>
      </c>
      <c r="J68">
        <f t="shared" ref="J68" si="54">F68*B68*B$5*B$1/C68/1000</f>
        <v>37.506</v>
      </c>
    </row>
    <row r="69" spans="1:10" x14ac:dyDescent="0.25">
      <c r="C69"/>
      <c r="D69"/>
      <c r="E69"/>
      <c r="F69"/>
      <c r="G69"/>
      <c r="H69"/>
      <c r="I69" s="29">
        <f>SUM(I68:I68)</f>
        <v>0.48300000000000004</v>
      </c>
      <c r="J69"/>
    </row>
    <row r="70" spans="1:10" x14ac:dyDescent="0.25">
      <c r="A70" s="1" t="s">
        <v>198</v>
      </c>
      <c r="B70" s="1" t="s">
        <v>50</v>
      </c>
    </row>
    <row r="71" spans="1:10" x14ac:dyDescent="0.25">
      <c r="A71" s="2" t="s">
        <v>13</v>
      </c>
      <c r="B71" s="14">
        <v>290.27999999999997</v>
      </c>
    </row>
    <row r="72" spans="1:10" x14ac:dyDescent="0.25">
      <c r="A72" s="2" t="s">
        <v>208</v>
      </c>
      <c r="B72" s="2">
        <v>0.16</v>
      </c>
      <c r="C72">
        <f>INDEX('[1]Component wise inventories'!B$2:B$170,MATCH($A72,'[1]Component wise inventories'!$A$2:$A$170,0))</f>
        <v>60</v>
      </c>
      <c r="D72" t="str">
        <f>INDEX('[1]Component wise inventories'!H$2:H$170,MATCH($A72,'[1]Component wise inventories'!$A$2:$A$170,0))</f>
        <v>Glued laminated timber, MF bonded, wet area</v>
      </c>
      <c r="E72">
        <f>INDEX('[1]Component wise inventories'!I$2:I$170,MATCH($A72,'[1]Component wise inventories'!$A$2:$A$170,0))</f>
        <v>470</v>
      </c>
      <c r="F72">
        <f t="shared" ref="F72" si="55">E72</f>
        <v>470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0.48499999999999999</v>
      </c>
      <c r="I72">
        <f>B72*F72*H72*B$1/C72/B$1</f>
        <v>0.60786666666666667</v>
      </c>
      <c r="J72">
        <f t="shared" ref="J72" si="56">F72*B72*B$5*B$1/C72/1000</f>
        <v>13.430719999999999</v>
      </c>
    </row>
    <row r="73" spans="1:10" x14ac:dyDescent="0.25">
      <c r="A73" s="2" t="s">
        <v>174</v>
      </c>
      <c r="B73" s="2">
        <v>0.03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gypsum-lime plaster</v>
      </c>
      <c r="E73">
        <f>INDEX('[1]Component wise inventories'!I$2:I$170,MATCH($A73,'[1]Component wise inventories'!$A$2:$A$170,0))</f>
        <v>925</v>
      </c>
      <c r="F73">
        <f>E73</f>
        <v>925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0.155</v>
      </c>
      <c r="I73">
        <f t="shared" ref="I73" si="57">B73*F73*H73*B$1/C73/B$1</f>
        <v>0.14337499999999997</v>
      </c>
      <c r="J73">
        <f>F73*B73*B$5*B$1/C73/1000</f>
        <v>9.9123000000000001</v>
      </c>
    </row>
    <row r="74" spans="1:10" x14ac:dyDescent="0.25">
      <c r="I74" s="29">
        <f>SUM(I72:I73)</f>
        <v>0.75124166666666659</v>
      </c>
    </row>
    <row r="75" spans="1:10" x14ac:dyDescent="0.25">
      <c r="A75" s="1" t="s">
        <v>198</v>
      </c>
      <c r="B75" s="1" t="s">
        <v>52</v>
      </c>
    </row>
    <row r="76" spans="1:10" x14ac:dyDescent="0.25">
      <c r="A76" s="2" t="s">
        <v>13</v>
      </c>
      <c r="B76" s="14">
        <v>204.3</v>
      </c>
    </row>
    <row r="77" spans="1:10" x14ac:dyDescent="0.25">
      <c r="A77" s="2" t="s">
        <v>205</v>
      </c>
      <c r="B77" s="2">
        <v>0.08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Glued laminated timber, UF bonded, dry area</v>
      </c>
      <c r="E77">
        <f>INDEX('[1]Component wise inventories'!I$2:I$170,MATCH($A77,'[1]Component wise inventories'!$A$2:$A$170,0))</f>
        <v>470</v>
      </c>
      <c r="F77">
        <f t="shared" ref="F77" si="58">E77</f>
        <v>470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0.44600000000000001</v>
      </c>
      <c r="I77">
        <f>B77*F77*H77*B$1/C77/B$1</f>
        <v>0.55898666666666663</v>
      </c>
      <c r="J77">
        <f t="shared" ref="J77" si="59">F77*B77*B$5*B$1/C77/1000</f>
        <v>13.430719999999999</v>
      </c>
    </row>
    <row r="78" spans="1:10" x14ac:dyDescent="0.25">
      <c r="A78" s="2" t="s">
        <v>44</v>
      </c>
      <c r="B78" s="2">
        <v>0.01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gypsum-lime plaster</v>
      </c>
      <c r="E78">
        <f>INDEX('[1]Component wise inventories'!I$2:I$170,MATCH($A78,'[1]Component wise inventories'!$A$2:$A$170,0))</f>
        <v>925</v>
      </c>
      <c r="F78">
        <f>E78</f>
        <v>925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0.155</v>
      </c>
      <c r="I78">
        <f t="shared" ref="I78" si="60">B78*F78*H78*B$1/C78/B$1</f>
        <v>4.779166666666667E-2</v>
      </c>
      <c r="J78">
        <f>F78*B78*B$5*B$1/C78/1000</f>
        <v>3.3041</v>
      </c>
    </row>
    <row r="79" spans="1:10" x14ac:dyDescent="0.25">
      <c r="A79" s="15" t="s">
        <v>201</v>
      </c>
      <c r="B79" s="2">
        <v>0.26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glass wool</v>
      </c>
      <c r="E79">
        <f>INDEX('[1]Component wise inventories'!I$2:I$170,MATCH($A79,'[1]Component wise inventories'!$A$2:$A$170,0))</f>
        <v>30</v>
      </c>
      <c r="F79">
        <v>30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1.1299999999999999</v>
      </c>
      <c r="I79">
        <f>B79*F79*H79*B$1/C79/B$1</f>
        <v>0.1469</v>
      </c>
      <c r="J79">
        <f t="shared" ref="J79" si="61">F79*B79*B$5*B$1/C79/1000</f>
        <v>1.3930800000000001</v>
      </c>
    </row>
    <row r="80" spans="1:10" x14ac:dyDescent="0.25">
      <c r="A80" s="15" t="s">
        <v>93</v>
      </c>
      <c r="B80" s="2">
        <v>6.2E-2</v>
      </c>
      <c r="C80">
        <f>INDEX('[1]Component wise inventories'!B$2:B$170,MATCH($A80,'[1]Component wise inventories'!$A$2:$A$170,0))</f>
        <v>60</v>
      </c>
      <c r="D80" t="str">
        <f>INDEX('[1]Component wise inventories'!H$2:H$170,MATCH($A80,'[1]Component wise inventories'!$A$2:$A$170,0))</f>
        <v>3-layer solid wood panel, PVAc bonded</v>
      </c>
      <c r="E80">
        <f>INDEX('[1]Component wise inventories'!I$2:I$170,MATCH($A80,'[1]Component wise inventories'!$A$2:$A$170,0))</f>
        <v>470</v>
      </c>
      <c r="F80">
        <f>E80</f>
        <v>470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0.52300000000000002</v>
      </c>
      <c r="I80">
        <f t="shared" ref="I80" si="62">B80*F80*H80*B$1/C80/B$1</f>
        <v>0.25400366666666668</v>
      </c>
      <c r="J80">
        <f>F80*B80*B$5*B$1/C80/1000</f>
        <v>5.2044039999999994</v>
      </c>
    </row>
    <row r="81" spans="1:16384" x14ac:dyDescent="0.25">
      <c r="I81" s="29">
        <f>SUM(I77:I80)</f>
        <v>1.007682</v>
      </c>
    </row>
    <row r="82" spans="1:16384" x14ac:dyDescent="0.25">
      <c r="A82" s="1" t="s">
        <v>198</v>
      </c>
      <c r="B82" s="1" t="s">
        <v>54</v>
      </c>
    </row>
    <row r="83" spans="1:16384" x14ac:dyDescent="0.25">
      <c r="A83" s="2" t="s">
        <v>13</v>
      </c>
      <c r="B83" s="9">
        <v>300</v>
      </c>
      <c r="C83"/>
      <c r="D83"/>
      <c r="E83"/>
      <c r="F83"/>
      <c r="G83"/>
      <c r="H83"/>
      <c r="I83"/>
      <c r="J83"/>
    </row>
    <row r="84" spans="1:16384" x14ac:dyDescent="0.25">
      <c r="A84" s="16" t="s">
        <v>199</v>
      </c>
      <c r="B84" s="2">
        <v>0.2</v>
      </c>
      <c r="C84">
        <f>INDEX('[1]Component wise inventories'!B$2:B$170,MATCH($A84,'[1]Component wise inventories'!$A$2:$A$170,0))</f>
        <v>30</v>
      </c>
      <c r="D84" t="str">
        <f>INDEX('[1]Component wise inventories'!H$2:H$170,MATCH($A84,'[1]Component wise inventories'!$A$2:$A$170,0))</f>
        <v>Glued laminated timber, UF bonded, dry area</v>
      </c>
      <c r="E84">
        <f>INDEX('[1]Component wise inventories'!I$2:I$170,MATCH($A84,'[1]Component wise inventories'!$A$2:$A$170,0))</f>
        <v>470</v>
      </c>
      <c r="F84">
        <f>E84</f>
        <v>470</v>
      </c>
      <c r="G84" t="str">
        <f>INDEX('[1]Component wise inventories'!J$2:J$170,MATCH($A84,'[1]Component wise inventories'!$A$2:$A$170,0))</f>
        <v xml:space="preserve">kg </v>
      </c>
      <c r="H84">
        <f>INDEX('[1]Component wise inventories'!K$2:K$170,MATCH($A84,'[1]Component wise inventories'!$A$2:$A$170,0))</f>
        <v>0.44600000000000001</v>
      </c>
      <c r="I84">
        <f t="shared" ref="I84" si="63">B84*F84*H84*B$1/C84/B$1</f>
        <v>1.3974666666666666</v>
      </c>
      <c r="J84">
        <f>F84*B84*B$5*B$1/C84/1000</f>
        <v>33.576799999999999</v>
      </c>
    </row>
    <row r="85" spans="1:16384" x14ac:dyDescent="0.25">
      <c r="A85"/>
      <c r="B85"/>
      <c r="I85" s="29">
        <f>SUM(I84:I84)</f>
        <v>1.3974666666666666</v>
      </c>
    </row>
    <row r="86" spans="1:16384" x14ac:dyDescent="0.25">
      <c r="A86" s="1" t="s">
        <v>198</v>
      </c>
      <c r="B86" s="1" t="s">
        <v>209</v>
      </c>
    </row>
    <row r="87" spans="1:16384" x14ac:dyDescent="0.25">
      <c r="A87" s="2" t="s">
        <v>13</v>
      </c>
      <c r="B87" s="14">
        <v>57.9</v>
      </c>
    </row>
    <row r="88" spans="1:16384" x14ac:dyDescent="0.25">
      <c r="A88" s="2" t="s">
        <v>25</v>
      </c>
      <c r="B88" s="2">
        <v>0.13</v>
      </c>
      <c r="C88">
        <f>INDEX('[1]Component wise inventories'!B$2:B$170,MATCH($A88,'[1]Component wise inventories'!$A$2:$A$170,0))</f>
        <v>30</v>
      </c>
      <c r="D88" t="str">
        <f>INDEX('[1]Component wise inventories'!H$2:H$170,MATCH($A88,'[1]Component wise inventories'!$A$2:$A$170,0))</f>
        <v>Expanded polystyrene (EPS)</v>
      </c>
      <c r="E88">
        <f>INDEX('[1]Component wise inventories'!I$2:I$170,MATCH($A88,'[1]Component wise inventories'!$A$2:$A$170,0))</f>
        <v>30</v>
      </c>
      <c r="F88">
        <f t="shared" ref="F88" si="64">E88</f>
        <v>30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7.64</v>
      </c>
      <c r="I88">
        <f>B88*F88*H88*B$1/C88/B$1</f>
        <v>0.99320000000000008</v>
      </c>
      <c r="J88">
        <f t="shared" ref="J88" si="65">F88*B88*B$5*B$1/C88/1000</f>
        <v>1.3930800000000001</v>
      </c>
    </row>
    <row r="89" spans="1:16384" x14ac:dyDescent="0.25">
      <c r="A89" s="15" t="s">
        <v>200</v>
      </c>
      <c r="B89" s="2">
        <v>0.05</v>
      </c>
      <c r="C89">
        <f>INDEX('[1]Component wise inventories'!B$2:B$170,MATCH($A89,'[1]Component wise inventories'!$A$2:$A$170,0))</f>
        <v>60</v>
      </c>
      <c r="D89" t="str">
        <f>INDEX('[1]Component wise inventories'!H$2:H$170,MATCH($A89,'[1]Component wise inventories'!$A$2:$A$170,0))</f>
        <v>cement stone</v>
      </c>
      <c r="E89">
        <f>INDEX('[1]Component wise inventories'!I$2:I$170,MATCH($A89,'[1]Component wise inventories'!$A$2:$A$170,0))</f>
        <v>1700</v>
      </c>
      <c r="F89">
        <f>E89</f>
        <v>1700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0.129</v>
      </c>
      <c r="I89">
        <f t="shared" ref="I89" si="66">B89*F89*H89*B$1/C89/B$1</f>
        <v>0.18275</v>
      </c>
      <c r="J89">
        <f>F89*B89*B$5*B$1/C89/1000</f>
        <v>15.180999999999999</v>
      </c>
    </row>
    <row r="90" spans="1:16384" x14ac:dyDescent="0.25">
      <c r="A90" s="15" t="s">
        <v>201</v>
      </c>
      <c r="B90" s="2">
        <v>0.32</v>
      </c>
      <c r="C90">
        <f>INDEX('[1]Component wise inventories'!B$2:B$170,MATCH($A90,'[1]Component wise inventories'!$A$2:$A$170,0))</f>
        <v>60</v>
      </c>
      <c r="D90" t="str">
        <f>INDEX('[1]Component wise inventories'!H$2:H$170,MATCH($A90,'[1]Component wise inventories'!$A$2:$A$170,0))</f>
        <v>glass wool</v>
      </c>
      <c r="E90">
        <f>INDEX('[1]Component wise inventories'!I$2:I$170,MATCH($A90,'[1]Component wise inventories'!$A$2:$A$170,0))</f>
        <v>30</v>
      </c>
      <c r="F90">
        <v>30</v>
      </c>
      <c r="G90" t="str">
        <f>INDEX('[1]Component wise inventories'!J$2:J$170,MATCH($A90,'[1]Component wise inventories'!$A$2:$A$170,0))</f>
        <v xml:space="preserve">kg </v>
      </c>
      <c r="H90">
        <f>INDEX('[1]Component wise inventories'!K$2:K$170,MATCH($A90,'[1]Component wise inventories'!$A$2:$A$170,0))</f>
        <v>1.1299999999999999</v>
      </c>
      <c r="I90">
        <f>B90*F90*H90*B$1/C90/B$1</f>
        <v>0.18079999999999996</v>
      </c>
      <c r="J90">
        <f t="shared" ref="J90" si="67">F90*B90*B$5*B$1/C90/1000</f>
        <v>1.7145599999999999</v>
      </c>
    </row>
    <row r="91" spans="1:16384" x14ac:dyDescent="0.25">
      <c r="A91" s="15" t="s">
        <v>93</v>
      </c>
      <c r="B91" s="2">
        <v>6.2E-2</v>
      </c>
      <c r="C91">
        <f>INDEX('[1]Component wise inventories'!B$2:B$170,MATCH($A91,'[1]Component wise inventories'!$A$2:$A$170,0))</f>
        <v>60</v>
      </c>
      <c r="D91" t="str">
        <f>INDEX('[1]Component wise inventories'!H$2:H$170,MATCH($A91,'[1]Component wise inventories'!$A$2:$A$170,0))</f>
        <v>3-layer solid wood panel, PVAc bonded</v>
      </c>
      <c r="E91">
        <f>INDEX('[1]Component wise inventories'!I$2:I$170,MATCH($A91,'[1]Component wise inventories'!$A$2:$A$170,0))</f>
        <v>470</v>
      </c>
      <c r="F91">
        <f>E91</f>
        <v>470</v>
      </c>
      <c r="G91" t="str">
        <f>INDEX('[1]Component wise inventories'!J$2:J$170,MATCH($A91,'[1]Component wise inventories'!$A$2:$A$170,0))</f>
        <v xml:space="preserve">kg </v>
      </c>
      <c r="H91">
        <f>INDEX('[1]Component wise inventories'!K$2:K$170,MATCH($A91,'[1]Component wise inventories'!$A$2:$A$170,0))</f>
        <v>0.52300000000000002</v>
      </c>
      <c r="I91">
        <f t="shared" ref="I91" si="68">B91*F91*H91*B$1/C91/B$1</f>
        <v>0.25400366666666668</v>
      </c>
      <c r="J91">
        <f>F91*B91*B$5*B$1/C91/1000</f>
        <v>5.2044039999999994</v>
      </c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  <c r="AMM91"/>
      <c r="AMN91"/>
      <c r="AMO91"/>
      <c r="AMP91"/>
      <c r="AMQ91"/>
      <c r="AMR91"/>
      <c r="AMS91"/>
      <c r="AMT91"/>
      <c r="AMU91"/>
      <c r="AMV91"/>
      <c r="AMW91"/>
      <c r="AMX91"/>
      <c r="AMY91"/>
      <c r="AMZ91"/>
      <c r="ANA91"/>
      <c r="ANB91"/>
      <c r="ANC91"/>
      <c r="AND91"/>
      <c r="ANE91"/>
      <c r="ANF91"/>
      <c r="ANG91"/>
      <c r="ANH91"/>
      <c r="ANI91"/>
      <c r="ANJ91"/>
      <c r="ANK91"/>
      <c r="ANL91"/>
      <c r="ANM91"/>
      <c r="ANN91"/>
      <c r="ANO91"/>
      <c r="ANP91"/>
      <c r="ANQ91"/>
      <c r="ANR91"/>
      <c r="ANS91"/>
      <c r="ANT91"/>
      <c r="ANU91"/>
      <c r="ANV91"/>
      <c r="ANW91"/>
      <c r="ANX91"/>
      <c r="ANY91"/>
      <c r="ANZ91"/>
      <c r="AOA91"/>
      <c r="AOB91"/>
      <c r="AOC91"/>
      <c r="AOD91"/>
      <c r="AOE91"/>
      <c r="AOF91"/>
      <c r="AOG91"/>
      <c r="AOH91"/>
      <c r="AOI91"/>
      <c r="AOJ91"/>
      <c r="AOK91"/>
      <c r="AOL91"/>
      <c r="AOM91"/>
      <c r="AON91"/>
      <c r="AOO91"/>
      <c r="AOP91"/>
      <c r="AOQ91"/>
      <c r="AOR91"/>
      <c r="AOS91"/>
      <c r="AOT91"/>
      <c r="AOU91"/>
      <c r="AOV91"/>
      <c r="AOW91"/>
      <c r="AOX91"/>
      <c r="AOY91"/>
      <c r="AOZ91"/>
      <c r="APA91"/>
      <c r="APB91"/>
      <c r="APC91"/>
      <c r="APD91"/>
      <c r="APE91"/>
      <c r="APF91"/>
      <c r="APG91"/>
      <c r="APH91"/>
      <c r="API91"/>
      <c r="APJ91"/>
      <c r="APK91"/>
      <c r="APL91"/>
      <c r="APM91"/>
      <c r="APN91"/>
      <c r="APO91"/>
      <c r="APP91"/>
      <c r="APQ91"/>
      <c r="APR91"/>
      <c r="APS91"/>
      <c r="APT91"/>
      <c r="APU91"/>
      <c r="APV91"/>
      <c r="APW91"/>
      <c r="APX91"/>
      <c r="APY91"/>
      <c r="APZ91"/>
      <c r="AQA91"/>
      <c r="AQB91"/>
      <c r="AQC91"/>
      <c r="AQD91"/>
      <c r="AQE91"/>
      <c r="AQF91"/>
      <c r="AQG91"/>
      <c r="AQH91"/>
      <c r="AQI91"/>
      <c r="AQJ91"/>
      <c r="AQK91"/>
      <c r="AQL91"/>
      <c r="AQM91"/>
      <c r="AQN91"/>
      <c r="AQO91"/>
      <c r="AQP91"/>
      <c r="AQQ91"/>
      <c r="AQR91"/>
      <c r="AQS91"/>
      <c r="AQT91"/>
      <c r="AQU91"/>
      <c r="AQV91"/>
      <c r="AQW91"/>
      <c r="AQX91"/>
      <c r="AQY91"/>
      <c r="AQZ91"/>
      <c r="ARA91"/>
      <c r="ARB91"/>
      <c r="ARC91"/>
      <c r="ARD91"/>
      <c r="ARE91"/>
      <c r="ARF91"/>
      <c r="ARG91"/>
      <c r="ARH91"/>
      <c r="ARI91"/>
      <c r="ARJ91"/>
      <c r="ARK91"/>
      <c r="ARL91"/>
      <c r="ARM91"/>
      <c r="ARN91"/>
      <c r="ARO91"/>
      <c r="ARP91"/>
      <c r="ARQ91"/>
      <c r="ARR91"/>
      <c r="ARS91"/>
      <c r="ART91"/>
      <c r="ARU91"/>
      <c r="ARV91"/>
      <c r="ARW91"/>
      <c r="ARX91"/>
      <c r="ARY91"/>
      <c r="ARZ91"/>
      <c r="ASA91"/>
      <c r="ASB91"/>
      <c r="ASC91"/>
      <c r="ASD91"/>
      <c r="ASE91"/>
      <c r="ASF91"/>
      <c r="ASG91"/>
      <c r="ASH91"/>
      <c r="ASI91"/>
      <c r="ASJ91"/>
      <c r="ASK91"/>
      <c r="ASL91"/>
      <c r="ASM91"/>
      <c r="ASN91"/>
      <c r="ASO91"/>
      <c r="ASP91"/>
      <c r="ASQ91"/>
      <c r="ASR91"/>
      <c r="ASS91"/>
      <c r="AST91"/>
      <c r="ASU91"/>
      <c r="ASV91"/>
      <c r="ASW91"/>
      <c r="ASX91"/>
      <c r="ASY91"/>
      <c r="ASZ91"/>
      <c r="ATA91"/>
      <c r="ATB91"/>
      <c r="ATC91"/>
      <c r="ATD91"/>
      <c r="ATE91"/>
      <c r="ATF91"/>
      <c r="ATG91"/>
      <c r="ATH91"/>
      <c r="ATI91"/>
      <c r="ATJ91"/>
      <c r="ATK91"/>
      <c r="ATL91"/>
      <c r="ATM91"/>
      <c r="ATN91"/>
      <c r="ATO91"/>
      <c r="ATP91"/>
      <c r="ATQ91"/>
      <c r="ATR91"/>
      <c r="ATS91"/>
      <c r="ATT91"/>
      <c r="ATU91"/>
      <c r="ATV91"/>
      <c r="ATW91"/>
      <c r="ATX91"/>
      <c r="ATY91"/>
      <c r="ATZ91"/>
      <c r="AUA91"/>
      <c r="AUB91"/>
      <c r="AUC91"/>
      <c r="AUD91"/>
      <c r="AUE91"/>
      <c r="AUF91"/>
      <c r="AUG91"/>
      <c r="AUH91"/>
      <c r="AUI91"/>
      <c r="AUJ91"/>
      <c r="AUK91"/>
      <c r="AUL91"/>
      <c r="AUM91"/>
      <c r="AUN91"/>
      <c r="AUO91"/>
      <c r="AUP91"/>
      <c r="AUQ91"/>
      <c r="AUR91"/>
      <c r="AUS91"/>
      <c r="AUT91"/>
      <c r="AUU91"/>
      <c r="AUV91"/>
      <c r="AUW91"/>
      <c r="AUX91"/>
      <c r="AUY91"/>
      <c r="AUZ91"/>
      <c r="AVA91"/>
      <c r="AVB91"/>
      <c r="AVC91"/>
      <c r="AVD91"/>
      <c r="AVE91"/>
      <c r="AVF91"/>
      <c r="AVG91"/>
      <c r="AVH91"/>
      <c r="AVI91"/>
      <c r="AVJ91"/>
      <c r="AVK91"/>
      <c r="AVL91"/>
      <c r="AVM91"/>
      <c r="AVN91"/>
      <c r="AVO91"/>
      <c r="AVP91"/>
      <c r="AVQ91"/>
      <c r="AVR91"/>
      <c r="AVS91"/>
      <c r="AVT91"/>
      <c r="AVU91"/>
      <c r="AVV91"/>
      <c r="AVW91"/>
      <c r="AVX91"/>
      <c r="AVY91"/>
      <c r="AVZ91"/>
      <c r="AWA91"/>
      <c r="AWB91"/>
      <c r="AWC91"/>
      <c r="AWD91"/>
      <c r="AWE91"/>
      <c r="AWF91"/>
      <c r="AWG91"/>
      <c r="AWH91"/>
      <c r="AWI91"/>
      <c r="AWJ91"/>
      <c r="AWK91"/>
      <c r="AWL91"/>
      <c r="AWM91"/>
      <c r="AWN91"/>
      <c r="AWO91"/>
      <c r="AWP91"/>
      <c r="AWQ91"/>
      <c r="AWR91"/>
      <c r="AWS91"/>
      <c r="AWT91"/>
      <c r="AWU91"/>
      <c r="AWV91"/>
      <c r="AWW91"/>
      <c r="AWX91"/>
      <c r="AWY91"/>
      <c r="AWZ91"/>
      <c r="AXA91"/>
      <c r="AXB91"/>
      <c r="AXC91"/>
      <c r="AXD91"/>
      <c r="AXE91"/>
      <c r="AXF91"/>
      <c r="AXG91"/>
      <c r="AXH91"/>
      <c r="AXI91"/>
      <c r="AXJ91"/>
      <c r="AXK91"/>
      <c r="AXL91"/>
      <c r="AXM91"/>
      <c r="AXN91"/>
      <c r="AXO91"/>
      <c r="AXP91"/>
      <c r="AXQ91"/>
      <c r="AXR91"/>
      <c r="AXS91"/>
      <c r="AXT91"/>
      <c r="AXU91"/>
      <c r="AXV91"/>
      <c r="AXW91"/>
      <c r="AXX91"/>
      <c r="AXY91"/>
      <c r="AXZ91"/>
      <c r="AYA91"/>
      <c r="AYB91"/>
      <c r="AYC91"/>
      <c r="AYD91"/>
      <c r="AYE91"/>
      <c r="AYF91"/>
      <c r="AYG91"/>
      <c r="AYH91"/>
      <c r="AYI91"/>
      <c r="AYJ91"/>
      <c r="AYK91"/>
      <c r="AYL91"/>
      <c r="AYM91"/>
      <c r="AYN91"/>
      <c r="AYO91"/>
      <c r="AYP91"/>
      <c r="AYQ91"/>
      <c r="AYR91"/>
      <c r="AYS91"/>
      <c r="AYT91"/>
      <c r="AYU91"/>
      <c r="AYV91"/>
      <c r="AYW91"/>
      <c r="AYX91"/>
      <c r="AYY91"/>
      <c r="AYZ91"/>
      <c r="AZA91"/>
      <c r="AZB91"/>
      <c r="AZC91"/>
      <c r="AZD91"/>
      <c r="AZE91"/>
      <c r="AZF91"/>
      <c r="AZG91"/>
      <c r="AZH91"/>
      <c r="AZI91"/>
      <c r="AZJ91"/>
      <c r="AZK91"/>
      <c r="AZL91"/>
      <c r="AZM91"/>
      <c r="AZN91"/>
      <c r="AZO91"/>
      <c r="AZP91"/>
      <c r="AZQ91"/>
      <c r="AZR91"/>
      <c r="AZS91"/>
      <c r="AZT91"/>
      <c r="AZU91"/>
      <c r="AZV91"/>
      <c r="AZW91"/>
      <c r="AZX91"/>
      <c r="AZY91"/>
      <c r="AZZ91"/>
      <c r="BAA91"/>
      <c r="BAB91"/>
      <c r="BAC91"/>
      <c r="BAD91"/>
      <c r="BAE91"/>
      <c r="BAF91"/>
      <c r="BAG91"/>
      <c r="BAH91"/>
      <c r="BAI91"/>
      <c r="BAJ91"/>
      <c r="BAK91"/>
      <c r="BAL91"/>
      <c r="BAM91"/>
      <c r="BAN91"/>
      <c r="BAO91"/>
      <c r="BAP91"/>
      <c r="BAQ91"/>
      <c r="BAR91"/>
      <c r="BAS91"/>
      <c r="BAT91"/>
      <c r="BAU91"/>
      <c r="BAV91"/>
      <c r="BAW91"/>
      <c r="BAX91"/>
      <c r="BAY91"/>
      <c r="BAZ91"/>
      <c r="BBA91"/>
      <c r="BBB91"/>
      <c r="BBC91"/>
      <c r="BBD91"/>
      <c r="BBE91"/>
      <c r="BBF91"/>
      <c r="BBG91"/>
      <c r="BBH91"/>
      <c r="BBI91"/>
      <c r="BBJ91"/>
      <c r="BBK91"/>
      <c r="BBL91"/>
      <c r="BBM91"/>
      <c r="BBN91"/>
      <c r="BBO91"/>
      <c r="BBP91"/>
      <c r="BBQ91"/>
      <c r="BBR91"/>
      <c r="BBS91"/>
      <c r="BBT91"/>
      <c r="BBU91"/>
      <c r="BBV91"/>
      <c r="BBW91"/>
      <c r="BBX91"/>
      <c r="BBY91"/>
      <c r="BBZ91"/>
      <c r="BCA91"/>
      <c r="BCB91"/>
      <c r="BCC91"/>
      <c r="BCD91"/>
      <c r="BCE91"/>
      <c r="BCF91"/>
      <c r="BCG91"/>
      <c r="BCH91"/>
      <c r="BCI91"/>
      <c r="BCJ91"/>
      <c r="BCK91"/>
      <c r="BCL91"/>
      <c r="BCM91"/>
      <c r="BCN91"/>
      <c r="BCO91"/>
      <c r="BCP91"/>
      <c r="BCQ91"/>
      <c r="BCR91"/>
      <c r="BCS91"/>
      <c r="BCT91"/>
      <c r="BCU91"/>
      <c r="BCV91"/>
      <c r="BCW91"/>
      <c r="BCX91"/>
      <c r="BCY91"/>
      <c r="BCZ91"/>
      <c r="BDA91"/>
      <c r="BDB91"/>
      <c r="BDC91"/>
      <c r="BDD91"/>
      <c r="BDE91"/>
      <c r="BDF91"/>
      <c r="BDG91"/>
      <c r="BDH91"/>
      <c r="BDI91"/>
      <c r="BDJ91"/>
      <c r="BDK91"/>
      <c r="BDL91"/>
      <c r="BDM91"/>
      <c r="BDN91"/>
      <c r="BDO91"/>
      <c r="BDP91"/>
      <c r="BDQ91"/>
      <c r="BDR91"/>
      <c r="BDS91"/>
      <c r="BDT91"/>
      <c r="BDU91"/>
      <c r="BDV91"/>
      <c r="BDW91"/>
      <c r="BDX91"/>
      <c r="BDY91"/>
      <c r="BDZ91"/>
      <c r="BEA91"/>
      <c r="BEB91"/>
      <c r="BEC91"/>
      <c r="BED91"/>
      <c r="BEE91"/>
      <c r="BEF91"/>
      <c r="BEG91"/>
      <c r="BEH91"/>
      <c r="BEI91"/>
      <c r="BEJ91"/>
      <c r="BEK91"/>
      <c r="BEL91"/>
      <c r="BEM91"/>
      <c r="BEN91"/>
      <c r="BEO91"/>
      <c r="BEP91"/>
      <c r="BEQ91"/>
      <c r="BER91"/>
      <c r="BES91"/>
      <c r="BET91"/>
      <c r="BEU91"/>
      <c r="BEV91"/>
      <c r="BEW91"/>
      <c r="BEX91"/>
      <c r="BEY91"/>
      <c r="BEZ91"/>
      <c r="BFA91"/>
      <c r="BFB91"/>
      <c r="BFC91"/>
      <c r="BFD91"/>
      <c r="BFE91"/>
      <c r="BFF91"/>
      <c r="BFG91"/>
      <c r="BFH91"/>
      <c r="BFI91"/>
      <c r="BFJ91"/>
      <c r="BFK91"/>
      <c r="BFL91"/>
      <c r="BFM91"/>
      <c r="BFN91"/>
      <c r="BFO91"/>
      <c r="BFP91"/>
      <c r="BFQ91"/>
      <c r="BFR91"/>
      <c r="BFS91"/>
      <c r="BFT91"/>
      <c r="BFU91"/>
      <c r="BFV91"/>
      <c r="BFW91"/>
      <c r="BFX91"/>
      <c r="BFY91"/>
      <c r="BFZ91"/>
      <c r="BGA91"/>
      <c r="BGB91"/>
      <c r="BGC91"/>
      <c r="BGD91"/>
      <c r="BGE91"/>
      <c r="BGF91"/>
      <c r="BGG91"/>
      <c r="BGH91"/>
      <c r="BGI91"/>
      <c r="BGJ91"/>
      <c r="BGK91"/>
      <c r="BGL91"/>
      <c r="BGM91"/>
      <c r="BGN91"/>
      <c r="BGO91"/>
      <c r="BGP91"/>
      <c r="BGQ91"/>
      <c r="BGR91"/>
      <c r="BGS91"/>
      <c r="BGT91"/>
      <c r="BGU91"/>
      <c r="BGV91"/>
      <c r="BGW91"/>
      <c r="BGX91"/>
      <c r="BGY91"/>
      <c r="BGZ91"/>
      <c r="BHA91"/>
      <c r="BHB91"/>
      <c r="BHC91"/>
      <c r="BHD91"/>
      <c r="BHE91"/>
      <c r="BHF91"/>
      <c r="BHG91"/>
      <c r="BHH91"/>
      <c r="BHI91"/>
      <c r="BHJ91"/>
      <c r="BHK91"/>
      <c r="BHL91"/>
      <c r="BHM91"/>
      <c r="BHN91"/>
      <c r="BHO91"/>
      <c r="BHP91"/>
      <c r="BHQ91"/>
      <c r="BHR91"/>
      <c r="BHS91"/>
      <c r="BHT91"/>
      <c r="BHU91"/>
      <c r="BHV91"/>
      <c r="BHW91"/>
      <c r="BHX91"/>
      <c r="BHY91"/>
      <c r="BHZ91"/>
      <c r="BIA91"/>
      <c r="BIB91"/>
      <c r="BIC91"/>
      <c r="BID91"/>
      <c r="BIE91"/>
      <c r="BIF91"/>
      <c r="BIG91"/>
      <c r="BIH91"/>
      <c r="BII91"/>
      <c r="BIJ91"/>
      <c r="BIK91"/>
      <c r="BIL91"/>
      <c r="BIM91"/>
      <c r="BIN91"/>
      <c r="BIO91"/>
      <c r="BIP91"/>
      <c r="BIQ91"/>
      <c r="BIR91"/>
      <c r="BIS91"/>
      <c r="BIT91"/>
      <c r="BIU91"/>
      <c r="BIV91"/>
      <c r="BIW91"/>
      <c r="BIX91"/>
      <c r="BIY91"/>
      <c r="BIZ91"/>
      <c r="BJA91"/>
      <c r="BJB91"/>
      <c r="BJC91"/>
      <c r="BJD91"/>
      <c r="BJE91"/>
      <c r="BJF91"/>
      <c r="BJG91"/>
      <c r="BJH91"/>
      <c r="BJI91"/>
      <c r="BJJ91"/>
      <c r="BJK91"/>
      <c r="BJL91"/>
      <c r="BJM91"/>
      <c r="BJN91"/>
      <c r="BJO91"/>
      <c r="BJP91"/>
      <c r="BJQ91"/>
      <c r="BJR91"/>
      <c r="BJS91"/>
      <c r="BJT91"/>
      <c r="BJU91"/>
      <c r="BJV91"/>
      <c r="BJW91"/>
      <c r="BJX91"/>
      <c r="BJY91"/>
      <c r="BJZ91"/>
      <c r="BKA91"/>
      <c r="BKB91"/>
      <c r="BKC91"/>
      <c r="BKD91"/>
      <c r="BKE91"/>
      <c r="BKF91"/>
      <c r="BKG91"/>
      <c r="BKH91"/>
      <c r="BKI91"/>
      <c r="BKJ91"/>
      <c r="BKK91"/>
      <c r="BKL91"/>
      <c r="BKM91"/>
      <c r="BKN91"/>
      <c r="BKO91"/>
      <c r="BKP91"/>
      <c r="BKQ91"/>
      <c r="BKR91"/>
      <c r="BKS91"/>
      <c r="BKT91"/>
      <c r="BKU91"/>
      <c r="BKV91"/>
      <c r="BKW91"/>
      <c r="BKX91"/>
      <c r="BKY91"/>
      <c r="BKZ91"/>
      <c r="BLA91"/>
      <c r="BLB91"/>
      <c r="BLC91"/>
      <c r="BLD91"/>
      <c r="BLE91"/>
      <c r="BLF91"/>
      <c r="BLG91"/>
      <c r="BLH91"/>
      <c r="BLI91"/>
      <c r="BLJ91"/>
      <c r="BLK91"/>
      <c r="BLL91"/>
      <c r="BLM91"/>
      <c r="BLN91"/>
      <c r="BLO91"/>
      <c r="BLP91"/>
      <c r="BLQ91"/>
      <c r="BLR91"/>
      <c r="BLS91"/>
      <c r="BLT91"/>
      <c r="BLU91"/>
      <c r="BLV91"/>
      <c r="BLW91"/>
      <c r="BLX91"/>
      <c r="BLY91"/>
      <c r="BLZ91"/>
      <c r="BMA91"/>
      <c r="BMB91"/>
      <c r="BMC91"/>
      <c r="BMD91"/>
      <c r="BME91"/>
      <c r="BMF91"/>
      <c r="BMG91"/>
      <c r="BMH91"/>
      <c r="BMI91"/>
      <c r="BMJ91"/>
      <c r="BMK91"/>
      <c r="BML91"/>
      <c r="BMM91"/>
      <c r="BMN91"/>
      <c r="BMO91"/>
      <c r="BMP91"/>
      <c r="BMQ91"/>
      <c r="BMR91"/>
      <c r="BMS91"/>
      <c r="BMT91"/>
      <c r="BMU91"/>
      <c r="BMV91"/>
      <c r="BMW91"/>
      <c r="BMX91"/>
      <c r="BMY91"/>
      <c r="BMZ91"/>
      <c r="BNA91"/>
      <c r="BNB91"/>
      <c r="BNC91"/>
      <c r="BND91"/>
      <c r="BNE91"/>
      <c r="BNF91"/>
      <c r="BNG91"/>
      <c r="BNH91"/>
      <c r="BNI91"/>
      <c r="BNJ91"/>
      <c r="BNK91"/>
      <c r="BNL91"/>
      <c r="BNM91"/>
      <c r="BNN91"/>
      <c r="BNO91"/>
      <c r="BNP91"/>
      <c r="BNQ91"/>
      <c r="BNR91"/>
      <c r="BNS91"/>
      <c r="BNT91"/>
      <c r="BNU91"/>
      <c r="BNV91"/>
      <c r="BNW91"/>
      <c r="BNX91"/>
      <c r="BNY91"/>
      <c r="BNZ91"/>
      <c r="BOA91"/>
      <c r="BOB91"/>
      <c r="BOC91"/>
      <c r="BOD91"/>
      <c r="BOE91"/>
      <c r="BOF91"/>
      <c r="BOG91"/>
      <c r="BOH91"/>
      <c r="BOI91"/>
      <c r="BOJ91"/>
      <c r="BOK91"/>
      <c r="BOL91"/>
      <c r="BOM91"/>
      <c r="BON91"/>
      <c r="BOO91"/>
      <c r="BOP91"/>
      <c r="BOQ91"/>
      <c r="BOR91"/>
      <c r="BOS91"/>
      <c r="BOT91"/>
      <c r="BOU91"/>
      <c r="BOV91"/>
      <c r="BOW91"/>
      <c r="BOX91"/>
      <c r="BOY91"/>
      <c r="BOZ91"/>
      <c r="BPA91"/>
      <c r="BPB91"/>
      <c r="BPC91"/>
      <c r="BPD91"/>
      <c r="BPE91"/>
      <c r="BPF91"/>
      <c r="BPG91"/>
      <c r="BPH91"/>
      <c r="BPI91"/>
      <c r="BPJ91"/>
      <c r="BPK91"/>
      <c r="BPL91"/>
      <c r="BPM91"/>
      <c r="BPN91"/>
      <c r="BPO91"/>
      <c r="BPP91"/>
      <c r="BPQ91"/>
      <c r="BPR91"/>
      <c r="BPS91"/>
      <c r="BPT91"/>
      <c r="BPU91"/>
      <c r="BPV91"/>
      <c r="BPW91"/>
      <c r="BPX91"/>
      <c r="BPY91"/>
      <c r="BPZ91"/>
      <c r="BQA91"/>
      <c r="BQB91"/>
      <c r="BQC91"/>
      <c r="BQD91"/>
      <c r="BQE91"/>
      <c r="BQF91"/>
      <c r="BQG91"/>
      <c r="BQH91"/>
      <c r="BQI91"/>
      <c r="BQJ91"/>
      <c r="BQK91"/>
      <c r="BQL91"/>
      <c r="BQM91"/>
      <c r="BQN91"/>
      <c r="BQO91"/>
      <c r="BQP91"/>
      <c r="BQQ91"/>
      <c r="BQR91"/>
      <c r="BQS91"/>
      <c r="BQT91"/>
      <c r="BQU91"/>
      <c r="BQV91"/>
      <c r="BQW91"/>
      <c r="BQX91"/>
      <c r="BQY91"/>
      <c r="BQZ91"/>
      <c r="BRA91"/>
      <c r="BRB91"/>
      <c r="BRC91"/>
      <c r="BRD91"/>
      <c r="BRE91"/>
      <c r="BRF91"/>
      <c r="BRG91"/>
      <c r="BRH91"/>
      <c r="BRI91"/>
      <c r="BRJ91"/>
      <c r="BRK91"/>
      <c r="BRL91"/>
      <c r="BRM91"/>
      <c r="BRN91"/>
      <c r="BRO91"/>
      <c r="BRP91"/>
      <c r="BRQ91"/>
      <c r="BRR91"/>
      <c r="BRS91"/>
      <c r="BRT91"/>
      <c r="BRU91"/>
      <c r="BRV91"/>
      <c r="BRW91"/>
      <c r="BRX91"/>
      <c r="BRY91"/>
      <c r="BRZ91"/>
      <c r="BSA91"/>
      <c r="BSB91"/>
      <c r="BSC91"/>
      <c r="BSD91"/>
      <c r="BSE91"/>
      <c r="BSF91"/>
      <c r="BSG91"/>
      <c r="BSH91"/>
      <c r="BSI91"/>
      <c r="BSJ91"/>
      <c r="BSK91"/>
      <c r="BSL91"/>
      <c r="BSM91"/>
      <c r="BSN91"/>
      <c r="BSO91"/>
      <c r="BSP91"/>
      <c r="BSQ91"/>
      <c r="BSR91"/>
      <c r="BSS91"/>
      <c r="BST91"/>
      <c r="BSU91"/>
      <c r="BSV91"/>
      <c r="BSW91"/>
      <c r="BSX91"/>
      <c r="BSY91"/>
      <c r="BSZ91"/>
      <c r="BTA91"/>
      <c r="BTB91"/>
      <c r="BTC91"/>
      <c r="BTD91"/>
      <c r="BTE91"/>
      <c r="BTF91"/>
      <c r="BTG91"/>
      <c r="BTH91"/>
      <c r="BTI91"/>
      <c r="BTJ91"/>
      <c r="BTK91"/>
      <c r="BTL91"/>
      <c r="BTM91"/>
      <c r="BTN91"/>
      <c r="BTO91"/>
      <c r="BTP91"/>
      <c r="BTQ91"/>
      <c r="BTR91"/>
      <c r="BTS91"/>
      <c r="BTT91"/>
      <c r="BTU91"/>
      <c r="BTV91"/>
      <c r="BTW91"/>
      <c r="BTX91"/>
      <c r="BTY91"/>
      <c r="BTZ91"/>
      <c r="BUA91"/>
      <c r="BUB91"/>
      <c r="BUC91"/>
      <c r="BUD91"/>
      <c r="BUE91"/>
      <c r="BUF91"/>
      <c r="BUG91"/>
      <c r="BUH91"/>
      <c r="BUI91"/>
      <c r="BUJ91"/>
      <c r="BUK91"/>
      <c r="BUL91"/>
      <c r="BUM91"/>
      <c r="BUN91"/>
      <c r="BUO91"/>
      <c r="BUP91"/>
      <c r="BUQ91"/>
      <c r="BUR91"/>
      <c r="BUS91"/>
      <c r="BUT91"/>
      <c r="BUU91"/>
      <c r="BUV91"/>
      <c r="BUW91"/>
      <c r="BUX91"/>
      <c r="BUY91"/>
      <c r="BUZ91"/>
      <c r="BVA91"/>
      <c r="BVB91"/>
      <c r="BVC91"/>
      <c r="BVD91"/>
      <c r="BVE91"/>
      <c r="BVF91"/>
      <c r="BVG91"/>
      <c r="BVH91"/>
      <c r="BVI91"/>
      <c r="BVJ91"/>
      <c r="BVK91"/>
      <c r="BVL91"/>
      <c r="BVM91"/>
      <c r="BVN91"/>
      <c r="BVO91"/>
      <c r="BVP91"/>
      <c r="BVQ91"/>
      <c r="BVR91"/>
      <c r="BVS91"/>
      <c r="BVT91"/>
      <c r="BVU91"/>
      <c r="BVV91"/>
      <c r="BVW91"/>
      <c r="BVX91"/>
      <c r="BVY91"/>
      <c r="BVZ91"/>
      <c r="BWA91"/>
      <c r="BWB91"/>
      <c r="BWC91"/>
      <c r="BWD91"/>
      <c r="BWE91"/>
      <c r="BWF91"/>
      <c r="BWG91"/>
      <c r="BWH91"/>
      <c r="BWI91"/>
      <c r="BWJ91"/>
      <c r="BWK91"/>
      <c r="BWL91"/>
      <c r="BWM91"/>
      <c r="BWN91"/>
      <c r="BWO91"/>
      <c r="BWP91"/>
      <c r="BWQ91"/>
      <c r="BWR91"/>
      <c r="BWS91"/>
      <c r="BWT91"/>
      <c r="BWU91"/>
      <c r="BWV91"/>
      <c r="BWW91"/>
      <c r="BWX91"/>
      <c r="BWY91"/>
      <c r="BWZ91"/>
      <c r="BXA91"/>
      <c r="BXB91"/>
      <c r="BXC91"/>
      <c r="BXD91"/>
      <c r="BXE91"/>
      <c r="BXF91"/>
      <c r="BXG91"/>
      <c r="BXH91"/>
      <c r="BXI91"/>
      <c r="BXJ91"/>
      <c r="BXK91"/>
      <c r="BXL91"/>
      <c r="BXM91"/>
      <c r="BXN91"/>
      <c r="BXO91"/>
      <c r="BXP91"/>
      <c r="BXQ91"/>
      <c r="BXR91"/>
      <c r="BXS91"/>
      <c r="BXT91"/>
      <c r="BXU91"/>
      <c r="BXV91"/>
      <c r="BXW91"/>
      <c r="BXX91"/>
      <c r="BXY91"/>
      <c r="BXZ91"/>
      <c r="BYA91"/>
      <c r="BYB91"/>
      <c r="BYC91"/>
      <c r="BYD91"/>
      <c r="BYE91"/>
      <c r="BYF91"/>
      <c r="BYG91"/>
      <c r="BYH91"/>
      <c r="BYI91"/>
      <c r="BYJ91"/>
      <c r="BYK91"/>
      <c r="BYL91"/>
      <c r="BYM91"/>
      <c r="BYN91"/>
      <c r="BYO91"/>
      <c r="BYP91"/>
      <c r="BYQ91"/>
      <c r="BYR91"/>
      <c r="BYS91"/>
      <c r="BYT91"/>
      <c r="BYU91"/>
      <c r="BYV91"/>
      <c r="BYW91"/>
      <c r="BYX91"/>
      <c r="BYY91"/>
      <c r="BYZ91"/>
      <c r="BZA91"/>
      <c r="BZB91"/>
      <c r="BZC91"/>
      <c r="BZD91"/>
      <c r="BZE91"/>
      <c r="BZF91"/>
      <c r="BZG91"/>
      <c r="BZH91"/>
      <c r="BZI91"/>
      <c r="BZJ91"/>
      <c r="BZK91"/>
      <c r="BZL91"/>
      <c r="BZM91"/>
      <c r="BZN91"/>
      <c r="BZO91"/>
      <c r="BZP91"/>
      <c r="BZQ91"/>
      <c r="BZR91"/>
      <c r="BZS91"/>
      <c r="BZT91"/>
      <c r="BZU91"/>
      <c r="BZV91"/>
      <c r="BZW91"/>
      <c r="BZX91"/>
      <c r="BZY91"/>
      <c r="BZZ91"/>
      <c r="CAA91"/>
      <c r="CAB91"/>
      <c r="CAC91"/>
      <c r="CAD91"/>
      <c r="CAE91"/>
      <c r="CAF91"/>
      <c r="CAG91"/>
      <c r="CAH91"/>
      <c r="CAI91"/>
      <c r="CAJ91"/>
      <c r="CAK91"/>
      <c r="CAL91"/>
      <c r="CAM91"/>
      <c r="CAN91"/>
      <c r="CAO91"/>
      <c r="CAP91"/>
      <c r="CAQ91"/>
      <c r="CAR91"/>
      <c r="CAS91"/>
      <c r="CAT91"/>
      <c r="CAU91"/>
      <c r="CAV91"/>
      <c r="CAW91"/>
      <c r="CAX91"/>
      <c r="CAY91"/>
      <c r="CAZ91"/>
      <c r="CBA91"/>
      <c r="CBB91"/>
      <c r="CBC91"/>
      <c r="CBD91"/>
      <c r="CBE91"/>
      <c r="CBF91"/>
      <c r="CBG91"/>
      <c r="CBH91"/>
      <c r="CBI91"/>
      <c r="CBJ91"/>
      <c r="CBK91"/>
      <c r="CBL91"/>
      <c r="CBM91"/>
      <c r="CBN91"/>
      <c r="CBO91"/>
      <c r="CBP91"/>
      <c r="CBQ91"/>
      <c r="CBR91"/>
      <c r="CBS91"/>
      <c r="CBT91"/>
      <c r="CBU91"/>
      <c r="CBV91"/>
      <c r="CBW91"/>
      <c r="CBX91"/>
      <c r="CBY91"/>
      <c r="CBZ91"/>
      <c r="CCA91"/>
      <c r="CCB91"/>
      <c r="CCC91"/>
      <c r="CCD91"/>
      <c r="CCE91"/>
      <c r="CCF91"/>
      <c r="CCG91"/>
      <c r="CCH91"/>
      <c r="CCI91"/>
      <c r="CCJ91"/>
      <c r="CCK91"/>
      <c r="CCL91"/>
      <c r="CCM91"/>
      <c r="CCN91"/>
      <c r="CCO91"/>
      <c r="CCP91"/>
      <c r="CCQ91"/>
      <c r="CCR91"/>
      <c r="CCS91"/>
      <c r="CCT91"/>
      <c r="CCU91"/>
      <c r="CCV91"/>
      <c r="CCW91"/>
      <c r="CCX91"/>
      <c r="CCY91"/>
      <c r="CCZ91"/>
      <c r="CDA91"/>
      <c r="CDB91"/>
      <c r="CDC91"/>
      <c r="CDD91"/>
      <c r="CDE91"/>
      <c r="CDF91"/>
      <c r="CDG91"/>
      <c r="CDH91"/>
      <c r="CDI91"/>
      <c r="CDJ91"/>
      <c r="CDK91"/>
      <c r="CDL91"/>
      <c r="CDM91"/>
      <c r="CDN91"/>
      <c r="CDO91"/>
      <c r="CDP91"/>
      <c r="CDQ91"/>
      <c r="CDR91"/>
      <c r="CDS91"/>
      <c r="CDT91"/>
      <c r="CDU91"/>
      <c r="CDV91"/>
      <c r="CDW91"/>
      <c r="CDX91"/>
      <c r="CDY91"/>
      <c r="CDZ91"/>
      <c r="CEA91"/>
      <c r="CEB91"/>
      <c r="CEC91"/>
      <c r="CED91"/>
      <c r="CEE91"/>
      <c r="CEF91"/>
      <c r="CEG91"/>
      <c r="CEH91"/>
      <c r="CEI91"/>
      <c r="CEJ91"/>
      <c r="CEK91"/>
      <c r="CEL91"/>
      <c r="CEM91"/>
      <c r="CEN91"/>
      <c r="CEO91"/>
      <c r="CEP91"/>
      <c r="CEQ91"/>
      <c r="CER91"/>
      <c r="CES91"/>
      <c r="CET91"/>
      <c r="CEU91"/>
      <c r="CEV91"/>
      <c r="CEW91"/>
      <c r="CEX91"/>
      <c r="CEY91"/>
      <c r="CEZ91"/>
      <c r="CFA91"/>
      <c r="CFB91"/>
      <c r="CFC91"/>
      <c r="CFD91"/>
      <c r="CFE91"/>
      <c r="CFF91"/>
      <c r="CFG91"/>
      <c r="CFH91"/>
      <c r="CFI91"/>
      <c r="CFJ91"/>
      <c r="CFK91"/>
      <c r="CFL91"/>
      <c r="CFM91"/>
      <c r="CFN91"/>
      <c r="CFO91"/>
      <c r="CFP91"/>
      <c r="CFQ91"/>
      <c r="CFR91"/>
      <c r="CFS91"/>
      <c r="CFT91"/>
      <c r="CFU91"/>
      <c r="CFV91"/>
      <c r="CFW91"/>
      <c r="CFX91"/>
      <c r="CFY91"/>
      <c r="CFZ91"/>
      <c r="CGA91"/>
      <c r="CGB91"/>
      <c r="CGC91"/>
      <c r="CGD91"/>
      <c r="CGE91"/>
      <c r="CGF91"/>
      <c r="CGG91"/>
      <c r="CGH91"/>
      <c r="CGI91"/>
      <c r="CGJ91"/>
      <c r="CGK91"/>
      <c r="CGL91"/>
      <c r="CGM91"/>
      <c r="CGN91"/>
      <c r="CGO91"/>
      <c r="CGP91"/>
      <c r="CGQ91"/>
      <c r="CGR91"/>
      <c r="CGS91"/>
      <c r="CGT91"/>
      <c r="CGU91"/>
      <c r="CGV91"/>
      <c r="CGW91"/>
      <c r="CGX91"/>
      <c r="CGY91"/>
      <c r="CGZ91"/>
      <c r="CHA91"/>
      <c r="CHB91"/>
      <c r="CHC91"/>
      <c r="CHD91"/>
      <c r="CHE91"/>
      <c r="CHF91"/>
      <c r="CHG91"/>
      <c r="CHH91"/>
      <c r="CHI91"/>
      <c r="CHJ91"/>
      <c r="CHK91"/>
      <c r="CHL91"/>
      <c r="CHM91"/>
      <c r="CHN91"/>
      <c r="CHO91"/>
      <c r="CHP91"/>
      <c r="CHQ91"/>
      <c r="CHR91"/>
      <c r="CHS91"/>
      <c r="CHT91"/>
      <c r="CHU91"/>
      <c r="CHV91"/>
      <c r="CHW91"/>
      <c r="CHX91"/>
      <c r="CHY91"/>
      <c r="CHZ91"/>
      <c r="CIA91"/>
      <c r="CIB91"/>
      <c r="CIC91"/>
      <c r="CID91"/>
      <c r="CIE91"/>
      <c r="CIF91"/>
      <c r="CIG91"/>
      <c r="CIH91"/>
      <c r="CII91"/>
      <c r="CIJ91"/>
      <c r="CIK91"/>
      <c r="CIL91"/>
      <c r="CIM91"/>
      <c r="CIN91"/>
      <c r="CIO91"/>
      <c r="CIP91"/>
      <c r="CIQ91"/>
      <c r="CIR91"/>
      <c r="CIS91"/>
      <c r="CIT91"/>
      <c r="CIU91"/>
      <c r="CIV91"/>
      <c r="CIW91"/>
      <c r="CIX91"/>
      <c r="CIY91"/>
      <c r="CIZ91"/>
      <c r="CJA91"/>
      <c r="CJB91"/>
      <c r="CJC91"/>
      <c r="CJD91"/>
      <c r="CJE91"/>
      <c r="CJF91"/>
      <c r="CJG91"/>
      <c r="CJH91"/>
      <c r="CJI91"/>
      <c r="CJJ91"/>
      <c r="CJK91"/>
      <c r="CJL91"/>
      <c r="CJM91"/>
      <c r="CJN91"/>
      <c r="CJO91"/>
      <c r="CJP91"/>
      <c r="CJQ91"/>
      <c r="CJR91"/>
      <c r="CJS91"/>
      <c r="CJT91"/>
      <c r="CJU91"/>
      <c r="CJV91"/>
      <c r="CJW91"/>
      <c r="CJX91"/>
      <c r="CJY91"/>
      <c r="CJZ91"/>
      <c r="CKA91"/>
      <c r="CKB91"/>
      <c r="CKC91"/>
      <c r="CKD91"/>
      <c r="CKE91"/>
      <c r="CKF91"/>
      <c r="CKG91"/>
      <c r="CKH91"/>
      <c r="CKI91"/>
      <c r="CKJ91"/>
      <c r="CKK91"/>
      <c r="CKL91"/>
      <c r="CKM91"/>
      <c r="CKN91"/>
      <c r="CKO91"/>
      <c r="CKP91"/>
      <c r="CKQ91"/>
      <c r="CKR91"/>
      <c r="CKS91"/>
      <c r="CKT91"/>
      <c r="CKU91"/>
      <c r="CKV91"/>
      <c r="CKW91"/>
      <c r="CKX91"/>
      <c r="CKY91"/>
      <c r="CKZ91"/>
      <c r="CLA91"/>
      <c r="CLB91"/>
      <c r="CLC91"/>
      <c r="CLD91"/>
      <c r="CLE91"/>
      <c r="CLF91"/>
      <c r="CLG91"/>
      <c r="CLH91"/>
      <c r="CLI91"/>
      <c r="CLJ91"/>
      <c r="CLK91"/>
      <c r="CLL91"/>
      <c r="CLM91"/>
      <c r="CLN91"/>
      <c r="CLO91"/>
      <c r="CLP91"/>
      <c r="CLQ91"/>
      <c r="CLR91"/>
      <c r="CLS91"/>
      <c r="CLT91"/>
      <c r="CLU91"/>
      <c r="CLV91"/>
      <c r="CLW91"/>
      <c r="CLX91"/>
      <c r="CLY91"/>
      <c r="CLZ91"/>
      <c r="CMA91"/>
      <c r="CMB91"/>
      <c r="CMC91"/>
      <c r="CMD91"/>
      <c r="CME91"/>
      <c r="CMF91"/>
      <c r="CMG91"/>
      <c r="CMH91"/>
      <c r="CMI91"/>
      <c r="CMJ91"/>
      <c r="CMK91"/>
      <c r="CML91"/>
      <c r="CMM91"/>
      <c r="CMN91"/>
      <c r="CMO91"/>
      <c r="CMP91"/>
      <c r="CMQ91"/>
      <c r="CMR91"/>
      <c r="CMS91"/>
      <c r="CMT91"/>
      <c r="CMU91"/>
      <c r="CMV91"/>
      <c r="CMW91"/>
      <c r="CMX91"/>
      <c r="CMY91"/>
      <c r="CMZ91"/>
      <c r="CNA91"/>
      <c r="CNB91"/>
      <c r="CNC91"/>
      <c r="CND91"/>
      <c r="CNE91"/>
      <c r="CNF91"/>
      <c r="CNG91"/>
      <c r="CNH91"/>
      <c r="CNI91"/>
      <c r="CNJ91"/>
      <c r="CNK91"/>
      <c r="CNL91"/>
      <c r="CNM91"/>
      <c r="CNN91"/>
      <c r="CNO91"/>
      <c r="CNP91"/>
      <c r="CNQ91"/>
      <c r="CNR91"/>
      <c r="CNS91"/>
      <c r="CNT91"/>
      <c r="CNU91"/>
      <c r="CNV91"/>
      <c r="CNW91"/>
      <c r="CNX91"/>
      <c r="CNY91"/>
      <c r="CNZ91"/>
      <c r="COA91"/>
      <c r="COB91"/>
      <c r="COC91"/>
      <c r="COD91"/>
      <c r="COE91"/>
      <c r="COF91"/>
      <c r="COG91"/>
      <c r="COH91"/>
      <c r="COI91"/>
      <c r="COJ91"/>
      <c r="COK91"/>
      <c r="COL91"/>
      <c r="COM91"/>
      <c r="CON91"/>
      <c r="COO91"/>
      <c r="COP91"/>
      <c r="COQ91"/>
      <c r="COR91"/>
      <c r="COS91"/>
      <c r="COT91"/>
      <c r="COU91"/>
      <c r="COV91"/>
      <c r="COW91"/>
      <c r="COX91"/>
      <c r="COY91"/>
      <c r="COZ91"/>
      <c r="CPA91"/>
      <c r="CPB91"/>
      <c r="CPC91"/>
      <c r="CPD91"/>
      <c r="CPE91"/>
      <c r="CPF91"/>
      <c r="CPG91"/>
      <c r="CPH91"/>
      <c r="CPI91"/>
      <c r="CPJ91"/>
      <c r="CPK91"/>
      <c r="CPL91"/>
      <c r="CPM91"/>
      <c r="CPN91"/>
      <c r="CPO91"/>
      <c r="CPP91"/>
      <c r="CPQ91"/>
      <c r="CPR91"/>
      <c r="CPS91"/>
      <c r="CPT91"/>
      <c r="CPU91"/>
      <c r="CPV91"/>
      <c r="CPW91"/>
      <c r="CPX91"/>
      <c r="CPY91"/>
      <c r="CPZ91"/>
      <c r="CQA91"/>
      <c r="CQB91"/>
      <c r="CQC91"/>
      <c r="CQD91"/>
      <c r="CQE91"/>
      <c r="CQF91"/>
      <c r="CQG91"/>
      <c r="CQH91"/>
      <c r="CQI91"/>
      <c r="CQJ91"/>
      <c r="CQK91"/>
      <c r="CQL91"/>
      <c r="CQM91"/>
      <c r="CQN91"/>
      <c r="CQO91"/>
      <c r="CQP91"/>
      <c r="CQQ91"/>
      <c r="CQR91"/>
      <c r="CQS91"/>
      <c r="CQT91"/>
      <c r="CQU91"/>
      <c r="CQV91"/>
      <c r="CQW91"/>
      <c r="CQX91"/>
      <c r="CQY91"/>
      <c r="CQZ91"/>
      <c r="CRA91"/>
      <c r="CRB91"/>
      <c r="CRC91"/>
      <c r="CRD91"/>
      <c r="CRE91"/>
      <c r="CRF91"/>
      <c r="CRG91"/>
      <c r="CRH91"/>
      <c r="CRI91"/>
      <c r="CRJ91"/>
      <c r="CRK91"/>
      <c r="CRL91"/>
      <c r="CRM91"/>
      <c r="CRN91"/>
      <c r="CRO91"/>
      <c r="CRP91"/>
      <c r="CRQ91"/>
      <c r="CRR91"/>
      <c r="CRS91"/>
      <c r="CRT91"/>
      <c r="CRU91"/>
      <c r="CRV91"/>
      <c r="CRW91"/>
      <c r="CRX91"/>
      <c r="CRY91"/>
      <c r="CRZ91"/>
      <c r="CSA91"/>
      <c r="CSB91"/>
      <c r="CSC91"/>
      <c r="CSD91"/>
      <c r="CSE91"/>
      <c r="CSF91"/>
      <c r="CSG91"/>
      <c r="CSH91"/>
      <c r="CSI91"/>
      <c r="CSJ91"/>
      <c r="CSK91"/>
      <c r="CSL91"/>
      <c r="CSM91"/>
      <c r="CSN91"/>
      <c r="CSO91"/>
      <c r="CSP91"/>
      <c r="CSQ91"/>
      <c r="CSR91"/>
      <c r="CSS91"/>
      <c r="CST91"/>
      <c r="CSU91"/>
      <c r="CSV91"/>
      <c r="CSW91"/>
      <c r="CSX91"/>
      <c r="CSY91"/>
      <c r="CSZ91"/>
      <c r="CTA91"/>
      <c r="CTB91"/>
      <c r="CTC91"/>
      <c r="CTD91"/>
      <c r="CTE91"/>
      <c r="CTF91"/>
      <c r="CTG91"/>
      <c r="CTH91"/>
      <c r="CTI91"/>
      <c r="CTJ91"/>
      <c r="CTK91"/>
      <c r="CTL91"/>
      <c r="CTM91"/>
      <c r="CTN91"/>
      <c r="CTO91"/>
      <c r="CTP91"/>
      <c r="CTQ91"/>
      <c r="CTR91"/>
      <c r="CTS91"/>
      <c r="CTT91"/>
      <c r="CTU91"/>
      <c r="CTV91"/>
      <c r="CTW91"/>
      <c r="CTX91"/>
      <c r="CTY91"/>
      <c r="CTZ91"/>
      <c r="CUA91"/>
      <c r="CUB91"/>
      <c r="CUC91"/>
      <c r="CUD91"/>
      <c r="CUE91"/>
      <c r="CUF91"/>
      <c r="CUG91"/>
      <c r="CUH91"/>
      <c r="CUI91"/>
      <c r="CUJ91"/>
      <c r="CUK91"/>
      <c r="CUL91"/>
      <c r="CUM91"/>
      <c r="CUN91"/>
      <c r="CUO91"/>
      <c r="CUP91"/>
      <c r="CUQ91"/>
      <c r="CUR91"/>
      <c r="CUS91"/>
      <c r="CUT91"/>
      <c r="CUU91"/>
      <c r="CUV91"/>
      <c r="CUW91"/>
      <c r="CUX91"/>
      <c r="CUY91"/>
      <c r="CUZ91"/>
      <c r="CVA91"/>
      <c r="CVB91"/>
      <c r="CVC91"/>
      <c r="CVD91"/>
      <c r="CVE91"/>
      <c r="CVF91"/>
      <c r="CVG91"/>
      <c r="CVH91"/>
      <c r="CVI91"/>
      <c r="CVJ91"/>
      <c r="CVK91"/>
      <c r="CVL91"/>
      <c r="CVM91"/>
      <c r="CVN91"/>
      <c r="CVO91"/>
      <c r="CVP91"/>
      <c r="CVQ91"/>
      <c r="CVR91"/>
      <c r="CVS91"/>
      <c r="CVT91"/>
      <c r="CVU91"/>
      <c r="CVV91"/>
      <c r="CVW91"/>
      <c r="CVX91"/>
      <c r="CVY91"/>
      <c r="CVZ91"/>
      <c r="CWA91"/>
      <c r="CWB91"/>
      <c r="CWC91"/>
      <c r="CWD91"/>
      <c r="CWE91"/>
      <c r="CWF91"/>
      <c r="CWG91"/>
      <c r="CWH91"/>
      <c r="CWI91"/>
      <c r="CWJ91"/>
      <c r="CWK91"/>
      <c r="CWL91"/>
      <c r="CWM91"/>
      <c r="CWN91"/>
      <c r="CWO91"/>
      <c r="CWP91"/>
      <c r="CWQ91"/>
      <c r="CWR91"/>
      <c r="CWS91"/>
      <c r="CWT91"/>
      <c r="CWU91"/>
      <c r="CWV91"/>
      <c r="CWW91"/>
      <c r="CWX91"/>
      <c r="CWY91"/>
      <c r="CWZ91"/>
      <c r="CXA91"/>
      <c r="CXB91"/>
      <c r="CXC91"/>
      <c r="CXD91"/>
      <c r="CXE91"/>
      <c r="CXF91"/>
      <c r="CXG91"/>
      <c r="CXH91"/>
      <c r="CXI91"/>
      <c r="CXJ91"/>
      <c r="CXK91"/>
      <c r="CXL91"/>
      <c r="CXM91"/>
      <c r="CXN91"/>
      <c r="CXO91"/>
      <c r="CXP91"/>
      <c r="CXQ91"/>
      <c r="CXR91"/>
      <c r="CXS91"/>
      <c r="CXT91"/>
      <c r="CXU91"/>
      <c r="CXV91"/>
      <c r="CXW91"/>
      <c r="CXX91"/>
      <c r="CXY91"/>
      <c r="CXZ91"/>
      <c r="CYA91"/>
      <c r="CYB91"/>
      <c r="CYC91"/>
      <c r="CYD91"/>
      <c r="CYE91"/>
      <c r="CYF91"/>
      <c r="CYG91"/>
      <c r="CYH91"/>
      <c r="CYI91"/>
      <c r="CYJ91"/>
      <c r="CYK91"/>
      <c r="CYL91"/>
      <c r="CYM91"/>
      <c r="CYN91"/>
      <c r="CYO91"/>
      <c r="CYP91"/>
      <c r="CYQ91"/>
      <c r="CYR91"/>
      <c r="CYS91"/>
      <c r="CYT91"/>
      <c r="CYU91"/>
      <c r="CYV91"/>
      <c r="CYW91"/>
      <c r="CYX91"/>
      <c r="CYY91"/>
      <c r="CYZ91"/>
      <c r="CZA91"/>
      <c r="CZB91"/>
      <c r="CZC91"/>
      <c r="CZD91"/>
      <c r="CZE91"/>
      <c r="CZF91"/>
      <c r="CZG91"/>
      <c r="CZH91"/>
      <c r="CZI91"/>
      <c r="CZJ91"/>
      <c r="CZK91"/>
      <c r="CZL91"/>
      <c r="CZM91"/>
      <c r="CZN91"/>
      <c r="CZO91"/>
      <c r="CZP91"/>
      <c r="CZQ91"/>
      <c r="CZR91"/>
      <c r="CZS91"/>
      <c r="CZT91"/>
      <c r="CZU91"/>
      <c r="CZV91"/>
      <c r="CZW91"/>
      <c r="CZX91"/>
      <c r="CZY91"/>
      <c r="CZZ91"/>
      <c r="DAA91"/>
      <c r="DAB91"/>
      <c r="DAC91"/>
      <c r="DAD91"/>
      <c r="DAE91"/>
      <c r="DAF91"/>
      <c r="DAG91"/>
      <c r="DAH91"/>
      <c r="DAI91"/>
      <c r="DAJ91"/>
      <c r="DAK91"/>
      <c r="DAL91"/>
      <c r="DAM91"/>
      <c r="DAN91"/>
      <c r="DAO91"/>
      <c r="DAP91"/>
      <c r="DAQ91"/>
      <c r="DAR91"/>
      <c r="DAS91"/>
      <c r="DAT91"/>
      <c r="DAU91"/>
      <c r="DAV91"/>
      <c r="DAW91"/>
      <c r="DAX91"/>
      <c r="DAY91"/>
      <c r="DAZ91"/>
      <c r="DBA91"/>
      <c r="DBB91"/>
      <c r="DBC91"/>
      <c r="DBD91"/>
      <c r="DBE91"/>
      <c r="DBF91"/>
      <c r="DBG91"/>
      <c r="DBH91"/>
      <c r="DBI91"/>
      <c r="DBJ91"/>
      <c r="DBK91"/>
      <c r="DBL91"/>
      <c r="DBM91"/>
      <c r="DBN91"/>
      <c r="DBO91"/>
      <c r="DBP91"/>
      <c r="DBQ91"/>
      <c r="DBR91"/>
      <c r="DBS91"/>
      <c r="DBT91"/>
      <c r="DBU91"/>
      <c r="DBV91"/>
      <c r="DBW91"/>
      <c r="DBX91"/>
      <c r="DBY91"/>
      <c r="DBZ91"/>
      <c r="DCA91"/>
      <c r="DCB91"/>
      <c r="DCC91"/>
      <c r="DCD91"/>
      <c r="DCE91"/>
      <c r="DCF91"/>
      <c r="DCG91"/>
      <c r="DCH91"/>
      <c r="DCI91"/>
      <c r="DCJ91"/>
      <c r="DCK91"/>
      <c r="DCL91"/>
      <c r="DCM91"/>
      <c r="DCN91"/>
      <c r="DCO91"/>
      <c r="DCP91"/>
      <c r="DCQ91"/>
      <c r="DCR91"/>
      <c r="DCS91"/>
      <c r="DCT91"/>
      <c r="DCU91"/>
      <c r="DCV91"/>
      <c r="DCW91"/>
      <c r="DCX91"/>
      <c r="DCY91"/>
      <c r="DCZ91"/>
      <c r="DDA91"/>
      <c r="DDB91"/>
      <c r="DDC91"/>
      <c r="DDD91"/>
      <c r="DDE91"/>
      <c r="DDF91"/>
      <c r="DDG91"/>
      <c r="DDH91"/>
      <c r="DDI91"/>
      <c r="DDJ91"/>
      <c r="DDK91"/>
      <c r="DDL91"/>
      <c r="DDM91"/>
      <c r="DDN91"/>
      <c r="DDO91"/>
      <c r="DDP91"/>
      <c r="DDQ91"/>
      <c r="DDR91"/>
      <c r="DDS91"/>
      <c r="DDT91"/>
      <c r="DDU91"/>
      <c r="DDV91"/>
      <c r="DDW91"/>
      <c r="DDX91"/>
      <c r="DDY91"/>
      <c r="DDZ91"/>
      <c r="DEA91"/>
      <c r="DEB91"/>
      <c r="DEC91"/>
      <c r="DED91"/>
      <c r="DEE91"/>
      <c r="DEF91"/>
      <c r="DEG91"/>
      <c r="DEH91"/>
      <c r="DEI91"/>
      <c r="DEJ91"/>
      <c r="DEK91"/>
      <c r="DEL91"/>
      <c r="DEM91"/>
      <c r="DEN91"/>
      <c r="DEO91"/>
      <c r="DEP91"/>
      <c r="DEQ91"/>
      <c r="DER91"/>
      <c r="DES91"/>
      <c r="DET91"/>
      <c r="DEU91"/>
      <c r="DEV91"/>
      <c r="DEW91"/>
      <c r="DEX91"/>
      <c r="DEY91"/>
      <c r="DEZ91"/>
      <c r="DFA91"/>
      <c r="DFB91"/>
      <c r="DFC91"/>
      <c r="DFD91"/>
      <c r="DFE91"/>
      <c r="DFF91"/>
      <c r="DFG91"/>
      <c r="DFH91"/>
      <c r="DFI91"/>
      <c r="DFJ91"/>
      <c r="DFK91"/>
      <c r="DFL91"/>
      <c r="DFM91"/>
      <c r="DFN91"/>
      <c r="DFO91"/>
      <c r="DFP91"/>
      <c r="DFQ91"/>
      <c r="DFR91"/>
      <c r="DFS91"/>
      <c r="DFT91"/>
      <c r="DFU91"/>
      <c r="DFV91"/>
      <c r="DFW91"/>
      <c r="DFX91"/>
      <c r="DFY91"/>
      <c r="DFZ91"/>
      <c r="DGA91"/>
      <c r="DGB91"/>
      <c r="DGC91"/>
      <c r="DGD91"/>
      <c r="DGE91"/>
      <c r="DGF91"/>
      <c r="DGG91"/>
      <c r="DGH91"/>
      <c r="DGI91"/>
      <c r="DGJ91"/>
      <c r="DGK91"/>
      <c r="DGL91"/>
      <c r="DGM91"/>
      <c r="DGN91"/>
      <c r="DGO91"/>
      <c r="DGP91"/>
      <c r="DGQ91"/>
      <c r="DGR91"/>
      <c r="DGS91"/>
      <c r="DGT91"/>
      <c r="DGU91"/>
      <c r="DGV91"/>
      <c r="DGW91"/>
      <c r="DGX91"/>
      <c r="DGY91"/>
      <c r="DGZ91"/>
      <c r="DHA91"/>
      <c r="DHB91"/>
      <c r="DHC91"/>
      <c r="DHD91"/>
      <c r="DHE91"/>
      <c r="DHF91"/>
      <c r="DHG91"/>
      <c r="DHH91"/>
      <c r="DHI91"/>
      <c r="DHJ91"/>
      <c r="DHK91"/>
      <c r="DHL91"/>
      <c r="DHM91"/>
      <c r="DHN91"/>
      <c r="DHO91"/>
      <c r="DHP91"/>
      <c r="DHQ91"/>
      <c r="DHR91"/>
      <c r="DHS91"/>
      <c r="DHT91"/>
      <c r="DHU91"/>
      <c r="DHV91"/>
      <c r="DHW91"/>
      <c r="DHX91"/>
      <c r="DHY91"/>
      <c r="DHZ91"/>
      <c r="DIA91"/>
      <c r="DIB91"/>
      <c r="DIC91"/>
      <c r="DID91"/>
      <c r="DIE91"/>
      <c r="DIF91"/>
      <c r="DIG91"/>
      <c r="DIH91"/>
      <c r="DII91"/>
      <c r="DIJ91"/>
      <c r="DIK91"/>
      <c r="DIL91"/>
      <c r="DIM91"/>
      <c r="DIN91"/>
      <c r="DIO91"/>
      <c r="DIP91"/>
      <c r="DIQ91"/>
      <c r="DIR91"/>
      <c r="DIS91"/>
      <c r="DIT91"/>
      <c r="DIU91"/>
      <c r="DIV91"/>
      <c r="DIW91"/>
      <c r="DIX91"/>
      <c r="DIY91"/>
      <c r="DIZ91"/>
      <c r="DJA91"/>
      <c r="DJB91"/>
      <c r="DJC91"/>
      <c r="DJD91"/>
      <c r="DJE91"/>
      <c r="DJF91"/>
      <c r="DJG91"/>
      <c r="DJH91"/>
      <c r="DJI91"/>
      <c r="DJJ91"/>
      <c r="DJK91"/>
      <c r="DJL91"/>
      <c r="DJM91"/>
      <c r="DJN91"/>
      <c r="DJO91"/>
      <c r="DJP91"/>
      <c r="DJQ91"/>
      <c r="DJR91"/>
      <c r="DJS91"/>
      <c r="DJT91"/>
      <c r="DJU91"/>
      <c r="DJV91"/>
      <c r="DJW91"/>
      <c r="DJX91"/>
      <c r="DJY91"/>
      <c r="DJZ91"/>
      <c r="DKA91"/>
      <c r="DKB91"/>
      <c r="DKC91"/>
      <c r="DKD91"/>
      <c r="DKE91"/>
      <c r="DKF91"/>
      <c r="DKG91"/>
      <c r="DKH91"/>
      <c r="DKI91"/>
      <c r="DKJ91"/>
      <c r="DKK91"/>
      <c r="DKL91"/>
      <c r="DKM91"/>
      <c r="DKN91"/>
      <c r="DKO91"/>
      <c r="DKP91"/>
      <c r="DKQ91"/>
      <c r="DKR91"/>
      <c r="DKS91"/>
      <c r="DKT91"/>
      <c r="DKU91"/>
      <c r="DKV91"/>
      <c r="DKW91"/>
      <c r="DKX91"/>
      <c r="DKY91"/>
      <c r="DKZ91"/>
      <c r="DLA91"/>
      <c r="DLB91"/>
      <c r="DLC91"/>
      <c r="DLD91"/>
      <c r="DLE91"/>
      <c r="DLF91"/>
      <c r="DLG91"/>
      <c r="DLH91"/>
      <c r="DLI91"/>
      <c r="DLJ91"/>
      <c r="DLK91"/>
      <c r="DLL91"/>
      <c r="DLM91"/>
      <c r="DLN91"/>
      <c r="DLO91"/>
      <c r="DLP91"/>
      <c r="DLQ91"/>
      <c r="DLR91"/>
      <c r="DLS91"/>
      <c r="DLT91"/>
      <c r="DLU91"/>
      <c r="DLV91"/>
      <c r="DLW91"/>
      <c r="DLX91"/>
      <c r="DLY91"/>
      <c r="DLZ91"/>
      <c r="DMA91"/>
      <c r="DMB91"/>
      <c r="DMC91"/>
      <c r="DMD91"/>
      <c r="DME91"/>
      <c r="DMF91"/>
      <c r="DMG91"/>
      <c r="DMH91"/>
      <c r="DMI91"/>
      <c r="DMJ91"/>
      <c r="DMK91"/>
      <c r="DML91"/>
      <c r="DMM91"/>
      <c r="DMN91"/>
      <c r="DMO91"/>
      <c r="DMP91"/>
      <c r="DMQ91"/>
      <c r="DMR91"/>
      <c r="DMS91"/>
      <c r="DMT91"/>
      <c r="DMU91"/>
      <c r="DMV91"/>
      <c r="DMW91"/>
      <c r="DMX91"/>
      <c r="DMY91"/>
      <c r="DMZ91"/>
      <c r="DNA91"/>
      <c r="DNB91"/>
      <c r="DNC91"/>
      <c r="DND91"/>
      <c r="DNE91"/>
      <c r="DNF91"/>
      <c r="DNG91"/>
      <c r="DNH91"/>
      <c r="DNI91"/>
      <c r="DNJ91"/>
      <c r="DNK91"/>
      <c r="DNL91"/>
      <c r="DNM91"/>
      <c r="DNN91"/>
      <c r="DNO91"/>
      <c r="DNP91"/>
      <c r="DNQ91"/>
      <c r="DNR91"/>
      <c r="DNS91"/>
      <c r="DNT91"/>
      <c r="DNU91"/>
      <c r="DNV91"/>
      <c r="DNW91"/>
      <c r="DNX91"/>
      <c r="DNY91"/>
      <c r="DNZ91"/>
      <c r="DOA91"/>
      <c r="DOB91"/>
      <c r="DOC91"/>
      <c r="DOD91"/>
      <c r="DOE91"/>
      <c r="DOF91"/>
      <c r="DOG91"/>
      <c r="DOH91"/>
      <c r="DOI91"/>
      <c r="DOJ91"/>
      <c r="DOK91"/>
      <c r="DOL91"/>
      <c r="DOM91"/>
      <c r="DON91"/>
      <c r="DOO91"/>
      <c r="DOP91"/>
      <c r="DOQ91"/>
      <c r="DOR91"/>
      <c r="DOS91"/>
      <c r="DOT91"/>
      <c r="DOU91"/>
      <c r="DOV91"/>
      <c r="DOW91"/>
      <c r="DOX91"/>
      <c r="DOY91"/>
      <c r="DOZ91"/>
      <c r="DPA91"/>
      <c r="DPB91"/>
      <c r="DPC91"/>
      <c r="DPD91"/>
      <c r="DPE91"/>
      <c r="DPF91"/>
      <c r="DPG91"/>
      <c r="DPH91"/>
      <c r="DPI91"/>
      <c r="DPJ91"/>
      <c r="DPK91"/>
      <c r="DPL91"/>
      <c r="DPM91"/>
      <c r="DPN91"/>
      <c r="DPO91"/>
      <c r="DPP91"/>
      <c r="DPQ91"/>
      <c r="DPR91"/>
      <c r="DPS91"/>
      <c r="DPT91"/>
      <c r="DPU91"/>
      <c r="DPV91"/>
      <c r="DPW91"/>
      <c r="DPX91"/>
      <c r="DPY91"/>
      <c r="DPZ91"/>
      <c r="DQA91"/>
      <c r="DQB91"/>
      <c r="DQC91"/>
      <c r="DQD91"/>
      <c r="DQE91"/>
      <c r="DQF91"/>
      <c r="DQG91"/>
      <c r="DQH91"/>
      <c r="DQI91"/>
      <c r="DQJ91"/>
      <c r="DQK91"/>
      <c r="DQL91"/>
      <c r="DQM91"/>
      <c r="DQN91"/>
      <c r="DQO91"/>
      <c r="DQP91"/>
      <c r="DQQ91"/>
      <c r="DQR91"/>
      <c r="DQS91"/>
      <c r="DQT91"/>
      <c r="DQU91"/>
      <c r="DQV91"/>
      <c r="DQW91"/>
      <c r="DQX91"/>
      <c r="DQY91"/>
      <c r="DQZ91"/>
      <c r="DRA91"/>
      <c r="DRB91"/>
      <c r="DRC91"/>
      <c r="DRD91"/>
      <c r="DRE91"/>
      <c r="DRF91"/>
      <c r="DRG91"/>
      <c r="DRH91"/>
      <c r="DRI91"/>
      <c r="DRJ91"/>
      <c r="DRK91"/>
      <c r="DRL91"/>
      <c r="DRM91"/>
      <c r="DRN91"/>
      <c r="DRO91"/>
      <c r="DRP91"/>
      <c r="DRQ91"/>
      <c r="DRR91"/>
      <c r="DRS91"/>
      <c r="DRT91"/>
      <c r="DRU91"/>
      <c r="DRV91"/>
      <c r="DRW91"/>
      <c r="DRX91"/>
      <c r="DRY91"/>
      <c r="DRZ91"/>
      <c r="DSA91"/>
      <c r="DSB91"/>
      <c r="DSC91"/>
      <c r="DSD91"/>
      <c r="DSE91"/>
      <c r="DSF91"/>
      <c r="DSG91"/>
      <c r="DSH91"/>
      <c r="DSI91"/>
      <c r="DSJ91"/>
      <c r="DSK91"/>
      <c r="DSL91"/>
      <c r="DSM91"/>
      <c r="DSN91"/>
      <c r="DSO91"/>
      <c r="DSP91"/>
      <c r="DSQ91"/>
      <c r="DSR91"/>
      <c r="DSS91"/>
      <c r="DST91"/>
      <c r="DSU91"/>
      <c r="DSV91"/>
      <c r="DSW91"/>
      <c r="DSX91"/>
      <c r="DSY91"/>
      <c r="DSZ91"/>
      <c r="DTA91"/>
      <c r="DTB91"/>
      <c r="DTC91"/>
      <c r="DTD91"/>
      <c r="DTE91"/>
      <c r="DTF91"/>
      <c r="DTG91"/>
      <c r="DTH91"/>
      <c r="DTI91"/>
      <c r="DTJ91"/>
      <c r="DTK91"/>
      <c r="DTL91"/>
      <c r="DTM91"/>
      <c r="DTN91"/>
      <c r="DTO91"/>
      <c r="DTP91"/>
      <c r="DTQ91"/>
      <c r="DTR91"/>
      <c r="DTS91"/>
      <c r="DTT91"/>
      <c r="DTU91"/>
      <c r="DTV91"/>
      <c r="DTW91"/>
      <c r="DTX91"/>
      <c r="DTY91"/>
      <c r="DTZ91"/>
      <c r="DUA91"/>
      <c r="DUB91"/>
      <c r="DUC91"/>
      <c r="DUD91"/>
      <c r="DUE91"/>
      <c r="DUF91"/>
      <c r="DUG91"/>
      <c r="DUH91"/>
      <c r="DUI91"/>
      <c r="DUJ91"/>
      <c r="DUK91"/>
      <c r="DUL91"/>
      <c r="DUM91"/>
      <c r="DUN91"/>
      <c r="DUO91"/>
      <c r="DUP91"/>
      <c r="DUQ91"/>
      <c r="DUR91"/>
      <c r="DUS91"/>
      <c r="DUT91"/>
      <c r="DUU91"/>
      <c r="DUV91"/>
      <c r="DUW91"/>
      <c r="DUX91"/>
      <c r="DUY91"/>
      <c r="DUZ91"/>
      <c r="DVA91"/>
      <c r="DVB91"/>
      <c r="DVC91"/>
      <c r="DVD91"/>
      <c r="DVE91"/>
      <c r="DVF91"/>
      <c r="DVG91"/>
      <c r="DVH91"/>
      <c r="DVI91"/>
      <c r="DVJ91"/>
      <c r="DVK91"/>
      <c r="DVL91"/>
      <c r="DVM91"/>
      <c r="DVN91"/>
      <c r="DVO91"/>
      <c r="DVP91"/>
      <c r="DVQ91"/>
      <c r="DVR91"/>
      <c r="DVS91"/>
      <c r="DVT91"/>
      <c r="DVU91"/>
      <c r="DVV91"/>
      <c r="DVW91"/>
      <c r="DVX91"/>
      <c r="DVY91"/>
      <c r="DVZ91"/>
      <c r="DWA91"/>
      <c r="DWB91"/>
      <c r="DWC91"/>
      <c r="DWD91"/>
      <c r="DWE91"/>
      <c r="DWF91"/>
      <c r="DWG91"/>
      <c r="DWH91"/>
      <c r="DWI91"/>
      <c r="DWJ91"/>
      <c r="DWK91"/>
      <c r="DWL91"/>
      <c r="DWM91"/>
      <c r="DWN91"/>
      <c r="DWO91"/>
      <c r="DWP91"/>
      <c r="DWQ91"/>
      <c r="DWR91"/>
      <c r="DWS91"/>
      <c r="DWT91"/>
      <c r="DWU91"/>
      <c r="DWV91"/>
      <c r="DWW91"/>
      <c r="DWX91"/>
      <c r="DWY91"/>
      <c r="DWZ91"/>
      <c r="DXA91"/>
      <c r="DXB91"/>
      <c r="DXC91"/>
      <c r="DXD91"/>
      <c r="DXE91"/>
      <c r="DXF91"/>
      <c r="DXG91"/>
      <c r="DXH91"/>
      <c r="DXI91"/>
      <c r="DXJ91"/>
      <c r="DXK91"/>
      <c r="DXL91"/>
      <c r="DXM91"/>
      <c r="DXN91"/>
      <c r="DXO91"/>
      <c r="DXP91"/>
      <c r="DXQ91"/>
      <c r="DXR91"/>
      <c r="DXS91"/>
      <c r="DXT91"/>
      <c r="DXU91"/>
      <c r="DXV91"/>
      <c r="DXW91"/>
      <c r="DXX91"/>
      <c r="DXY91"/>
      <c r="DXZ91"/>
      <c r="DYA91"/>
      <c r="DYB91"/>
      <c r="DYC91"/>
      <c r="DYD91"/>
      <c r="DYE91"/>
      <c r="DYF91"/>
      <c r="DYG91"/>
      <c r="DYH91"/>
      <c r="DYI91"/>
      <c r="DYJ91"/>
      <c r="DYK91"/>
      <c r="DYL91"/>
      <c r="DYM91"/>
      <c r="DYN91"/>
      <c r="DYO91"/>
      <c r="DYP91"/>
      <c r="DYQ91"/>
      <c r="DYR91"/>
      <c r="DYS91"/>
      <c r="DYT91"/>
      <c r="DYU91"/>
      <c r="DYV91"/>
      <c r="DYW91"/>
      <c r="DYX91"/>
      <c r="DYY91"/>
      <c r="DYZ91"/>
      <c r="DZA91"/>
      <c r="DZB91"/>
      <c r="DZC91"/>
      <c r="DZD91"/>
      <c r="DZE91"/>
      <c r="DZF91"/>
      <c r="DZG91"/>
      <c r="DZH91"/>
      <c r="DZI91"/>
      <c r="DZJ91"/>
      <c r="DZK91"/>
      <c r="DZL91"/>
      <c r="DZM91"/>
      <c r="DZN91"/>
      <c r="DZO91"/>
      <c r="DZP91"/>
      <c r="DZQ91"/>
      <c r="DZR91"/>
      <c r="DZS91"/>
      <c r="DZT91"/>
      <c r="DZU91"/>
      <c r="DZV91"/>
      <c r="DZW91"/>
      <c r="DZX91"/>
      <c r="DZY91"/>
      <c r="DZZ91"/>
      <c r="EAA91"/>
      <c r="EAB91"/>
      <c r="EAC91"/>
      <c r="EAD91"/>
      <c r="EAE91"/>
      <c r="EAF91"/>
      <c r="EAG91"/>
      <c r="EAH91"/>
      <c r="EAI91"/>
      <c r="EAJ91"/>
      <c r="EAK91"/>
      <c r="EAL91"/>
      <c r="EAM91"/>
      <c r="EAN91"/>
      <c r="EAO91"/>
      <c r="EAP91"/>
      <c r="EAQ91"/>
      <c r="EAR91"/>
      <c r="EAS91"/>
      <c r="EAT91"/>
      <c r="EAU91"/>
      <c r="EAV91"/>
      <c r="EAW91"/>
      <c r="EAX91"/>
      <c r="EAY91"/>
      <c r="EAZ91"/>
      <c r="EBA91"/>
      <c r="EBB91"/>
      <c r="EBC91"/>
      <c r="EBD91"/>
      <c r="EBE91"/>
      <c r="EBF91"/>
      <c r="EBG91"/>
      <c r="EBH91"/>
      <c r="EBI91"/>
      <c r="EBJ91"/>
      <c r="EBK91"/>
      <c r="EBL91"/>
      <c r="EBM91"/>
      <c r="EBN91"/>
      <c r="EBO91"/>
      <c r="EBP91"/>
      <c r="EBQ91"/>
      <c r="EBR91"/>
      <c r="EBS91"/>
      <c r="EBT91"/>
      <c r="EBU91"/>
      <c r="EBV91"/>
      <c r="EBW91"/>
      <c r="EBX91"/>
      <c r="EBY91"/>
      <c r="EBZ91"/>
      <c r="ECA91"/>
      <c r="ECB91"/>
      <c r="ECC91"/>
      <c r="ECD91"/>
      <c r="ECE91"/>
      <c r="ECF91"/>
      <c r="ECG91"/>
      <c r="ECH91"/>
      <c r="ECI91"/>
      <c r="ECJ91"/>
      <c r="ECK91"/>
      <c r="ECL91"/>
      <c r="ECM91"/>
      <c r="ECN91"/>
      <c r="ECO91"/>
      <c r="ECP91"/>
      <c r="ECQ91"/>
      <c r="ECR91"/>
      <c r="ECS91"/>
      <c r="ECT91"/>
      <c r="ECU91"/>
      <c r="ECV91"/>
      <c r="ECW91"/>
      <c r="ECX91"/>
      <c r="ECY91"/>
      <c r="ECZ91"/>
      <c r="EDA91"/>
      <c r="EDB91"/>
      <c r="EDC91"/>
      <c r="EDD91"/>
      <c r="EDE91"/>
      <c r="EDF91"/>
      <c r="EDG91"/>
      <c r="EDH91"/>
      <c r="EDI91"/>
      <c r="EDJ91"/>
      <c r="EDK91"/>
      <c r="EDL91"/>
      <c r="EDM91"/>
      <c r="EDN91"/>
      <c r="EDO91"/>
      <c r="EDP91"/>
      <c r="EDQ91"/>
      <c r="EDR91"/>
      <c r="EDS91"/>
      <c r="EDT91"/>
      <c r="EDU91"/>
      <c r="EDV91"/>
      <c r="EDW91"/>
      <c r="EDX91"/>
      <c r="EDY91"/>
      <c r="EDZ91"/>
      <c r="EEA91"/>
      <c r="EEB91"/>
      <c r="EEC91"/>
      <c r="EED91"/>
      <c r="EEE91"/>
      <c r="EEF91"/>
      <c r="EEG91"/>
      <c r="EEH91"/>
      <c r="EEI91"/>
      <c r="EEJ91"/>
      <c r="EEK91"/>
      <c r="EEL91"/>
      <c r="EEM91"/>
      <c r="EEN91"/>
      <c r="EEO91"/>
      <c r="EEP91"/>
      <c r="EEQ91"/>
      <c r="EER91"/>
      <c r="EES91"/>
      <c r="EET91"/>
      <c r="EEU91"/>
      <c r="EEV91"/>
      <c r="EEW91"/>
      <c r="EEX91"/>
      <c r="EEY91"/>
      <c r="EEZ91"/>
      <c r="EFA91"/>
      <c r="EFB91"/>
      <c r="EFC91"/>
      <c r="EFD91"/>
      <c r="EFE91"/>
      <c r="EFF91"/>
      <c r="EFG91"/>
      <c r="EFH91"/>
      <c r="EFI91"/>
      <c r="EFJ91"/>
      <c r="EFK91"/>
      <c r="EFL91"/>
      <c r="EFM91"/>
      <c r="EFN91"/>
      <c r="EFO91"/>
      <c r="EFP91"/>
      <c r="EFQ91"/>
      <c r="EFR91"/>
      <c r="EFS91"/>
      <c r="EFT91"/>
      <c r="EFU91"/>
      <c r="EFV91"/>
      <c r="EFW91"/>
      <c r="EFX91"/>
      <c r="EFY91"/>
      <c r="EFZ91"/>
      <c r="EGA91"/>
      <c r="EGB91"/>
      <c r="EGC91"/>
      <c r="EGD91"/>
      <c r="EGE91"/>
      <c r="EGF91"/>
      <c r="EGG91"/>
      <c r="EGH91"/>
      <c r="EGI91"/>
      <c r="EGJ91"/>
      <c r="EGK91"/>
      <c r="EGL91"/>
      <c r="EGM91"/>
      <c r="EGN91"/>
      <c r="EGO91"/>
      <c r="EGP91"/>
      <c r="EGQ91"/>
      <c r="EGR91"/>
      <c r="EGS91"/>
      <c r="EGT91"/>
      <c r="EGU91"/>
      <c r="EGV91"/>
      <c r="EGW91"/>
      <c r="EGX91"/>
      <c r="EGY91"/>
      <c r="EGZ91"/>
      <c r="EHA91"/>
      <c r="EHB91"/>
      <c r="EHC91"/>
      <c r="EHD91"/>
      <c r="EHE91"/>
      <c r="EHF91"/>
      <c r="EHG91"/>
      <c r="EHH91"/>
      <c r="EHI91"/>
      <c r="EHJ91"/>
      <c r="EHK91"/>
      <c r="EHL91"/>
      <c r="EHM91"/>
      <c r="EHN91"/>
      <c r="EHO91"/>
      <c r="EHP91"/>
      <c r="EHQ91"/>
      <c r="EHR91"/>
      <c r="EHS91"/>
      <c r="EHT91"/>
      <c r="EHU91"/>
      <c r="EHV91"/>
      <c r="EHW91"/>
      <c r="EHX91"/>
      <c r="EHY91"/>
      <c r="EHZ91"/>
      <c r="EIA91"/>
      <c r="EIB91"/>
      <c r="EIC91"/>
      <c r="EID91"/>
      <c r="EIE91"/>
      <c r="EIF91"/>
      <c r="EIG91"/>
      <c r="EIH91"/>
      <c r="EII91"/>
      <c r="EIJ91"/>
      <c r="EIK91"/>
      <c r="EIL91"/>
      <c r="EIM91"/>
      <c r="EIN91"/>
      <c r="EIO91"/>
      <c r="EIP91"/>
      <c r="EIQ91"/>
      <c r="EIR91"/>
      <c r="EIS91"/>
      <c r="EIT91"/>
      <c r="EIU91"/>
      <c r="EIV91"/>
      <c r="EIW91"/>
      <c r="EIX91"/>
      <c r="EIY91"/>
      <c r="EIZ91"/>
      <c r="EJA91"/>
      <c r="EJB91"/>
      <c r="EJC91"/>
      <c r="EJD91"/>
      <c r="EJE91"/>
      <c r="EJF91"/>
      <c r="EJG91"/>
      <c r="EJH91"/>
      <c r="EJI91"/>
      <c r="EJJ91"/>
      <c r="EJK91"/>
      <c r="EJL91"/>
      <c r="EJM91"/>
      <c r="EJN91"/>
      <c r="EJO91"/>
      <c r="EJP91"/>
      <c r="EJQ91"/>
      <c r="EJR91"/>
      <c r="EJS91"/>
      <c r="EJT91"/>
      <c r="EJU91"/>
      <c r="EJV91"/>
      <c r="EJW91"/>
      <c r="EJX91"/>
      <c r="EJY91"/>
      <c r="EJZ91"/>
      <c r="EKA91"/>
      <c r="EKB91"/>
      <c r="EKC91"/>
      <c r="EKD91"/>
      <c r="EKE91"/>
      <c r="EKF91"/>
      <c r="EKG91"/>
      <c r="EKH91"/>
      <c r="EKI91"/>
      <c r="EKJ91"/>
      <c r="EKK91"/>
      <c r="EKL91"/>
      <c r="EKM91"/>
      <c r="EKN91"/>
      <c r="EKO91"/>
      <c r="EKP91"/>
      <c r="EKQ91"/>
      <c r="EKR91"/>
      <c r="EKS91"/>
      <c r="EKT91"/>
      <c r="EKU91"/>
      <c r="EKV91"/>
      <c r="EKW91"/>
      <c r="EKX91"/>
      <c r="EKY91"/>
      <c r="EKZ91"/>
      <c r="ELA91"/>
      <c r="ELB91"/>
      <c r="ELC91"/>
      <c r="ELD91"/>
      <c r="ELE91"/>
      <c r="ELF91"/>
      <c r="ELG91"/>
      <c r="ELH91"/>
      <c r="ELI91"/>
      <c r="ELJ91"/>
      <c r="ELK91"/>
      <c r="ELL91"/>
      <c r="ELM91"/>
      <c r="ELN91"/>
      <c r="ELO91"/>
      <c r="ELP91"/>
      <c r="ELQ91"/>
      <c r="ELR91"/>
      <c r="ELS91"/>
      <c r="ELT91"/>
      <c r="ELU91"/>
      <c r="ELV91"/>
      <c r="ELW91"/>
      <c r="ELX91"/>
      <c r="ELY91"/>
      <c r="ELZ91"/>
      <c r="EMA91"/>
      <c r="EMB91"/>
      <c r="EMC91"/>
      <c r="EMD91"/>
      <c r="EME91"/>
      <c r="EMF91"/>
      <c r="EMG91"/>
      <c r="EMH91"/>
      <c r="EMI91"/>
      <c r="EMJ91"/>
      <c r="EMK91"/>
      <c r="EML91"/>
      <c r="EMM91"/>
      <c r="EMN91"/>
      <c r="EMO91"/>
      <c r="EMP91"/>
      <c r="EMQ91"/>
      <c r="EMR91"/>
      <c r="EMS91"/>
      <c r="EMT91"/>
      <c r="EMU91"/>
      <c r="EMV91"/>
      <c r="EMW91"/>
      <c r="EMX91"/>
      <c r="EMY91"/>
      <c r="EMZ91"/>
      <c r="ENA91"/>
      <c r="ENB91"/>
      <c r="ENC91"/>
      <c r="END91"/>
      <c r="ENE91"/>
      <c r="ENF91"/>
      <c r="ENG91"/>
      <c r="ENH91"/>
      <c r="ENI91"/>
      <c r="ENJ91"/>
      <c r="ENK91"/>
      <c r="ENL91"/>
      <c r="ENM91"/>
      <c r="ENN91"/>
      <c r="ENO91"/>
      <c r="ENP91"/>
      <c r="ENQ91"/>
      <c r="ENR91"/>
      <c r="ENS91"/>
      <c r="ENT91"/>
      <c r="ENU91"/>
      <c r="ENV91"/>
      <c r="ENW91"/>
      <c r="ENX91"/>
      <c r="ENY91"/>
      <c r="ENZ91"/>
      <c r="EOA91"/>
      <c r="EOB91"/>
      <c r="EOC91"/>
      <c r="EOD91"/>
      <c r="EOE91"/>
      <c r="EOF91"/>
      <c r="EOG91"/>
      <c r="EOH91"/>
      <c r="EOI91"/>
      <c r="EOJ91"/>
      <c r="EOK91"/>
      <c r="EOL91"/>
      <c r="EOM91"/>
      <c r="EON91"/>
      <c r="EOO91"/>
      <c r="EOP91"/>
      <c r="EOQ91"/>
      <c r="EOR91"/>
      <c r="EOS91"/>
      <c r="EOT91"/>
      <c r="EOU91"/>
      <c r="EOV91"/>
      <c r="EOW91"/>
      <c r="EOX91"/>
      <c r="EOY91"/>
      <c r="EOZ91"/>
      <c r="EPA91"/>
      <c r="EPB91"/>
      <c r="EPC91"/>
      <c r="EPD91"/>
      <c r="EPE91"/>
      <c r="EPF91"/>
      <c r="EPG91"/>
      <c r="EPH91"/>
      <c r="EPI91"/>
      <c r="EPJ91"/>
      <c r="EPK91"/>
      <c r="EPL91"/>
      <c r="EPM91"/>
      <c r="EPN91"/>
      <c r="EPO91"/>
      <c r="EPP91"/>
      <c r="EPQ91"/>
      <c r="EPR91"/>
      <c r="EPS91"/>
      <c r="EPT91"/>
      <c r="EPU91"/>
      <c r="EPV91"/>
      <c r="EPW91"/>
      <c r="EPX91"/>
      <c r="EPY91"/>
      <c r="EPZ91"/>
      <c r="EQA91"/>
      <c r="EQB91"/>
      <c r="EQC91"/>
      <c r="EQD91"/>
      <c r="EQE91"/>
      <c r="EQF91"/>
      <c r="EQG91"/>
      <c r="EQH91"/>
      <c r="EQI91"/>
      <c r="EQJ91"/>
      <c r="EQK91"/>
      <c r="EQL91"/>
      <c r="EQM91"/>
      <c r="EQN91"/>
      <c r="EQO91"/>
      <c r="EQP91"/>
      <c r="EQQ91"/>
      <c r="EQR91"/>
      <c r="EQS91"/>
      <c r="EQT91"/>
      <c r="EQU91"/>
      <c r="EQV91"/>
      <c r="EQW91"/>
      <c r="EQX91"/>
      <c r="EQY91"/>
      <c r="EQZ91"/>
      <c r="ERA91"/>
      <c r="ERB91"/>
      <c r="ERC91"/>
      <c r="ERD91"/>
      <c r="ERE91"/>
      <c r="ERF91"/>
      <c r="ERG91"/>
      <c r="ERH91"/>
      <c r="ERI91"/>
      <c r="ERJ91"/>
      <c r="ERK91"/>
      <c r="ERL91"/>
      <c r="ERM91"/>
      <c r="ERN91"/>
      <c r="ERO91"/>
      <c r="ERP91"/>
      <c r="ERQ91"/>
      <c r="ERR91"/>
      <c r="ERS91"/>
      <c r="ERT91"/>
      <c r="ERU91"/>
      <c r="ERV91"/>
      <c r="ERW91"/>
      <c r="ERX91"/>
      <c r="ERY91"/>
      <c r="ERZ91"/>
      <c r="ESA91"/>
      <c r="ESB91"/>
      <c r="ESC91"/>
      <c r="ESD91"/>
      <c r="ESE91"/>
      <c r="ESF91"/>
      <c r="ESG91"/>
      <c r="ESH91"/>
      <c r="ESI91"/>
      <c r="ESJ91"/>
      <c r="ESK91"/>
      <c r="ESL91"/>
      <c r="ESM91"/>
      <c r="ESN91"/>
      <c r="ESO91"/>
      <c r="ESP91"/>
      <c r="ESQ91"/>
      <c r="ESR91"/>
      <c r="ESS91"/>
      <c r="EST91"/>
      <c r="ESU91"/>
      <c r="ESV91"/>
      <c r="ESW91"/>
      <c r="ESX91"/>
      <c r="ESY91"/>
      <c r="ESZ91"/>
      <c r="ETA91"/>
      <c r="ETB91"/>
      <c r="ETC91"/>
      <c r="ETD91"/>
      <c r="ETE91"/>
      <c r="ETF91"/>
      <c r="ETG91"/>
      <c r="ETH91"/>
      <c r="ETI91"/>
      <c r="ETJ91"/>
      <c r="ETK91"/>
      <c r="ETL91"/>
      <c r="ETM91"/>
      <c r="ETN91"/>
      <c r="ETO91"/>
      <c r="ETP91"/>
      <c r="ETQ91"/>
      <c r="ETR91"/>
      <c r="ETS91"/>
      <c r="ETT91"/>
      <c r="ETU91"/>
      <c r="ETV91"/>
      <c r="ETW91"/>
      <c r="ETX91"/>
      <c r="ETY91"/>
      <c r="ETZ91"/>
      <c r="EUA91"/>
      <c r="EUB91"/>
      <c r="EUC91"/>
      <c r="EUD91"/>
      <c r="EUE91"/>
      <c r="EUF91"/>
      <c r="EUG91"/>
      <c r="EUH91"/>
      <c r="EUI91"/>
      <c r="EUJ91"/>
      <c r="EUK91"/>
      <c r="EUL91"/>
      <c r="EUM91"/>
      <c r="EUN91"/>
      <c r="EUO91"/>
      <c r="EUP91"/>
      <c r="EUQ91"/>
      <c r="EUR91"/>
      <c r="EUS91"/>
      <c r="EUT91"/>
      <c r="EUU91"/>
      <c r="EUV91"/>
      <c r="EUW91"/>
      <c r="EUX91"/>
      <c r="EUY91"/>
      <c r="EUZ91"/>
      <c r="EVA91"/>
      <c r="EVB91"/>
      <c r="EVC91"/>
      <c r="EVD91"/>
      <c r="EVE91"/>
      <c r="EVF91"/>
      <c r="EVG91"/>
      <c r="EVH91"/>
      <c r="EVI91"/>
      <c r="EVJ91"/>
      <c r="EVK91"/>
      <c r="EVL91"/>
      <c r="EVM91"/>
      <c r="EVN91"/>
      <c r="EVO91"/>
      <c r="EVP91"/>
      <c r="EVQ91"/>
      <c r="EVR91"/>
      <c r="EVS91"/>
      <c r="EVT91"/>
      <c r="EVU91"/>
      <c r="EVV91"/>
      <c r="EVW91"/>
      <c r="EVX91"/>
      <c r="EVY91"/>
      <c r="EVZ91"/>
      <c r="EWA91"/>
      <c r="EWB91"/>
      <c r="EWC91"/>
      <c r="EWD91"/>
      <c r="EWE91"/>
      <c r="EWF91"/>
      <c r="EWG91"/>
      <c r="EWH91"/>
      <c r="EWI91"/>
      <c r="EWJ91"/>
      <c r="EWK91"/>
      <c r="EWL91"/>
      <c r="EWM91"/>
      <c r="EWN91"/>
      <c r="EWO91"/>
      <c r="EWP91"/>
      <c r="EWQ91"/>
      <c r="EWR91"/>
      <c r="EWS91"/>
      <c r="EWT91"/>
      <c r="EWU91"/>
      <c r="EWV91"/>
      <c r="EWW91"/>
      <c r="EWX91"/>
      <c r="EWY91"/>
      <c r="EWZ91"/>
      <c r="EXA91"/>
      <c r="EXB91"/>
      <c r="EXC91"/>
      <c r="EXD91"/>
      <c r="EXE91"/>
      <c r="EXF91"/>
      <c r="EXG91"/>
      <c r="EXH91"/>
      <c r="EXI91"/>
      <c r="EXJ91"/>
      <c r="EXK91"/>
      <c r="EXL91"/>
      <c r="EXM91"/>
      <c r="EXN91"/>
      <c r="EXO91"/>
      <c r="EXP91"/>
      <c r="EXQ91"/>
      <c r="EXR91"/>
      <c r="EXS91"/>
      <c r="EXT91"/>
      <c r="EXU91"/>
      <c r="EXV91"/>
      <c r="EXW91"/>
      <c r="EXX91"/>
      <c r="EXY91"/>
      <c r="EXZ91"/>
      <c r="EYA91"/>
      <c r="EYB91"/>
      <c r="EYC91"/>
      <c r="EYD91"/>
      <c r="EYE91"/>
      <c r="EYF91"/>
      <c r="EYG91"/>
      <c r="EYH91"/>
      <c r="EYI91"/>
      <c r="EYJ91"/>
      <c r="EYK91"/>
      <c r="EYL91"/>
      <c r="EYM91"/>
      <c r="EYN91"/>
      <c r="EYO91"/>
      <c r="EYP91"/>
      <c r="EYQ91"/>
      <c r="EYR91"/>
      <c r="EYS91"/>
      <c r="EYT91"/>
      <c r="EYU91"/>
      <c r="EYV91"/>
      <c r="EYW91"/>
      <c r="EYX91"/>
      <c r="EYY91"/>
      <c r="EYZ91"/>
      <c r="EZA91"/>
      <c r="EZB91"/>
      <c r="EZC91"/>
      <c r="EZD91"/>
      <c r="EZE91"/>
      <c r="EZF91"/>
      <c r="EZG91"/>
      <c r="EZH91"/>
      <c r="EZI91"/>
      <c r="EZJ91"/>
      <c r="EZK91"/>
      <c r="EZL91"/>
      <c r="EZM91"/>
      <c r="EZN91"/>
      <c r="EZO91"/>
      <c r="EZP91"/>
      <c r="EZQ91"/>
      <c r="EZR91"/>
      <c r="EZS91"/>
      <c r="EZT91"/>
      <c r="EZU91"/>
      <c r="EZV91"/>
      <c r="EZW91"/>
      <c r="EZX91"/>
      <c r="EZY91"/>
      <c r="EZZ91"/>
      <c r="FAA91"/>
      <c r="FAB91"/>
      <c r="FAC91"/>
      <c r="FAD91"/>
      <c r="FAE91"/>
      <c r="FAF91"/>
      <c r="FAG91"/>
      <c r="FAH91"/>
      <c r="FAI91"/>
      <c r="FAJ91"/>
      <c r="FAK91"/>
      <c r="FAL91"/>
      <c r="FAM91"/>
      <c r="FAN91"/>
      <c r="FAO91"/>
      <c r="FAP91"/>
      <c r="FAQ91"/>
      <c r="FAR91"/>
      <c r="FAS91"/>
      <c r="FAT91"/>
      <c r="FAU91"/>
      <c r="FAV91"/>
      <c r="FAW91"/>
      <c r="FAX91"/>
      <c r="FAY91"/>
      <c r="FAZ91"/>
      <c r="FBA91"/>
      <c r="FBB91"/>
      <c r="FBC91"/>
      <c r="FBD91"/>
      <c r="FBE91"/>
      <c r="FBF91"/>
      <c r="FBG91"/>
      <c r="FBH91"/>
      <c r="FBI91"/>
      <c r="FBJ91"/>
      <c r="FBK91"/>
      <c r="FBL91"/>
      <c r="FBM91"/>
      <c r="FBN91"/>
      <c r="FBO91"/>
      <c r="FBP91"/>
      <c r="FBQ91"/>
      <c r="FBR91"/>
      <c r="FBS91"/>
      <c r="FBT91"/>
      <c r="FBU91"/>
      <c r="FBV91"/>
      <c r="FBW91"/>
      <c r="FBX91"/>
      <c r="FBY91"/>
      <c r="FBZ91"/>
      <c r="FCA91"/>
      <c r="FCB91"/>
      <c r="FCC91"/>
      <c r="FCD91"/>
      <c r="FCE91"/>
      <c r="FCF91"/>
      <c r="FCG91"/>
      <c r="FCH91"/>
      <c r="FCI91"/>
      <c r="FCJ91"/>
      <c r="FCK91"/>
      <c r="FCL91"/>
      <c r="FCM91"/>
      <c r="FCN91"/>
      <c r="FCO91"/>
      <c r="FCP91"/>
      <c r="FCQ91"/>
      <c r="FCR91"/>
      <c r="FCS91"/>
      <c r="FCT91"/>
      <c r="FCU91"/>
      <c r="FCV91"/>
      <c r="FCW91"/>
      <c r="FCX91"/>
      <c r="FCY91"/>
      <c r="FCZ91"/>
      <c r="FDA91"/>
      <c r="FDB91"/>
      <c r="FDC91"/>
      <c r="FDD91"/>
      <c r="FDE91"/>
      <c r="FDF91"/>
      <c r="FDG91"/>
      <c r="FDH91"/>
      <c r="FDI91"/>
      <c r="FDJ91"/>
      <c r="FDK91"/>
      <c r="FDL91"/>
      <c r="FDM91"/>
      <c r="FDN91"/>
      <c r="FDO91"/>
      <c r="FDP91"/>
      <c r="FDQ91"/>
      <c r="FDR91"/>
      <c r="FDS91"/>
      <c r="FDT91"/>
      <c r="FDU91"/>
      <c r="FDV91"/>
      <c r="FDW91"/>
      <c r="FDX91"/>
      <c r="FDY91"/>
      <c r="FDZ91"/>
      <c r="FEA91"/>
      <c r="FEB91"/>
      <c r="FEC91"/>
      <c r="FED91"/>
      <c r="FEE91"/>
      <c r="FEF91"/>
      <c r="FEG91"/>
      <c r="FEH91"/>
      <c r="FEI91"/>
      <c r="FEJ91"/>
      <c r="FEK91"/>
      <c r="FEL91"/>
      <c r="FEM91"/>
      <c r="FEN91"/>
      <c r="FEO91"/>
      <c r="FEP91"/>
      <c r="FEQ91"/>
      <c r="FER91"/>
      <c r="FES91"/>
      <c r="FET91"/>
      <c r="FEU91"/>
      <c r="FEV91"/>
      <c r="FEW91"/>
      <c r="FEX91"/>
      <c r="FEY91"/>
      <c r="FEZ91"/>
      <c r="FFA91"/>
      <c r="FFB91"/>
      <c r="FFC91"/>
      <c r="FFD91"/>
      <c r="FFE91"/>
      <c r="FFF91"/>
      <c r="FFG91"/>
      <c r="FFH91"/>
      <c r="FFI91"/>
      <c r="FFJ91"/>
      <c r="FFK91"/>
      <c r="FFL91"/>
      <c r="FFM91"/>
      <c r="FFN91"/>
      <c r="FFO91"/>
      <c r="FFP91"/>
      <c r="FFQ91"/>
      <c r="FFR91"/>
      <c r="FFS91"/>
      <c r="FFT91"/>
      <c r="FFU91"/>
      <c r="FFV91"/>
      <c r="FFW91"/>
      <c r="FFX91"/>
      <c r="FFY91"/>
      <c r="FFZ91"/>
      <c r="FGA91"/>
      <c r="FGB91"/>
      <c r="FGC91"/>
      <c r="FGD91"/>
      <c r="FGE91"/>
      <c r="FGF91"/>
      <c r="FGG91"/>
      <c r="FGH91"/>
      <c r="FGI91"/>
      <c r="FGJ91"/>
      <c r="FGK91"/>
      <c r="FGL91"/>
      <c r="FGM91"/>
      <c r="FGN91"/>
      <c r="FGO91"/>
      <c r="FGP91"/>
      <c r="FGQ91"/>
      <c r="FGR91"/>
      <c r="FGS91"/>
      <c r="FGT91"/>
      <c r="FGU91"/>
      <c r="FGV91"/>
      <c r="FGW91"/>
      <c r="FGX91"/>
      <c r="FGY91"/>
      <c r="FGZ91"/>
      <c r="FHA91"/>
      <c r="FHB91"/>
      <c r="FHC91"/>
      <c r="FHD91"/>
      <c r="FHE91"/>
      <c r="FHF91"/>
      <c r="FHG91"/>
      <c r="FHH91"/>
      <c r="FHI91"/>
      <c r="FHJ91"/>
      <c r="FHK91"/>
      <c r="FHL91"/>
      <c r="FHM91"/>
      <c r="FHN91"/>
      <c r="FHO91"/>
      <c r="FHP91"/>
      <c r="FHQ91"/>
      <c r="FHR91"/>
      <c r="FHS91"/>
      <c r="FHT91"/>
      <c r="FHU91"/>
      <c r="FHV91"/>
      <c r="FHW91"/>
      <c r="FHX91"/>
      <c r="FHY91"/>
      <c r="FHZ91"/>
      <c r="FIA91"/>
      <c r="FIB91"/>
      <c r="FIC91"/>
      <c r="FID91"/>
      <c r="FIE91"/>
      <c r="FIF91"/>
      <c r="FIG91"/>
      <c r="FIH91"/>
      <c r="FII91"/>
      <c r="FIJ91"/>
      <c r="FIK91"/>
      <c r="FIL91"/>
      <c r="FIM91"/>
      <c r="FIN91"/>
      <c r="FIO91"/>
      <c r="FIP91"/>
      <c r="FIQ91"/>
      <c r="FIR91"/>
      <c r="FIS91"/>
      <c r="FIT91"/>
      <c r="FIU91"/>
      <c r="FIV91"/>
      <c r="FIW91"/>
      <c r="FIX91"/>
      <c r="FIY91"/>
      <c r="FIZ91"/>
      <c r="FJA91"/>
      <c r="FJB91"/>
      <c r="FJC91"/>
      <c r="FJD91"/>
      <c r="FJE91"/>
      <c r="FJF91"/>
      <c r="FJG91"/>
      <c r="FJH91"/>
      <c r="FJI91"/>
      <c r="FJJ91"/>
      <c r="FJK91"/>
      <c r="FJL91"/>
      <c r="FJM91"/>
      <c r="FJN91"/>
      <c r="FJO91"/>
      <c r="FJP91"/>
      <c r="FJQ91"/>
      <c r="FJR91"/>
      <c r="FJS91"/>
      <c r="FJT91"/>
      <c r="FJU91"/>
      <c r="FJV91"/>
      <c r="FJW91"/>
      <c r="FJX91"/>
      <c r="FJY91"/>
      <c r="FJZ91"/>
      <c r="FKA91"/>
      <c r="FKB91"/>
      <c r="FKC91"/>
      <c r="FKD91"/>
      <c r="FKE91"/>
      <c r="FKF91"/>
      <c r="FKG91"/>
      <c r="FKH91"/>
      <c r="FKI91"/>
      <c r="FKJ91"/>
      <c r="FKK91"/>
      <c r="FKL91"/>
      <c r="FKM91"/>
      <c r="FKN91"/>
      <c r="FKO91"/>
      <c r="FKP91"/>
      <c r="FKQ91"/>
      <c r="FKR91"/>
      <c r="FKS91"/>
      <c r="FKT91"/>
      <c r="FKU91"/>
      <c r="FKV91"/>
      <c r="FKW91"/>
      <c r="FKX91"/>
      <c r="FKY91"/>
      <c r="FKZ91"/>
      <c r="FLA91"/>
      <c r="FLB91"/>
      <c r="FLC91"/>
      <c r="FLD91"/>
      <c r="FLE91"/>
      <c r="FLF91"/>
      <c r="FLG91"/>
      <c r="FLH91"/>
      <c r="FLI91"/>
      <c r="FLJ91"/>
      <c r="FLK91"/>
      <c r="FLL91"/>
      <c r="FLM91"/>
      <c r="FLN91"/>
      <c r="FLO91"/>
      <c r="FLP91"/>
      <c r="FLQ91"/>
      <c r="FLR91"/>
      <c r="FLS91"/>
      <c r="FLT91"/>
      <c r="FLU91"/>
      <c r="FLV91"/>
      <c r="FLW91"/>
      <c r="FLX91"/>
      <c r="FLY91"/>
      <c r="FLZ91"/>
      <c r="FMA91"/>
      <c r="FMB91"/>
      <c r="FMC91"/>
      <c r="FMD91"/>
      <c r="FME91"/>
      <c r="FMF91"/>
      <c r="FMG91"/>
      <c r="FMH91"/>
      <c r="FMI91"/>
      <c r="FMJ91"/>
      <c r="FMK91"/>
      <c r="FML91"/>
      <c r="FMM91"/>
      <c r="FMN91"/>
      <c r="FMO91"/>
      <c r="FMP91"/>
      <c r="FMQ91"/>
      <c r="FMR91"/>
      <c r="FMS91"/>
      <c r="FMT91"/>
      <c r="FMU91"/>
      <c r="FMV91"/>
      <c r="FMW91"/>
      <c r="FMX91"/>
      <c r="FMY91"/>
      <c r="FMZ91"/>
      <c r="FNA91"/>
      <c r="FNB91"/>
      <c r="FNC91"/>
      <c r="FND91"/>
      <c r="FNE91"/>
      <c r="FNF91"/>
      <c r="FNG91"/>
      <c r="FNH91"/>
      <c r="FNI91"/>
      <c r="FNJ91"/>
      <c r="FNK91"/>
      <c r="FNL91"/>
      <c r="FNM91"/>
      <c r="FNN91"/>
      <c r="FNO91"/>
      <c r="FNP91"/>
      <c r="FNQ91"/>
      <c r="FNR91"/>
      <c r="FNS91"/>
      <c r="FNT91"/>
      <c r="FNU91"/>
      <c r="FNV91"/>
      <c r="FNW91"/>
      <c r="FNX91"/>
      <c r="FNY91"/>
      <c r="FNZ91"/>
      <c r="FOA91"/>
      <c r="FOB91"/>
      <c r="FOC91"/>
      <c r="FOD91"/>
      <c r="FOE91"/>
      <c r="FOF91"/>
      <c r="FOG91"/>
      <c r="FOH91"/>
      <c r="FOI91"/>
      <c r="FOJ91"/>
      <c r="FOK91"/>
      <c r="FOL91"/>
      <c r="FOM91"/>
      <c r="FON91"/>
      <c r="FOO91"/>
      <c r="FOP91"/>
      <c r="FOQ91"/>
      <c r="FOR91"/>
      <c r="FOS91"/>
      <c r="FOT91"/>
      <c r="FOU91"/>
      <c r="FOV91"/>
      <c r="FOW91"/>
      <c r="FOX91"/>
      <c r="FOY91"/>
      <c r="FOZ91"/>
      <c r="FPA91"/>
      <c r="FPB91"/>
      <c r="FPC91"/>
      <c r="FPD91"/>
      <c r="FPE91"/>
      <c r="FPF91"/>
      <c r="FPG91"/>
      <c r="FPH91"/>
      <c r="FPI91"/>
      <c r="FPJ91"/>
      <c r="FPK91"/>
      <c r="FPL91"/>
      <c r="FPM91"/>
      <c r="FPN91"/>
      <c r="FPO91"/>
      <c r="FPP91"/>
      <c r="FPQ91"/>
      <c r="FPR91"/>
      <c r="FPS91"/>
      <c r="FPT91"/>
      <c r="FPU91"/>
      <c r="FPV91"/>
      <c r="FPW91"/>
      <c r="FPX91"/>
      <c r="FPY91"/>
      <c r="FPZ91"/>
      <c r="FQA91"/>
      <c r="FQB91"/>
      <c r="FQC91"/>
      <c r="FQD91"/>
      <c r="FQE91"/>
      <c r="FQF91"/>
      <c r="FQG91"/>
      <c r="FQH91"/>
      <c r="FQI91"/>
      <c r="FQJ91"/>
      <c r="FQK91"/>
      <c r="FQL91"/>
      <c r="FQM91"/>
      <c r="FQN91"/>
      <c r="FQO91"/>
      <c r="FQP91"/>
      <c r="FQQ91"/>
      <c r="FQR91"/>
      <c r="FQS91"/>
      <c r="FQT91"/>
      <c r="FQU91"/>
      <c r="FQV91"/>
      <c r="FQW91"/>
      <c r="FQX91"/>
      <c r="FQY91"/>
      <c r="FQZ91"/>
      <c r="FRA91"/>
      <c r="FRB91"/>
      <c r="FRC91"/>
      <c r="FRD91"/>
      <c r="FRE91"/>
      <c r="FRF91"/>
      <c r="FRG91"/>
      <c r="FRH91"/>
      <c r="FRI91"/>
      <c r="FRJ91"/>
      <c r="FRK91"/>
      <c r="FRL91"/>
      <c r="FRM91"/>
      <c r="FRN91"/>
      <c r="FRO91"/>
      <c r="FRP91"/>
      <c r="FRQ91"/>
      <c r="FRR91"/>
      <c r="FRS91"/>
      <c r="FRT91"/>
      <c r="FRU91"/>
      <c r="FRV91"/>
      <c r="FRW91"/>
      <c r="FRX91"/>
      <c r="FRY91"/>
      <c r="FRZ91"/>
      <c r="FSA91"/>
      <c r="FSB91"/>
      <c r="FSC91"/>
      <c r="FSD91"/>
      <c r="FSE91"/>
      <c r="FSF91"/>
      <c r="FSG91"/>
      <c r="FSH91"/>
      <c r="FSI91"/>
      <c r="FSJ91"/>
      <c r="FSK91"/>
      <c r="FSL91"/>
      <c r="FSM91"/>
      <c r="FSN91"/>
      <c r="FSO91"/>
      <c r="FSP91"/>
      <c r="FSQ91"/>
      <c r="FSR91"/>
      <c r="FSS91"/>
      <c r="FST91"/>
      <c r="FSU91"/>
      <c r="FSV91"/>
      <c r="FSW91"/>
      <c r="FSX91"/>
      <c r="FSY91"/>
      <c r="FSZ91"/>
      <c r="FTA91"/>
      <c r="FTB91"/>
      <c r="FTC91"/>
      <c r="FTD91"/>
      <c r="FTE91"/>
      <c r="FTF91"/>
      <c r="FTG91"/>
      <c r="FTH91"/>
      <c r="FTI91"/>
      <c r="FTJ91"/>
      <c r="FTK91"/>
      <c r="FTL91"/>
      <c r="FTM91"/>
      <c r="FTN91"/>
      <c r="FTO91"/>
      <c r="FTP91"/>
      <c r="FTQ91"/>
      <c r="FTR91"/>
      <c r="FTS91"/>
      <c r="FTT91"/>
      <c r="FTU91"/>
      <c r="FTV91"/>
      <c r="FTW91"/>
      <c r="FTX91"/>
      <c r="FTY91"/>
      <c r="FTZ91"/>
      <c r="FUA91"/>
      <c r="FUB91"/>
      <c r="FUC91"/>
      <c r="FUD91"/>
      <c r="FUE91"/>
      <c r="FUF91"/>
      <c r="FUG91"/>
      <c r="FUH91"/>
      <c r="FUI91"/>
      <c r="FUJ91"/>
      <c r="FUK91"/>
      <c r="FUL91"/>
      <c r="FUM91"/>
      <c r="FUN91"/>
      <c r="FUO91"/>
      <c r="FUP91"/>
      <c r="FUQ91"/>
      <c r="FUR91"/>
      <c r="FUS91"/>
      <c r="FUT91"/>
      <c r="FUU91"/>
      <c r="FUV91"/>
      <c r="FUW91"/>
      <c r="FUX91"/>
      <c r="FUY91"/>
      <c r="FUZ91"/>
      <c r="FVA91"/>
      <c r="FVB91"/>
      <c r="FVC91"/>
      <c r="FVD91"/>
      <c r="FVE91"/>
      <c r="FVF91"/>
      <c r="FVG91"/>
      <c r="FVH91"/>
      <c r="FVI91"/>
      <c r="FVJ91"/>
      <c r="FVK91"/>
      <c r="FVL91"/>
      <c r="FVM91"/>
      <c r="FVN91"/>
      <c r="FVO91"/>
      <c r="FVP91"/>
      <c r="FVQ91"/>
      <c r="FVR91"/>
      <c r="FVS91"/>
      <c r="FVT91"/>
      <c r="FVU91"/>
      <c r="FVV91"/>
      <c r="FVW91"/>
      <c r="FVX91"/>
      <c r="FVY91"/>
      <c r="FVZ91"/>
      <c r="FWA91"/>
      <c r="FWB91"/>
      <c r="FWC91"/>
      <c r="FWD91"/>
      <c r="FWE91"/>
      <c r="FWF91"/>
      <c r="FWG91"/>
      <c r="FWH91"/>
      <c r="FWI91"/>
      <c r="FWJ91"/>
      <c r="FWK91"/>
      <c r="FWL91"/>
      <c r="FWM91"/>
      <c r="FWN91"/>
      <c r="FWO91"/>
      <c r="FWP91"/>
      <c r="FWQ91"/>
      <c r="FWR91"/>
      <c r="FWS91"/>
      <c r="FWT91"/>
      <c r="FWU91"/>
      <c r="FWV91"/>
      <c r="FWW91"/>
      <c r="FWX91"/>
      <c r="FWY91"/>
      <c r="FWZ91"/>
      <c r="FXA91"/>
      <c r="FXB91"/>
      <c r="FXC91"/>
      <c r="FXD91"/>
      <c r="FXE91"/>
      <c r="FXF91"/>
      <c r="FXG91"/>
      <c r="FXH91"/>
      <c r="FXI91"/>
      <c r="FXJ91"/>
      <c r="FXK91"/>
      <c r="FXL91"/>
      <c r="FXM91"/>
      <c r="FXN91"/>
      <c r="FXO91"/>
      <c r="FXP91"/>
      <c r="FXQ91"/>
      <c r="FXR91"/>
      <c r="FXS91"/>
      <c r="FXT91"/>
      <c r="FXU91"/>
      <c r="FXV91"/>
      <c r="FXW91"/>
      <c r="FXX91"/>
      <c r="FXY91"/>
      <c r="FXZ91"/>
      <c r="FYA91"/>
      <c r="FYB91"/>
      <c r="FYC91"/>
      <c r="FYD91"/>
      <c r="FYE91"/>
      <c r="FYF91"/>
      <c r="FYG91"/>
      <c r="FYH91"/>
      <c r="FYI91"/>
      <c r="FYJ91"/>
      <c r="FYK91"/>
      <c r="FYL91"/>
      <c r="FYM91"/>
      <c r="FYN91"/>
      <c r="FYO91"/>
      <c r="FYP91"/>
      <c r="FYQ91"/>
      <c r="FYR91"/>
      <c r="FYS91"/>
      <c r="FYT91"/>
      <c r="FYU91"/>
      <c r="FYV91"/>
      <c r="FYW91"/>
      <c r="FYX91"/>
      <c r="FYY91"/>
      <c r="FYZ91"/>
      <c r="FZA91"/>
      <c r="FZB91"/>
      <c r="FZC91"/>
      <c r="FZD91"/>
      <c r="FZE91"/>
      <c r="FZF91"/>
      <c r="FZG91"/>
      <c r="FZH91"/>
      <c r="FZI91"/>
      <c r="FZJ91"/>
      <c r="FZK91"/>
      <c r="FZL91"/>
      <c r="FZM91"/>
      <c r="FZN91"/>
      <c r="FZO91"/>
      <c r="FZP91"/>
      <c r="FZQ91"/>
      <c r="FZR91"/>
      <c r="FZS91"/>
      <c r="FZT91"/>
      <c r="FZU91"/>
      <c r="FZV91"/>
      <c r="FZW91"/>
      <c r="FZX91"/>
      <c r="FZY91"/>
      <c r="FZZ91"/>
      <c r="GAA91"/>
      <c r="GAB91"/>
      <c r="GAC91"/>
      <c r="GAD91"/>
      <c r="GAE91"/>
      <c r="GAF91"/>
      <c r="GAG91"/>
      <c r="GAH91"/>
      <c r="GAI91"/>
      <c r="GAJ91"/>
      <c r="GAK91"/>
      <c r="GAL91"/>
      <c r="GAM91"/>
      <c r="GAN91"/>
      <c r="GAO91"/>
      <c r="GAP91"/>
      <c r="GAQ91"/>
      <c r="GAR91"/>
      <c r="GAS91"/>
      <c r="GAT91"/>
      <c r="GAU91"/>
      <c r="GAV91"/>
      <c r="GAW91"/>
      <c r="GAX91"/>
      <c r="GAY91"/>
      <c r="GAZ91"/>
      <c r="GBA91"/>
      <c r="GBB91"/>
      <c r="GBC91"/>
      <c r="GBD91"/>
      <c r="GBE91"/>
      <c r="GBF91"/>
      <c r="GBG91"/>
      <c r="GBH91"/>
      <c r="GBI91"/>
      <c r="GBJ91"/>
      <c r="GBK91"/>
      <c r="GBL91"/>
      <c r="GBM91"/>
      <c r="GBN91"/>
      <c r="GBO91"/>
      <c r="GBP91"/>
      <c r="GBQ91"/>
      <c r="GBR91"/>
      <c r="GBS91"/>
      <c r="GBT91"/>
      <c r="GBU91"/>
      <c r="GBV91"/>
      <c r="GBW91"/>
      <c r="GBX91"/>
      <c r="GBY91"/>
      <c r="GBZ91"/>
      <c r="GCA91"/>
      <c r="GCB91"/>
      <c r="GCC91"/>
      <c r="GCD91"/>
      <c r="GCE91"/>
      <c r="GCF91"/>
      <c r="GCG91"/>
      <c r="GCH91"/>
      <c r="GCI91"/>
      <c r="GCJ91"/>
      <c r="GCK91"/>
      <c r="GCL91"/>
      <c r="GCM91"/>
      <c r="GCN91"/>
      <c r="GCO91"/>
      <c r="GCP91"/>
      <c r="GCQ91"/>
      <c r="GCR91"/>
      <c r="GCS91"/>
      <c r="GCT91"/>
      <c r="GCU91"/>
      <c r="GCV91"/>
      <c r="GCW91"/>
      <c r="GCX91"/>
      <c r="GCY91"/>
      <c r="GCZ91"/>
      <c r="GDA91"/>
      <c r="GDB91"/>
      <c r="GDC91"/>
      <c r="GDD91"/>
      <c r="GDE91"/>
      <c r="GDF91"/>
      <c r="GDG91"/>
      <c r="GDH91"/>
      <c r="GDI91"/>
      <c r="GDJ91"/>
      <c r="GDK91"/>
      <c r="GDL91"/>
      <c r="GDM91"/>
      <c r="GDN91"/>
      <c r="GDO91"/>
      <c r="GDP91"/>
      <c r="GDQ91"/>
      <c r="GDR91"/>
      <c r="GDS91"/>
      <c r="GDT91"/>
      <c r="GDU91"/>
      <c r="GDV91"/>
      <c r="GDW91"/>
      <c r="GDX91"/>
      <c r="GDY91"/>
      <c r="GDZ91"/>
      <c r="GEA91"/>
      <c r="GEB91"/>
      <c r="GEC91"/>
      <c r="GED91"/>
      <c r="GEE91"/>
      <c r="GEF91"/>
      <c r="GEG91"/>
      <c r="GEH91"/>
      <c r="GEI91"/>
      <c r="GEJ91"/>
      <c r="GEK91"/>
      <c r="GEL91"/>
      <c r="GEM91"/>
      <c r="GEN91"/>
      <c r="GEO91"/>
      <c r="GEP91"/>
      <c r="GEQ91"/>
      <c r="GER91"/>
      <c r="GES91"/>
      <c r="GET91"/>
      <c r="GEU91"/>
      <c r="GEV91"/>
      <c r="GEW91"/>
      <c r="GEX91"/>
      <c r="GEY91"/>
      <c r="GEZ91"/>
      <c r="GFA91"/>
      <c r="GFB91"/>
      <c r="GFC91"/>
      <c r="GFD91"/>
      <c r="GFE91"/>
      <c r="GFF91"/>
      <c r="GFG91"/>
      <c r="GFH91"/>
      <c r="GFI91"/>
      <c r="GFJ91"/>
      <c r="GFK91"/>
      <c r="GFL91"/>
      <c r="GFM91"/>
      <c r="GFN91"/>
      <c r="GFO91"/>
      <c r="GFP91"/>
      <c r="GFQ91"/>
      <c r="GFR91"/>
      <c r="GFS91"/>
      <c r="GFT91"/>
      <c r="GFU91"/>
      <c r="GFV91"/>
      <c r="GFW91"/>
      <c r="GFX91"/>
      <c r="GFY91"/>
      <c r="GFZ91"/>
      <c r="GGA91"/>
      <c r="GGB91"/>
      <c r="GGC91"/>
      <c r="GGD91"/>
      <c r="GGE91"/>
      <c r="GGF91"/>
      <c r="GGG91"/>
      <c r="GGH91"/>
      <c r="GGI91"/>
      <c r="GGJ91"/>
      <c r="GGK91"/>
      <c r="GGL91"/>
      <c r="GGM91"/>
      <c r="GGN91"/>
      <c r="GGO91"/>
      <c r="GGP91"/>
      <c r="GGQ91"/>
      <c r="GGR91"/>
      <c r="GGS91"/>
      <c r="GGT91"/>
      <c r="GGU91"/>
      <c r="GGV91"/>
      <c r="GGW91"/>
      <c r="GGX91"/>
      <c r="GGY91"/>
      <c r="GGZ91"/>
      <c r="GHA91"/>
      <c r="GHB91"/>
      <c r="GHC91"/>
      <c r="GHD91"/>
      <c r="GHE91"/>
      <c r="GHF91"/>
      <c r="GHG91"/>
      <c r="GHH91"/>
      <c r="GHI91"/>
      <c r="GHJ91"/>
      <c r="GHK91"/>
      <c r="GHL91"/>
      <c r="GHM91"/>
      <c r="GHN91"/>
      <c r="GHO91"/>
      <c r="GHP91"/>
      <c r="GHQ91"/>
      <c r="GHR91"/>
      <c r="GHS91"/>
      <c r="GHT91"/>
      <c r="GHU91"/>
      <c r="GHV91"/>
      <c r="GHW91"/>
      <c r="GHX91"/>
      <c r="GHY91"/>
      <c r="GHZ91"/>
      <c r="GIA91"/>
      <c r="GIB91"/>
      <c r="GIC91"/>
      <c r="GID91"/>
      <c r="GIE91"/>
      <c r="GIF91"/>
      <c r="GIG91"/>
      <c r="GIH91"/>
      <c r="GII91"/>
      <c r="GIJ91"/>
      <c r="GIK91"/>
      <c r="GIL91"/>
      <c r="GIM91"/>
      <c r="GIN91"/>
      <c r="GIO91"/>
      <c r="GIP91"/>
      <c r="GIQ91"/>
      <c r="GIR91"/>
      <c r="GIS91"/>
      <c r="GIT91"/>
      <c r="GIU91"/>
      <c r="GIV91"/>
      <c r="GIW91"/>
      <c r="GIX91"/>
      <c r="GIY91"/>
      <c r="GIZ91"/>
      <c r="GJA91"/>
      <c r="GJB91"/>
      <c r="GJC91"/>
      <c r="GJD91"/>
      <c r="GJE91"/>
      <c r="GJF91"/>
      <c r="GJG91"/>
      <c r="GJH91"/>
      <c r="GJI91"/>
      <c r="GJJ91"/>
      <c r="GJK91"/>
      <c r="GJL91"/>
      <c r="GJM91"/>
      <c r="GJN91"/>
      <c r="GJO91"/>
      <c r="GJP91"/>
      <c r="GJQ91"/>
      <c r="GJR91"/>
      <c r="GJS91"/>
      <c r="GJT91"/>
      <c r="GJU91"/>
      <c r="GJV91"/>
      <c r="GJW91"/>
      <c r="GJX91"/>
      <c r="GJY91"/>
      <c r="GJZ91"/>
      <c r="GKA91"/>
      <c r="GKB91"/>
      <c r="GKC91"/>
      <c r="GKD91"/>
      <c r="GKE91"/>
      <c r="GKF91"/>
      <c r="GKG91"/>
      <c r="GKH91"/>
      <c r="GKI91"/>
      <c r="GKJ91"/>
      <c r="GKK91"/>
      <c r="GKL91"/>
      <c r="GKM91"/>
      <c r="GKN91"/>
      <c r="GKO91"/>
      <c r="GKP91"/>
      <c r="GKQ91"/>
      <c r="GKR91"/>
      <c r="GKS91"/>
      <c r="GKT91"/>
      <c r="GKU91"/>
      <c r="GKV91"/>
      <c r="GKW91"/>
      <c r="GKX91"/>
      <c r="GKY91"/>
      <c r="GKZ91"/>
      <c r="GLA91"/>
      <c r="GLB91"/>
      <c r="GLC91"/>
      <c r="GLD91"/>
      <c r="GLE91"/>
      <c r="GLF91"/>
      <c r="GLG91"/>
      <c r="GLH91"/>
      <c r="GLI91"/>
      <c r="GLJ91"/>
      <c r="GLK91"/>
      <c r="GLL91"/>
      <c r="GLM91"/>
      <c r="GLN91"/>
      <c r="GLO91"/>
      <c r="GLP91"/>
      <c r="GLQ91"/>
      <c r="GLR91"/>
      <c r="GLS91"/>
      <c r="GLT91"/>
      <c r="GLU91"/>
      <c r="GLV91"/>
      <c r="GLW91"/>
      <c r="GLX91"/>
      <c r="GLY91"/>
      <c r="GLZ91"/>
      <c r="GMA91"/>
      <c r="GMB91"/>
      <c r="GMC91"/>
      <c r="GMD91"/>
      <c r="GME91"/>
      <c r="GMF91"/>
      <c r="GMG91"/>
      <c r="GMH91"/>
      <c r="GMI91"/>
      <c r="GMJ91"/>
      <c r="GMK91"/>
      <c r="GML91"/>
      <c r="GMM91"/>
      <c r="GMN91"/>
      <c r="GMO91"/>
      <c r="GMP91"/>
      <c r="GMQ91"/>
      <c r="GMR91"/>
      <c r="GMS91"/>
      <c r="GMT91"/>
      <c r="GMU91"/>
      <c r="GMV91"/>
      <c r="GMW91"/>
      <c r="GMX91"/>
      <c r="GMY91"/>
      <c r="GMZ91"/>
      <c r="GNA91"/>
      <c r="GNB91"/>
      <c r="GNC91"/>
      <c r="GND91"/>
      <c r="GNE91"/>
      <c r="GNF91"/>
      <c r="GNG91"/>
      <c r="GNH91"/>
      <c r="GNI91"/>
      <c r="GNJ91"/>
      <c r="GNK91"/>
      <c r="GNL91"/>
      <c r="GNM91"/>
      <c r="GNN91"/>
      <c r="GNO91"/>
      <c r="GNP91"/>
      <c r="GNQ91"/>
      <c r="GNR91"/>
      <c r="GNS91"/>
      <c r="GNT91"/>
      <c r="GNU91"/>
      <c r="GNV91"/>
      <c r="GNW91"/>
      <c r="GNX91"/>
      <c r="GNY91"/>
      <c r="GNZ91"/>
      <c r="GOA91"/>
      <c r="GOB91"/>
      <c r="GOC91"/>
      <c r="GOD91"/>
      <c r="GOE91"/>
      <c r="GOF91"/>
      <c r="GOG91"/>
      <c r="GOH91"/>
      <c r="GOI91"/>
      <c r="GOJ91"/>
      <c r="GOK91"/>
      <c r="GOL91"/>
      <c r="GOM91"/>
      <c r="GON91"/>
      <c r="GOO91"/>
      <c r="GOP91"/>
      <c r="GOQ91"/>
      <c r="GOR91"/>
      <c r="GOS91"/>
      <c r="GOT91"/>
      <c r="GOU91"/>
      <c r="GOV91"/>
      <c r="GOW91"/>
      <c r="GOX91"/>
      <c r="GOY91"/>
      <c r="GOZ91"/>
      <c r="GPA91"/>
      <c r="GPB91"/>
      <c r="GPC91"/>
      <c r="GPD91"/>
      <c r="GPE91"/>
      <c r="GPF91"/>
      <c r="GPG91"/>
      <c r="GPH91"/>
      <c r="GPI91"/>
      <c r="GPJ91"/>
      <c r="GPK91"/>
      <c r="GPL91"/>
      <c r="GPM91"/>
      <c r="GPN91"/>
      <c r="GPO91"/>
      <c r="GPP91"/>
      <c r="GPQ91"/>
      <c r="GPR91"/>
      <c r="GPS91"/>
      <c r="GPT91"/>
      <c r="GPU91"/>
      <c r="GPV91"/>
      <c r="GPW91"/>
      <c r="GPX91"/>
      <c r="GPY91"/>
      <c r="GPZ91"/>
      <c r="GQA91"/>
      <c r="GQB91"/>
      <c r="GQC91"/>
      <c r="GQD91"/>
      <c r="GQE91"/>
      <c r="GQF91"/>
      <c r="GQG91"/>
      <c r="GQH91"/>
      <c r="GQI91"/>
      <c r="GQJ91"/>
      <c r="GQK91"/>
      <c r="GQL91"/>
      <c r="GQM91"/>
      <c r="GQN91"/>
      <c r="GQO91"/>
      <c r="GQP91"/>
      <c r="GQQ91"/>
      <c r="GQR91"/>
      <c r="GQS91"/>
      <c r="GQT91"/>
      <c r="GQU91"/>
      <c r="GQV91"/>
      <c r="GQW91"/>
      <c r="GQX91"/>
      <c r="GQY91"/>
      <c r="GQZ91"/>
      <c r="GRA91"/>
      <c r="GRB91"/>
      <c r="GRC91"/>
      <c r="GRD91"/>
      <c r="GRE91"/>
      <c r="GRF91"/>
      <c r="GRG91"/>
      <c r="GRH91"/>
      <c r="GRI91"/>
      <c r="GRJ91"/>
      <c r="GRK91"/>
      <c r="GRL91"/>
      <c r="GRM91"/>
      <c r="GRN91"/>
      <c r="GRO91"/>
      <c r="GRP91"/>
      <c r="GRQ91"/>
      <c r="GRR91"/>
      <c r="GRS91"/>
      <c r="GRT91"/>
      <c r="GRU91"/>
      <c r="GRV91"/>
      <c r="GRW91"/>
      <c r="GRX91"/>
      <c r="GRY91"/>
      <c r="GRZ91"/>
      <c r="GSA91"/>
      <c r="GSB91"/>
      <c r="GSC91"/>
      <c r="GSD91"/>
      <c r="GSE91"/>
      <c r="GSF91"/>
      <c r="GSG91"/>
      <c r="GSH91"/>
      <c r="GSI91"/>
      <c r="GSJ91"/>
      <c r="GSK91"/>
      <c r="GSL91"/>
      <c r="GSM91"/>
      <c r="GSN91"/>
      <c r="GSO91"/>
      <c r="GSP91"/>
      <c r="GSQ91"/>
      <c r="GSR91"/>
      <c r="GSS91"/>
      <c r="GST91"/>
      <c r="GSU91"/>
      <c r="GSV91"/>
      <c r="GSW91"/>
      <c r="GSX91"/>
      <c r="GSY91"/>
      <c r="GSZ91"/>
      <c r="GTA91"/>
      <c r="GTB91"/>
      <c r="GTC91"/>
      <c r="GTD91"/>
      <c r="GTE91"/>
      <c r="GTF91"/>
      <c r="GTG91"/>
      <c r="GTH91"/>
      <c r="GTI91"/>
      <c r="GTJ91"/>
      <c r="GTK91"/>
      <c r="GTL91"/>
      <c r="GTM91"/>
      <c r="GTN91"/>
      <c r="GTO91"/>
      <c r="GTP91"/>
      <c r="GTQ91"/>
      <c r="GTR91"/>
      <c r="GTS91"/>
      <c r="GTT91"/>
      <c r="GTU91"/>
      <c r="GTV91"/>
      <c r="GTW91"/>
      <c r="GTX91"/>
      <c r="GTY91"/>
      <c r="GTZ91"/>
      <c r="GUA91"/>
      <c r="GUB91"/>
      <c r="GUC91"/>
      <c r="GUD91"/>
      <c r="GUE91"/>
      <c r="GUF91"/>
      <c r="GUG91"/>
      <c r="GUH91"/>
      <c r="GUI91"/>
      <c r="GUJ91"/>
      <c r="GUK91"/>
      <c r="GUL91"/>
      <c r="GUM91"/>
      <c r="GUN91"/>
      <c r="GUO91"/>
      <c r="GUP91"/>
      <c r="GUQ91"/>
      <c r="GUR91"/>
      <c r="GUS91"/>
      <c r="GUT91"/>
      <c r="GUU91"/>
      <c r="GUV91"/>
      <c r="GUW91"/>
      <c r="GUX91"/>
      <c r="GUY91"/>
      <c r="GUZ91"/>
      <c r="GVA91"/>
      <c r="GVB91"/>
      <c r="GVC91"/>
      <c r="GVD91"/>
      <c r="GVE91"/>
      <c r="GVF91"/>
      <c r="GVG91"/>
      <c r="GVH91"/>
      <c r="GVI91"/>
      <c r="GVJ91"/>
      <c r="GVK91"/>
      <c r="GVL91"/>
      <c r="GVM91"/>
      <c r="GVN91"/>
      <c r="GVO91"/>
      <c r="GVP91"/>
      <c r="GVQ91"/>
      <c r="GVR91"/>
      <c r="GVS91"/>
      <c r="GVT91"/>
      <c r="GVU91"/>
      <c r="GVV91"/>
      <c r="GVW91"/>
      <c r="GVX91"/>
      <c r="GVY91"/>
      <c r="GVZ91"/>
      <c r="GWA91"/>
      <c r="GWB91"/>
      <c r="GWC91"/>
      <c r="GWD91"/>
      <c r="GWE91"/>
      <c r="GWF91"/>
      <c r="GWG91"/>
      <c r="GWH91"/>
      <c r="GWI91"/>
      <c r="GWJ91"/>
      <c r="GWK91"/>
      <c r="GWL91"/>
      <c r="GWM91"/>
      <c r="GWN91"/>
      <c r="GWO91"/>
      <c r="GWP91"/>
      <c r="GWQ91"/>
      <c r="GWR91"/>
      <c r="GWS91"/>
      <c r="GWT91"/>
      <c r="GWU91"/>
      <c r="GWV91"/>
      <c r="GWW91"/>
      <c r="GWX91"/>
      <c r="GWY91"/>
      <c r="GWZ91"/>
      <c r="GXA91"/>
      <c r="GXB91"/>
      <c r="GXC91"/>
      <c r="GXD91"/>
      <c r="GXE91"/>
      <c r="GXF91"/>
      <c r="GXG91"/>
      <c r="GXH91"/>
      <c r="GXI91"/>
      <c r="GXJ91"/>
      <c r="GXK91"/>
      <c r="GXL91"/>
      <c r="GXM91"/>
      <c r="GXN91"/>
      <c r="GXO91"/>
      <c r="GXP91"/>
      <c r="GXQ91"/>
      <c r="GXR91"/>
      <c r="GXS91"/>
      <c r="GXT91"/>
      <c r="GXU91"/>
      <c r="GXV91"/>
      <c r="GXW91"/>
      <c r="GXX91"/>
      <c r="GXY91"/>
      <c r="GXZ91"/>
      <c r="GYA91"/>
      <c r="GYB91"/>
      <c r="GYC91"/>
      <c r="GYD91"/>
      <c r="GYE91"/>
      <c r="GYF91"/>
      <c r="GYG91"/>
      <c r="GYH91"/>
      <c r="GYI91"/>
      <c r="GYJ91"/>
      <c r="GYK91"/>
      <c r="GYL91"/>
      <c r="GYM91"/>
      <c r="GYN91"/>
      <c r="GYO91"/>
      <c r="GYP91"/>
      <c r="GYQ91"/>
      <c r="GYR91"/>
      <c r="GYS91"/>
      <c r="GYT91"/>
      <c r="GYU91"/>
      <c r="GYV91"/>
      <c r="GYW91"/>
      <c r="GYX91"/>
      <c r="GYY91"/>
      <c r="GYZ91"/>
      <c r="GZA91"/>
      <c r="GZB91"/>
      <c r="GZC91"/>
      <c r="GZD91"/>
      <c r="GZE91"/>
      <c r="GZF91"/>
      <c r="GZG91"/>
      <c r="GZH91"/>
      <c r="GZI91"/>
      <c r="GZJ91"/>
      <c r="GZK91"/>
      <c r="GZL91"/>
      <c r="GZM91"/>
      <c r="GZN91"/>
      <c r="GZO91"/>
      <c r="GZP91"/>
      <c r="GZQ91"/>
      <c r="GZR91"/>
      <c r="GZS91"/>
      <c r="GZT91"/>
      <c r="GZU91"/>
      <c r="GZV91"/>
      <c r="GZW91"/>
      <c r="GZX91"/>
      <c r="GZY91"/>
      <c r="GZZ91"/>
      <c r="HAA91"/>
      <c r="HAB91"/>
      <c r="HAC91"/>
      <c r="HAD91"/>
      <c r="HAE91"/>
      <c r="HAF91"/>
      <c r="HAG91"/>
      <c r="HAH91"/>
      <c r="HAI91"/>
      <c r="HAJ91"/>
      <c r="HAK91"/>
      <c r="HAL91"/>
      <c r="HAM91"/>
      <c r="HAN91"/>
      <c r="HAO91"/>
      <c r="HAP91"/>
      <c r="HAQ91"/>
      <c r="HAR91"/>
      <c r="HAS91"/>
      <c r="HAT91"/>
      <c r="HAU91"/>
      <c r="HAV91"/>
      <c r="HAW91"/>
      <c r="HAX91"/>
      <c r="HAY91"/>
      <c r="HAZ91"/>
      <c r="HBA91"/>
      <c r="HBB91"/>
      <c r="HBC91"/>
      <c r="HBD91"/>
      <c r="HBE91"/>
      <c r="HBF91"/>
      <c r="HBG91"/>
      <c r="HBH91"/>
      <c r="HBI91"/>
      <c r="HBJ91"/>
      <c r="HBK91"/>
      <c r="HBL91"/>
      <c r="HBM91"/>
      <c r="HBN91"/>
      <c r="HBO91"/>
      <c r="HBP91"/>
      <c r="HBQ91"/>
      <c r="HBR91"/>
      <c r="HBS91"/>
      <c r="HBT91"/>
      <c r="HBU91"/>
      <c r="HBV91"/>
      <c r="HBW91"/>
      <c r="HBX91"/>
      <c r="HBY91"/>
      <c r="HBZ91"/>
      <c r="HCA91"/>
      <c r="HCB91"/>
      <c r="HCC91"/>
      <c r="HCD91"/>
      <c r="HCE91"/>
      <c r="HCF91"/>
      <c r="HCG91"/>
      <c r="HCH91"/>
      <c r="HCI91"/>
      <c r="HCJ91"/>
      <c r="HCK91"/>
      <c r="HCL91"/>
      <c r="HCM91"/>
      <c r="HCN91"/>
      <c r="HCO91"/>
      <c r="HCP91"/>
      <c r="HCQ91"/>
      <c r="HCR91"/>
      <c r="HCS91"/>
      <c r="HCT91"/>
      <c r="HCU91"/>
      <c r="HCV91"/>
      <c r="HCW91"/>
      <c r="HCX91"/>
      <c r="HCY91"/>
      <c r="HCZ91"/>
      <c r="HDA91"/>
      <c r="HDB91"/>
      <c r="HDC91"/>
      <c r="HDD91"/>
      <c r="HDE91"/>
      <c r="HDF91"/>
      <c r="HDG91"/>
      <c r="HDH91"/>
      <c r="HDI91"/>
      <c r="HDJ91"/>
      <c r="HDK91"/>
      <c r="HDL91"/>
      <c r="HDM91"/>
      <c r="HDN91"/>
      <c r="HDO91"/>
      <c r="HDP91"/>
      <c r="HDQ91"/>
      <c r="HDR91"/>
      <c r="HDS91"/>
      <c r="HDT91"/>
      <c r="HDU91"/>
      <c r="HDV91"/>
      <c r="HDW91"/>
      <c r="HDX91"/>
      <c r="HDY91"/>
      <c r="HDZ91"/>
      <c r="HEA91"/>
      <c r="HEB91"/>
      <c r="HEC91"/>
      <c r="HED91"/>
      <c r="HEE91"/>
      <c r="HEF91"/>
      <c r="HEG91"/>
      <c r="HEH91"/>
      <c r="HEI91"/>
      <c r="HEJ91"/>
      <c r="HEK91"/>
      <c r="HEL91"/>
      <c r="HEM91"/>
      <c r="HEN91"/>
      <c r="HEO91"/>
      <c r="HEP91"/>
      <c r="HEQ91"/>
      <c r="HER91"/>
      <c r="HES91"/>
      <c r="HET91"/>
      <c r="HEU91"/>
      <c r="HEV91"/>
      <c r="HEW91"/>
      <c r="HEX91"/>
      <c r="HEY91"/>
      <c r="HEZ91"/>
      <c r="HFA91"/>
      <c r="HFB91"/>
      <c r="HFC91"/>
      <c r="HFD91"/>
      <c r="HFE91"/>
      <c r="HFF91"/>
      <c r="HFG91"/>
      <c r="HFH91"/>
      <c r="HFI91"/>
      <c r="HFJ91"/>
      <c r="HFK91"/>
      <c r="HFL91"/>
      <c r="HFM91"/>
      <c r="HFN91"/>
      <c r="HFO91"/>
      <c r="HFP91"/>
      <c r="HFQ91"/>
      <c r="HFR91"/>
      <c r="HFS91"/>
      <c r="HFT91"/>
      <c r="HFU91"/>
      <c r="HFV91"/>
      <c r="HFW91"/>
      <c r="HFX91"/>
      <c r="HFY91"/>
      <c r="HFZ91"/>
      <c r="HGA91"/>
      <c r="HGB91"/>
      <c r="HGC91"/>
      <c r="HGD91"/>
      <c r="HGE91"/>
      <c r="HGF91"/>
      <c r="HGG91"/>
      <c r="HGH91"/>
      <c r="HGI91"/>
      <c r="HGJ91"/>
      <c r="HGK91"/>
      <c r="HGL91"/>
      <c r="HGM91"/>
      <c r="HGN91"/>
      <c r="HGO91"/>
      <c r="HGP91"/>
      <c r="HGQ91"/>
      <c r="HGR91"/>
      <c r="HGS91"/>
      <c r="HGT91"/>
      <c r="HGU91"/>
      <c r="HGV91"/>
      <c r="HGW91"/>
      <c r="HGX91"/>
      <c r="HGY91"/>
      <c r="HGZ91"/>
      <c r="HHA91"/>
      <c r="HHB91"/>
      <c r="HHC91"/>
      <c r="HHD91"/>
      <c r="HHE91"/>
      <c r="HHF91"/>
      <c r="HHG91"/>
      <c r="HHH91"/>
      <c r="HHI91"/>
      <c r="HHJ91"/>
      <c r="HHK91"/>
      <c r="HHL91"/>
      <c r="HHM91"/>
      <c r="HHN91"/>
      <c r="HHO91"/>
      <c r="HHP91"/>
      <c r="HHQ91"/>
      <c r="HHR91"/>
      <c r="HHS91"/>
      <c r="HHT91"/>
      <c r="HHU91"/>
      <c r="HHV91"/>
      <c r="HHW91"/>
      <c r="HHX91"/>
      <c r="HHY91"/>
      <c r="HHZ91"/>
      <c r="HIA91"/>
      <c r="HIB91"/>
      <c r="HIC91"/>
      <c r="HID91"/>
      <c r="HIE91"/>
      <c r="HIF91"/>
      <c r="HIG91"/>
      <c r="HIH91"/>
      <c r="HII91"/>
      <c r="HIJ91"/>
      <c r="HIK91"/>
      <c r="HIL91"/>
      <c r="HIM91"/>
      <c r="HIN91"/>
      <c r="HIO91"/>
      <c r="HIP91"/>
      <c r="HIQ91"/>
      <c r="HIR91"/>
      <c r="HIS91"/>
      <c r="HIT91"/>
      <c r="HIU91"/>
      <c r="HIV91"/>
      <c r="HIW91"/>
      <c r="HIX91"/>
      <c r="HIY91"/>
      <c r="HIZ91"/>
      <c r="HJA91"/>
      <c r="HJB91"/>
      <c r="HJC91"/>
      <c r="HJD91"/>
      <c r="HJE91"/>
      <c r="HJF91"/>
      <c r="HJG91"/>
      <c r="HJH91"/>
      <c r="HJI91"/>
      <c r="HJJ91"/>
      <c r="HJK91"/>
      <c r="HJL91"/>
      <c r="HJM91"/>
      <c r="HJN91"/>
      <c r="HJO91"/>
      <c r="HJP91"/>
      <c r="HJQ91"/>
      <c r="HJR91"/>
      <c r="HJS91"/>
      <c r="HJT91"/>
      <c r="HJU91"/>
      <c r="HJV91"/>
      <c r="HJW91"/>
      <c r="HJX91"/>
      <c r="HJY91"/>
      <c r="HJZ91"/>
      <c r="HKA91"/>
      <c r="HKB91"/>
      <c r="HKC91"/>
      <c r="HKD91"/>
      <c r="HKE91"/>
      <c r="HKF91"/>
      <c r="HKG91"/>
      <c r="HKH91"/>
      <c r="HKI91"/>
      <c r="HKJ91"/>
      <c r="HKK91"/>
      <c r="HKL91"/>
      <c r="HKM91"/>
      <c r="HKN91"/>
      <c r="HKO91"/>
      <c r="HKP91"/>
      <c r="HKQ91"/>
      <c r="HKR91"/>
      <c r="HKS91"/>
      <c r="HKT91"/>
      <c r="HKU91"/>
      <c r="HKV91"/>
      <c r="HKW91"/>
      <c r="HKX91"/>
      <c r="HKY91"/>
      <c r="HKZ91"/>
      <c r="HLA91"/>
      <c r="HLB91"/>
      <c r="HLC91"/>
      <c r="HLD91"/>
      <c r="HLE91"/>
      <c r="HLF91"/>
      <c r="HLG91"/>
      <c r="HLH91"/>
      <c r="HLI91"/>
      <c r="HLJ91"/>
      <c r="HLK91"/>
      <c r="HLL91"/>
      <c r="HLM91"/>
      <c r="HLN91"/>
      <c r="HLO91"/>
      <c r="HLP91"/>
      <c r="HLQ91"/>
      <c r="HLR91"/>
      <c r="HLS91"/>
      <c r="HLT91"/>
      <c r="HLU91"/>
      <c r="HLV91"/>
      <c r="HLW91"/>
      <c r="HLX91"/>
      <c r="HLY91"/>
      <c r="HLZ91"/>
      <c r="HMA91"/>
      <c r="HMB91"/>
      <c r="HMC91"/>
      <c r="HMD91"/>
      <c r="HME91"/>
      <c r="HMF91"/>
      <c r="HMG91"/>
      <c r="HMH91"/>
      <c r="HMI91"/>
      <c r="HMJ91"/>
      <c r="HMK91"/>
      <c r="HML91"/>
      <c r="HMM91"/>
      <c r="HMN91"/>
      <c r="HMO91"/>
      <c r="HMP91"/>
      <c r="HMQ91"/>
      <c r="HMR91"/>
      <c r="HMS91"/>
      <c r="HMT91"/>
      <c r="HMU91"/>
      <c r="HMV91"/>
      <c r="HMW91"/>
      <c r="HMX91"/>
      <c r="HMY91"/>
      <c r="HMZ91"/>
      <c r="HNA91"/>
      <c r="HNB91"/>
      <c r="HNC91"/>
      <c r="HND91"/>
      <c r="HNE91"/>
      <c r="HNF91"/>
      <c r="HNG91"/>
      <c r="HNH91"/>
      <c r="HNI91"/>
      <c r="HNJ91"/>
      <c r="HNK91"/>
      <c r="HNL91"/>
      <c r="HNM91"/>
      <c r="HNN91"/>
      <c r="HNO91"/>
      <c r="HNP91"/>
      <c r="HNQ91"/>
      <c r="HNR91"/>
      <c r="HNS91"/>
      <c r="HNT91"/>
      <c r="HNU91"/>
      <c r="HNV91"/>
      <c r="HNW91"/>
      <c r="HNX91"/>
      <c r="HNY91"/>
      <c r="HNZ91"/>
      <c r="HOA91"/>
      <c r="HOB91"/>
      <c r="HOC91"/>
      <c r="HOD91"/>
      <c r="HOE91"/>
      <c r="HOF91"/>
      <c r="HOG91"/>
      <c r="HOH91"/>
      <c r="HOI91"/>
      <c r="HOJ91"/>
      <c r="HOK91"/>
      <c r="HOL91"/>
      <c r="HOM91"/>
      <c r="HON91"/>
      <c r="HOO91"/>
      <c r="HOP91"/>
      <c r="HOQ91"/>
      <c r="HOR91"/>
      <c r="HOS91"/>
      <c r="HOT91"/>
      <c r="HOU91"/>
      <c r="HOV91"/>
      <c r="HOW91"/>
      <c r="HOX91"/>
      <c r="HOY91"/>
      <c r="HOZ91"/>
      <c r="HPA91"/>
      <c r="HPB91"/>
      <c r="HPC91"/>
      <c r="HPD91"/>
      <c r="HPE91"/>
      <c r="HPF91"/>
      <c r="HPG91"/>
      <c r="HPH91"/>
      <c r="HPI91"/>
      <c r="HPJ91"/>
      <c r="HPK91"/>
      <c r="HPL91"/>
      <c r="HPM91"/>
      <c r="HPN91"/>
      <c r="HPO91"/>
      <c r="HPP91"/>
      <c r="HPQ91"/>
      <c r="HPR91"/>
      <c r="HPS91"/>
      <c r="HPT91"/>
      <c r="HPU91"/>
      <c r="HPV91"/>
      <c r="HPW91"/>
      <c r="HPX91"/>
      <c r="HPY91"/>
      <c r="HPZ91"/>
      <c r="HQA91"/>
      <c r="HQB91"/>
      <c r="HQC91"/>
      <c r="HQD91"/>
      <c r="HQE91"/>
      <c r="HQF91"/>
      <c r="HQG91"/>
      <c r="HQH91"/>
      <c r="HQI91"/>
      <c r="HQJ91"/>
      <c r="HQK91"/>
      <c r="HQL91"/>
      <c r="HQM91"/>
      <c r="HQN91"/>
      <c r="HQO91"/>
      <c r="HQP91"/>
      <c r="HQQ91"/>
      <c r="HQR91"/>
      <c r="HQS91"/>
      <c r="HQT91"/>
      <c r="HQU91"/>
      <c r="HQV91"/>
      <c r="HQW91"/>
      <c r="HQX91"/>
      <c r="HQY91"/>
      <c r="HQZ91"/>
      <c r="HRA91"/>
      <c r="HRB91"/>
      <c r="HRC91"/>
      <c r="HRD91"/>
      <c r="HRE91"/>
      <c r="HRF91"/>
      <c r="HRG91"/>
      <c r="HRH91"/>
      <c r="HRI91"/>
      <c r="HRJ91"/>
      <c r="HRK91"/>
      <c r="HRL91"/>
      <c r="HRM91"/>
      <c r="HRN91"/>
      <c r="HRO91"/>
      <c r="HRP91"/>
      <c r="HRQ91"/>
      <c r="HRR91"/>
      <c r="HRS91"/>
      <c r="HRT91"/>
      <c r="HRU91"/>
      <c r="HRV91"/>
      <c r="HRW91"/>
      <c r="HRX91"/>
      <c r="HRY91"/>
      <c r="HRZ91"/>
      <c r="HSA91"/>
      <c r="HSB91"/>
      <c r="HSC91"/>
      <c r="HSD91"/>
      <c r="HSE91"/>
      <c r="HSF91"/>
      <c r="HSG91"/>
      <c r="HSH91"/>
      <c r="HSI91"/>
      <c r="HSJ91"/>
      <c r="HSK91"/>
      <c r="HSL91"/>
      <c r="HSM91"/>
      <c r="HSN91"/>
      <c r="HSO91"/>
      <c r="HSP91"/>
      <c r="HSQ91"/>
      <c r="HSR91"/>
      <c r="HSS91"/>
      <c r="HST91"/>
      <c r="HSU91"/>
      <c r="HSV91"/>
      <c r="HSW91"/>
      <c r="HSX91"/>
      <c r="HSY91"/>
      <c r="HSZ91"/>
      <c r="HTA91"/>
      <c r="HTB91"/>
      <c r="HTC91"/>
      <c r="HTD91"/>
      <c r="HTE91"/>
      <c r="HTF91"/>
      <c r="HTG91"/>
      <c r="HTH91"/>
      <c r="HTI91"/>
      <c r="HTJ91"/>
      <c r="HTK91"/>
      <c r="HTL91"/>
      <c r="HTM91"/>
      <c r="HTN91"/>
      <c r="HTO91"/>
      <c r="HTP91"/>
      <c r="HTQ91"/>
      <c r="HTR91"/>
      <c r="HTS91"/>
      <c r="HTT91"/>
      <c r="HTU91"/>
      <c r="HTV91"/>
      <c r="HTW91"/>
      <c r="HTX91"/>
      <c r="HTY91"/>
      <c r="HTZ91"/>
      <c r="HUA91"/>
      <c r="HUB91"/>
      <c r="HUC91"/>
      <c r="HUD91"/>
      <c r="HUE91"/>
      <c r="HUF91"/>
      <c r="HUG91"/>
      <c r="HUH91"/>
      <c r="HUI91"/>
      <c r="HUJ91"/>
      <c r="HUK91"/>
      <c r="HUL91"/>
      <c r="HUM91"/>
      <c r="HUN91"/>
      <c r="HUO91"/>
      <c r="HUP91"/>
      <c r="HUQ91"/>
      <c r="HUR91"/>
      <c r="HUS91"/>
      <c r="HUT91"/>
      <c r="HUU91"/>
      <c r="HUV91"/>
      <c r="HUW91"/>
      <c r="HUX91"/>
      <c r="HUY91"/>
      <c r="HUZ91"/>
      <c r="HVA91"/>
      <c r="HVB91"/>
      <c r="HVC91"/>
      <c r="HVD91"/>
      <c r="HVE91"/>
      <c r="HVF91"/>
      <c r="HVG91"/>
      <c r="HVH91"/>
      <c r="HVI91"/>
      <c r="HVJ91"/>
      <c r="HVK91"/>
      <c r="HVL91"/>
      <c r="HVM91"/>
      <c r="HVN91"/>
      <c r="HVO91"/>
      <c r="HVP91"/>
      <c r="HVQ91"/>
      <c r="HVR91"/>
      <c r="HVS91"/>
      <c r="HVT91"/>
      <c r="HVU91"/>
      <c r="HVV91"/>
      <c r="HVW91"/>
      <c r="HVX91"/>
      <c r="HVY91"/>
      <c r="HVZ91"/>
      <c r="HWA91"/>
      <c r="HWB91"/>
      <c r="HWC91"/>
      <c r="HWD91"/>
      <c r="HWE91"/>
      <c r="HWF91"/>
      <c r="HWG91"/>
      <c r="HWH91"/>
      <c r="HWI91"/>
      <c r="HWJ91"/>
      <c r="HWK91"/>
      <c r="HWL91"/>
      <c r="HWM91"/>
      <c r="HWN91"/>
      <c r="HWO91"/>
      <c r="HWP91"/>
      <c r="HWQ91"/>
      <c r="HWR91"/>
      <c r="HWS91"/>
      <c r="HWT91"/>
      <c r="HWU91"/>
      <c r="HWV91"/>
      <c r="HWW91"/>
      <c r="HWX91"/>
      <c r="HWY91"/>
      <c r="HWZ91"/>
      <c r="HXA91"/>
      <c r="HXB91"/>
      <c r="HXC91"/>
      <c r="HXD91"/>
      <c r="HXE91"/>
      <c r="HXF91"/>
      <c r="HXG91"/>
      <c r="HXH91"/>
      <c r="HXI91"/>
      <c r="HXJ91"/>
      <c r="HXK91"/>
      <c r="HXL91"/>
      <c r="HXM91"/>
      <c r="HXN91"/>
      <c r="HXO91"/>
      <c r="HXP91"/>
      <c r="HXQ91"/>
      <c r="HXR91"/>
      <c r="HXS91"/>
      <c r="HXT91"/>
      <c r="HXU91"/>
      <c r="HXV91"/>
      <c r="HXW91"/>
      <c r="HXX91"/>
      <c r="HXY91"/>
      <c r="HXZ91"/>
      <c r="HYA91"/>
      <c r="HYB91"/>
      <c r="HYC91"/>
      <c r="HYD91"/>
      <c r="HYE91"/>
      <c r="HYF91"/>
      <c r="HYG91"/>
      <c r="HYH91"/>
      <c r="HYI91"/>
      <c r="HYJ91"/>
      <c r="HYK91"/>
      <c r="HYL91"/>
      <c r="HYM91"/>
      <c r="HYN91"/>
      <c r="HYO91"/>
      <c r="HYP91"/>
      <c r="HYQ91"/>
      <c r="HYR91"/>
      <c r="HYS91"/>
      <c r="HYT91"/>
      <c r="HYU91"/>
      <c r="HYV91"/>
      <c r="HYW91"/>
      <c r="HYX91"/>
      <c r="HYY91"/>
      <c r="HYZ91"/>
      <c r="HZA91"/>
      <c r="HZB91"/>
      <c r="HZC91"/>
      <c r="HZD91"/>
      <c r="HZE91"/>
      <c r="HZF91"/>
      <c r="HZG91"/>
      <c r="HZH91"/>
      <c r="HZI91"/>
      <c r="HZJ91"/>
      <c r="HZK91"/>
      <c r="HZL91"/>
      <c r="HZM91"/>
      <c r="HZN91"/>
      <c r="HZO91"/>
      <c r="HZP91"/>
      <c r="HZQ91"/>
      <c r="HZR91"/>
      <c r="HZS91"/>
      <c r="HZT91"/>
      <c r="HZU91"/>
      <c r="HZV91"/>
      <c r="HZW91"/>
      <c r="HZX91"/>
      <c r="HZY91"/>
      <c r="HZZ91"/>
      <c r="IAA91"/>
      <c r="IAB91"/>
      <c r="IAC91"/>
      <c r="IAD91"/>
      <c r="IAE91"/>
      <c r="IAF91"/>
      <c r="IAG91"/>
      <c r="IAH91"/>
      <c r="IAI91"/>
      <c r="IAJ91"/>
      <c r="IAK91"/>
      <c r="IAL91"/>
      <c r="IAM91"/>
      <c r="IAN91"/>
      <c r="IAO91"/>
      <c r="IAP91"/>
      <c r="IAQ91"/>
      <c r="IAR91"/>
      <c r="IAS91"/>
      <c r="IAT91"/>
      <c r="IAU91"/>
      <c r="IAV91"/>
      <c r="IAW91"/>
      <c r="IAX91"/>
      <c r="IAY91"/>
      <c r="IAZ91"/>
      <c r="IBA91"/>
      <c r="IBB91"/>
      <c r="IBC91"/>
      <c r="IBD91"/>
      <c r="IBE91"/>
      <c r="IBF91"/>
      <c r="IBG91"/>
      <c r="IBH91"/>
      <c r="IBI91"/>
      <c r="IBJ91"/>
      <c r="IBK91"/>
      <c r="IBL91"/>
      <c r="IBM91"/>
      <c r="IBN91"/>
      <c r="IBO91"/>
      <c r="IBP91"/>
      <c r="IBQ91"/>
      <c r="IBR91"/>
      <c r="IBS91"/>
      <c r="IBT91"/>
      <c r="IBU91"/>
      <c r="IBV91"/>
      <c r="IBW91"/>
      <c r="IBX91"/>
      <c r="IBY91"/>
      <c r="IBZ91"/>
      <c r="ICA91"/>
      <c r="ICB91"/>
      <c r="ICC91"/>
      <c r="ICD91"/>
      <c r="ICE91"/>
      <c r="ICF91"/>
      <c r="ICG91"/>
      <c r="ICH91"/>
      <c r="ICI91"/>
      <c r="ICJ91"/>
      <c r="ICK91"/>
      <c r="ICL91"/>
      <c r="ICM91"/>
      <c r="ICN91"/>
      <c r="ICO91"/>
      <c r="ICP91"/>
      <c r="ICQ91"/>
      <c r="ICR91"/>
      <c r="ICS91"/>
      <c r="ICT91"/>
      <c r="ICU91"/>
      <c r="ICV91"/>
      <c r="ICW91"/>
      <c r="ICX91"/>
      <c r="ICY91"/>
      <c r="ICZ91"/>
      <c r="IDA91"/>
      <c r="IDB91"/>
      <c r="IDC91"/>
      <c r="IDD91"/>
      <c r="IDE91"/>
      <c r="IDF91"/>
      <c r="IDG91"/>
      <c r="IDH91"/>
      <c r="IDI91"/>
      <c r="IDJ91"/>
      <c r="IDK91"/>
      <c r="IDL91"/>
      <c r="IDM91"/>
      <c r="IDN91"/>
      <c r="IDO91"/>
      <c r="IDP91"/>
      <c r="IDQ91"/>
      <c r="IDR91"/>
      <c r="IDS91"/>
      <c r="IDT91"/>
      <c r="IDU91"/>
      <c r="IDV91"/>
      <c r="IDW91"/>
      <c r="IDX91"/>
      <c r="IDY91"/>
      <c r="IDZ91"/>
      <c r="IEA91"/>
      <c r="IEB91"/>
      <c r="IEC91"/>
      <c r="IED91"/>
      <c r="IEE91"/>
      <c r="IEF91"/>
      <c r="IEG91"/>
      <c r="IEH91"/>
      <c r="IEI91"/>
      <c r="IEJ91"/>
      <c r="IEK91"/>
      <c r="IEL91"/>
      <c r="IEM91"/>
      <c r="IEN91"/>
      <c r="IEO91"/>
      <c r="IEP91"/>
      <c r="IEQ91"/>
      <c r="IER91"/>
      <c r="IES91"/>
      <c r="IET91"/>
      <c r="IEU91"/>
      <c r="IEV91"/>
      <c r="IEW91"/>
      <c r="IEX91"/>
      <c r="IEY91"/>
      <c r="IEZ91"/>
      <c r="IFA91"/>
      <c r="IFB91"/>
      <c r="IFC91"/>
      <c r="IFD91"/>
      <c r="IFE91"/>
      <c r="IFF91"/>
      <c r="IFG91"/>
      <c r="IFH91"/>
      <c r="IFI91"/>
      <c r="IFJ91"/>
      <c r="IFK91"/>
      <c r="IFL91"/>
      <c r="IFM91"/>
      <c r="IFN91"/>
      <c r="IFO91"/>
      <c r="IFP91"/>
      <c r="IFQ91"/>
      <c r="IFR91"/>
      <c r="IFS91"/>
      <c r="IFT91"/>
      <c r="IFU91"/>
      <c r="IFV91"/>
      <c r="IFW91"/>
      <c r="IFX91"/>
      <c r="IFY91"/>
      <c r="IFZ91"/>
      <c r="IGA91"/>
      <c r="IGB91"/>
      <c r="IGC91"/>
      <c r="IGD91"/>
      <c r="IGE91"/>
      <c r="IGF91"/>
      <c r="IGG91"/>
      <c r="IGH91"/>
      <c r="IGI91"/>
      <c r="IGJ91"/>
      <c r="IGK91"/>
      <c r="IGL91"/>
      <c r="IGM91"/>
      <c r="IGN91"/>
      <c r="IGO91"/>
      <c r="IGP91"/>
      <c r="IGQ91"/>
      <c r="IGR91"/>
      <c r="IGS91"/>
      <c r="IGT91"/>
      <c r="IGU91"/>
      <c r="IGV91"/>
      <c r="IGW91"/>
      <c r="IGX91"/>
      <c r="IGY91"/>
      <c r="IGZ91"/>
      <c r="IHA91"/>
      <c r="IHB91"/>
      <c r="IHC91"/>
      <c r="IHD91"/>
      <c r="IHE91"/>
      <c r="IHF91"/>
      <c r="IHG91"/>
      <c r="IHH91"/>
      <c r="IHI91"/>
      <c r="IHJ91"/>
      <c r="IHK91"/>
      <c r="IHL91"/>
      <c r="IHM91"/>
      <c r="IHN91"/>
      <c r="IHO91"/>
      <c r="IHP91"/>
      <c r="IHQ91"/>
      <c r="IHR91"/>
      <c r="IHS91"/>
      <c r="IHT91"/>
      <c r="IHU91"/>
      <c r="IHV91"/>
      <c r="IHW91"/>
      <c r="IHX91"/>
      <c r="IHY91"/>
      <c r="IHZ91"/>
      <c r="IIA91"/>
      <c r="IIB91"/>
      <c r="IIC91"/>
      <c r="IID91"/>
      <c r="IIE91"/>
      <c r="IIF91"/>
      <c r="IIG91"/>
      <c r="IIH91"/>
      <c r="III91"/>
      <c r="IIJ91"/>
      <c r="IIK91"/>
      <c r="IIL91"/>
      <c r="IIM91"/>
      <c r="IIN91"/>
      <c r="IIO91"/>
      <c r="IIP91"/>
      <c r="IIQ91"/>
      <c r="IIR91"/>
      <c r="IIS91"/>
      <c r="IIT91"/>
      <c r="IIU91"/>
      <c r="IIV91"/>
      <c r="IIW91"/>
      <c r="IIX91"/>
      <c r="IIY91"/>
      <c r="IIZ91"/>
      <c r="IJA91"/>
      <c r="IJB91"/>
      <c r="IJC91"/>
      <c r="IJD91"/>
      <c r="IJE91"/>
      <c r="IJF91"/>
      <c r="IJG91"/>
      <c r="IJH91"/>
      <c r="IJI91"/>
      <c r="IJJ91"/>
      <c r="IJK91"/>
      <c r="IJL91"/>
      <c r="IJM91"/>
      <c r="IJN91"/>
      <c r="IJO91"/>
      <c r="IJP91"/>
      <c r="IJQ91"/>
      <c r="IJR91"/>
      <c r="IJS91"/>
      <c r="IJT91"/>
      <c r="IJU91"/>
      <c r="IJV91"/>
      <c r="IJW91"/>
      <c r="IJX91"/>
      <c r="IJY91"/>
      <c r="IJZ91"/>
      <c r="IKA91"/>
      <c r="IKB91"/>
      <c r="IKC91"/>
      <c r="IKD91"/>
      <c r="IKE91"/>
      <c r="IKF91"/>
      <c r="IKG91"/>
      <c r="IKH91"/>
      <c r="IKI91"/>
      <c r="IKJ91"/>
      <c r="IKK91"/>
      <c r="IKL91"/>
      <c r="IKM91"/>
      <c r="IKN91"/>
      <c r="IKO91"/>
      <c r="IKP91"/>
      <c r="IKQ91"/>
      <c r="IKR91"/>
      <c r="IKS91"/>
      <c r="IKT91"/>
      <c r="IKU91"/>
      <c r="IKV91"/>
      <c r="IKW91"/>
      <c r="IKX91"/>
      <c r="IKY91"/>
      <c r="IKZ91"/>
      <c r="ILA91"/>
      <c r="ILB91"/>
      <c r="ILC91"/>
      <c r="ILD91"/>
      <c r="ILE91"/>
      <c r="ILF91"/>
      <c r="ILG91"/>
      <c r="ILH91"/>
      <c r="ILI91"/>
      <c r="ILJ91"/>
      <c r="ILK91"/>
      <c r="ILL91"/>
      <c r="ILM91"/>
      <c r="ILN91"/>
      <c r="ILO91"/>
      <c r="ILP91"/>
      <c r="ILQ91"/>
      <c r="ILR91"/>
      <c r="ILS91"/>
      <c r="ILT91"/>
      <c r="ILU91"/>
      <c r="ILV91"/>
      <c r="ILW91"/>
      <c r="ILX91"/>
      <c r="ILY91"/>
      <c r="ILZ91"/>
      <c r="IMA91"/>
      <c r="IMB91"/>
      <c r="IMC91"/>
      <c r="IMD91"/>
      <c r="IME91"/>
      <c r="IMF91"/>
      <c r="IMG91"/>
      <c r="IMH91"/>
      <c r="IMI91"/>
      <c r="IMJ91"/>
      <c r="IMK91"/>
      <c r="IML91"/>
      <c r="IMM91"/>
      <c r="IMN91"/>
      <c r="IMO91"/>
      <c r="IMP91"/>
      <c r="IMQ91"/>
      <c r="IMR91"/>
      <c r="IMS91"/>
      <c r="IMT91"/>
      <c r="IMU91"/>
      <c r="IMV91"/>
      <c r="IMW91"/>
      <c r="IMX91"/>
      <c r="IMY91"/>
      <c r="IMZ91"/>
      <c r="INA91"/>
      <c r="INB91"/>
      <c r="INC91"/>
      <c r="IND91"/>
      <c r="INE91"/>
      <c r="INF91"/>
      <c r="ING91"/>
      <c r="INH91"/>
      <c r="INI91"/>
      <c r="INJ91"/>
      <c r="INK91"/>
      <c r="INL91"/>
      <c r="INM91"/>
      <c r="INN91"/>
      <c r="INO91"/>
      <c r="INP91"/>
      <c r="INQ91"/>
      <c r="INR91"/>
      <c r="INS91"/>
      <c r="INT91"/>
      <c r="INU91"/>
      <c r="INV91"/>
      <c r="INW91"/>
      <c r="INX91"/>
      <c r="INY91"/>
      <c r="INZ91"/>
      <c r="IOA91"/>
      <c r="IOB91"/>
      <c r="IOC91"/>
      <c r="IOD91"/>
      <c r="IOE91"/>
      <c r="IOF91"/>
      <c r="IOG91"/>
      <c r="IOH91"/>
      <c r="IOI91"/>
      <c r="IOJ91"/>
      <c r="IOK91"/>
      <c r="IOL91"/>
      <c r="IOM91"/>
      <c r="ION91"/>
      <c r="IOO91"/>
      <c r="IOP91"/>
      <c r="IOQ91"/>
      <c r="IOR91"/>
      <c r="IOS91"/>
      <c r="IOT91"/>
      <c r="IOU91"/>
      <c r="IOV91"/>
      <c r="IOW91"/>
      <c r="IOX91"/>
      <c r="IOY91"/>
      <c r="IOZ91"/>
      <c r="IPA91"/>
      <c r="IPB91"/>
      <c r="IPC91"/>
      <c r="IPD91"/>
      <c r="IPE91"/>
      <c r="IPF91"/>
      <c r="IPG91"/>
      <c r="IPH91"/>
      <c r="IPI91"/>
      <c r="IPJ91"/>
      <c r="IPK91"/>
      <c r="IPL91"/>
      <c r="IPM91"/>
      <c r="IPN91"/>
      <c r="IPO91"/>
      <c r="IPP91"/>
      <c r="IPQ91"/>
      <c r="IPR91"/>
      <c r="IPS91"/>
      <c r="IPT91"/>
      <c r="IPU91"/>
      <c r="IPV91"/>
      <c r="IPW91"/>
      <c r="IPX91"/>
      <c r="IPY91"/>
      <c r="IPZ91"/>
      <c r="IQA91"/>
      <c r="IQB91"/>
      <c r="IQC91"/>
      <c r="IQD91"/>
      <c r="IQE91"/>
      <c r="IQF91"/>
      <c r="IQG91"/>
      <c r="IQH91"/>
      <c r="IQI91"/>
      <c r="IQJ91"/>
      <c r="IQK91"/>
      <c r="IQL91"/>
      <c r="IQM91"/>
      <c r="IQN91"/>
      <c r="IQO91"/>
      <c r="IQP91"/>
      <c r="IQQ91"/>
      <c r="IQR91"/>
      <c r="IQS91"/>
      <c r="IQT91"/>
      <c r="IQU91"/>
      <c r="IQV91"/>
      <c r="IQW91"/>
      <c r="IQX91"/>
      <c r="IQY91"/>
      <c r="IQZ91"/>
      <c r="IRA91"/>
      <c r="IRB91"/>
      <c r="IRC91"/>
      <c r="IRD91"/>
      <c r="IRE91"/>
      <c r="IRF91"/>
      <c r="IRG91"/>
      <c r="IRH91"/>
      <c r="IRI91"/>
      <c r="IRJ91"/>
      <c r="IRK91"/>
      <c r="IRL91"/>
      <c r="IRM91"/>
      <c r="IRN91"/>
      <c r="IRO91"/>
      <c r="IRP91"/>
      <c r="IRQ91"/>
      <c r="IRR91"/>
      <c r="IRS91"/>
      <c r="IRT91"/>
      <c r="IRU91"/>
      <c r="IRV91"/>
      <c r="IRW91"/>
      <c r="IRX91"/>
      <c r="IRY91"/>
      <c r="IRZ91"/>
      <c r="ISA91"/>
      <c r="ISB91"/>
      <c r="ISC91"/>
      <c r="ISD91"/>
      <c r="ISE91"/>
      <c r="ISF91"/>
      <c r="ISG91"/>
      <c r="ISH91"/>
      <c r="ISI91"/>
      <c r="ISJ91"/>
      <c r="ISK91"/>
      <c r="ISL91"/>
      <c r="ISM91"/>
      <c r="ISN91"/>
      <c r="ISO91"/>
      <c r="ISP91"/>
      <c r="ISQ91"/>
      <c r="ISR91"/>
      <c r="ISS91"/>
      <c r="IST91"/>
      <c r="ISU91"/>
      <c r="ISV91"/>
      <c r="ISW91"/>
      <c r="ISX91"/>
      <c r="ISY91"/>
      <c r="ISZ91"/>
      <c r="ITA91"/>
      <c r="ITB91"/>
      <c r="ITC91"/>
      <c r="ITD91"/>
      <c r="ITE91"/>
      <c r="ITF91"/>
      <c r="ITG91"/>
      <c r="ITH91"/>
      <c r="ITI91"/>
      <c r="ITJ91"/>
      <c r="ITK91"/>
      <c r="ITL91"/>
      <c r="ITM91"/>
      <c r="ITN91"/>
      <c r="ITO91"/>
      <c r="ITP91"/>
      <c r="ITQ91"/>
      <c r="ITR91"/>
      <c r="ITS91"/>
      <c r="ITT91"/>
      <c r="ITU91"/>
      <c r="ITV91"/>
      <c r="ITW91"/>
      <c r="ITX91"/>
      <c r="ITY91"/>
      <c r="ITZ91"/>
      <c r="IUA91"/>
      <c r="IUB91"/>
      <c r="IUC91"/>
      <c r="IUD91"/>
      <c r="IUE91"/>
      <c r="IUF91"/>
      <c r="IUG91"/>
      <c r="IUH91"/>
      <c r="IUI91"/>
      <c r="IUJ91"/>
      <c r="IUK91"/>
      <c r="IUL91"/>
      <c r="IUM91"/>
      <c r="IUN91"/>
      <c r="IUO91"/>
      <c r="IUP91"/>
      <c r="IUQ91"/>
      <c r="IUR91"/>
      <c r="IUS91"/>
      <c r="IUT91"/>
      <c r="IUU91"/>
      <c r="IUV91"/>
      <c r="IUW91"/>
      <c r="IUX91"/>
      <c r="IUY91"/>
      <c r="IUZ91"/>
      <c r="IVA91"/>
      <c r="IVB91"/>
      <c r="IVC91"/>
      <c r="IVD91"/>
      <c r="IVE91"/>
      <c r="IVF91"/>
      <c r="IVG91"/>
      <c r="IVH91"/>
      <c r="IVI91"/>
      <c r="IVJ91"/>
      <c r="IVK91"/>
      <c r="IVL91"/>
      <c r="IVM91"/>
      <c r="IVN91"/>
      <c r="IVO91"/>
      <c r="IVP91"/>
      <c r="IVQ91"/>
      <c r="IVR91"/>
      <c r="IVS91"/>
      <c r="IVT91"/>
      <c r="IVU91"/>
      <c r="IVV91"/>
      <c r="IVW91"/>
      <c r="IVX91"/>
      <c r="IVY91"/>
      <c r="IVZ91"/>
      <c r="IWA91"/>
      <c r="IWB91"/>
      <c r="IWC91"/>
      <c r="IWD91"/>
      <c r="IWE91"/>
      <c r="IWF91"/>
      <c r="IWG91"/>
      <c r="IWH91"/>
      <c r="IWI91"/>
      <c r="IWJ91"/>
      <c r="IWK91"/>
      <c r="IWL91"/>
      <c r="IWM91"/>
      <c r="IWN91"/>
      <c r="IWO91"/>
      <c r="IWP91"/>
      <c r="IWQ91"/>
      <c r="IWR91"/>
      <c r="IWS91"/>
      <c r="IWT91"/>
      <c r="IWU91"/>
      <c r="IWV91"/>
      <c r="IWW91"/>
      <c r="IWX91"/>
      <c r="IWY91"/>
      <c r="IWZ91"/>
      <c r="IXA91"/>
      <c r="IXB91"/>
      <c r="IXC91"/>
      <c r="IXD91"/>
      <c r="IXE91"/>
      <c r="IXF91"/>
      <c r="IXG91"/>
      <c r="IXH91"/>
      <c r="IXI91"/>
      <c r="IXJ91"/>
      <c r="IXK91"/>
      <c r="IXL91"/>
      <c r="IXM91"/>
      <c r="IXN91"/>
      <c r="IXO91"/>
      <c r="IXP91"/>
      <c r="IXQ91"/>
      <c r="IXR91"/>
      <c r="IXS91"/>
      <c r="IXT91"/>
      <c r="IXU91"/>
      <c r="IXV91"/>
      <c r="IXW91"/>
      <c r="IXX91"/>
      <c r="IXY91"/>
      <c r="IXZ91"/>
      <c r="IYA91"/>
      <c r="IYB91"/>
      <c r="IYC91"/>
      <c r="IYD91"/>
      <c r="IYE91"/>
      <c r="IYF91"/>
      <c r="IYG91"/>
      <c r="IYH91"/>
      <c r="IYI91"/>
      <c r="IYJ91"/>
      <c r="IYK91"/>
      <c r="IYL91"/>
      <c r="IYM91"/>
      <c r="IYN91"/>
      <c r="IYO91"/>
      <c r="IYP91"/>
      <c r="IYQ91"/>
      <c r="IYR91"/>
      <c r="IYS91"/>
      <c r="IYT91"/>
      <c r="IYU91"/>
      <c r="IYV91"/>
      <c r="IYW91"/>
      <c r="IYX91"/>
      <c r="IYY91"/>
      <c r="IYZ91"/>
      <c r="IZA91"/>
      <c r="IZB91"/>
      <c r="IZC91"/>
      <c r="IZD91"/>
      <c r="IZE91"/>
      <c r="IZF91"/>
      <c r="IZG91"/>
      <c r="IZH91"/>
      <c r="IZI91"/>
      <c r="IZJ91"/>
      <c r="IZK91"/>
      <c r="IZL91"/>
      <c r="IZM91"/>
      <c r="IZN91"/>
      <c r="IZO91"/>
      <c r="IZP91"/>
      <c r="IZQ91"/>
      <c r="IZR91"/>
      <c r="IZS91"/>
      <c r="IZT91"/>
      <c r="IZU91"/>
      <c r="IZV91"/>
      <c r="IZW91"/>
      <c r="IZX91"/>
      <c r="IZY91"/>
      <c r="IZZ91"/>
      <c r="JAA91"/>
      <c r="JAB91"/>
      <c r="JAC91"/>
      <c r="JAD91"/>
      <c r="JAE91"/>
      <c r="JAF91"/>
      <c r="JAG91"/>
      <c r="JAH91"/>
      <c r="JAI91"/>
      <c r="JAJ91"/>
      <c r="JAK91"/>
      <c r="JAL91"/>
      <c r="JAM91"/>
      <c r="JAN91"/>
      <c r="JAO91"/>
      <c r="JAP91"/>
      <c r="JAQ91"/>
      <c r="JAR91"/>
      <c r="JAS91"/>
      <c r="JAT91"/>
      <c r="JAU91"/>
      <c r="JAV91"/>
      <c r="JAW91"/>
      <c r="JAX91"/>
      <c r="JAY91"/>
      <c r="JAZ91"/>
      <c r="JBA91"/>
      <c r="JBB91"/>
      <c r="JBC91"/>
      <c r="JBD91"/>
      <c r="JBE91"/>
      <c r="JBF91"/>
      <c r="JBG91"/>
      <c r="JBH91"/>
      <c r="JBI91"/>
      <c r="JBJ91"/>
      <c r="JBK91"/>
      <c r="JBL91"/>
      <c r="JBM91"/>
      <c r="JBN91"/>
      <c r="JBO91"/>
      <c r="JBP91"/>
      <c r="JBQ91"/>
      <c r="JBR91"/>
      <c r="JBS91"/>
      <c r="JBT91"/>
      <c r="JBU91"/>
      <c r="JBV91"/>
      <c r="JBW91"/>
      <c r="JBX91"/>
      <c r="JBY91"/>
      <c r="JBZ91"/>
      <c r="JCA91"/>
      <c r="JCB91"/>
      <c r="JCC91"/>
      <c r="JCD91"/>
      <c r="JCE91"/>
      <c r="JCF91"/>
      <c r="JCG91"/>
      <c r="JCH91"/>
      <c r="JCI91"/>
      <c r="JCJ91"/>
      <c r="JCK91"/>
      <c r="JCL91"/>
      <c r="JCM91"/>
      <c r="JCN91"/>
      <c r="JCO91"/>
      <c r="JCP91"/>
      <c r="JCQ91"/>
      <c r="JCR91"/>
      <c r="JCS91"/>
      <c r="JCT91"/>
      <c r="JCU91"/>
      <c r="JCV91"/>
      <c r="JCW91"/>
      <c r="JCX91"/>
      <c r="JCY91"/>
      <c r="JCZ91"/>
      <c r="JDA91"/>
      <c r="JDB91"/>
      <c r="JDC91"/>
      <c r="JDD91"/>
      <c r="JDE91"/>
      <c r="JDF91"/>
      <c r="JDG91"/>
      <c r="JDH91"/>
      <c r="JDI91"/>
      <c r="JDJ91"/>
      <c r="JDK91"/>
      <c r="JDL91"/>
      <c r="JDM91"/>
      <c r="JDN91"/>
      <c r="JDO91"/>
      <c r="JDP91"/>
      <c r="JDQ91"/>
      <c r="JDR91"/>
      <c r="JDS91"/>
      <c r="JDT91"/>
      <c r="JDU91"/>
      <c r="JDV91"/>
      <c r="JDW91"/>
      <c r="JDX91"/>
      <c r="JDY91"/>
      <c r="JDZ91"/>
      <c r="JEA91"/>
      <c r="JEB91"/>
      <c r="JEC91"/>
      <c r="JED91"/>
      <c r="JEE91"/>
      <c r="JEF91"/>
      <c r="JEG91"/>
      <c r="JEH91"/>
      <c r="JEI91"/>
      <c r="JEJ91"/>
      <c r="JEK91"/>
      <c r="JEL91"/>
      <c r="JEM91"/>
      <c r="JEN91"/>
      <c r="JEO91"/>
      <c r="JEP91"/>
      <c r="JEQ91"/>
      <c r="JER91"/>
      <c r="JES91"/>
      <c r="JET91"/>
      <c r="JEU91"/>
      <c r="JEV91"/>
      <c r="JEW91"/>
      <c r="JEX91"/>
      <c r="JEY91"/>
      <c r="JEZ91"/>
      <c r="JFA91"/>
      <c r="JFB91"/>
      <c r="JFC91"/>
      <c r="JFD91"/>
      <c r="JFE91"/>
      <c r="JFF91"/>
      <c r="JFG91"/>
      <c r="JFH91"/>
      <c r="JFI91"/>
      <c r="JFJ91"/>
      <c r="JFK91"/>
      <c r="JFL91"/>
      <c r="JFM91"/>
      <c r="JFN91"/>
      <c r="JFO91"/>
      <c r="JFP91"/>
      <c r="JFQ91"/>
      <c r="JFR91"/>
      <c r="JFS91"/>
      <c r="JFT91"/>
      <c r="JFU91"/>
      <c r="JFV91"/>
      <c r="JFW91"/>
      <c r="JFX91"/>
      <c r="JFY91"/>
      <c r="JFZ91"/>
      <c r="JGA91"/>
      <c r="JGB91"/>
      <c r="JGC91"/>
      <c r="JGD91"/>
      <c r="JGE91"/>
      <c r="JGF91"/>
      <c r="JGG91"/>
      <c r="JGH91"/>
      <c r="JGI91"/>
      <c r="JGJ91"/>
      <c r="JGK91"/>
      <c r="JGL91"/>
      <c r="JGM91"/>
      <c r="JGN91"/>
      <c r="JGO91"/>
      <c r="JGP91"/>
      <c r="JGQ91"/>
      <c r="JGR91"/>
      <c r="JGS91"/>
      <c r="JGT91"/>
      <c r="JGU91"/>
      <c r="JGV91"/>
      <c r="JGW91"/>
      <c r="JGX91"/>
      <c r="JGY91"/>
      <c r="JGZ91"/>
      <c r="JHA91"/>
      <c r="JHB91"/>
      <c r="JHC91"/>
      <c r="JHD91"/>
      <c r="JHE91"/>
      <c r="JHF91"/>
      <c r="JHG91"/>
      <c r="JHH91"/>
      <c r="JHI91"/>
      <c r="JHJ91"/>
      <c r="JHK91"/>
      <c r="JHL91"/>
      <c r="JHM91"/>
      <c r="JHN91"/>
      <c r="JHO91"/>
      <c r="JHP91"/>
      <c r="JHQ91"/>
      <c r="JHR91"/>
      <c r="JHS91"/>
      <c r="JHT91"/>
      <c r="JHU91"/>
      <c r="JHV91"/>
      <c r="JHW91"/>
      <c r="JHX91"/>
      <c r="JHY91"/>
      <c r="JHZ91"/>
      <c r="JIA91"/>
      <c r="JIB91"/>
      <c r="JIC91"/>
      <c r="JID91"/>
      <c r="JIE91"/>
      <c r="JIF91"/>
      <c r="JIG91"/>
      <c r="JIH91"/>
      <c r="JII91"/>
      <c r="JIJ91"/>
      <c r="JIK91"/>
      <c r="JIL91"/>
      <c r="JIM91"/>
      <c r="JIN91"/>
      <c r="JIO91"/>
      <c r="JIP91"/>
      <c r="JIQ91"/>
      <c r="JIR91"/>
      <c r="JIS91"/>
      <c r="JIT91"/>
      <c r="JIU91"/>
      <c r="JIV91"/>
      <c r="JIW91"/>
      <c r="JIX91"/>
      <c r="JIY91"/>
      <c r="JIZ91"/>
      <c r="JJA91"/>
      <c r="JJB91"/>
      <c r="JJC91"/>
      <c r="JJD91"/>
      <c r="JJE91"/>
      <c r="JJF91"/>
      <c r="JJG91"/>
      <c r="JJH91"/>
      <c r="JJI91"/>
      <c r="JJJ91"/>
      <c r="JJK91"/>
      <c r="JJL91"/>
      <c r="JJM91"/>
      <c r="JJN91"/>
      <c r="JJO91"/>
      <c r="JJP91"/>
      <c r="JJQ91"/>
      <c r="JJR91"/>
      <c r="JJS91"/>
      <c r="JJT91"/>
      <c r="JJU91"/>
      <c r="JJV91"/>
      <c r="JJW91"/>
      <c r="JJX91"/>
      <c r="JJY91"/>
      <c r="JJZ91"/>
      <c r="JKA91"/>
      <c r="JKB91"/>
      <c r="JKC91"/>
      <c r="JKD91"/>
      <c r="JKE91"/>
      <c r="JKF91"/>
      <c r="JKG91"/>
      <c r="JKH91"/>
      <c r="JKI91"/>
      <c r="JKJ91"/>
      <c r="JKK91"/>
      <c r="JKL91"/>
      <c r="JKM91"/>
      <c r="JKN91"/>
      <c r="JKO91"/>
      <c r="JKP91"/>
      <c r="JKQ91"/>
      <c r="JKR91"/>
      <c r="JKS91"/>
      <c r="JKT91"/>
      <c r="JKU91"/>
      <c r="JKV91"/>
      <c r="JKW91"/>
      <c r="JKX91"/>
      <c r="JKY91"/>
      <c r="JKZ91"/>
      <c r="JLA91"/>
      <c r="JLB91"/>
      <c r="JLC91"/>
      <c r="JLD91"/>
      <c r="JLE91"/>
      <c r="JLF91"/>
      <c r="JLG91"/>
      <c r="JLH91"/>
      <c r="JLI91"/>
      <c r="JLJ91"/>
      <c r="JLK91"/>
      <c r="JLL91"/>
      <c r="JLM91"/>
      <c r="JLN91"/>
      <c r="JLO91"/>
      <c r="JLP91"/>
      <c r="JLQ91"/>
      <c r="JLR91"/>
      <c r="JLS91"/>
      <c r="JLT91"/>
      <c r="JLU91"/>
      <c r="JLV91"/>
      <c r="JLW91"/>
      <c r="JLX91"/>
      <c r="JLY91"/>
      <c r="JLZ91"/>
      <c r="JMA91"/>
      <c r="JMB91"/>
      <c r="JMC91"/>
      <c r="JMD91"/>
      <c r="JME91"/>
      <c r="JMF91"/>
      <c r="JMG91"/>
      <c r="JMH91"/>
      <c r="JMI91"/>
      <c r="JMJ91"/>
      <c r="JMK91"/>
      <c r="JML91"/>
      <c r="JMM91"/>
      <c r="JMN91"/>
      <c r="JMO91"/>
      <c r="JMP91"/>
      <c r="JMQ91"/>
      <c r="JMR91"/>
      <c r="JMS91"/>
      <c r="JMT91"/>
      <c r="JMU91"/>
      <c r="JMV91"/>
      <c r="JMW91"/>
      <c r="JMX91"/>
      <c r="JMY91"/>
      <c r="JMZ91"/>
      <c r="JNA91"/>
      <c r="JNB91"/>
      <c r="JNC91"/>
      <c r="JND91"/>
      <c r="JNE91"/>
      <c r="JNF91"/>
      <c r="JNG91"/>
      <c r="JNH91"/>
      <c r="JNI91"/>
      <c r="JNJ91"/>
      <c r="JNK91"/>
      <c r="JNL91"/>
      <c r="JNM91"/>
      <c r="JNN91"/>
      <c r="JNO91"/>
      <c r="JNP91"/>
      <c r="JNQ91"/>
      <c r="JNR91"/>
      <c r="JNS91"/>
      <c r="JNT91"/>
      <c r="JNU91"/>
      <c r="JNV91"/>
      <c r="JNW91"/>
      <c r="JNX91"/>
      <c r="JNY91"/>
      <c r="JNZ91"/>
      <c r="JOA91"/>
      <c r="JOB91"/>
      <c r="JOC91"/>
      <c r="JOD91"/>
      <c r="JOE91"/>
      <c r="JOF91"/>
      <c r="JOG91"/>
      <c r="JOH91"/>
      <c r="JOI91"/>
      <c r="JOJ91"/>
      <c r="JOK91"/>
      <c r="JOL91"/>
      <c r="JOM91"/>
      <c r="JON91"/>
      <c r="JOO91"/>
      <c r="JOP91"/>
      <c r="JOQ91"/>
      <c r="JOR91"/>
      <c r="JOS91"/>
      <c r="JOT91"/>
      <c r="JOU91"/>
      <c r="JOV91"/>
      <c r="JOW91"/>
      <c r="JOX91"/>
      <c r="JOY91"/>
      <c r="JOZ91"/>
      <c r="JPA91"/>
      <c r="JPB91"/>
      <c r="JPC91"/>
      <c r="JPD91"/>
      <c r="JPE91"/>
      <c r="JPF91"/>
      <c r="JPG91"/>
      <c r="JPH91"/>
      <c r="JPI91"/>
      <c r="JPJ91"/>
      <c r="JPK91"/>
      <c r="JPL91"/>
      <c r="JPM91"/>
      <c r="JPN91"/>
      <c r="JPO91"/>
      <c r="JPP91"/>
      <c r="JPQ91"/>
      <c r="JPR91"/>
      <c r="JPS91"/>
      <c r="JPT91"/>
      <c r="JPU91"/>
      <c r="JPV91"/>
      <c r="JPW91"/>
      <c r="JPX91"/>
      <c r="JPY91"/>
      <c r="JPZ91"/>
      <c r="JQA91"/>
      <c r="JQB91"/>
      <c r="JQC91"/>
      <c r="JQD91"/>
      <c r="JQE91"/>
      <c r="JQF91"/>
      <c r="JQG91"/>
      <c r="JQH91"/>
      <c r="JQI91"/>
      <c r="JQJ91"/>
      <c r="JQK91"/>
      <c r="JQL91"/>
      <c r="JQM91"/>
      <c r="JQN91"/>
      <c r="JQO91"/>
      <c r="JQP91"/>
      <c r="JQQ91"/>
      <c r="JQR91"/>
      <c r="JQS91"/>
      <c r="JQT91"/>
      <c r="JQU91"/>
      <c r="JQV91"/>
      <c r="JQW91"/>
      <c r="JQX91"/>
      <c r="JQY91"/>
      <c r="JQZ91"/>
      <c r="JRA91"/>
      <c r="JRB91"/>
      <c r="JRC91"/>
      <c r="JRD91"/>
      <c r="JRE91"/>
      <c r="JRF91"/>
      <c r="JRG91"/>
      <c r="JRH91"/>
      <c r="JRI91"/>
      <c r="JRJ91"/>
      <c r="JRK91"/>
      <c r="JRL91"/>
      <c r="JRM91"/>
      <c r="JRN91"/>
      <c r="JRO91"/>
      <c r="JRP91"/>
      <c r="JRQ91"/>
      <c r="JRR91"/>
      <c r="JRS91"/>
      <c r="JRT91"/>
      <c r="JRU91"/>
      <c r="JRV91"/>
      <c r="JRW91"/>
      <c r="JRX91"/>
      <c r="JRY91"/>
      <c r="JRZ91"/>
      <c r="JSA91"/>
      <c r="JSB91"/>
      <c r="JSC91"/>
      <c r="JSD91"/>
      <c r="JSE91"/>
      <c r="JSF91"/>
      <c r="JSG91"/>
      <c r="JSH91"/>
      <c r="JSI91"/>
      <c r="JSJ91"/>
      <c r="JSK91"/>
      <c r="JSL91"/>
      <c r="JSM91"/>
      <c r="JSN91"/>
      <c r="JSO91"/>
      <c r="JSP91"/>
      <c r="JSQ91"/>
      <c r="JSR91"/>
      <c r="JSS91"/>
      <c r="JST91"/>
      <c r="JSU91"/>
      <c r="JSV91"/>
      <c r="JSW91"/>
      <c r="JSX91"/>
      <c r="JSY91"/>
      <c r="JSZ91"/>
      <c r="JTA91"/>
      <c r="JTB91"/>
      <c r="JTC91"/>
      <c r="JTD91"/>
      <c r="JTE91"/>
      <c r="JTF91"/>
      <c r="JTG91"/>
      <c r="JTH91"/>
      <c r="JTI91"/>
      <c r="JTJ91"/>
      <c r="JTK91"/>
      <c r="JTL91"/>
      <c r="JTM91"/>
      <c r="JTN91"/>
      <c r="JTO91"/>
      <c r="JTP91"/>
      <c r="JTQ91"/>
      <c r="JTR91"/>
      <c r="JTS91"/>
      <c r="JTT91"/>
      <c r="JTU91"/>
      <c r="JTV91"/>
      <c r="JTW91"/>
      <c r="JTX91"/>
      <c r="JTY91"/>
      <c r="JTZ91"/>
      <c r="JUA91"/>
      <c r="JUB91"/>
      <c r="JUC91"/>
      <c r="JUD91"/>
      <c r="JUE91"/>
      <c r="JUF91"/>
      <c r="JUG91"/>
      <c r="JUH91"/>
      <c r="JUI91"/>
      <c r="JUJ91"/>
      <c r="JUK91"/>
      <c r="JUL91"/>
      <c r="JUM91"/>
      <c r="JUN91"/>
      <c r="JUO91"/>
      <c r="JUP91"/>
      <c r="JUQ91"/>
      <c r="JUR91"/>
      <c r="JUS91"/>
      <c r="JUT91"/>
      <c r="JUU91"/>
      <c r="JUV91"/>
      <c r="JUW91"/>
      <c r="JUX91"/>
      <c r="JUY91"/>
      <c r="JUZ91"/>
      <c r="JVA91"/>
      <c r="JVB91"/>
      <c r="JVC91"/>
      <c r="JVD91"/>
      <c r="JVE91"/>
      <c r="JVF91"/>
      <c r="JVG91"/>
      <c r="JVH91"/>
      <c r="JVI91"/>
      <c r="JVJ91"/>
      <c r="JVK91"/>
      <c r="JVL91"/>
      <c r="JVM91"/>
      <c r="JVN91"/>
      <c r="JVO91"/>
      <c r="JVP91"/>
      <c r="JVQ91"/>
      <c r="JVR91"/>
      <c r="JVS91"/>
      <c r="JVT91"/>
      <c r="JVU91"/>
      <c r="JVV91"/>
      <c r="JVW91"/>
      <c r="JVX91"/>
      <c r="JVY91"/>
      <c r="JVZ91"/>
      <c r="JWA91"/>
      <c r="JWB91"/>
      <c r="JWC91"/>
      <c r="JWD91"/>
      <c r="JWE91"/>
      <c r="JWF91"/>
      <c r="JWG91"/>
      <c r="JWH91"/>
      <c r="JWI91"/>
      <c r="JWJ91"/>
      <c r="JWK91"/>
      <c r="JWL91"/>
      <c r="JWM91"/>
      <c r="JWN91"/>
      <c r="JWO91"/>
      <c r="JWP91"/>
      <c r="JWQ91"/>
      <c r="JWR91"/>
      <c r="JWS91"/>
      <c r="JWT91"/>
      <c r="JWU91"/>
      <c r="JWV91"/>
      <c r="JWW91"/>
      <c r="JWX91"/>
      <c r="JWY91"/>
      <c r="JWZ91"/>
      <c r="JXA91"/>
      <c r="JXB91"/>
      <c r="JXC91"/>
      <c r="JXD91"/>
      <c r="JXE91"/>
      <c r="JXF91"/>
      <c r="JXG91"/>
      <c r="JXH91"/>
      <c r="JXI91"/>
      <c r="JXJ91"/>
      <c r="JXK91"/>
      <c r="JXL91"/>
      <c r="JXM91"/>
      <c r="JXN91"/>
      <c r="JXO91"/>
      <c r="JXP91"/>
      <c r="JXQ91"/>
      <c r="JXR91"/>
      <c r="JXS91"/>
      <c r="JXT91"/>
      <c r="JXU91"/>
      <c r="JXV91"/>
      <c r="JXW91"/>
      <c r="JXX91"/>
      <c r="JXY91"/>
      <c r="JXZ91"/>
      <c r="JYA91"/>
      <c r="JYB91"/>
      <c r="JYC91"/>
      <c r="JYD91"/>
      <c r="JYE91"/>
      <c r="JYF91"/>
      <c r="JYG91"/>
      <c r="JYH91"/>
      <c r="JYI91"/>
      <c r="JYJ91"/>
      <c r="JYK91"/>
      <c r="JYL91"/>
      <c r="JYM91"/>
      <c r="JYN91"/>
      <c r="JYO91"/>
      <c r="JYP91"/>
      <c r="JYQ91"/>
      <c r="JYR91"/>
      <c r="JYS91"/>
      <c r="JYT91"/>
      <c r="JYU91"/>
      <c r="JYV91"/>
      <c r="JYW91"/>
      <c r="JYX91"/>
      <c r="JYY91"/>
      <c r="JYZ91"/>
      <c r="JZA91"/>
      <c r="JZB91"/>
      <c r="JZC91"/>
      <c r="JZD91"/>
      <c r="JZE91"/>
      <c r="JZF91"/>
      <c r="JZG91"/>
      <c r="JZH91"/>
      <c r="JZI91"/>
      <c r="JZJ91"/>
      <c r="JZK91"/>
      <c r="JZL91"/>
      <c r="JZM91"/>
      <c r="JZN91"/>
      <c r="JZO91"/>
      <c r="JZP91"/>
      <c r="JZQ91"/>
      <c r="JZR91"/>
      <c r="JZS91"/>
      <c r="JZT91"/>
      <c r="JZU91"/>
      <c r="JZV91"/>
      <c r="JZW91"/>
      <c r="JZX91"/>
      <c r="JZY91"/>
      <c r="JZZ91"/>
      <c r="KAA91"/>
      <c r="KAB91"/>
      <c r="KAC91"/>
      <c r="KAD91"/>
      <c r="KAE91"/>
      <c r="KAF91"/>
      <c r="KAG91"/>
      <c r="KAH91"/>
      <c r="KAI91"/>
      <c r="KAJ91"/>
      <c r="KAK91"/>
      <c r="KAL91"/>
      <c r="KAM91"/>
      <c r="KAN91"/>
      <c r="KAO91"/>
      <c r="KAP91"/>
      <c r="KAQ91"/>
      <c r="KAR91"/>
      <c r="KAS91"/>
      <c r="KAT91"/>
      <c r="KAU91"/>
      <c r="KAV91"/>
      <c r="KAW91"/>
      <c r="KAX91"/>
      <c r="KAY91"/>
      <c r="KAZ91"/>
      <c r="KBA91"/>
      <c r="KBB91"/>
      <c r="KBC91"/>
      <c r="KBD91"/>
      <c r="KBE91"/>
      <c r="KBF91"/>
      <c r="KBG91"/>
      <c r="KBH91"/>
      <c r="KBI91"/>
      <c r="KBJ91"/>
      <c r="KBK91"/>
      <c r="KBL91"/>
      <c r="KBM91"/>
      <c r="KBN91"/>
      <c r="KBO91"/>
      <c r="KBP91"/>
      <c r="KBQ91"/>
      <c r="KBR91"/>
      <c r="KBS91"/>
      <c r="KBT91"/>
      <c r="KBU91"/>
      <c r="KBV91"/>
      <c r="KBW91"/>
      <c r="KBX91"/>
      <c r="KBY91"/>
      <c r="KBZ91"/>
      <c r="KCA91"/>
      <c r="KCB91"/>
      <c r="KCC91"/>
      <c r="KCD91"/>
      <c r="KCE91"/>
      <c r="KCF91"/>
      <c r="KCG91"/>
      <c r="KCH91"/>
      <c r="KCI91"/>
      <c r="KCJ91"/>
      <c r="KCK91"/>
      <c r="KCL91"/>
      <c r="KCM91"/>
      <c r="KCN91"/>
      <c r="KCO91"/>
      <c r="KCP91"/>
      <c r="KCQ91"/>
      <c r="KCR91"/>
      <c r="KCS91"/>
      <c r="KCT91"/>
      <c r="KCU91"/>
      <c r="KCV91"/>
      <c r="KCW91"/>
      <c r="KCX91"/>
      <c r="KCY91"/>
      <c r="KCZ91"/>
      <c r="KDA91"/>
      <c r="KDB91"/>
      <c r="KDC91"/>
      <c r="KDD91"/>
      <c r="KDE91"/>
      <c r="KDF91"/>
      <c r="KDG91"/>
      <c r="KDH91"/>
      <c r="KDI91"/>
      <c r="KDJ91"/>
      <c r="KDK91"/>
      <c r="KDL91"/>
      <c r="KDM91"/>
      <c r="KDN91"/>
      <c r="KDO91"/>
      <c r="KDP91"/>
      <c r="KDQ91"/>
      <c r="KDR91"/>
      <c r="KDS91"/>
      <c r="KDT91"/>
      <c r="KDU91"/>
      <c r="KDV91"/>
      <c r="KDW91"/>
      <c r="KDX91"/>
      <c r="KDY91"/>
      <c r="KDZ91"/>
      <c r="KEA91"/>
      <c r="KEB91"/>
      <c r="KEC91"/>
      <c r="KED91"/>
      <c r="KEE91"/>
      <c r="KEF91"/>
      <c r="KEG91"/>
      <c r="KEH91"/>
      <c r="KEI91"/>
      <c r="KEJ91"/>
      <c r="KEK91"/>
      <c r="KEL91"/>
      <c r="KEM91"/>
      <c r="KEN91"/>
      <c r="KEO91"/>
      <c r="KEP91"/>
      <c r="KEQ91"/>
      <c r="KER91"/>
      <c r="KES91"/>
      <c r="KET91"/>
      <c r="KEU91"/>
      <c r="KEV91"/>
      <c r="KEW91"/>
      <c r="KEX91"/>
      <c r="KEY91"/>
      <c r="KEZ91"/>
      <c r="KFA91"/>
      <c r="KFB91"/>
      <c r="KFC91"/>
      <c r="KFD91"/>
      <c r="KFE91"/>
      <c r="KFF91"/>
      <c r="KFG91"/>
      <c r="KFH91"/>
      <c r="KFI91"/>
      <c r="KFJ91"/>
      <c r="KFK91"/>
      <c r="KFL91"/>
      <c r="KFM91"/>
      <c r="KFN91"/>
      <c r="KFO91"/>
      <c r="KFP91"/>
      <c r="KFQ91"/>
      <c r="KFR91"/>
      <c r="KFS91"/>
      <c r="KFT91"/>
      <c r="KFU91"/>
      <c r="KFV91"/>
      <c r="KFW91"/>
      <c r="KFX91"/>
      <c r="KFY91"/>
      <c r="KFZ91"/>
      <c r="KGA91"/>
      <c r="KGB91"/>
      <c r="KGC91"/>
      <c r="KGD91"/>
      <c r="KGE91"/>
      <c r="KGF91"/>
      <c r="KGG91"/>
      <c r="KGH91"/>
      <c r="KGI91"/>
      <c r="KGJ91"/>
      <c r="KGK91"/>
      <c r="KGL91"/>
      <c r="KGM91"/>
      <c r="KGN91"/>
      <c r="KGO91"/>
      <c r="KGP91"/>
      <c r="KGQ91"/>
      <c r="KGR91"/>
      <c r="KGS91"/>
      <c r="KGT91"/>
      <c r="KGU91"/>
      <c r="KGV91"/>
      <c r="KGW91"/>
      <c r="KGX91"/>
      <c r="KGY91"/>
      <c r="KGZ91"/>
      <c r="KHA91"/>
      <c r="KHB91"/>
      <c r="KHC91"/>
      <c r="KHD91"/>
      <c r="KHE91"/>
      <c r="KHF91"/>
      <c r="KHG91"/>
      <c r="KHH91"/>
      <c r="KHI91"/>
      <c r="KHJ91"/>
      <c r="KHK91"/>
      <c r="KHL91"/>
      <c r="KHM91"/>
      <c r="KHN91"/>
      <c r="KHO91"/>
      <c r="KHP91"/>
      <c r="KHQ91"/>
      <c r="KHR91"/>
      <c r="KHS91"/>
      <c r="KHT91"/>
      <c r="KHU91"/>
      <c r="KHV91"/>
      <c r="KHW91"/>
      <c r="KHX91"/>
      <c r="KHY91"/>
      <c r="KHZ91"/>
      <c r="KIA91"/>
      <c r="KIB91"/>
      <c r="KIC91"/>
      <c r="KID91"/>
      <c r="KIE91"/>
      <c r="KIF91"/>
      <c r="KIG91"/>
      <c r="KIH91"/>
      <c r="KII91"/>
      <c r="KIJ91"/>
      <c r="KIK91"/>
      <c r="KIL91"/>
      <c r="KIM91"/>
      <c r="KIN91"/>
      <c r="KIO91"/>
      <c r="KIP91"/>
      <c r="KIQ91"/>
      <c r="KIR91"/>
      <c r="KIS91"/>
      <c r="KIT91"/>
      <c r="KIU91"/>
      <c r="KIV91"/>
      <c r="KIW91"/>
      <c r="KIX91"/>
      <c r="KIY91"/>
      <c r="KIZ91"/>
      <c r="KJA91"/>
      <c r="KJB91"/>
      <c r="KJC91"/>
      <c r="KJD91"/>
      <c r="KJE91"/>
      <c r="KJF91"/>
      <c r="KJG91"/>
      <c r="KJH91"/>
      <c r="KJI91"/>
      <c r="KJJ91"/>
      <c r="KJK91"/>
      <c r="KJL91"/>
      <c r="KJM91"/>
      <c r="KJN91"/>
      <c r="KJO91"/>
      <c r="KJP91"/>
      <c r="KJQ91"/>
      <c r="KJR91"/>
      <c r="KJS91"/>
      <c r="KJT91"/>
      <c r="KJU91"/>
      <c r="KJV91"/>
      <c r="KJW91"/>
      <c r="KJX91"/>
      <c r="KJY91"/>
      <c r="KJZ91"/>
      <c r="KKA91"/>
      <c r="KKB91"/>
      <c r="KKC91"/>
      <c r="KKD91"/>
      <c r="KKE91"/>
      <c r="KKF91"/>
      <c r="KKG91"/>
      <c r="KKH91"/>
      <c r="KKI91"/>
      <c r="KKJ91"/>
      <c r="KKK91"/>
      <c r="KKL91"/>
      <c r="KKM91"/>
      <c r="KKN91"/>
      <c r="KKO91"/>
      <c r="KKP91"/>
      <c r="KKQ91"/>
      <c r="KKR91"/>
      <c r="KKS91"/>
      <c r="KKT91"/>
      <c r="KKU91"/>
      <c r="KKV91"/>
      <c r="KKW91"/>
      <c r="KKX91"/>
      <c r="KKY91"/>
      <c r="KKZ91"/>
      <c r="KLA91"/>
      <c r="KLB91"/>
      <c r="KLC91"/>
      <c r="KLD91"/>
      <c r="KLE91"/>
      <c r="KLF91"/>
      <c r="KLG91"/>
      <c r="KLH91"/>
      <c r="KLI91"/>
      <c r="KLJ91"/>
      <c r="KLK91"/>
      <c r="KLL91"/>
      <c r="KLM91"/>
      <c r="KLN91"/>
      <c r="KLO91"/>
      <c r="KLP91"/>
      <c r="KLQ91"/>
      <c r="KLR91"/>
      <c r="KLS91"/>
      <c r="KLT91"/>
      <c r="KLU91"/>
      <c r="KLV91"/>
      <c r="KLW91"/>
      <c r="KLX91"/>
      <c r="KLY91"/>
      <c r="KLZ91"/>
      <c r="KMA91"/>
      <c r="KMB91"/>
      <c r="KMC91"/>
      <c r="KMD91"/>
      <c r="KME91"/>
      <c r="KMF91"/>
      <c r="KMG91"/>
      <c r="KMH91"/>
      <c r="KMI91"/>
      <c r="KMJ91"/>
      <c r="KMK91"/>
      <c r="KML91"/>
      <c r="KMM91"/>
      <c r="KMN91"/>
      <c r="KMO91"/>
      <c r="KMP91"/>
      <c r="KMQ91"/>
      <c r="KMR91"/>
      <c r="KMS91"/>
      <c r="KMT91"/>
      <c r="KMU91"/>
      <c r="KMV91"/>
      <c r="KMW91"/>
      <c r="KMX91"/>
      <c r="KMY91"/>
      <c r="KMZ91"/>
      <c r="KNA91"/>
      <c r="KNB91"/>
      <c r="KNC91"/>
      <c r="KND91"/>
      <c r="KNE91"/>
      <c r="KNF91"/>
      <c r="KNG91"/>
      <c r="KNH91"/>
      <c r="KNI91"/>
      <c r="KNJ91"/>
      <c r="KNK91"/>
      <c r="KNL91"/>
      <c r="KNM91"/>
      <c r="KNN91"/>
      <c r="KNO91"/>
      <c r="KNP91"/>
      <c r="KNQ91"/>
      <c r="KNR91"/>
      <c r="KNS91"/>
      <c r="KNT91"/>
      <c r="KNU91"/>
      <c r="KNV91"/>
      <c r="KNW91"/>
      <c r="KNX91"/>
      <c r="KNY91"/>
      <c r="KNZ91"/>
      <c r="KOA91"/>
      <c r="KOB91"/>
      <c r="KOC91"/>
      <c r="KOD91"/>
      <c r="KOE91"/>
      <c r="KOF91"/>
      <c r="KOG91"/>
      <c r="KOH91"/>
      <c r="KOI91"/>
      <c r="KOJ91"/>
      <c r="KOK91"/>
      <c r="KOL91"/>
      <c r="KOM91"/>
      <c r="KON91"/>
      <c r="KOO91"/>
      <c r="KOP91"/>
      <c r="KOQ91"/>
      <c r="KOR91"/>
      <c r="KOS91"/>
      <c r="KOT91"/>
      <c r="KOU91"/>
      <c r="KOV91"/>
      <c r="KOW91"/>
      <c r="KOX91"/>
      <c r="KOY91"/>
      <c r="KOZ91"/>
      <c r="KPA91"/>
      <c r="KPB91"/>
      <c r="KPC91"/>
      <c r="KPD91"/>
      <c r="KPE91"/>
      <c r="KPF91"/>
      <c r="KPG91"/>
      <c r="KPH91"/>
      <c r="KPI91"/>
      <c r="KPJ91"/>
      <c r="KPK91"/>
      <c r="KPL91"/>
      <c r="KPM91"/>
      <c r="KPN91"/>
      <c r="KPO91"/>
      <c r="KPP91"/>
      <c r="KPQ91"/>
      <c r="KPR91"/>
      <c r="KPS91"/>
      <c r="KPT91"/>
      <c r="KPU91"/>
      <c r="KPV91"/>
      <c r="KPW91"/>
      <c r="KPX91"/>
      <c r="KPY91"/>
      <c r="KPZ91"/>
      <c r="KQA91"/>
      <c r="KQB91"/>
      <c r="KQC91"/>
      <c r="KQD91"/>
      <c r="KQE91"/>
      <c r="KQF91"/>
      <c r="KQG91"/>
      <c r="KQH91"/>
      <c r="KQI91"/>
      <c r="KQJ91"/>
      <c r="KQK91"/>
      <c r="KQL91"/>
      <c r="KQM91"/>
      <c r="KQN91"/>
      <c r="KQO91"/>
      <c r="KQP91"/>
      <c r="KQQ91"/>
      <c r="KQR91"/>
      <c r="KQS91"/>
      <c r="KQT91"/>
      <c r="KQU91"/>
      <c r="KQV91"/>
      <c r="KQW91"/>
      <c r="KQX91"/>
      <c r="KQY91"/>
      <c r="KQZ91"/>
      <c r="KRA91"/>
      <c r="KRB91"/>
      <c r="KRC91"/>
      <c r="KRD91"/>
      <c r="KRE91"/>
      <c r="KRF91"/>
      <c r="KRG91"/>
      <c r="KRH91"/>
      <c r="KRI91"/>
      <c r="KRJ91"/>
      <c r="KRK91"/>
      <c r="KRL91"/>
      <c r="KRM91"/>
      <c r="KRN91"/>
      <c r="KRO91"/>
      <c r="KRP91"/>
      <c r="KRQ91"/>
      <c r="KRR91"/>
      <c r="KRS91"/>
      <c r="KRT91"/>
      <c r="KRU91"/>
      <c r="KRV91"/>
      <c r="KRW91"/>
      <c r="KRX91"/>
      <c r="KRY91"/>
      <c r="KRZ91"/>
      <c r="KSA91"/>
      <c r="KSB91"/>
      <c r="KSC91"/>
      <c r="KSD91"/>
      <c r="KSE91"/>
      <c r="KSF91"/>
      <c r="KSG91"/>
      <c r="KSH91"/>
      <c r="KSI91"/>
      <c r="KSJ91"/>
      <c r="KSK91"/>
      <c r="KSL91"/>
      <c r="KSM91"/>
      <c r="KSN91"/>
      <c r="KSO91"/>
      <c r="KSP91"/>
      <c r="KSQ91"/>
      <c r="KSR91"/>
      <c r="KSS91"/>
      <c r="KST91"/>
      <c r="KSU91"/>
      <c r="KSV91"/>
      <c r="KSW91"/>
      <c r="KSX91"/>
      <c r="KSY91"/>
      <c r="KSZ91"/>
      <c r="KTA91"/>
      <c r="KTB91"/>
      <c r="KTC91"/>
      <c r="KTD91"/>
      <c r="KTE91"/>
      <c r="KTF91"/>
      <c r="KTG91"/>
      <c r="KTH91"/>
      <c r="KTI91"/>
      <c r="KTJ91"/>
      <c r="KTK91"/>
      <c r="KTL91"/>
      <c r="KTM91"/>
      <c r="KTN91"/>
      <c r="KTO91"/>
      <c r="KTP91"/>
      <c r="KTQ91"/>
      <c r="KTR91"/>
      <c r="KTS91"/>
      <c r="KTT91"/>
      <c r="KTU91"/>
      <c r="KTV91"/>
      <c r="KTW91"/>
      <c r="KTX91"/>
      <c r="KTY91"/>
      <c r="KTZ91"/>
      <c r="KUA91"/>
      <c r="KUB91"/>
      <c r="KUC91"/>
      <c r="KUD91"/>
      <c r="KUE91"/>
      <c r="KUF91"/>
      <c r="KUG91"/>
      <c r="KUH91"/>
      <c r="KUI91"/>
      <c r="KUJ91"/>
      <c r="KUK91"/>
      <c r="KUL91"/>
      <c r="KUM91"/>
      <c r="KUN91"/>
      <c r="KUO91"/>
      <c r="KUP91"/>
      <c r="KUQ91"/>
      <c r="KUR91"/>
      <c r="KUS91"/>
      <c r="KUT91"/>
      <c r="KUU91"/>
      <c r="KUV91"/>
      <c r="KUW91"/>
      <c r="KUX91"/>
      <c r="KUY91"/>
      <c r="KUZ91"/>
      <c r="KVA91"/>
      <c r="KVB91"/>
      <c r="KVC91"/>
      <c r="KVD91"/>
      <c r="KVE91"/>
      <c r="KVF91"/>
      <c r="KVG91"/>
      <c r="KVH91"/>
      <c r="KVI91"/>
      <c r="KVJ91"/>
      <c r="KVK91"/>
      <c r="KVL91"/>
      <c r="KVM91"/>
      <c r="KVN91"/>
      <c r="KVO91"/>
      <c r="KVP91"/>
      <c r="KVQ91"/>
      <c r="KVR91"/>
      <c r="KVS91"/>
      <c r="KVT91"/>
      <c r="KVU91"/>
      <c r="KVV91"/>
      <c r="KVW91"/>
      <c r="KVX91"/>
      <c r="KVY91"/>
      <c r="KVZ91"/>
      <c r="KWA91"/>
      <c r="KWB91"/>
      <c r="KWC91"/>
      <c r="KWD91"/>
      <c r="KWE91"/>
      <c r="KWF91"/>
      <c r="KWG91"/>
      <c r="KWH91"/>
      <c r="KWI91"/>
      <c r="KWJ91"/>
      <c r="KWK91"/>
      <c r="KWL91"/>
      <c r="KWM91"/>
      <c r="KWN91"/>
      <c r="KWO91"/>
      <c r="KWP91"/>
      <c r="KWQ91"/>
      <c r="KWR91"/>
      <c r="KWS91"/>
      <c r="KWT91"/>
      <c r="KWU91"/>
      <c r="KWV91"/>
      <c r="KWW91"/>
      <c r="KWX91"/>
      <c r="KWY91"/>
      <c r="KWZ91"/>
      <c r="KXA91"/>
      <c r="KXB91"/>
      <c r="KXC91"/>
      <c r="KXD91"/>
      <c r="KXE91"/>
      <c r="KXF91"/>
      <c r="KXG91"/>
      <c r="KXH91"/>
      <c r="KXI91"/>
      <c r="KXJ91"/>
      <c r="KXK91"/>
      <c r="KXL91"/>
      <c r="KXM91"/>
      <c r="KXN91"/>
      <c r="KXO91"/>
      <c r="KXP91"/>
      <c r="KXQ91"/>
      <c r="KXR91"/>
      <c r="KXS91"/>
      <c r="KXT91"/>
      <c r="KXU91"/>
      <c r="KXV91"/>
      <c r="KXW91"/>
      <c r="KXX91"/>
      <c r="KXY91"/>
      <c r="KXZ91"/>
      <c r="KYA91"/>
      <c r="KYB91"/>
      <c r="KYC91"/>
      <c r="KYD91"/>
      <c r="KYE91"/>
      <c r="KYF91"/>
      <c r="KYG91"/>
      <c r="KYH91"/>
      <c r="KYI91"/>
      <c r="KYJ91"/>
      <c r="KYK91"/>
      <c r="KYL91"/>
      <c r="KYM91"/>
      <c r="KYN91"/>
      <c r="KYO91"/>
      <c r="KYP91"/>
      <c r="KYQ91"/>
      <c r="KYR91"/>
      <c r="KYS91"/>
      <c r="KYT91"/>
      <c r="KYU91"/>
      <c r="KYV91"/>
      <c r="KYW91"/>
      <c r="KYX91"/>
      <c r="KYY91"/>
      <c r="KYZ91"/>
      <c r="KZA91"/>
      <c r="KZB91"/>
      <c r="KZC91"/>
      <c r="KZD91"/>
      <c r="KZE91"/>
      <c r="KZF91"/>
      <c r="KZG91"/>
      <c r="KZH91"/>
      <c r="KZI91"/>
      <c r="KZJ91"/>
      <c r="KZK91"/>
      <c r="KZL91"/>
      <c r="KZM91"/>
      <c r="KZN91"/>
      <c r="KZO91"/>
      <c r="KZP91"/>
      <c r="KZQ91"/>
      <c r="KZR91"/>
      <c r="KZS91"/>
      <c r="KZT91"/>
      <c r="KZU91"/>
      <c r="KZV91"/>
      <c r="KZW91"/>
      <c r="KZX91"/>
      <c r="KZY91"/>
      <c r="KZZ91"/>
      <c r="LAA91"/>
      <c r="LAB91"/>
      <c r="LAC91"/>
      <c r="LAD91"/>
      <c r="LAE91"/>
      <c r="LAF91"/>
      <c r="LAG91"/>
      <c r="LAH91"/>
      <c r="LAI91"/>
      <c r="LAJ91"/>
      <c r="LAK91"/>
      <c r="LAL91"/>
      <c r="LAM91"/>
      <c r="LAN91"/>
      <c r="LAO91"/>
      <c r="LAP91"/>
      <c r="LAQ91"/>
      <c r="LAR91"/>
      <c r="LAS91"/>
      <c r="LAT91"/>
      <c r="LAU91"/>
      <c r="LAV91"/>
      <c r="LAW91"/>
      <c r="LAX91"/>
      <c r="LAY91"/>
      <c r="LAZ91"/>
      <c r="LBA91"/>
      <c r="LBB91"/>
      <c r="LBC91"/>
      <c r="LBD91"/>
      <c r="LBE91"/>
      <c r="LBF91"/>
      <c r="LBG91"/>
      <c r="LBH91"/>
      <c r="LBI91"/>
      <c r="LBJ91"/>
      <c r="LBK91"/>
      <c r="LBL91"/>
      <c r="LBM91"/>
      <c r="LBN91"/>
      <c r="LBO91"/>
      <c r="LBP91"/>
      <c r="LBQ91"/>
      <c r="LBR91"/>
      <c r="LBS91"/>
      <c r="LBT91"/>
      <c r="LBU91"/>
      <c r="LBV91"/>
      <c r="LBW91"/>
      <c r="LBX91"/>
      <c r="LBY91"/>
      <c r="LBZ91"/>
      <c r="LCA91"/>
      <c r="LCB91"/>
      <c r="LCC91"/>
      <c r="LCD91"/>
      <c r="LCE91"/>
      <c r="LCF91"/>
      <c r="LCG91"/>
      <c r="LCH91"/>
      <c r="LCI91"/>
      <c r="LCJ91"/>
      <c r="LCK91"/>
      <c r="LCL91"/>
      <c r="LCM91"/>
      <c r="LCN91"/>
      <c r="LCO91"/>
      <c r="LCP91"/>
      <c r="LCQ91"/>
      <c r="LCR91"/>
      <c r="LCS91"/>
      <c r="LCT91"/>
      <c r="LCU91"/>
      <c r="LCV91"/>
      <c r="LCW91"/>
      <c r="LCX91"/>
      <c r="LCY91"/>
      <c r="LCZ91"/>
      <c r="LDA91"/>
      <c r="LDB91"/>
      <c r="LDC91"/>
      <c r="LDD91"/>
      <c r="LDE91"/>
      <c r="LDF91"/>
      <c r="LDG91"/>
      <c r="LDH91"/>
      <c r="LDI91"/>
      <c r="LDJ91"/>
      <c r="LDK91"/>
      <c r="LDL91"/>
      <c r="LDM91"/>
      <c r="LDN91"/>
      <c r="LDO91"/>
      <c r="LDP91"/>
      <c r="LDQ91"/>
      <c r="LDR91"/>
      <c r="LDS91"/>
      <c r="LDT91"/>
      <c r="LDU91"/>
      <c r="LDV91"/>
      <c r="LDW91"/>
      <c r="LDX91"/>
      <c r="LDY91"/>
      <c r="LDZ91"/>
      <c r="LEA91"/>
      <c r="LEB91"/>
      <c r="LEC91"/>
      <c r="LED91"/>
      <c r="LEE91"/>
      <c r="LEF91"/>
      <c r="LEG91"/>
      <c r="LEH91"/>
      <c r="LEI91"/>
      <c r="LEJ91"/>
      <c r="LEK91"/>
      <c r="LEL91"/>
      <c r="LEM91"/>
      <c r="LEN91"/>
      <c r="LEO91"/>
      <c r="LEP91"/>
      <c r="LEQ91"/>
      <c r="LER91"/>
      <c r="LES91"/>
      <c r="LET91"/>
      <c r="LEU91"/>
      <c r="LEV91"/>
      <c r="LEW91"/>
      <c r="LEX91"/>
      <c r="LEY91"/>
      <c r="LEZ91"/>
      <c r="LFA91"/>
      <c r="LFB91"/>
      <c r="LFC91"/>
      <c r="LFD91"/>
      <c r="LFE91"/>
      <c r="LFF91"/>
      <c r="LFG91"/>
      <c r="LFH91"/>
      <c r="LFI91"/>
      <c r="LFJ91"/>
      <c r="LFK91"/>
      <c r="LFL91"/>
      <c r="LFM91"/>
      <c r="LFN91"/>
      <c r="LFO91"/>
      <c r="LFP91"/>
      <c r="LFQ91"/>
      <c r="LFR91"/>
      <c r="LFS91"/>
      <c r="LFT91"/>
      <c r="LFU91"/>
      <c r="LFV91"/>
      <c r="LFW91"/>
      <c r="LFX91"/>
      <c r="LFY91"/>
      <c r="LFZ91"/>
      <c r="LGA91"/>
      <c r="LGB91"/>
      <c r="LGC91"/>
      <c r="LGD91"/>
      <c r="LGE91"/>
      <c r="LGF91"/>
      <c r="LGG91"/>
      <c r="LGH91"/>
      <c r="LGI91"/>
      <c r="LGJ91"/>
      <c r="LGK91"/>
      <c r="LGL91"/>
      <c r="LGM91"/>
      <c r="LGN91"/>
      <c r="LGO91"/>
      <c r="LGP91"/>
      <c r="LGQ91"/>
      <c r="LGR91"/>
      <c r="LGS91"/>
      <c r="LGT91"/>
      <c r="LGU91"/>
      <c r="LGV91"/>
      <c r="LGW91"/>
      <c r="LGX91"/>
      <c r="LGY91"/>
      <c r="LGZ91"/>
      <c r="LHA91"/>
      <c r="LHB91"/>
      <c r="LHC91"/>
      <c r="LHD91"/>
      <c r="LHE91"/>
      <c r="LHF91"/>
      <c r="LHG91"/>
      <c r="LHH91"/>
      <c r="LHI91"/>
      <c r="LHJ91"/>
      <c r="LHK91"/>
      <c r="LHL91"/>
      <c r="LHM91"/>
      <c r="LHN91"/>
      <c r="LHO91"/>
      <c r="LHP91"/>
      <c r="LHQ91"/>
      <c r="LHR91"/>
      <c r="LHS91"/>
      <c r="LHT91"/>
      <c r="LHU91"/>
      <c r="LHV91"/>
      <c r="LHW91"/>
      <c r="LHX91"/>
      <c r="LHY91"/>
      <c r="LHZ91"/>
      <c r="LIA91"/>
      <c r="LIB91"/>
      <c r="LIC91"/>
      <c r="LID91"/>
      <c r="LIE91"/>
      <c r="LIF91"/>
      <c r="LIG91"/>
      <c r="LIH91"/>
      <c r="LII91"/>
      <c r="LIJ91"/>
      <c r="LIK91"/>
      <c r="LIL91"/>
      <c r="LIM91"/>
      <c r="LIN91"/>
      <c r="LIO91"/>
      <c r="LIP91"/>
      <c r="LIQ91"/>
      <c r="LIR91"/>
      <c r="LIS91"/>
      <c r="LIT91"/>
      <c r="LIU91"/>
      <c r="LIV91"/>
      <c r="LIW91"/>
      <c r="LIX91"/>
      <c r="LIY91"/>
      <c r="LIZ91"/>
      <c r="LJA91"/>
      <c r="LJB91"/>
      <c r="LJC91"/>
      <c r="LJD91"/>
      <c r="LJE91"/>
      <c r="LJF91"/>
      <c r="LJG91"/>
      <c r="LJH91"/>
      <c r="LJI91"/>
      <c r="LJJ91"/>
      <c r="LJK91"/>
      <c r="LJL91"/>
      <c r="LJM91"/>
      <c r="LJN91"/>
      <c r="LJO91"/>
      <c r="LJP91"/>
      <c r="LJQ91"/>
      <c r="LJR91"/>
      <c r="LJS91"/>
      <c r="LJT91"/>
      <c r="LJU91"/>
      <c r="LJV91"/>
      <c r="LJW91"/>
      <c r="LJX91"/>
      <c r="LJY91"/>
      <c r="LJZ91"/>
      <c r="LKA91"/>
      <c r="LKB91"/>
      <c r="LKC91"/>
      <c r="LKD91"/>
      <c r="LKE91"/>
      <c r="LKF91"/>
      <c r="LKG91"/>
      <c r="LKH91"/>
      <c r="LKI91"/>
      <c r="LKJ91"/>
      <c r="LKK91"/>
      <c r="LKL91"/>
      <c r="LKM91"/>
      <c r="LKN91"/>
      <c r="LKO91"/>
      <c r="LKP91"/>
      <c r="LKQ91"/>
      <c r="LKR91"/>
      <c r="LKS91"/>
      <c r="LKT91"/>
      <c r="LKU91"/>
      <c r="LKV91"/>
      <c r="LKW91"/>
      <c r="LKX91"/>
      <c r="LKY91"/>
      <c r="LKZ91"/>
      <c r="LLA91"/>
      <c r="LLB91"/>
      <c r="LLC91"/>
      <c r="LLD91"/>
      <c r="LLE91"/>
      <c r="LLF91"/>
      <c r="LLG91"/>
      <c r="LLH91"/>
      <c r="LLI91"/>
      <c r="LLJ91"/>
      <c r="LLK91"/>
      <c r="LLL91"/>
      <c r="LLM91"/>
      <c r="LLN91"/>
      <c r="LLO91"/>
      <c r="LLP91"/>
      <c r="LLQ91"/>
      <c r="LLR91"/>
      <c r="LLS91"/>
      <c r="LLT91"/>
      <c r="LLU91"/>
      <c r="LLV91"/>
      <c r="LLW91"/>
      <c r="LLX91"/>
      <c r="LLY91"/>
      <c r="LLZ91"/>
      <c r="LMA91"/>
      <c r="LMB91"/>
      <c r="LMC91"/>
      <c r="LMD91"/>
      <c r="LME91"/>
      <c r="LMF91"/>
      <c r="LMG91"/>
      <c r="LMH91"/>
      <c r="LMI91"/>
      <c r="LMJ91"/>
      <c r="LMK91"/>
      <c r="LML91"/>
      <c r="LMM91"/>
      <c r="LMN91"/>
      <c r="LMO91"/>
      <c r="LMP91"/>
      <c r="LMQ91"/>
      <c r="LMR91"/>
      <c r="LMS91"/>
      <c r="LMT91"/>
      <c r="LMU91"/>
      <c r="LMV91"/>
      <c r="LMW91"/>
      <c r="LMX91"/>
      <c r="LMY91"/>
      <c r="LMZ91"/>
      <c r="LNA91"/>
      <c r="LNB91"/>
      <c r="LNC91"/>
      <c r="LND91"/>
      <c r="LNE91"/>
      <c r="LNF91"/>
      <c r="LNG91"/>
      <c r="LNH91"/>
      <c r="LNI91"/>
      <c r="LNJ91"/>
      <c r="LNK91"/>
      <c r="LNL91"/>
      <c r="LNM91"/>
      <c r="LNN91"/>
      <c r="LNO91"/>
      <c r="LNP91"/>
      <c r="LNQ91"/>
      <c r="LNR91"/>
      <c r="LNS91"/>
      <c r="LNT91"/>
      <c r="LNU91"/>
      <c r="LNV91"/>
      <c r="LNW91"/>
      <c r="LNX91"/>
      <c r="LNY91"/>
      <c r="LNZ91"/>
      <c r="LOA91"/>
      <c r="LOB91"/>
      <c r="LOC91"/>
      <c r="LOD91"/>
      <c r="LOE91"/>
      <c r="LOF91"/>
      <c r="LOG91"/>
      <c r="LOH91"/>
      <c r="LOI91"/>
      <c r="LOJ91"/>
      <c r="LOK91"/>
      <c r="LOL91"/>
      <c r="LOM91"/>
      <c r="LON91"/>
      <c r="LOO91"/>
      <c r="LOP91"/>
      <c r="LOQ91"/>
      <c r="LOR91"/>
      <c r="LOS91"/>
      <c r="LOT91"/>
      <c r="LOU91"/>
      <c r="LOV91"/>
      <c r="LOW91"/>
      <c r="LOX91"/>
      <c r="LOY91"/>
      <c r="LOZ91"/>
      <c r="LPA91"/>
      <c r="LPB91"/>
      <c r="LPC91"/>
      <c r="LPD91"/>
      <c r="LPE91"/>
      <c r="LPF91"/>
      <c r="LPG91"/>
      <c r="LPH91"/>
      <c r="LPI91"/>
      <c r="LPJ91"/>
      <c r="LPK91"/>
      <c r="LPL91"/>
      <c r="LPM91"/>
      <c r="LPN91"/>
      <c r="LPO91"/>
      <c r="LPP91"/>
      <c r="LPQ91"/>
      <c r="LPR91"/>
      <c r="LPS91"/>
      <c r="LPT91"/>
      <c r="LPU91"/>
      <c r="LPV91"/>
      <c r="LPW91"/>
      <c r="LPX91"/>
      <c r="LPY91"/>
      <c r="LPZ91"/>
      <c r="LQA91"/>
      <c r="LQB91"/>
      <c r="LQC91"/>
      <c r="LQD91"/>
      <c r="LQE91"/>
      <c r="LQF91"/>
      <c r="LQG91"/>
      <c r="LQH91"/>
      <c r="LQI91"/>
      <c r="LQJ91"/>
      <c r="LQK91"/>
      <c r="LQL91"/>
      <c r="LQM91"/>
      <c r="LQN91"/>
      <c r="LQO91"/>
      <c r="LQP91"/>
      <c r="LQQ91"/>
      <c r="LQR91"/>
      <c r="LQS91"/>
      <c r="LQT91"/>
      <c r="LQU91"/>
      <c r="LQV91"/>
      <c r="LQW91"/>
      <c r="LQX91"/>
      <c r="LQY91"/>
      <c r="LQZ91"/>
      <c r="LRA91"/>
      <c r="LRB91"/>
      <c r="LRC91"/>
      <c r="LRD91"/>
      <c r="LRE91"/>
      <c r="LRF91"/>
      <c r="LRG91"/>
      <c r="LRH91"/>
      <c r="LRI91"/>
      <c r="LRJ91"/>
      <c r="LRK91"/>
      <c r="LRL91"/>
      <c r="LRM91"/>
      <c r="LRN91"/>
      <c r="LRO91"/>
      <c r="LRP91"/>
      <c r="LRQ91"/>
      <c r="LRR91"/>
      <c r="LRS91"/>
      <c r="LRT91"/>
      <c r="LRU91"/>
      <c r="LRV91"/>
      <c r="LRW91"/>
      <c r="LRX91"/>
      <c r="LRY91"/>
      <c r="LRZ91"/>
      <c r="LSA91"/>
      <c r="LSB91"/>
      <c r="LSC91"/>
      <c r="LSD91"/>
      <c r="LSE91"/>
      <c r="LSF91"/>
      <c r="LSG91"/>
      <c r="LSH91"/>
      <c r="LSI91"/>
      <c r="LSJ91"/>
      <c r="LSK91"/>
      <c r="LSL91"/>
      <c r="LSM91"/>
      <c r="LSN91"/>
      <c r="LSO91"/>
      <c r="LSP91"/>
      <c r="LSQ91"/>
      <c r="LSR91"/>
      <c r="LSS91"/>
      <c r="LST91"/>
      <c r="LSU91"/>
      <c r="LSV91"/>
      <c r="LSW91"/>
      <c r="LSX91"/>
      <c r="LSY91"/>
      <c r="LSZ91"/>
      <c r="LTA91"/>
      <c r="LTB91"/>
      <c r="LTC91"/>
      <c r="LTD91"/>
      <c r="LTE91"/>
      <c r="LTF91"/>
      <c r="LTG91"/>
      <c r="LTH91"/>
      <c r="LTI91"/>
      <c r="LTJ91"/>
      <c r="LTK91"/>
      <c r="LTL91"/>
      <c r="LTM91"/>
      <c r="LTN91"/>
      <c r="LTO91"/>
      <c r="LTP91"/>
      <c r="LTQ91"/>
      <c r="LTR91"/>
      <c r="LTS91"/>
      <c r="LTT91"/>
      <c r="LTU91"/>
      <c r="LTV91"/>
      <c r="LTW91"/>
      <c r="LTX91"/>
      <c r="LTY91"/>
      <c r="LTZ91"/>
      <c r="LUA91"/>
      <c r="LUB91"/>
      <c r="LUC91"/>
      <c r="LUD91"/>
      <c r="LUE91"/>
      <c r="LUF91"/>
      <c r="LUG91"/>
      <c r="LUH91"/>
      <c r="LUI91"/>
      <c r="LUJ91"/>
      <c r="LUK91"/>
      <c r="LUL91"/>
      <c r="LUM91"/>
      <c r="LUN91"/>
      <c r="LUO91"/>
      <c r="LUP91"/>
      <c r="LUQ91"/>
      <c r="LUR91"/>
      <c r="LUS91"/>
      <c r="LUT91"/>
      <c r="LUU91"/>
      <c r="LUV91"/>
      <c r="LUW91"/>
      <c r="LUX91"/>
      <c r="LUY91"/>
      <c r="LUZ91"/>
      <c r="LVA91"/>
      <c r="LVB91"/>
      <c r="LVC91"/>
      <c r="LVD91"/>
      <c r="LVE91"/>
      <c r="LVF91"/>
      <c r="LVG91"/>
      <c r="LVH91"/>
      <c r="LVI91"/>
      <c r="LVJ91"/>
      <c r="LVK91"/>
      <c r="LVL91"/>
      <c r="LVM91"/>
      <c r="LVN91"/>
      <c r="LVO91"/>
      <c r="LVP91"/>
      <c r="LVQ91"/>
      <c r="LVR91"/>
      <c r="LVS91"/>
      <c r="LVT91"/>
      <c r="LVU91"/>
      <c r="LVV91"/>
      <c r="LVW91"/>
      <c r="LVX91"/>
      <c r="LVY91"/>
      <c r="LVZ91"/>
      <c r="LWA91"/>
      <c r="LWB91"/>
      <c r="LWC91"/>
      <c r="LWD91"/>
      <c r="LWE91"/>
      <c r="LWF91"/>
      <c r="LWG91"/>
      <c r="LWH91"/>
      <c r="LWI91"/>
      <c r="LWJ91"/>
      <c r="LWK91"/>
      <c r="LWL91"/>
      <c r="LWM91"/>
      <c r="LWN91"/>
      <c r="LWO91"/>
      <c r="LWP91"/>
      <c r="LWQ91"/>
      <c r="LWR91"/>
      <c r="LWS91"/>
      <c r="LWT91"/>
      <c r="LWU91"/>
      <c r="LWV91"/>
      <c r="LWW91"/>
      <c r="LWX91"/>
      <c r="LWY91"/>
      <c r="LWZ91"/>
      <c r="LXA91"/>
      <c r="LXB91"/>
      <c r="LXC91"/>
      <c r="LXD91"/>
      <c r="LXE91"/>
      <c r="LXF91"/>
      <c r="LXG91"/>
      <c r="LXH91"/>
      <c r="LXI91"/>
      <c r="LXJ91"/>
      <c r="LXK91"/>
      <c r="LXL91"/>
      <c r="LXM91"/>
      <c r="LXN91"/>
      <c r="LXO91"/>
      <c r="LXP91"/>
      <c r="LXQ91"/>
      <c r="LXR91"/>
      <c r="LXS91"/>
      <c r="LXT91"/>
      <c r="LXU91"/>
      <c r="LXV91"/>
      <c r="LXW91"/>
      <c r="LXX91"/>
      <c r="LXY91"/>
      <c r="LXZ91"/>
      <c r="LYA91"/>
      <c r="LYB91"/>
      <c r="LYC91"/>
      <c r="LYD91"/>
      <c r="LYE91"/>
      <c r="LYF91"/>
      <c r="LYG91"/>
      <c r="LYH91"/>
      <c r="LYI91"/>
      <c r="LYJ91"/>
      <c r="LYK91"/>
      <c r="LYL91"/>
      <c r="LYM91"/>
      <c r="LYN91"/>
      <c r="LYO91"/>
      <c r="LYP91"/>
      <c r="LYQ91"/>
      <c r="LYR91"/>
      <c r="LYS91"/>
      <c r="LYT91"/>
      <c r="LYU91"/>
      <c r="LYV91"/>
      <c r="LYW91"/>
      <c r="LYX91"/>
      <c r="LYY91"/>
      <c r="LYZ91"/>
      <c r="LZA91"/>
      <c r="LZB91"/>
      <c r="LZC91"/>
      <c r="LZD91"/>
      <c r="LZE91"/>
      <c r="LZF91"/>
      <c r="LZG91"/>
      <c r="LZH91"/>
      <c r="LZI91"/>
      <c r="LZJ91"/>
      <c r="LZK91"/>
      <c r="LZL91"/>
      <c r="LZM91"/>
      <c r="LZN91"/>
      <c r="LZO91"/>
      <c r="LZP91"/>
      <c r="LZQ91"/>
      <c r="LZR91"/>
      <c r="LZS91"/>
      <c r="LZT91"/>
      <c r="LZU91"/>
      <c r="LZV91"/>
      <c r="LZW91"/>
      <c r="LZX91"/>
      <c r="LZY91"/>
      <c r="LZZ91"/>
      <c r="MAA91"/>
      <c r="MAB91"/>
      <c r="MAC91"/>
      <c r="MAD91"/>
      <c r="MAE91"/>
      <c r="MAF91"/>
      <c r="MAG91"/>
      <c r="MAH91"/>
      <c r="MAI91"/>
      <c r="MAJ91"/>
      <c r="MAK91"/>
      <c r="MAL91"/>
      <c r="MAM91"/>
      <c r="MAN91"/>
      <c r="MAO91"/>
      <c r="MAP91"/>
      <c r="MAQ91"/>
      <c r="MAR91"/>
      <c r="MAS91"/>
      <c r="MAT91"/>
      <c r="MAU91"/>
      <c r="MAV91"/>
      <c r="MAW91"/>
      <c r="MAX91"/>
      <c r="MAY91"/>
      <c r="MAZ91"/>
      <c r="MBA91"/>
      <c r="MBB91"/>
      <c r="MBC91"/>
      <c r="MBD91"/>
      <c r="MBE91"/>
      <c r="MBF91"/>
      <c r="MBG91"/>
      <c r="MBH91"/>
      <c r="MBI91"/>
      <c r="MBJ91"/>
      <c r="MBK91"/>
      <c r="MBL91"/>
      <c r="MBM91"/>
      <c r="MBN91"/>
      <c r="MBO91"/>
      <c r="MBP91"/>
      <c r="MBQ91"/>
      <c r="MBR91"/>
      <c r="MBS91"/>
      <c r="MBT91"/>
      <c r="MBU91"/>
      <c r="MBV91"/>
      <c r="MBW91"/>
      <c r="MBX91"/>
      <c r="MBY91"/>
      <c r="MBZ91"/>
      <c r="MCA91"/>
      <c r="MCB91"/>
      <c r="MCC91"/>
      <c r="MCD91"/>
      <c r="MCE91"/>
      <c r="MCF91"/>
      <c r="MCG91"/>
      <c r="MCH91"/>
      <c r="MCI91"/>
      <c r="MCJ91"/>
      <c r="MCK91"/>
      <c r="MCL91"/>
      <c r="MCM91"/>
      <c r="MCN91"/>
      <c r="MCO91"/>
      <c r="MCP91"/>
      <c r="MCQ91"/>
      <c r="MCR91"/>
      <c r="MCS91"/>
      <c r="MCT91"/>
      <c r="MCU91"/>
      <c r="MCV91"/>
      <c r="MCW91"/>
      <c r="MCX91"/>
      <c r="MCY91"/>
      <c r="MCZ91"/>
      <c r="MDA91"/>
      <c r="MDB91"/>
      <c r="MDC91"/>
      <c r="MDD91"/>
      <c r="MDE91"/>
      <c r="MDF91"/>
      <c r="MDG91"/>
      <c r="MDH91"/>
      <c r="MDI91"/>
      <c r="MDJ91"/>
      <c r="MDK91"/>
      <c r="MDL91"/>
      <c r="MDM91"/>
      <c r="MDN91"/>
      <c r="MDO91"/>
      <c r="MDP91"/>
      <c r="MDQ91"/>
      <c r="MDR91"/>
      <c r="MDS91"/>
      <c r="MDT91"/>
      <c r="MDU91"/>
      <c r="MDV91"/>
      <c r="MDW91"/>
      <c r="MDX91"/>
      <c r="MDY91"/>
      <c r="MDZ91"/>
      <c r="MEA91"/>
      <c r="MEB91"/>
      <c r="MEC91"/>
      <c r="MED91"/>
      <c r="MEE91"/>
      <c r="MEF91"/>
      <c r="MEG91"/>
      <c r="MEH91"/>
      <c r="MEI91"/>
      <c r="MEJ91"/>
      <c r="MEK91"/>
      <c r="MEL91"/>
      <c r="MEM91"/>
      <c r="MEN91"/>
      <c r="MEO91"/>
      <c r="MEP91"/>
      <c r="MEQ91"/>
      <c r="MER91"/>
      <c r="MES91"/>
      <c r="MET91"/>
      <c r="MEU91"/>
      <c r="MEV91"/>
      <c r="MEW91"/>
      <c r="MEX91"/>
      <c r="MEY91"/>
      <c r="MEZ91"/>
      <c r="MFA91"/>
      <c r="MFB91"/>
      <c r="MFC91"/>
      <c r="MFD91"/>
      <c r="MFE91"/>
      <c r="MFF91"/>
      <c r="MFG91"/>
      <c r="MFH91"/>
      <c r="MFI91"/>
      <c r="MFJ91"/>
      <c r="MFK91"/>
      <c r="MFL91"/>
      <c r="MFM91"/>
      <c r="MFN91"/>
      <c r="MFO91"/>
      <c r="MFP91"/>
      <c r="MFQ91"/>
      <c r="MFR91"/>
      <c r="MFS91"/>
      <c r="MFT91"/>
      <c r="MFU91"/>
      <c r="MFV91"/>
      <c r="MFW91"/>
      <c r="MFX91"/>
      <c r="MFY91"/>
      <c r="MFZ91"/>
      <c r="MGA91"/>
      <c r="MGB91"/>
      <c r="MGC91"/>
      <c r="MGD91"/>
      <c r="MGE91"/>
      <c r="MGF91"/>
      <c r="MGG91"/>
      <c r="MGH91"/>
      <c r="MGI91"/>
      <c r="MGJ91"/>
      <c r="MGK91"/>
      <c r="MGL91"/>
      <c r="MGM91"/>
      <c r="MGN91"/>
      <c r="MGO91"/>
      <c r="MGP91"/>
      <c r="MGQ91"/>
      <c r="MGR91"/>
      <c r="MGS91"/>
      <c r="MGT91"/>
      <c r="MGU91"/>
      <c r="MGV91"/>
      <c r="MGW91"/>
      <c r="MGX91"/>
      <c r="MGY91"/>
      <c r="MGZ91"/>
      <c r="MHA91"/>
      <c r="MHB91"/>
      <c r="MHC91"/>
      <c r="MHD91"/>
      <c r="MHE91"/>
      <c r="MHF91"/>
      <c r="MHG91"/>
      <c r="MHH91"/>
      <c r="MHI91"/>
      <c r="MHJ91"/>
      <c r="MHK91"/>
      <c r="MHL91"/>
      <c r="MHM91"/>
      <c r="MHN91"/>
      <c r="MHO91"/>
      <c r="MHP91"/>
      <c r="MHQ91"/>
      <c r="MHR91"/>
      <c r="MHS91"/>
      <c r="MHT91"/>
      <c r="MHU91"/>
      <c r="MHV91"/>
      <c r="MHW91"/>
      <c r="MHX91"/>
      <c r="MHY91"/>
      <c r="MHZ91"/>
      <c r="MIA91"/>
      <c r="MIB91"/>
      <c r="MIC91"/>
      <c r="MID91"/>
      <c r="MIE91"/>
      <c r="MIF91"/>
      <c r="MIG91"/>
      <c r="MIH91"/>
      <c r="MII91"/>
      <c r="MIJ91"/>
      <c r="MIK91"/>
      <c r="MIL91"/>
      <c r="MIM91"/>
      <c r="MIN91"/>
      <c r="MIO91"/>
      <c r="MIP91"/>
      <c r="MIQ91"/>
      <c r="MIR91"/>
      <c r="MIS91"/>
      <c r="MIT91"/>
      <c r="MIU91"/>
      <c r="MIV91"/>
      <c r="MIW91"/>
      <c r="MIX91"/>
      <c r="MIY91"/>
      <c r="MIZ91"/>
      <c r="MJA91"/>
      <c r="MJB91"/>
      <c r="MJC91"/>
      <c r="MJD91"/>
      <c r="MJE91"/>
      <c r="MJF91"/>
      <c r="MJG91"/>
      <c r="MJH91"/>
      <c r="MJI91"/>
      <c r="MJJ91"/>
      <c r="MJK91"/>
      <c r="MJL91"/>
      <c r="MJM91"/>
      <c r="MJN91"/>
      <c r="MJO91"/>
      <c r="MJP91"/>
      <c r="MJQ91"/>
      <c r="MJR91"/>
      <c r="MJS91"/>
      <c r="MJT91"/>
      <c r="MJU91"/>
      <c r="MJV91"/>
      <c r="MJW91"/>
      <c r="MJX91"/>
      <c r="MJY91"/>
      <c r="MJZ91"/>
      <c r="MKA91"/>
      <c r="MKB91"/>
      <c r="MKC91"/>
      <c r="MKD91"/>
      <c r="MKE91"/>
      <c r="MKF91"/>
      <c r="MKG91"/>
      <c r="MKH91"/>
      <c r="MKI91"/>
      <c r="MKJ91"/>
      <c r="MKK91"/>
      <c r="MKL91"/>
      <c r="MKM91"/>
      <c r="MKN91"/>
      <c r="MKO91"/>
      <c r="MKP91"/>
      <c r="MKQ91"/>
      <c r="MKR91"/>
      <c r="MKS91"/>
      <c r="MKT91"/>
      <c r="MKU91"/>
      <c r="MKV91"/>
      <c r="MKW91"/>
      <c r="MKX91"/>
      <c r="MKY91"/>
      <c r="MKZ91"/>
      <c r="MLA91"/>
      <c r="MLB91"/>
      <c r="MLC91"/>
      <c r="MLD91"/>
      <c r="MLE91"/>
      <c r="MLF91"/>
      <c r="MLG91"/>
      <c r="MLH91"/>
      <c r="MLI91"/>
      <c r="MLJ91"/>
      <c r="MLK91"/>
      <c r="MLL91"/>
      <c r="MLM91"/>
      <c r="MLN91"/>
      <c r="MLO91"/>
      <c r="MLP91"/>
      <c r="MLQ91"/>
      <c r="MLR91"/>
      <c r="MLS91"/>
      <c r="MLT91"/>
      <c r="MLU91"/>
      <c r="MLV91"/>
      <c r="MLW91"/>
      <c r="MLX91"/>
      <c r="MLY91"/>
      <c r="MLZ91"/>
      <c r="MMA91"/>
      <c r="MMB91"/>
      <c r="MMC91"/>
      <c r="MMD91"/>
      <c r="MME91"/>
      <c r="MMF91"/>
      <c r="MMG91"/>
      <c r="MMH91"/>
      <c r="MMI91"/>
      <c r="MMJ91"/>
      <c r="MMK91"/>
      <c r="MML91"/>
      <c r="MMM91"/>
      <c r="MMN91"/>
      <c r="MMO91"/>
      <c r="MMP91"/>
      <c r="MMQ91"/>
      <c r="MMR91"/>
      <c r="MMS91"/>
      <c r="MMT91"/>
      <c r="MMU91"/>
      <c r="MMV91"/>
      <c r="MMW91"/>
      <c r="MMX91"/>
      <c r="MMY91"/>
      <c r="MMZ91"/>
      <c r="MNA91"/>
      <c r="MNB91"/>
      <c r="MNC91"/>
      <c r="MND91"/>
      <c r="MNE91"/>
      <c r="MNF91"/>
      <c r="MNG91"/>
      <c r="MNH91"/>
      <c r="MNI91"/>
      <c r="MNJ91"/>
      <c r="MNK91"/>
      <c r="MNL91"/>
      <c r="MNM91"/>
      <c r="MNN91"/>
      <c r="MNO91"/>
      <c r="MNP91"/>
      <c r="MNQ91"/>
      <c r="MNR91"/>
      <c r="MNS91"/>
      <c r="MNT91"/>
      <c r="MNU91"/>
      <c r="MNV91"/>
      <c r="MNW91"/>
      <c r="MNX91"/>
      <c r="MNY91"/>
      <c r="MNZ91"/>
      <c r="MOA91"/>
      <c r="MOB91"/>
      <c r="MOC91"/>
      <c r="MOD91"/>
      <c r="MOE91"/>
      <c r="MOF91"/>
      <c r="MOG91"/>
      <c r="MOH91"/>
      <c r="MOI91"/>
      <c r="MOJ91"/>
      <c r="MOK91"/>
      <c r="MOL91"/>
      <c r="MOM91"/>
      <c r="MON91"/>
      <c r="MOO91"/>
      <c r="MOP91"/>
      <c r="MOQ91"/>
      <c r="MOR91"/>
      <c r="MOS91"/>
      <c r="MOT91"/>
      <c r="MOU91"/>
      <c r="MOV91"/>
      <c r="MOW91"/>
      <c r="MOX91"/>
      <c r="MOY91"/>
      <c r="MOZ91"/>
      <c r="MPA91"/>
      <c r="MPB91"/>
      <c r="MPC91"/>
      <c r="MPD91"/>
      <c r="MPE91"/>
      <c r="MPF91"/>
      <c r="MPG91"/>
      <c r="MPH91"/>
      <c r="MPI91"/>
      <c r="MPJ91"/>
      <c r="MPK91"/>
      <c r="MPL91"/>
      <c r="MPM91"/>
      <c r="MPN91"/>
      <c r="MPO91"/>
      <c r="MPP91"/>
      <c r="MPQ91"/>
      <c r="MPR91"/>
      <c r="MPS91"/>
      <c r="MPT91"/>
      <c r="MPU91"/>
      <c r="MPV91"/>
      <c r="MPW91"/>
      <c r="MPX91"/>
      <c r="MPY91"/>
      <c r="MPZ91"/>
      <c r="MQA91"/>
      <c r="MQB91"/>
      <c r="MQC91"/>
      <c r="MQD91"/>
      <c r="MQE91"/>
      <c r="MQF91"/>
      <c r="MQG91"/>
      <c r="MQH91"/>
      <c r="MQI91"/>
      <c r="MQJ91"/>
      <c r="MQK91"/>
      <c r="MQL91"/>
      <c r="MQM91"/>
      <c r="MQN91"/>
      <c r="MQO91"/>
      <c r="MQP91"/>
      <c r="MQQ91"/>
      <c r="MQR91"/>
      <c r="MQS91"/>
      <c r="MQT91"/>
      <c r="MQU91"/>
      <c r="MQV91"/>
      <c r="MQW91"/>
      <c r="MQX91"/>
      <c r="MQY91"/>
      <c r="MQZ91"/>
      <c r="MRA91"/>
      <c r="MRB91"/>
      <c r="MRC91"/>
      <c r="MRD91"/>
      <c r="MRE91"/>
      <c r="MRF91"/>
      <c r="MRG91"/>
      <c r="MRH91"/>
      <c r="MRI91"/>
      <c r="MRJ91"/>
      <c r="MRK91"/>
      <c r="MRL91"/>
      <c r="MRM91"/>
      <c r="MRN91"/>
      <c r="MRO91"/>
      <c r="MRP91"/>
      <c r="MRQ91"/>
      <c r="MRR91"/>
      <c r="MRS91"/>
      <c r="MRT91"/>
      <c r="MRU91"/>
      <c r="MRV91"/>
      <c r="MRW91"/>
      <c r="MRX91"/>
      <c r="MRY91"/>
      <c r="MRZ91"/>
      <c r="MSA91"/>
      <c r="MSB91"/>
      <c r="MSC91"/>
      <c r="MSD91"/>
      <c r="MSE91"/>
      <c r="MSF91"/>
      <c r="MSG91"/>
      <c r="MSH91"/>
      <c r="MSI91"/>
      <c r="MSJ91"/>
      <c r="MSK91"/>
      <c r="MSL91"/>
      <c r="MSM91"/>
      <c r="MSN91"/>
      <c r="MSO91"/>
      <c r="MSP91"/>
      <c r="MSQ91"/>
      <c r="MSR91"/>
      <c r="MSS91"/>
      <c r="MST91"/>
      <c r="MSU91"/>
      <c r="MSV91"/>
      <c r="MSW91"/>
      <c r="MSX91"/>
      <c r="MSY91"/>
      <c r="MSZ91"/>
      <c r="MTA91"/>
      <c r="MTB91"/>
      <c r="MTC91"/>
      <c r="MTD91"/>
      <c r="MTE91"/>
      <c r="MTF91"/>
      <c r="MTG91"/>
      <c r="MTH91"/>
      <c r="MTI91"/>
      <c r="MTJ91"/>
      <c r="MTK91"/>
      <c r="MTL91"/>
      <c r="MTM91"/>
      <c r="MTN91"/>
      <c r="MTO91"/>
      <c r="MTP91"/>
      <c r="MTQ91"/>
      <c r="MTR91"/>
      <c r="MTS91"/>
      <c r="MTT91"/>
      <c r="MTU91"/>
      <c r="MTV91"/>
      <c r="MTW91"/>
      <c r="MTX91"/>
      <c r="MTY91"/>
      <c r="MTZ91"/>
      <c r="MUA91"/>
      <c r="MUB91"/>
      <c r="MUC91"/>
      <c r="MUD91"/>
      <c r="MUE91"/>
      <c r="MUF91"/>
      <c r="MUG91"/>
      <c r="MUH91"/>
      <c r="MUI91"/>
      <c r="MUJ91"/>
      <c r="MUK91"/>
      <c r="MUL91"/>
      <c r="MUM91"/>
      <c r="MUN91"/>
      <c r="MUO91"/>
      <c r="MUP91"/>
      <c r="MUQ91"/>
      <c r="MUR91"/>
      <c r="MUS91"/>
      <c r="MUT91"/>
      <c r="MUU91"/>
      <c r="MUV91"/>
      <c r="MUW91"/>
      <c r="MUX91"/>
      <c r="MUY91"/>
      <c r="MUZ91"/>
      <c r="MVA91"/>
      <c r="MVB91"/>
      <c r="MVC91"/>
      <c r="MVD91"/>
      <c r="MVE91"/>
      <c r="MVF91"/>
      <c r="MVG91"/>
      <c r="MVH91"/>
      <c r="MVI91"/>
      <c r="MVJ91"/>
      <c r="MVK91"/>
      <c r="MVL91"/>
      <c r="MVM91"/>
      <c r="MVN91"/>
      <c r="MVO91"/>
      <c r="MVP91"/>
      <c r="MVQ91"/>
      <c r="MVR91"/>
      <c r="MVS91"/>
      <c r="MVT91"/>
      <c r="MVU91"/>
      <c r="MVV91"/>
      <c r="MVW91"/>
      <c r="MVX91"/>
      <c r="MVY91"/>
      <c r="MVZ91"/>
      <c r="MWA91"/>
      <c r="MWB91"/>
      <c r="MWC91"/>
      <c r="MWD91"/>
      <c r="MWE91"/>
      <c r="MWF91"/>
      <c r="MWG91"/>
      <c r="MWH91"/>
      <c r="MWI91"/>
      <c r="MWJ91"/>
      <c r="MWK91"/>
      <c r="MWL91"/>
      <c r="MWM91"/>
      <c r="MWN91"/>
      <c r="MWO91"/>
      <c r="MWP91"/>
      <c r="MWQ91"/>
      <c r="MWR91"/>
      <c r="MWS91"/>
      <c r="MWT91"/>
      <c r="MWU91"/>
      <c r="MWV91"/>
      <c r="MWW91"/>
      <c r="MWX91"/>
      <c r="MWY91"/>
      <c r="MWZ91"/>
      <c r="MXA91"/>
      <c r="MXB91"/>
      <c r="MXC91"/>
      <c r="MXD91"/>
      <c r="MXE91"/>
      <c r="MXF91"/>
      <c r="MXG91"/>
      <c r="MXH91"/>
      <c r="MXI91"/>
      <c r="MXJ91"/>
      <c r="MXK91"/>
      <c r="MXL91"/>
      <c r="MXM91"/>
      <c r="MXN91"/>
      <c r="MXO91"/>
      <c r="MXP91"/>
      <c r="MXQ91"/>
      <c r="MXR91"/>
      <c r="MXS91"/>
      <c r="MXT91"/>
      <c r="MXU91"/>
      <c r="MXV91"/>
      <c r="MXW91"/>
      <c r="MXX91"/>
      <c r="MXY91"/>
      <c r="MXZ91"/>
      <c r="MYA91"/>
      <c r="MYB91"/>
      <c r="MYC91"/>
      <c r="MYD91"/>
      <c r="MYE91"/>
      <c r="MYF91"/>
      <c r="MYG91"/>
      <c r="MYH91"/>
      <c r="MYI91"/>
      <c r="MYJ91"/>
      <c r="MYK91"/>
      <c r="MYL91"/>
      <c r="MYM91"/>
      <c r="MYN91"/>
      <c r="MYO91"/>
      <c r="MYP91"/>
      <c r="MYQ91"/>
      <c r="MYR91"/>
      <c r="MYS91"/>
      <c r="MYT91"/>
      <c r="MYU91"/>
      <c r="MYV91"/>
      <c r="MYW91"/>
      <c r="MYX91"/>
      <c r="MYY91"/>
      <c r="MYZ91"/>
      <c r="MZA91"/>
      <c r="MZB91"/>
      <c r="MZC91"/>
      <c r="MZD91"/>
      <c r="MZE91"/>
      <c r="MZF91"/>
      <c r="MZG91"/>
      <c r="MZH91"/>
      <c r="MZI91"/>
      <c r="MZJ91"/>
      <c r="MZK91"/>
      <c r="MZL91"/>
      <c r="MZM91"/>
      <c r="MZN91"/>
      <c r="MZO91"/>
      <c r="MZP91"/>
      <c r="MZQ91"/>
      <c r="MZR91"/>
      <c r="MZS91"/>
      <c r="MZT91"/>
      <c r="MZU91"/>
      <c r="MZV91"/>
      <c r="MZW91"/>
      <c r="MZX91"/>
      <c r="MZY91"/>
      <c r="MZZ91"/>
      <c r="NAA91"/>
      <c r="NAB91"/>
      <c r="NAC91"/>
      <c r="NAD91"/>
      <c r="NAE91"/>
      <c r="NAF91"/>
      <c r="NAG91"/>
      <c r="NAH91"/>
      <c r="NAI91"/>
      <c r="NAJ91"/>
      <c r="NAK91"/>
      <c r="NAL91"/>
      <c r="NAM91"/>
      <c r="NAN91"/>
      <c r="NAO91"/>
      <c r="NAP91"/>
      <c r="NAQ91"/>
      <c r="NAR91"/>
      <c r="NAS91"/>
      <c r="NAT91"/>
      <c r="NAU91"/>
      <c r="NAV91"/>
      <c r="NAW91"/>
      <c r="NAX91"/>
      <c r="NAY91"/>
      <c r="NAZ91"/>
      <c r="NBA91"/>
      <c r="NBB91"/>
      <c r="NBC91"/>
      <c r="NBD91"/>
      <c r="NBE91"/>
      <c r="NBF91"/>
      <c r="NBG91"/>
      <c r="NBH91"/>
      <c r="NBI91"/>
      <c r="NBJ91"/>
      <c r="NBK91"/>
      <c r="NBL91"/>
      <c r="NBM91"/>
      <c r="NBN91"/>
      <c r="NBO91"/>
      <c r="NBP91"/>
      <c r="NBQ91"/>
      <c r="NBR91"/>
      <c r="NBS91"/>
      <c r="NBT91"/>
      <c r="NBU91"/>
      <c r="NBV91"/>
      <c r="NBW91"/>
      <c r="NBX91"/>
      <c r="NBY91"/>
      <c r="NBZ91"/>
      <c r="NCA91"/>
      <c r="NCB91"/>
      <c r="NCC91"/>
      <c r="NCD91"/>
      <c r="NCE91"/>
      <c r="NCF91"/>
      <c r="NCG91"/>
      <c r="NCH91"/>
      <c r="NCI91"/>
      <c r="NCJ91"/>
      <c r="NCK91"/>
      <c r="NCL91"/>
      <c r="NCM91"/>
      <c r="NCN91"/>
      <c r="NCO91"/>
      <c r="NCP91"/>
      <c r="NCQ91"/>
      <c r="NCR91"/>
      <c r="NCS91"/>
      <c r="NCT91"/>
      <c r="NCU91"/>
      <c r="NCV91"/>
      <c r="NCW91"/>
      <c r="NCX91"/>
      <c r="NCY91"/>
      <c r="NCZ91"/>
      <c r="NDA91"/>
      <c r="NDB91"/>
      <c r="NDC91"/>
      <c r="NDD91"/>
      <c r="NDE91"/>
      <c r="NDF91"/>
      <c r="NDG91"/>
      <c r="NDH91"/>
      <c r="NDI91"/>
      <c r="NDJ91"/>
      <c r="NDK91"/>
      <c r="NDL91"/>
      <c r="NDM91"/>
      <c r="NDN91"/>
      <c r="NDO91"/>
      <c r="NDP91"/>
      <c r="NDQ91"/>
      <c r="NDR91"/>
      <c r="NDS91"/>
      <c r="NDT91"/>
      <c r="NDU91"/>
      <c r="NDV91"/>
      <c r="NDW91"/>
      <c r="NDX91"/>
      <c r="NDY91"/>
      <c r="NDZ91"/>
      <c r="NEA91"/>
      <c r="NEB91"/>
      <c r="NEC91"/>
      <c r="NED91"/>
      <c r="NEE91"/>
      <c r="NEF91"/>
      <c r="NEG91"/>
      <c r="NEH91"/>
      <c r="NEI91"/>
      <c r="NEJ91"/>
      <c r="NEK91"/>
      <c r="NEL91"/>
      <c r="NEM91"/>
      <c r="NEN91"/>
      <c r="NEO91"/>
      <c r="NEP91"/>
      <c r="NEQ91"/>
      <c r="NER91"/>
      <c r="NES91"/>
      <c r="NET91"/>
      <c r="NEU91"/>
      <c r="NEV91"/>
      <c r="NEW91"/>
      <c r="NEX91"/>
      <c r="NEY91"/>
      <c r="NEZ91"/>
      <c r="NFA91"/>
      <c r="NFB91"/>
      <c r="NFC91"/>
      <c r="NFD91"/>
      <c r="NFE91"/>
      <c r="NFF91"/>
      <c r="NFG91"/>
      <c r="NFH91"/>
      <c r="NFI91"/>
      <c r="NFJ91"/>
      <c r="NFK91"/>
      <c r="NFL91"/>
      <c r="NFM91"/>
      <c r="NFN91"/>
      <c r="NFO91"/>
      <c r="NFP91"/>
      <c r="NFQ91"/>
      <c r="NFR91"/>
      <c r="NFS91"/>
      <c r="NFT91"/>
      <c r="NFU91"/>
      <c r="NFV91"/>
      <c r="NFW91"/>
      <c r="NFX91"/>
      <c r="NFY91"/>
      <c r="NFZ91"/>
      <c r="NGA91"/>
      <c r="NGB91"/>
      <c r="NGC91"/>
      <c r="NGD91"/>
      <c r="NGE91"/>
      <c r="NGF91"/>
      <c r="NGG91"/>
      <c r="NGH91"/>
      <c r="NGI91"/>
      <c r="NGJ91"/>
      <c r="NGK91"/>
      <c r="NGL91"/>
      <c r="NGM91"/>
      <c r="NGN91"/>
      <c r="NGO91"/>
      <c r="NGP91"/>
      <c r="NGQ91"/>
      <c r="NGR91"/>
      <c r="NGS91"/>
      <c r="NGT91"/>
      <c r="NGU91"/>
      <c r="NGV91"/>
      <c r="NGW91"/>
      <c r="NGX91"/>
      <c r="NGY91"/>
      <c r="NGZ91"/>
      <c r="NHA91"/>
      <c r="NHB91"/>
      <c r="NHC91"/>
      <c r="NHD91"/>
      <c r="NHE91"/>
      <c r="NHF91"/>
      <c r="NHG91"/>
      <c r="NHH91"/>
      <c r="NHI91"/>
      <c r="NHJ91"/>
      <c r="NHK91"/>
      <c r="NHL91"/>
      <c r="NHM91"/>
      <c r="NHN91"/>
      <c r="NHO91"/>
      <c r="NHP91"/>
      <c r="NHQ91"/>
      <c r="NHR91"/>
      <c r="NHS91"/>
      <c r="NHT91"/>
      <c r="NHU91"/>
      <c r="NHV91"/>
      <c r="NHW91"/>
      <c r="NHX91"/>
      <c r="NHY91"/>
      <c r="NHZ91"/>
      <c r="NIA91"/>
      <c r="NIB91"/>
      <c r="NIC91"/>
      <c r="NID91"/>
      <c r="NIE91"/>
      <c r="NIF91"/>
      <c r="NIG91"/>
      <c r="NIH91"/>
      <c r="NII91"/>
      <c r="NIJ91"/>
      <c r="NIK91"/>
      <c r="NIL91"/>
      <c r="NIM91"/>
      <c r="NIN91"/>
      <c r="NIO91"/>
      <c r="NIP91"/>
      <c r="NIQ91"/>
      <c r="NIR91"/>
      <c r="NIS91"/>
      <c r="NIT91"/>
      <c r="NIU91"/>
      <c r="NIV91"/>
      <c r="NIW91"/>
      <c r="NIX91"/>
      <c r="NIY91"/>
      <c r="NIZ91"/>
      <c r="NJA91"/>
      <c r="NJB91"/>
      <c r="NJC91"/>
      <c r="NJD91"/>
      <c r="NJE91"/>
      <c r="NJF91"/>
      <c r="NJG91"/>
      <c r="NJH91"/>
      <c r="NJI91"/>
      <c r="NJJ91"/>
      <c r="NJK91"/>
      <c r="NJL91"/>
      <c r="NJM91"/>
      <c r="NJN91"/>
      <c r="NJO91"/>
      <c r="NJP91"/>
      <c r="NJQ91"/>
      <c r="NJR91"/>
      <c r="NJS91"/>
      <c r="NJT91"/>
      <c r="NJU91"/>
      <c r="NJV91"/>
      <c r="NJW91"/>
      <c r="NJX91"/>
      <c r="NJY91"/>
      <c r="NJZ91"/>
      <c r="NKA91"/>
      <c r="NKB91"/>
      <c r="NKC91"/>
      <c r="NKD91"/>
      <c r="NKE91"/>
      <c r="NKF91"/>
      <c r="NKG91"/>
      <c r="NKH91"/>
      <c r="NKI91"/>
      <c r="NKJ91"/>
      <c r="NKK91"/>
      <c r="NKL91"/>
      <c r="NKM91"/>
      <c r="NKN91"/>
      <c r="NKO91"/>
      <c r="NKP91"/>
      <c r="NKQ91"/>
      <c r="NKR91"/>
      <c r="NKS91"/>
      <c r="NKT91"/>
      <c r="NKU91"/>
      <c r="NKV91"/>
      <c r="NKW91"/>
      <c r="NKX91"/>
      <c r="NKY91"/>
      <c r="NKZ91"/>
      <c r="NLA91"/>
      <c r="NLB91"/>
      <c r="NLC91"/>
      <c r="NLD91"/>
      <c r="NLE91"/>
      <c r="NLF91"/>
      <c r="NLG91"/>
      <c r="NLH91"/>
      <c r="NLI91"/>
      <c r="NLJ91"/>
      <c r="NLK91"/>
      <c r="NLL91"/>
      <c r="NLM91"/>
      <c r="NLN91"/>
      <c r="NLO91"/>
      <c r="NLP91"/>
      <c r="NLQ91"/>
      <c r="NLR91"/>
      <c r="NLS91"/>
      <c r="NLT91"/>
      <c r="NLU91"/>
      <c r="NLV91"/>
      <c r="NLW91"/>
      <c r="NLX91"/>
      <c r="NLY91"/>
      <c r="NLZ91"/>
      <c r="NMA91"/>
      <c r="NMB91"/>
      <c r="NMC91"/>
      <c r="NMD91"/>
      <c r="NME91"/>
      <c r="NMF91"/>
      <c r="NMG91"/>
      <c r="NMH91"/>
      <c r="NMI91"/>
      <c r="NMJ91"/>
      <c r="NMK91"/>
      <c r="NML91"/>
      <c r="NMM91"/>
      <c r="NMN91"/>
      <c r="NMO91"/>
      <c r="NMP91"/>
      <c r="NMQ91"/>
      <c r="NMR91"/>
      <c r="NMS91"/>
      <c r="NMT91"/>
      <c r="NMU91"/>
      <c r="NMV91"/>
      <c r="NMW91"/>
      <c r="NMX91"/>
      <c r="NMY91"/>
      <c r="NMZ91"/>
      <c r="NNA91"/>
      <c r="NNB91"/>
      <c r="NNC91"/>
      <c r="NND91"/>
      <c r="NNE91"/>
      <c r="NNF91"/>
      <c r="NNG91"/>
      <c r="NNH91"/>
      <c r="NNI91"/>
      <c r="NNJ91"/>
      <c r="NNK91"/>
      <c r="NNL91"/>
      <c r="NNM91"/>
      <c r="NNN91"/>
      <c r="NNO91"/>
      <c r="NNP91"/>
      <c r="NNQ91"/>
      <c r="NNR91"/>
      <c r="NNS91"/>
      <c r="NNT91"/>
      <c r="NNU91"/>
      <c r="NNV91"/>
      <c r="NNW91"/>
      <c r="NNX91"/>
      <c r="NNY91"/>
      <c r="NNZ91"/>
      <c r="NOA91"/>
      <c r="NOB91"/>
      <c r="NOC91"/>
      <c r="NOD91"/>
      <c r="NOE91"/>
      <c r="NOF91"/>
      <c r="NOG91"/>
      <c r="NOH91"/>
      <c r="NOI91"/>
      <c r="NOJ91"/>
      <c r="NOK91"/>
      <c r="NOL91"/>
      <c r="NOM91"/>
      <c r="NON91"/>
      <c r="NOO91"/>
      <c r="NOP91"/>
      <c r="NOQ91"/>
      <c r="NOR91"/>
      <c r="NOS91"/>
      <c r="NOT91"/>
      <c r="NOU91"/>
      <c r="NOV91"/>
      <c r="NOW91"/>
      <c r="NOX91"/>
      <c r="NOY91"/>
      <c r="NOZ91"/>
      <c r="NPA91"/>
      <c r="NPB91"/>
      <c r="NPC91"/>
      <c r="NPD91"/>
      <c r="NPE91"/>
      <c r="NPF91"/>
      <c r="NPG91"/>
      <c r="NPH91"/>
      <c r="NPI91"/>
      <c r="NPJ91"/>
      <c r="NPK91"/>
      <c r="NPL91"/>
      <c r="NPM91"/>
      <c r="NPN91"/>
      <c r="NPO91"/>
      <c r="NPP91"/>
      <c r="NPQ91"/>
      <c r="NPR91"/>
      <c r="NPS91"/>
      <c r="NPT91"/>
      <c r="NPU91"/>
      <c r="NPV91"/>
      <c r="NPW91"/>
      <c r="NPX91"/>
      <c r="NPY91"/>
      <c r="NPZ91"/>
      <c r="NQA91"/>
      <c r="NQB91"/>
      <c r="NQC91"/>
      <c r="NQD91"/>
      <c r="NQE91"/>
      <c r="NQF91"/>
      <c r="NQG91"/>
      <c r="NQH91"/>
      <c r="NQI91"/>
      <c r="NQJ91"/>
      <c r="NQK91"/>
      <c r="NQL91"/>
      <c r="NQM91"/>
      <c r="NQN91"/>
      <c r="NQO91"/>
      <c r="NQP91"/>
      <c r="NQQ91"/>
      <c r="NQR91"/>
      <c r="NQS91"/>
      <c r="NQT91"/>
      <c r="NQU91"/>
      <c r="NQV91"/>
      <c r="NQW91"/>
      <c r="NQX91"/>
      <c r="NQY91"/>
      <c r="NQZ91"/>
      <c r="NRA91"/>
      <c r="NRB91"/>
      <c r="NRC91"/>
      <c r="NRD91"/>
      <c r="NRE91"/>
      <c r="NRF91"/>
      <c r="NRG91"/>
      <c r="NRH91"/>
      <c r="NRI91"/>
      <c r="NRJ91"/>
      <c r="NRK91"/>
      <c r="NRL91"/>
      <c r="NRM91"/>
      <c r="NRN91"/>
      <c r="NRO91"/>
      <c r="NRP91"/>
      <c r="NRQ91"/>
      <c r="NRR91"/>
      <c r="NRS91"/>
      <c r="NRT91"/>
      <c r="NRU91"/>
      <c r="NRV91"/>
      <c r="NRW91"/>
      <c r="NRX91"/>
      <c r="NRY91"/>
      <c r="NRZ91"/>
      <c r="NSA91"/>
      <c r="NSB91"/>
      <c r="NSC91"/>
      <c r="NSD91"/>
      <c r="NSE91"/>
      <c r="NSF91"/>
      <c r="NSG91"/>
      <c r="NSH91"/>
      <c r="NSI91"/>
      <c r="NSJ91"/>
      <c r="NSK91"/>
      <c r="NSL91"/>
      <c r="NSM91"/>
      <c r="NSN91"/>
      <c r="NSO91"/>
      <c r="NSP91"/>
      <c r="NSQ91"/>
      <c r="NSR91"/>
      <c r="NSS91"/>
      <c r="NST91"/>
      <c r="NSU91"/>
      <c r="NSV91"/>
      <c r="NSW91"/>
      <c r="NSX91"/>
      <c r="NSY91"/>
      <c r="NSZ91"/>
      <c r="NTA91"/>
      <c r="NTB91"/>
      <c r="NTC91"/>
      <c r="NTD91"/>
      <c r="NTE91"/>
      <c r="NTF91"/>
      <c r="NTG91"/>
      <c r="NTH91"/>
      <c r="NTI91"/>
      <c r="NTJ91"/>
      <c r="NTK91"/>
      <c r="NTL91"/>
      <c r="NTM91"/>
      <c r="NTN91"/>
      <c r="NTO91"/>
      <c r="NTP91"/>
      <c r="NTQ91"/>
      <c r="NTR91"/>
      <c r="NTS91"/>
      <c r="NTT91"/>
      <c r="NTU91"/>
      <c r="NTV91"/>
      <c r="NTW91"/>
      <c r="NTX91"/>
      <c r="NTY91"/>
      <c r="NTZ91"/>
      <c r="NUA91"/>
      <c r="NUB91"/>
      <c r="NUC91"/>
      <c r="NUD91"/>
      <c r="NUE91"/>
      <c r="NUF91"/>
      <c r="NUG91"/>
      <c r="NUH91"/>
      <c r="NUI91"/>
      <c r="NUJ91"/>
      <c r="NUK91"/>
      <c r="NUL91"/>
      <c r="NUM91"/>
      <c r="NUN91"/>
      <c r="NUO91"/>
      <c r="NUP91"/>
      <c r="NUQ91"/>
      <c r="NUR91"/>
      <c r="NUS91"/>
      <c r="NUT91"/>
      <c r="NUU91"/>
      <c r="NUV91"/>
      <c r="NUW91"/>
      <c r="NUX91"/>
      <c r="NUY91"/>
      <c r="NUZ91"/>
      <c r="NVA91"/>
      <c r="NVB91"/>
      <c r="NVC91"/>
      <c r="NVD91"/>
      <c r="NVE91"/>
      <c r="NVF91"/>
      <c r="NVG91"/>
      <c r="NVH91"/>
      <c r="NVI91"/>
      <c r="NVJ91"/>
      <c r="NVK91"/>
      <c r="NVL91"/>
      <c r="NVM91"/>
      <c r="NVN91"/>
      <c r="NVO91"/>
      <c r="NVP91"/>
      <c r="NVQ91"/>
      <c r="NVR91"/>
      <c r="NVS91"/>
      <c r="NVT91"/>
      <c r="NVU91"/>
      <c r="NVV91"/>
      <c r="NVW91"/>
      <c r="NVX91"/>
      <c r="NVY91"/>
      <c r="NVZ91"/>
      <c r="NWA91"/>
      <c r="NWB91"/>
      <c r="NWC91"/>
      <c r="NWD91"/>
      <c r="NWE91"/>
      <c r="NWF91"/>
      <c r="NWG91"/>
      <c r="NWH91"/>
      <c r="NWI91"/>
      <c r="NWJ91"/>
      <c r="NWK91"/>
      <c r="NWL91"/>
      <c r="NWM91"/>
      <c r="NWN91"/>
      <c r="NWO91"/>
      <c r="NWP91"/>
      <c r="NWQ91"/>
      <c r="NWR91"/>
      <c r="NWS91"/>
      <c r="NWT91"/>
      <c r="NWU91"/>
      <c r="NWV91"/>
      <c r="NWW91"/>
      <c r="NWX91"/>
      <c r="NWY91"/>
      <c r="NWZ91"/>
      <c r="NXA91"/>
      <c r="NXB91"/>
      <c r="NXC91"/>
      <c r="NXD91"/>
      <c r="NXE91"/>
      <c r="NXF91"/>
      <c r="NXG91"/>
      <c r="NXH91"/>
      <c r="NXI91"/>
      <c r="NXJ91"/>
      <c r="NXK91"/>
      <c r="NXL91"/>
      <c r="NXM91"/>
      <c r="NXN91"/>
      <c r="NXO91"/>
      <c r="NXP91"/>
      <c r="NXQ91"/>
      <c r="NXR91"/>
      <c r="NXS91"/>
      <c r="NXT91"/>
      <c r="NXU91"/>
      <c r="NXV91"/>
      <c r="NXW91"/>
      <c r="NXX91"/>
      <c r="NXY91"/>
      <c r="NXZ91"/>
      <c r="NYA91"/>
      <c r="NYB91"/>
      <c r="NYC91"/>
      <c r="NYD91"/>
      <c r="NYE91"/>
      <c r="NYF91"/>
      <c r="NYG91"/>
      <c r="NYH91"/>
      <c r="NYI91"/>
      <c r="NYJ91"/>
      <c r="NYK91"/>
      <c r="NYL91"/>
      <c r="NYM91"/>
      <c r="NYN91"/>
      <c r="NYO91"/>
      <c r="NYP91"/>
      <c r="NYQ91"/>
      <c r="NYR91"/>
      <c r="NYS91"/>
      <c r="NYT91"/>
      <c r="NYU91"/>
      <c r="NYV91"/>
      <c r="NYW91"/>
      <c r="NYX91"/>
      <c r="NYY91"/>
      <c r="NYZ91"/>
      <c r="NZA91"/>
      <c r="NZB91"/>
      <c r="NZC91"/>
      <c r="NZD91"/>
      <c r="NZE91"/>
      <c r="NZF91"/>
      <c r="NZG91"/>
      <c r="NZH91"/>
      <c r="NZI91"/>
      <c r="NZJ91"/>
      <c r="NZK91"/>
      <c r="NZL91"/>
      <c r="NZM91"/>
      <c r="NZN91"/>
      <c r="NZO91"/>
      <c r="NZP91"/>
      <c r="NZQ91"/>
      <c r="NZR91"/>
      <c r="NZS91"/>
      <c r="NZT91"/>
      <c r="NZU91"/>
      <c r="NZV91"/>
      <c r="NZW91"/>
      <c r="NZX91"/>
      <c r="NZY91"/>
      <c r="NZZ91"/>
      <c r="OAA91"/>
      <c r="OAB91"/>
      <c r="OAC91"/>
      <c r="OAD91"/>
      <c r="OAE91"/>
      <c r="OAF91"/>
      <c r="OAG91"/>
      <c r="OAH91"/>
      <c r="OAI91"/>
      <c r="OAJ91"/>
      <c r="OAK91"/>
      <c r="OAL91"/>
      <c r="OAM91"/>
      <c r="OAN91"/>
      <c r="OAO91"/>
      <c r="OAP91"/>
      <c r="OAQ91"/>
      <c r="OAR91"/>
      <c r="OAS91"/>
      <c r="OAT91"/>
      <c r="OAU91"/>
      <c r="OAV91"/>
      <c r="OAW91"/>
      <c r="OAX91"/>
      <c r="OAY91"/>
      <c r="OAZ91"/>
      <c r="OBA91"/>
      <c r="OBB91"/>
      <c r="OBC91"/>
      <c r="OBD91"/>
      <c r="OBE91"/>
      <c r="OBF91"/>
      <c r="OBG91"/>
      <c r="OBH91"/>
      <c r="OBI91"/>
      <c r="OBJ91"/>
      <c r="OBK91"/>
      <c r="OBL91"/>
      <c r="OBM91"/>
      <c r="OBN91"/>
      <c r="OBO91"/>
      <c r="OBP91"/>
      <c r="OBQ91"/>
      <c r="OBR91"/>
      <c r="OBS91"/>
      <c r="OBT91"/>
      <c r="OBU91"/>
      <c r="OBV91"/>
      <c r="OBW91"/>
      <c r="OBX91"/>
      <c r="OBY91"/>
      <c r="OBZ91"/>
      <c r="OCA91"/>
      <c r="OCB91"/>
      <c r="OCC91"/>
      <c r="OCD91"/>
      <c r="OCE91"/>
      <c r="OCF91"/>
      <c r="OCG91"/>
      <c r="OCH91"/>
      <c r="OCI91"/>
      <c r="OCJ91"/>
      <c r="OCK91"/>
      <c r="OCL91"/>
      <c r="OCM91"/>
      <c r="OCN91"/>
      <c r="OCO91"/>
      <c r="OCP91"/>
      <c r="OCQ91"/>
      <c r="OCR91"/>
      <c r="OCS91"/>
      <c r="OCT91"/>
      <c r="OCU91"/>
      <c r="OCV91"/>
      <c r="OCW91"/>
      <c r="OCX91"/>
      <c r="OCY91"/>
      <c r="OCZ91"/>
      <c r="ODA91"/>
      <c r="ODB91"/>
      <c r="ODC91"/>
      <c r="ODD91"/>
      <c r="ODE91"/>
      <c r="ODF91"/>
      <c r="ODG91"/>
      <c r="ODH91"/>
      <c r="ODI91"/>
      <c r="ODJ91"/>
      <c r="ODK91"/>
      <c r="ODL91"/>
      <c r="ODM91"/>
      <c r="ODN91"/>
      <c r="ODO91"/>
      <c r="ODP91"/>
      <c r="ODQ91"/>
      <c r="ODR91"/>
      <c r="ODS91"/>
      <c r="ODT91"/>
      <c r="ODU91"/>
      <c r="ODV91"/>
      <c r="ODW91"/>
      <c r="ODX91"/>
      <c r="ODY91"/>
      <c r="ODZ91"/>
      <c r="OEA91"/>
      <c r="OEB91"/>
      <c r="OEC91"/>
      <c r="OED91"/>
      <c r="OEE91"/>
      <c r="OEF91"/>
      <c r="OEG91"/>
      <c r="OEH91"/>
      <c r="OEI91"/>
      <c r="OEJ91"/>
      <c r="OEK91"/>
      <c r="OEL91"/>
      <c r="OEM91"/>
      <c r="OEN91"/>
      <c r="OEO91"/>
      <c r="OEP91"/>
      <c r="OEQ91"/>
      <c r="OER91"/>
      <c r="OES91"/>
      <c r="OET91"/>
      <c r="OEU91"/>
      <c r="OEV91"/>
      <c r="OEW91"/>
      <c r="OEX91"/>
      <c r="OEY91"/>
      <c r="OEZ91"/>
      <c r="OFA91"/>
      <c r="OFB91"/>
      <c r="OFC91"/>
      <c r="OFD91"/>
      <c r="OFE91"/>
      <c r="OFF91"/>
      <c r="OFG91"/>
      <c r="OFH91"/>
      <c r="OFI91"/>
      <c r="OFJ91"/>
      <c r="OFK91"/>
      <c r="OFL91"/>
      <c r="OFM91"/>
      <c r="OFN91"/>
      <c r="OFO91"/>
      <c r="OFP91"/>
      <c r="OFQ91"/>
      <c r="OFR91"/>
      <c r="OFS91"/>
      <c r="OFT91"/>
      <c r="OFU91"/>
      <c r="OFV91"/>
      <c r="OFW91"/>
      <c r="OFX91"/>
      <c r="OFY91"/>
      <c r="OFZ91"/>
      <c r="OGA91"/>
      <c r="OGB91"/>
      <c r="OGC91"/>
      <c r="OGD91"/>
      <c r="OGE91"/>
      <c r="OGF91"/>
      <c r="OGG91"/>
      <c r="OGH91"/>
      <c r="OGI91"/>
      <c r="OGJ91"/>
      <c r="OGK91"/>
      <c r="OGL91"/>
      <c r="OGM91"/>
      <c r="OGN91"/>
      <c r="OGO91"/>
      <c r="OGP91"/>
      <c r="OGQ91"/>
      <c r="OGR91"/>
      <c r="OGS91"/>
      <c r="OGT91"/>
      <c r="OGU91"/>
      <c r="OGV91"/>
      <c r="OGW91"/>
      <c r="OGX91"/>
      <c r="OGY91"/>
      <c r="OGZ91"/>
      <c r="OHA91"/>
      <c r="OHB91"/>
      <c r="OHC91"/>
      <c r="OHD91"/>
      <c r="OHE91"/>
      <c r="OHF91"/>
      <c r="OHG91"/>
      <c r="OHH91"/>
      <c r="OHI91"/>
      <c r="OHJ91"/>
      <c r="OHK91"/>
      <c r="OHL91"/>
      <c r="OHM91"/>
      <c r="OHN91"/>
      <c r="OHO91"/>
      <c r="OHP91"/>
      <c r="OHQ91"/>
      <c r="OHR91"/>
      <c r="OHS91"/>
      <c r="OHT91"/>
      <c r="OHU91"/>
      <c r="OHV91"/>
      <c r="OHW91"/>
      <c r="OHX91"/>
      <c r="OHY91"/>
      <c r="OHZ91"/>
      <c r="OIA91"/>
      <c r="OIB91"/>
      <c r="OIC91"/>
      <c r="OID91"/>
      <c r="OIE91"/>
      <c r="OIF91"/>
      <c r="OIG91"/>
      <c r="OIH91"/>
      <c r="OII91"/>
      <c r="OIJ91"/>
      <c r="OIK91"/>
      <c r="OIL91"/>
      <c r="OIM91"/>
      <c r="OIN91"/>
      <c r="OIO91"/>
      <c r="OIP91"/>
      <c r="OIQ91"/>
      <c r="OIR91"/>
      <c r="OIS91"/>
      <c r="OIT91"/>
      <c r="OIU91"/>
      <c r="OIV91"/>
      <c r="OIW91"/>
      <c r="OIX91"/>
      <c r="OIY91"/>
      <c r="OIZ91"/>
      <c r="OJA91"/>
      <c r="OJB91"/>
      <c r="OJC91"/>
      <c r="OJD91"/>
      <c r="OJE91"/>
      <c r="OJF91"/>
      <c r="OJG91"/>
      <c r="OJH91"/>
      <c r="OJI91"/>
      <c r="OJJ91"/>
      <c r="OJK91"/>
      <c r="OJL91"/>
      <c r="OJM91"/>
      <c r="OJN91"/>
      <c r="OJO91"/>
      <c r="OJP91"/>
      <c r="OJQ91"/>
      <c r="OJR91"/>
      <c r="OJS91"/>
      <c r="OJT91"/>
      <c r="OJU91"/>
      <c r="OJV91"/>
      <c r="OJW91"/>
      <c r="OJX91"/>
      <c r="OJY91"/>
      <c r="OJZ91"/>
      <c r="OKA91"/>
      <c r="OKB91"/>
      <c r="OKC91"/>
      <c r="OKD91"/>
      <c r="OKE91"/>
      <c r="OKF91"/>
      <c r="OKG91"/>
      <c r="OKH91"/>
      <c r="OKI91"/>
      <c r="OKJ91"/>
      <c r="OKK91"/>
      <c r="OKL91"/>
      <c r="OKM91"/>
      <c r="OKN91"/>
      <c r="OKO91"/>
      <c r="OKP91"/>
      <c r="OKQ91"/>
      <c r="OKR91"/>
      <c r="OKS91"/>
      <c r="OKT91"/>
      <c r="OKU91"/>
      <c r="OKV91"/>
      <c r="OKW91"/>
      <c r="OKX91"/>
      <c r="OKY91"/>
      <c r="OKZ91"/>
      <c r="OLA91"/>
      <c r="OLB91"/>
      <c r="OLC91"/>
      <c r="OLD91"/>
      <c r="OLE91"/>
      <c r="OLF91"/>
      <c r="OLG91"/>
      <c r="OLH91"/>
      <c r="OLI91"/>
      <c r="OLJ91"/>
      <c r="OLK91"/>
      <c r="OLL91"/>
      <c r="OLM91"/>
      <c r="OLN91"/>
      <c r="OLO91"/>
      <c r="OLP91"/>
      <c r="OLQ91"/>
      <c r="OLR91"/>
      <c r="OLS91"/>
      <c r="OLT91"/>
      <c r="OLU91"/>
      <c r="OLV91"/>
      <c r="OLW91"/>
      <c r="OLX91"/>
      <c r="OLY91"/>
      <c r="OLZ91"/>
      <c r="OMA91"/>
      <c r="OMB91"/>
      <c r="OMC91"/>
      <c r="OMD91"/>
      <c r="OME91"/>
      <c r="OMF91"/>
      <c r="OMG91"/>
      <c r="OMH91"/>
      <c r="OMI91"/>
      <c r="OMJ91"/>
      <c r="OMK91"/>
      <c r="OML91"/>
      <c r="OMM91"/>
      <c r="OMN91"/>
      <c r="OMO91"/>
      <c r="OMP91"/>
      <c r="OMQ91"/>
      <c r="OMR91"/>
      <c r="OMS91"/>
      <c r="OMT91"/>
      <c r="OMU91"/>
      <c r="OMV91"/>
      <c r="OMW91"/>
      <c r="OMX91"/>
      <c r="OMY91"/>
      <c r="OMZ91"/>
      <c r="ONA91"/>
      <c r="ONB91"/>
      <c r="ONC91"/>
      <c r="OND91"/>
      <c r="ONE91"/>
      <c r="ONF91"/>
      <c r="ONG91"/>
      <c r="ONH91"/>
      <c r="ONI91"/>
      <c r="ONJ91"/>
      <c r="ONK91"/>
      <c r="ONL91"/>
      <c r="ONM91"/>
      <c r="ONN91"/>
      <c r="ONO91"/>
      <c r="ONP91"/>
      <c r="ONQ91"/>
      <c r="ONR91"/>
      <c r="ONS91"/>
      <c r="ONT91"/>
      <c r="ONU91"/>
      <c r="ONV91"/>
      <c r="ONW91"/>
      <c r="ONX91"/>
      <c r="ONY91"/>
      <c r="ONZ91"/>
      <c r="OOA91"/>
      <c r="OOB91"/>
      <c r="OOC91"/>
      <c r="OOD91"/>
      <c r="OOE91"/>
      <c r="OOF91"/>
      <c r="OOG91"/>
      <c r="OOH91"/>
      <c r="OOI91"/>
      <c r="OOJ91"/>
      <c r="OOK91"/>
      <c r="OOL91"/>
      <c r="OOM91"/>
      <c r="OON91"/>
      <c r="OOO91"/>
      <c r="OOP91"/>
      <c r="OOQ91"/>
      <c r="OOR91"/>
      <c r="OOS91"/>
      <c r="OOT91"/>
      <c r="OOU91"/>
      <c r="OOV91"/>
      <c r="OOW91"/>
      <c r="OOX91"/>
      <c r="OOY91"/>
      <c r="OOZ91"/>
      <c r="OPA91"/>
      <c r="OPB91"/>
      <c r="OPC91"/>
      <c r="OPD91"/>
      <c r="OPE91"/>
      <c r="OPF91"/>
      <c r="OPG91"/>
      <c r="OPH91"/>
      <c r="OPI91"/>
      <c r="OPJ91"/>
      <c r="OPK91"/>
      <c r="OPL91"/>
      <c r="OPM91"/>
      <c r="OPN91"/>
      <c r="OPO91"/>
      <c r="OPP91"/>
      <c r="OPQ91"/>
      <c r="OPR91"/>
      <c r="OPS91"/>
      <c r="OPT91"/>
      <c r="OPU91"/>
      <c r="OPV91"/>
      <c r="OPW91"/>
      <c r="OPX91"/>
      <c r="OPY91"/>
      <c r="OPZ91"/>
      <c r="OQA91"/>
      <c r="OQB91"/>
      <c r="OQC91"/>
      <c r="OQD91"/>
      <c r="OQE91"/>
      <c r="OQF91"/>
      <c r="OQG91"/>
      <c r="OQH91"/>
      <c r="OQI91"/>
      <c r="OQJ91"/>
      <c r="OQK91"/>
      <c r="OQL91"/>
      <c r="OQM91"/>
      <c r="OQN91"/>
      <c r="OQO91"/>
      <c r="OQP91"/>
      <c r="OQQ91"/>
      <c r="OQR91"/>
      <c r="OQS91"/>
      <c r="OQT91"/>
      <c r="OQU91"/>
      <c r="OQV91"/>
      <c r="OQW91"/>
      <c r="OQX91"/>
      <c r="OQY91"/>
      <c r="OQZ91"/>
      <c r="ORA91"/>
      <c r="ORB91"/>
      <c r="ORC91"/>
      <c r="ORD91"/>
      <c r="ORE91"/>
      <c r="ORF91"/>
      <c r="ORG91"/>
      <c r="ORH91"/>
      <c r="ORI91"/>
      <c r="ORJ91"/>
      <c r="ORK91"/>
      <c r="ORL91"/>
      <c r="ORM91"/>
      <c r="ORN91"/>
      <c r="ORO91"/>
      <c r="ORP91"/>
      <c r="ORQ91"/>
      <c r="ORR91"/>
      <c r="ORS91"/>
      <c r="ORT91"/>
      <c r="ORU91"/>
      <c r="ORV91"/>
      <c r="ORW91"/>
      <c r="ORX91"/>
      <c r="ORY91"/>
      <c r="ORZ91"/>
      <c r="OSA91"/>
      <c r="OSB91"/>
      <c r="OSC91"/>
      <c r="OSD91"/>
      <c r="OSE91"/>
      <c r="OSF91"/>
      <c r="OSG91"/>
      <c r="OSH91"/>
      <c r="OSI91"/>
      <c r="OSJ91"/>
      <c r="OSK91"/>
      <c r="OSL91"/>
      <c r="OSM91"/>
      <c r="OSN91"/>
      <c r="OSO91"/>
      <c r="OSP91"/>
      <c r="OSQ91"/>
      <c r="OSR91"/>
      <c r="OSS91"/>
      <c r="OST91"/>
      <c r="OSU91"/>
      <c r="OSV91"/>
      <c r="OSW91"/>
      <c r="OSX91"/>
      <c r="OSY91"/>
      <c r="OSZ91"/>
      <c r="OTA91"/>
      <c r="OTB91"/>
      <c r="OTC91"/>
      <c r="OTD91"/>
      <c r="OTE91"/>
      <c r="OTF91"/>
      <c r="OTG91"/>
      <c r="OTH91"/>
      <c r="OTI91"/>
      <c r="OTJ91"/>
      <c r="OTK91"/>
      <c r="OTL91"/>
      <c r="OTM91"/>
      <c r="OTN91"/>
      <c r="OTO91"/>
      <c r="OTP91"/>
      <c r="OTQ91"/>
      <c r="OTR91"/>
      <c r="OTS91"/>
      <c r="OTT91"/>
      <c r="OTU91"/>
      <c r="OTV91"/>
      <c r="OTW91"/>
      <c r="OTX91"/>
      <c r="OTY91"/>
      <c r="OTZ91"/>
      <c r="OUA91"/>
      <c r="OUB91"/>
      <c r="OUC91"/>
      <c r="OUD91"/>
      <c r="OUE91"/>
      <c r="OUF91"/>
      <c r="OUG91"/>
      <c r="OUH91"/>
      <c r="OUI91"/>
      <c r="OUJ91"/>
      <c r="OUK91"/>
      <c r="OUL91"/>
      <c r="OUM91"/>
      <c r="OUN91"/>
      <c r="OUO91"/>
      <c r="OUP91"/>
      <c r="OUQ91"/>
      <c r="OUR91"/>
      <c r="OUS91"/>
      <c r="OUT91"/>
      <c r="OUU91"/>
      <c r="OUV91"/>
      <c r="OUW91"/>
      <c r="OUX91"/>
      <c r="OUY91"/>
      <c r="OUZ91"/>
      <c r="OVA91"/>
      <c r="OVB91"/>
      <c r="OVC91"/>
      <c r="OVD91"/>
      <c r="OVE91"/>
      <c r="OVF91"/>
      <c r="OVG91"/>
      <c r="OVH91"/>
      <c r="OVI91"/>
      <c r="OVJ91"/>
      <c r="OVK91"/>
      <c r="OVL91"/>
      <c r="OVM91"/>
      <c r="OVN91"/>
      <c r="OVO91"/>
      <c r="OVP91"/>
      <c r="OVQ91"/>
      <c r="OVR91"/>
      <c r="OVS91"/>
      <c r="OVT91"/>
      <c r="OVU91"/>
      <c r="OVV91"/>
      <c r="OVW91"/>
      <c r="OVX91"/>
      <c r="OVY91"/>
      <c r="OVZ91"/>
      <c r="OWA91"/>
      <c r="OWB91"/>
      <c r="OWC91"/>
      <c r="OWD91"/>
      <c r="OWE91"/>
      <c r="OWF91"/>
      <c r="OWG91"/>
      <c r="OWH91"/>
      <c r="OWI91"/>
      <c r="OWJ91"/>
      <c r="OWK91"/>
      <c r="OWL91"/>
      <c r="OWM91"/>
      <c r="OWN91"/>
      <c r="OWO91"/>
      <c r="OWP91"/>
      <c r="OWQ91"/>
      <c r="OWR91"/>
      <c r="OWS91"/>
      <c r="OWT91"/>
      <c r="OWU91"/>
      <c r="OWV91"/>
      <c r="OWW91"/>
      <c r="OWX91"/>
      <c r="OWY91"/>
      <c r="OWZ91"/>
      <c r="OXA91"/>
      <c r="OXB91"/>
      <c r="OXC91"/>
      <c r="OXD91"/>
      <c r="OXE91"/>
      <c r="OXF91"/>
      <c r="OXG91"/>
      <c r="OXH91"/>
      <c r="OXI91"/>
      <c r="OXJ91"/>
      <c r="OXK91"/>
      <c r="OXL91"/>
      <c r="OXM91"/>
      <c r="OXN91"/>
      <c r="OXO91"/>
      <c r="OXP91"/>
      <c r="OXQ91"/>
      <c r="OXR91"/>
      <c r="OXS91"/>
      <c r="OXT91"/>
      <c r="OXU91"/>
      <c r="OXV91"/>
      <c r="OXW91"/>
      <c r="OXX91"/>
      <c r="OXY91"/>
      <c r="OXZ91"/>
      <c r="OYA91"/>
      <c r="OYB91"/>
      <c r="OYC91"/>
      <c r="OYD91"/>
      <c r="OYE91"/>
      <c r="OYF91"/>
      <c r="OYG91"/>
      <c r="OYH91"/>
      <c r="OYI91"/>
      <c r="OYJ91"/>
      <c r="OYK91"/>
      <c r="OYL91"/>
      <c r="OYM91"/>
      <c r="OYN91"/>
      <c r="OYO91"/>
      <c r="OYP91"/>
      <c r="OYQ91"/>
      <c r="OYR91"/>
      <c r="OYS91"/>
      <c r="OYT91"/>
      <c r="OYU91"/>
      <c r="OYV91"/>
      <c r="OYW91"/>
      <c r="OYX91"/>
      <c r="OYY91"/>
      <c r="OYZ91"/>
      <c r="OZA91"/>
      <c r="OZB91"/>
      <c r="OZC91"/>
      <c r="OZD91"/>
      <c r="OZE91"/>
      <c r="OZF91"/>
      <c r="OZG91"/>
      <c r="OZH91"/>
      <c r="OZI91"/>
      <c r="OZJ91"/>
      <c r="OZK91"/>
      <c r="OZL91"/>
      <c r="OZM91"/>
      <c r="OZN91"/>
      <c r="OZO91"/>
      <c r="OZP91"/>
      <c r="OZQ91"/>
      <c r="OZR91"/>
      <c r="OZS91"/>
      <c r="OZT91"/>
      <c r="OZU91"/>
      <c r="OZV91"/>
      <c r="OZW91"/>
      <c r="OZX91"/>
      <c r="OZY91"/>
      <c r="OZZ91"/>
      <c r="PAA91"/>
      <c r="PAB91"/>
      <c r="PAC91"/>
      <c r="PAD91"/>
      <c r="PAE91"/>
      <c r="PAF91"/>
      <c r="PAG91"/>
      <c r="PAH91"/>
      <c r="PAI91"/>
      <c r="PAJ91"/>
      <c r="PAK91"/>
      <c r="PAL91"/>
      <c r="PAM91"/>
      <c r="PAN91"/>
      <c r="PAO91"/>
      <c r="PAP91"/>
      <c r="PAQ91"/>
      <c r="PAR91"/>
      <c r="PAS91"/>
      <c r="PAT91"/>
      <c r="PAU91"/>
      <c r="PAV91"/>
      <c r="PAW91"/>
      <c r="PAX91"/>
      <c r="PAY91"/>
      <c r="PAZ91"/>
      <c r="PBA91"/>
      <c r="PBB91"/>
      <c r="PBC91"/>
      <c r="PBD91"/>
      <c r="PBE91"/>
      <c r="PBF91"/>
      <c r="PBG91"/>
      <c r="PBH91"/>
      <c r="PBI91"/>
      <c r="PBJ91"/>
      <c r="PBK91"/>
      <c r="PBL91"/>
      <c r="PBM91"/>
      <c r="PBN91"/>
      <c r="PBO91"/>
      <c r="PBP91"/>
      <c r="PBQ91"/>
      <c r="PBR91"/>
      <c r="PBS91"/>
      <c r="PBT91"/>
      <c r="PBU91"/>
      <c r="PBV91"/>
      <c r="PBW91"/>
      <c r="PBX91"/>
      <c r="PBY91"/>
      <c r="PBZ91"/>
      <c r="PCA91"/>
      <c r="PCB91"/>
      <c r="PCC91"/>
      <c r="PCD91"/>
      <c r="PCE91"/>
      <c r="PCF91"/>
      <c r="PCG91"/>
      <c r="PCH91"/>
      <c r="PCI91"/>
      <c r="PCJ91"/>
      <c r="PCK91"/>
      <c r="PCL91"/>
      <c r="PCM91"/>
      <c r="PCN91"/>
      <c r="PCO91"/>
      <c r="PCP91"/>
      <c r="PCQ91"/>
      <c r="PCR91"/>
      <c r="PCS91"/>
      <c r="PCT91"/>
      <c r="PCU91"/>
      <c r="PCV91"/>
      <c r="PCW91"/>
      <c r="PCX91"/>
      <c r="PCY91"/>
      <c r="PCZ91"/>
      <c r="PDA91"/>
      <c r="PDB91"/>
      <c r="PDC91"/>
      <c r="PDD91"/>
      <c r="PDE91"/>
      <c r="PDF91"/>
      <c r="PDG91"/>
      <c r="PDH91"/>
      <c r="PDI91"/>
      <c r="PDJ91"/>
      <c r="PDK91"/>
      <c r="PDL91"/>
      <c r="PDM91"/>
      <c r="PDN91"/>
      <c r="PDO91"/>
      <c r="PDP91"/>
      <c r="PDQ91"/>
      <c r="PDR91"/>
      <c r="PDS91"/>
      <c r="PDT91"/>
      <c r="PDU91"/>
      <c r="PDV91"/>
      <c r="PDW91"/>
      <c r="PDX91"/>
      <c r="PDY91"/>
      <c r="PDZ91"/>
      <c r="PEA91"/>
      <c r="PEB91"/>
      <c r="PEC91"/>
      <c r="PED91"/>
      <c r="PEE91"/>
      <c r="PEF91"/>
      <c r="PEG91"/>
      <c r="PEH91"/>
      <c r="PEI91"/>
      <c r="PEJ91"/>
      <c r="PEK91"/>
      <c r="PEL91"/>
      <c r="PEM91"/>
      <c r="PEN91"/>
      <c r="PEO91"/>
      <c r="PEP91"/>
      <c r="PEQ91"/>
      <c r="PER91"/>
      <c r="PES91"/>
      <c r="PET91"/>
      <c r="PEU91"/>
      <c r="PEV91"/>
      <c r="PEW91"/>
      <c r="PEX91"/>
      <c r="PEY91"/>
      <c r="PEZ91"/>
      <c r="PFA91"/>
      <c r="PFB91"/>
      <c r="PFC91"/>
      <c r="PFD91"/>
      <c r="PFE91"/>
      <c r="PFF91"/>
      <c r="PFG91"/>
      <c r="PFH91"/>
      <c r="PFI91"/>
      <c r="PFJ91"/>
      <c r="PFK91"/>
      <c r="PFL91"/>
      <c r="PFM91"/>
      <c r="PFN91"/>
      <c r="PFO91"/>
      <c r="PFP91"/>
      <c r="PFQ91"/>
      <c r="PFR91"/>
      <c r="PFS91"/>
      <c r="PFT91"/>
      <c r="PFU91"/>
      <c r="PFV91"/>
      <c r="PFW91"/>
      <c r="PFX91"/>
      <c r="PFY91"/>
      <c r="PFZ91"/>
      <c r="PGA91"/>
      <c r="PGB91"/>
      <c r="PGC91"/>
      <c r="PGD91"/>
      <c r="PGE91"/>
      <c r="PGF91"/>
      <c r="PGG91"/>
      <c r="PGH91"/>
      <c r="PGI91"/>
      <c r="PGJ91"/>
      <c r="PGK91"/>
      <c r="PGL91"/>
      <c r="PGM91"/>
      <c r="PGN91"/>
      <c r="PGO91"/>
      <c r="PGP91"/>
      <c r="PGQ91"/>
      <c r="PGR91"/>
      <c r="PGS91"/>
      <c r="PGT91"/>
      <c r="PGU91"/>
      <c r="PGV91"/>
      <c r="PGW91"/>
      <c r="PGX91"/>
      <c r="PGY91"/>
      <c r="PGZ91"/>
      <c r="PHA91"/>
      <c r="PHB91"/>
      <c r="PHC91"/>
      <c r="PHD91"/>
      <c r="PHE91"/>
      <c r="PHF91"/>
      <c r="PHG91"/>
      <c r="PHH91"/>
      <c r="PHI91"/>
      <c r="PHJ91"/>
      <c r="PHK91"/>
      <c r="PHL91"/>
      <c r="PHM91"/>
      <c r="PHN91"/>
      <c r="PHO91"/>
      <c r="PHP91"/>
      <c r="PHQ91"/>
      <c r="PHR91"/>
      <c r="PHS91"/>
      <c r="PHT91"/>
      <c r="PHU91"/>
      <c r="PHV91"/>
      <c r="PHW91"/>
      <c r="PHX91"/>
      <c r="PHY91"/>
      <c r="PHZ91"/>
      <c r="PIA91"/>
      <c r="PIB91"/>
      <c r="PIC91"/>
      <c r="PID91"/>
      <c r="PIE91"/>
      <c r="PIF91"/>
      <c r="PIG91"/>
      <c r="PIH91"/>
      <c r="PII91"/>
      <c r="PIJ91"/>
      <c r="PIK91"/>
      <c r="PIL91"/>
      <c r="PIM91"/>
      <c r="PIN91"/>
      <c r="PIO91"/>
      <c r="PIP91"/>
      <c r="PIQ91"/>
      <c r="PIR91"/>
      <c r="PIS91"/>
      <c r="PIT91"/>
      <c r="PIU91"/>
      <c r="PIV91"/>
      <c r="PIW91"/>
      <c r="PIX91"/>
      <c r="PIY91"/>
      <c r="PIZ91"/>
      <c r="PJA91"/>
      <c r="PJB91"/>
      <c r="PJC91"/>
      <c r="PJD91"/>
      <c r="PJE91"/>
      <c r="PJF91"/>
      <c r="PJG91"/>
      <c r="PJH91"/>
      <c r="PJI91"/>
      <c r="PJJ91"/>
      <c r="PJK91"/>
      <c r="PJL91"/>
      <c r="PJM91"/>
      <c r="PJN91"/>
      <c r="PJO91"/>
      <c r="PJP91"/>
      <c r="PJQ91"/>
      <c r="PJR91"/>
      <c r="PJS91"/>
      <c r="PJT91"/>
      <c r="PJU91"/>
      <c r="PJV91"/>
      <c r="PJW91"/>
      <c r="PJX91"/>
      <c r="PJY91"/>
      <c r="PJZ91"/>
      <c r="PKA91"/>
      <c r="PKB91"/>
      <c r="PKC91"/>
      <c r="PKD91"/>
      <c r="PKE91"/>
      <c r="PKF91"/>
      <c r="PKG91"/>
      <c r="PKH91"/>
      <c r="PKI91"/>
      <c r="PKJ91"/>
      <c r="PKK91"/>
      <c r="PKL91"/>
      <c r="PKM91"/>
      <c r="PKN91"/>
      <c r="PKO91"/>
      <c r="PKP91"/>
      <c r="PKQ91"/>
      <c r="PKR91"/>
      <c r="PKS91"/>
      <c r="PKT91"/>
      <c r="PKU91"/>
      <c r="PKV91"/>
      <c r="PKW91"/>
      <c r="PKX91"/>
      <c r="PKY91"/>
      <c r="PKZ91"/>
      <c r="PLA91"/>
      <c r="PLB91"/>
      <c r="PLC91"/>
      <c r="PLD91"/>
      <c r="PLE91"/>
      <c r="PLF91"/>
      <c r="PLG91"/>
      <c r="PLH91"/>
      <c r="PLI91"/>
      <c r="PLJ91"/>
      <c r="PLK91"/>
      <c r="PLL91"/>
      <c r="PLM91"/>
      <c r="PLN91"/>
      <c r="PLO91"/>
      <c r="PLP91"/>
      <c r="PLQ91"/>
      <c r="PLR91"/>
      <c r="PLS91"/>
      <c r="PLT91"/>
      <c r="PLU91"/>
      <c r="PLV91"/>
      <c r="PLW91"/>
      <c r="PLX91"/>
      <c r="PLY91"/>
      <c r="PLZ91"/>
      <c r="PMA91"/>
      <c r="PMB91"/>
      <c r="PMC91"/>
      <c r="PMD91"/>
      <c r="PME91"/>
      <c r="PMF91"/>
      <c r="PMG91"/>
      <c r="PMH91"/>
      <c r="PMI91"/>
      <c r="PMJ91"/>
      <c r="PMK91"/>
      <c r="PML91"/>
      <c r="PMM91"/>
      <c r="PMN91"/>
      <c r="PMO91"/>
      <c r="PMP91"/>
      <c r="PMQ91"/>
      <c r="PMR91"/>
      <c r="PMS91"/>
      <c r="PMT91"/>
      <c r="PMU91"/>
      <c r="PMV91"/>
      <c r="PMW91"/>
      <c r="PMX91"/>
      <c r="PMY91"/>
      <c r="PMZ91"/>
      <c r="PNA91"/>
      <c r="PNB91"/>
      <c r="PNC91"/>
      <c r="PND91"/>
      <c r="PNE91"/>
      <c r="PNF91"/>
      <c r="PNG91"/>
      <c r="PNH91"/>
      <c r="PNI91"/>
      <c r="PNJ91"/>
      <c r="PNK91"/>
      <c r="PNL91"/>
      <c r="PNM91"/>
      <c r="PNN91"/>
      <c r="PNO91"/>
      <c r="PNP91"/>
      <c r="PNQ91"/>
      <c r="PNR91"/>
      <c r="PNS91"/>
      <c r="PNT91"/>
      <c r="PNU91"/>
      <c r="PNV91"/>
      <c r="PNW91"/>
      <c r="PNX91"/>
      <c r="PNY91"/>
      <c r="PNZ91"/>
      <c r="POA91"/>
      <c r="POB91"/>
      <c r="POC91"/>
      <c r="POD91"/>
      <c r="POE91"/>
      <c r="POF91"/>
      <c r="POG91"/>
      <c r="POH91"/>
      <c r="POI91"/>
      <c r="POJ91"/>
      <c r="POK91"/>
      <c r="POL91"/>
      <c r="POM91"/>
      <c r="PON91"/>
      <c r="POO91"/>
      <c r="POP91"/>
      <c r="POQ91"/>
      <c r="POR91"/>
      <c r="POS91"/>
      <c r="POT91"/>
      <c r="POU91"/>
      <c r="POV91"/>
      <c r="POW91"/>
      <c r="POX91"/>
      <c r="POY91"/>
      <c r="POZ91"/>
      <c r="PPA91"/>
      <c r="PPB91"/>
      <c r="PPC91"/>
      <c r="PPD91"/>
      <c r="PPE91"/>
      <c r="PPF91"/>
      <c r="PPG91"/>
      <c r="PPH91"/>
      <c r="PPI91"/>
      <c r="PPJ91"/>
      <c r="PPK91"/>
      <c r="PPL91"/>
      <c r="PPM91"/>
      <c r="PPN91"/>
      <c r="PPO91"/>
      <c r="PPP91"/>
      <c r="PPQ91"/>
      <c r="PPR91"/>
      <c r="PPS91"/>
      <c r="PPT91"/>
      <c r="PPU91"/>
      <c r="PPV91"/>
      <c r="PPW91"/>
      <c r="PPX91"/>
      <c r="PPY91"/>
      <c r="PPZ91"/>
      <c r="PQA91"/>
      <c r="PQB91"/>
      <c r="PQC91"/>
      <c r="PQD91"/>
      <c r="PQE91"/>
      <c r="PQF91"/>
      <c r="PQG91"/>
      <c r="PQH91"/>
      <c r="PQI91"/>
      <c r="PQJ91"/>
      <c r="PQK91"/>
      <c r="PQL91"/>
      <c r="PQM91"/>
      <c r="PQN91"/>
      <c r="PQO91"/>
      <c r="PQP91"/>
      <c r="PQQ91"/>
      <c r="PQR91"/>
      <c r="PQS91"/>
      <c r="PQT91"/>
      <c r="PQU91"/>
      <c r="PQV91"/>
      <c r="PQW91"/>
      <c r="PQX91"/>
      <c r="PQY91"/>
      <c r="PQZ91"/>
      <c r="PRA91"/>
      <c r="PRB91"/>
      <c r="PRC91"/>
      <c r="PRD91"/>
      <c r="PRE91"/>
      <c r="PRF91"/>
      <c r="PRG91"/>
      <c r="PRH91"/>
      <c r="PRI91"/>
      <c r="PRJ91"/>
      <c r="PRK91"/>
      <c r="PRL91"/>
      <c r="PRM91"/>
      <c r="PRN91"/>
      <c r="PRO91"/>
      <c r="PRP91"/>
      <c r="PRQ91"/>
      <c r="PRR91"/>
      <c r="PRS91"/>
      <c r="PRT91"/>
      <c r="PRU91"/>
      <c r="PRV91"/>
      <c r="PRW91"/>
      <c r="PRX91"/>
      <c r="PRY91"/>
      <c r="PRZ91"/>
      <c r="PSA91"/>
      <c r="PSB91"/>
      <c r="PSC91"/>
      <c r="PSD91"/>
      <c r="PSE91"/>
      <c r="PSF91"/>
      <c r="PSG91"/>
      <c r="PSH91"/>
      <c r="PSI91"/>
      <c r="PSJ91"/>
      <c r="PSK91"/>
      <c r="PSL91"/>
      <c r="PSM91"/>
      <c r="PSN91"/>
      <c r="PSO91"/>
      <c r="PSP91"/>
      <c r="PSQ91"/>
      <c r="PSR91"/>
      <c r="PSS91"/>
      <c r="PST91"/>
      <c r="PSU91"/>
      <c r="PSV91"/>
      <c r="PSW91"/>
      <c r="PSX91"/>
      <c r="PSY91"/>
      <c r="PSZ91"/>
      <c r="PTA91"/>
      <c r="PTB91"/>
      <c r="PTC91"/>
      <c r="PTD91"/>
      <c r="PTE91"/>
      <c r="PTF91"/>
      <c r="PTG91"/>
      <c r="PTH91"/>
      <c r="PTI91"/>
      <c r="PTJ91"/>
      <c r="PTK91"/>
      <c r="PTL91"/>
      <c r="PTM91"/>
      <c r="PTN91"/>
      <c r="PTO91"/>
      <c r="PTP91"/>
      <c r="PTQ91"/>
      <c r="PTR91"/>
      <c r="PTS91"/>
      <c r="PTT91"/>
      <c r="PTU91"/>
      <c r="PTV91"/>
      <c r="PTW91"/>
      <c r="PTX91"/>
      <c r="PTY91"/>
      <c r="PTZ91"/>
      <c r="PUA91"/>
      <c r="PUB91"/>
      <c r="PUC91"/>
      <c r="PUD91"/>
      <c r="PUE91"/>
      <c r="PUF91"/>
      <c r="PUG91"/>
      <c r="PUH91"/>
      <c r="PUI91"/>
      <c r="PUJ91"/>
      <c r="PUK91"/>
      <c r="PUL91"/>
      <c r="PUM91"/>
      <c r="PUN91"/>
      <c r="PUO91"/>
      <c r="PUP91"/>
      <c r="PUQ91"/>
      <c r="PUR91"/>
      <c r="PUS91"/>
      <c r="PUT91"/>
      <c r="PUU91"/>
      <c r="PUV91"/>
      <c r="PUW91"/>
      <c r="PUX91"/>
      <c r="PUY91"/>
      <c r="PUZ91"/>
      <c r="PVA91"/>
      <c r="PVB91"/>
      <c r="PVC91"/>
      <c r="PVD91"/>
      <c r="PVE91"/>
      <c r="PVF91"/>
      <c r="PVG91"/>
      <c r="PVH91"/>
      <c r="PVI91"/>
      <c r="PVJ91"/>
      <c r="PVK91"/>
      <c r="PVL91"/>
      <c r="PVM91"/>
      <c r="PVN91"/>
      <c r="PVO91"/>
      <c r="PVP91"/>
      <c r="PVQ91"/>
      <c r="PVR91"/>
      <c r="PVS91"/>
      <c r="PVT91"/>
      <c r="PVU91"/>
      <c r="PVV91"/>
      <c r="PVW91"/>
      <c r="PVX91"/>
      <c r="PVY91"/>
      <c r="PVZ91"/>
      <c r="PWA91"/>
      <c r="PWB91"/>
      <c r="PWC91"/>
      <c r="PWD91"/>
      <c r="PWE91"/>
      <c r="PWF91"/>
      <c r="PWG91"/>
      <c r="PWH91"/>
      <c r="PWI91"/>
      <c r="PWJ91"/>
      <c r="PWK91"/>
      <c r="PWL91"/>
      <c r="PWM91"/>
      <c r="PWN91"/>
      <c r="PWO91"/>
      <c r="PWP91"/>
      <c r="PWQ91"/>
      <c r="PWR91"/>
      <c r="PWS91"/>
      <c r="PWT91"/>
      <c r="PWU91"/>
      <c r="PWV91"/>
      <c r="PWW91"/>
      <c r="PWX91"/>
      <c r="PWY91"/>
      <c r="PWZ91"/>
      <c r="PXA91"/>
      <c r="PXB91"/>
      <c r="PXC91"/>
      <c r="PXD91"/>
      <c r="PXE91"/>
      <c r="PXF91"/>
      <c r="PXG91"/>
      <c r="PXH91"/>
      <c r="PXI91"/>
      <c r="PXJ91"/>
      <c r="PXK91"/>
      <c r="PXL91"/>
      <c r="PXM91"/>
      <c r="PXN91"/>
      <c r="PXO91"/>
      <c r="PXP91"/>
      <c r="PXQ91"/>
      <c r="PXR91"/>
      <c r="PXS91"/>
      <c r="PXT91"/>
      <c r="PXU91"/>
      <c r="PXV91"/>
      <c r="PXW91"/>
      <c r="PXX91"/>
      <c r="PXY91"/>
      <c r="PXZ91"/>
      <c r="PYA91"/>
      <c r="PYB91"/>
      <c r="PYC91"/>
      <c r="PYD91"/>
      <c r="PYE91"/>
      <c r="PYF91"/>
      <c r="PYG91"/>
      <c r="PYH91"/>
      <c r="PYI91"/>
      <c r="PYJ91"/>
      <c r="PYK91"/>
      <c r="PYL91"/>
      <c r="PYM91"/>
      <c r="PYN91"/>
      <c r="PYO91"/>
      <c r="PYP91"/>
      <c r="PYQ91"/>
      <c r="PYR91"/>
      <c r="PYS91"/>
      <c r="PYT91"/>
      <c r="PYU91"/>
      <c r="PYV91"/>
      <c r="PYW91"/>
      <c r="PYX91"/>
      <c r="PYY91"/>
      <c r="PYZ91"/>
      <c r="PZA91"/>
      <c r="PZB91"/>
      <c r="PZC91"/>
      <c r="PZD91"/>
      <c r="PZE91"/>
      <c r="PZF91"/>
      <c r="PZG91"/>
      <c r="PZH91"/>
      <c r="PZI91"/>
      <c r="PZJ91"/>
      <c r="PZK91"/>
      <c r="PZL91"/>
      <c r="PZM91"/>
      <c r="PZN91"/>
      <c r="PZO91"/>
      <c r="PZP91"/>
      <c r="PZQ91"/>
      <c r="PZR91"/>
      <c r="PZS91"/>
      <c r="PZT91"/>
      <c r="PZU91"/>
      <c r="PZV91"/>
      <c r="PZW91"/>
      <c r="PZX91"/>
      <c r="PZY91"/>
      <c r="PZZ91"/>
      <c r="QAA91"/>
      <c r="QAB91"/>
      <c r="QAC91"/>
      <c r="QAD91"/>
      <c r="QAE91"/>
      <c r="QAF91"/>
      <c r="QAG91"/>
      <c r="QAH91"/>
      <c r="QAI91"/>
      <c r="QAJ91"/>
      <c r="QAK91"/>
      <c r="QAL91"/>
      <c r="QAM91"/>
      <c r="QAN91"/>
      <c r="QAO91"/>
      <c r="QAP91"/>
      <c r="QAQ91"/>
      <c r="QAR91"/>
      <c r="QAS91"/>
      <c r="QAT91"/>
      <c r="QAU91"/>
      <c r="QAV91"/>
      <c r="QAW91"/>
      <c r="QAX91"/>
      <c r="QAY91"/>
      <c r="QAZ91"/>
      <c r="QBA91"/>
      <c r="QBB91"/>
      <c r="QBC91"/>
      <c r="QBD91"/>
      <c r="QBE91"/>
      <c r="QBF91"/>
      <c r="QBG91"/>
      <c r="QBH91"/>
      <c r="QBI91"/>
      <c r="QBJ91"/>
      <c r="QBK91"/>
      <c r="QBL91"/>
      <c r="QBM91"/>
      <c r="QBN91"/>
      <c r="QBO91"/>
      <c r="QBP91"/>
      <c r="QBQ91"/>
      <c r="QBR91"/>
      <c r="QBS91"/>
      <c r="QBT91"/>
      <c r="QBU91"/>
      <c r="QBV91"/>
      <c r="QBW91"/>
      <c r="QBX91"/>
      <c r="QBY91"/>
      <c r="QBZ91"/>
      <c r="QCA91"/>
      <c r="QCB91"/>
      <c r="QCC91"/>
      <c r="QCD91"/>
      <c r="QCE91"/>
      <c r="QCF91"/>
      <c r="QCG91"/>
      <c r="QCH91"/>
      <c r="QCI91"/>
      <c r="QCJ91"/>
      <c r="QCK91"/>
      <c r="QCL91"/>
      <c r="QCM91"/>
      <c r="QCN91"/>
      <c r="QCO91"/>
      <c r="QCP91"/>
      <c r="QCQ91"/>
      <c r="QCR91"/>
      <c r="QCS91"/>
      <c r="QCT91"/>
      <c r="QCU91"/>
      <c r="QCV91"/>
      <c r="QCW91"/>
      <c r="QCX91"/>
      <c r="QCY91"/>
      <c r="QCZ91"/>
      <c r="QDA91"/>
      <c r="QDB91"/>
      <c r="QDC91"/>
      <c r="QDD91"/>
      <c r="QDE91"/>
      <c r="QDF91"/>
      <c r="QDG91"/>
      <c r="QDH91"/>
      <c r="QDI91"/>
      <c r="QDJ91"/>
      <c r="QDK91"/>
      <c r="QDL91"/>
      <c r="QDM91"/>
      <c r="QDN91"/>
      <c r="QDO91"/>
      <c r="QDP91"/>
      <c r="QDQ91"/>
      <c r="QDR91"/>
      <c r="QDS91"/>
      <c r="QDT91"/>
      <c r="QDU91"/>
      <c r="QDV91"/>
      <c r="QDW91"/>
      <c r="QDX91"/>
      <c r="QDY91"/>
      <c r="QDZ91"/>
      <c r="QEA91"/>
      <c r="QEB91"/>
      <c r="QEC91"/>
      <c r="QED91"/>
      <c r="QEE91"/>
      <c r="QEF91"/>
      <c r="QEG91"/>
      <c r="QEH91"/>
      <c r="QEI91"/>
      <c r="QEJ91"/>
      <c r="QEK91"/>
      <c r="QEL91"/>
      <c r="QEM91"/>
      <c r="QEN91"/>
      <c r="QEO91"/>
      <c r="QEP91"/>
      <c r="QEQ91"/>
      <c r="QER91"/>
      <c r="QES91"/>
      <c r="QET91"/>
      <c r="QEU91"/>
      <c r="QEV91"/>
      <c r="QEW91"/>
      <c r="QEX91"/>
      <c r="QEY91"/>
      <c r="QEZ91"/>
      <c r="QFA91"/>
      <c r="QFB91"/>
      <c r="QFC91"/>
      <c r="QFD91"/>
      <c r="QFE91"/>
      <c r="QFF91"/>
      <c r="QFG91"/>
      <c r="QFH91"/>
      <c r="QFI91"/>
      <c r="QFJ91"/>
      <c r="QFK91"/>
      <c r="QFL91"/>
      <c r="QFM91"/>
      <c r="QFN91"/>
      <c r="QFO91"/>
      <c r="QFP91"/>
      <c r="QFQ91"/>
      <c r="QFR91"/>
      <c r="QFS91"/>
      <c r="QFT91"/>
      <c r="QFU91"/>
      <c r="QFV91"/>
      <c r="QFW91"/>
      <c r="QFX91"/>
      <c r="QFY91"/>
      <c r="QFZ91"/>
      <c r="QGA91"/>
      <c r="QGB91"/>
      <c r="QGC91"/>
      <c r="QGD91"/>
      <c r="QGE91"/>
      <c r="QGF91"/>
      <c r="QGG91"/>
      <c r="QGH91"/>
      <c r="QGI91"/>
      <c r="QGJ91"/>
      <c r="QGK91"/>
      <c r="QGL91"/>
      <c r="QGM91"/>
      <c r="QGN91"/>
      <c r="QGO91"/>
      <c r="QGP91"/>
      <c r="QGQ91"/>
      <c r="QGR91"/>
      <c r="QGS91"/>
      <c r="QGT91"/>
      <c r="QGU91"/>
      <c r="QGV91"/>
      <c r="QGW91"/>
      <c r="QGX91"/>
      <c r="QGY91"/>
      <c r="QGZ91"/>
      <c r="QHA91"/>
      <c r="QHB91"/>
      <c r="QHC91"/>
      <c r="QHD91"/>
      <c r="QHE91"/>
      <c r="QHF91"/>
      <c r="QHG91"/>
      <c r="QHH91"/>
      <c r="QHI91"/>
      <c r="QHJ91"/>
      <c r="QHK91"/>
      <c r="QHL91"/>
      <c r="QHM91"/>
      <c r="QHN91"/>
      <c r="QHO91"/>
      <c r="QHP91"/>
      <c r="QHQ91"/>
      <c r="QHR91"/>
      <c r="QHS91"/>
      <c r="QHT91"/>
      <c r="QHU91"/>
      <c r="QHV91"/>
      <c r="QHW91"/>
      <c r="QHX91"/>
      <c r="QHY91"/>
      <c r="QHZ91"/>
      <c r="QIA91"/>
      <c r="QIB91"/>
      <c r="QIC91"/>
      <c r="QID91"/>
      <c r="QIE91"/>
      <c r="QIF91"/>
      <c r="QIG91"/>
      <c r="QIH91"/>
      <c r="QII91"/>
      <c r="QIJ91"/>
      <c r="QIK91"/>
      <c r="QIL91"/>
      <c r="QIM91"/>
      <c r="QIN91"/>
      <c r="QIO91"/>
      <c r="QIP91"/>
      <c r="QIQ91"/>
      <c r="QIR91"/>
      <c r="QIS91"/>
      <c r="QIT91"/>
      <c r="QIU91"/>
      <c r="QIV91"/>
      <c r="QIW91"/>
      <c r="QIX91"/>
      <c r="QIY91"/>
      <c r="QIZ91"/>
      <c r="QJA91"/>
      <c r="QJB91"/>
      <c r="QJC91"/>
      <c r="QJD91"/>
      <c r="QJE91"/>
      <c r="QJF91"/>
      <c r="QJG91"/>
      <c r="QJH91"/>
      <c r="QJI91"/>
      <c r="QJJ91"/>
      <c r="QJK91"/>
      <c r="QJL91"/>
      <c r="QJM91"/>
      <c r="QJN91"/>
      <c r="QJO91"/>
      <c r="QJP91"/>
      <c r="QJQ91"/>
      <c r="QJR91"/>
      <c r="QJS91"/>
      <c r="QJT91"/>
      <c r="QJU91"/>
      <c r="QJV91"/>
      <c r="QJW91"/>
      <c r="QJX91"/>
      <c r="QJY91"/>
      <c r="QJZ91"/>
      <c r="QKA91"/>
      <c r="QKB91"/>
      <c r="QKC91"/>
      <c r="QKD91"/>
      <c r="QKE91"/>
      <c r="QKF91"/>
      <c r="QKG91"/>
      <c r="QKH91"/>
      <c r="QKI91"/>
      <c r="QKJ91"/>
      <c r="QKK91"/>
      <c r="QKL91"/>
      <c r="QKM91"/>
      <c r="QKN91"/>
      <c r="QKO91"/>
      <c r="QKP91"/>
      <c r="QKQ91"/>
      <c r="QKR91"/>
      <c r="QKS91"/>
      <c r="QKT91"/>
      <c r="QKU91"/>
      <c r="QKV91"/>
      <c r="QKW91"/>
      <c r="QKX91"/>
      <c r="QKY91"/>
      <c r="QKZ91"/>
      <c r="QLA91"/>
      <c r="QLB91"/>
      <c r="QLC91"/>
      <c r="QLD91"/>
      <c r="QLE91"/>
      <c r="QLF91"/>
      <c r="QLG91"/>
      <c r="QLH91"/>
      <c r="QLI91"/>
      <c r="QLJ91"/>
      <c r="QLK91"/>
      <c r="QLL91"/>
      <c r="QLM91"/>
      <c r="QLN91"/>
      <c r="QLO91"/>
      <c r="QLP91"/>
      <c r="QLQ91"/>
      <c r="QLR91"/>
      <c r="QLS91"/>
      <c r="QLT91"/>
      <c r="QLU91"/>
      <c r="QLV91"/>
      <c r="QLW91"/>
      <c r="QLX91"/>
      <c r="QLY91"/>
      <c r="QLZ91"/>
      <c r="QMA91"/>
      <c r="QMB91"/>
      <c r="QMC91"/>
      <c r="QMD91"/>
      <c r="QME91"/>
      <c r="QMF91"/>
      <c r="QMG91"/>
      <c r="QMH91"/>
      <c r="QMI91"/>
      <c r="QMJ91"/>
      <c r="QMK91"/>
      <c r="QML91"/>
      <c r="QMM91"/>
      <c r="QMN91"/>
      <c r="QMO91"/>
      <c r="QMP91"/>
      <c r="QMQ91"/>
      <c r="QMR91"/>
      <c r="QMS91"/>
      <c r="QMT91"/>
      <c r="QMU91"/>
      <c r="QMV91"/>
      <c r="QMW91"/>
      <c r="QMX91"/>
      <c r="QMY91"/>
      <c r="QMZ91"/>
      <c r="QNA91"/>
      <c r="QNB91"/>
      <c r="QNC91"/>
      <c r="QND91"/>
      <c r="QNE91"/>
      <c r="QNF91"/>
      <c r="QNG91"/>
      <c r="QNH91"/>
      <c r="QNI91"/>
      <c r="QNJ91"/>
      <c r="QNK91"/>
      <c r="QNL91"/>
      <c r="QNM91"/>
      <c r="QNN91"/>
      <c r="QNO91"/>
      <c r="QNP91"/>
      <c r="QNQ91"/>
      <c r="QNR91"/>
      <c r="QNS91"/>
      <c r="QNT91"/>
      <c r="QNU91"/>
      <c r="QNV91"/>
      <c r="QNW91"/>
      <c r="QNX91"/>
      <c r="QNY91"/>
      <c r="QNZ91"/>
      <c r="QOA91"/>
      <c r="QOB91"/>
      <c r="QOC91"/>
      <c r="QOD91"/>
      <c r="QOE91"/>
      <c r="QOF91"/>
      <c r="QOG91"/>
      <c r="QOH91"/>
      <c r="QOI91"/>
      <c r="QOJ91"/>
      <c r="QOK91"/>
      <c r="QOL91"/>
      <c r="QOM91"/>
      <c r="QON91"/>
      <c r="QOO91"/>
      <c r="QOP91"/>
      <c r="QOQ91"/>
      <c r="QOR91"/>
      <c r="QOS91"/>
      <c r="QOT91"/>
      <c r="QOU91"/>
      <c r="QOV91"/>
      <c r="QOW91"/>
      <c r="QOX91"/>
      <c r="QOY91"/>
      <c r="QOZ91"/>
      <c r="QPA91"/>
      <c r="QPB91"/>
      <c r="QPC91"/>
      <c r="QPD91"/>
      <c r="QPE91"/>
      <c r="QPF91"/>
      <c r="QPG91"/>
      <c r="QPH91"/>
      <c r="QPI91"/>
      <c r="QPJ91"/>
      <c r="QPK91"/>
      <c r="QPL91"/>
      <c r="QPM91"/>
      <c r="QPN91"/>
      <c r="QPO91"/>
      <c r="QPP91"/>
      <c r="QPQ91"/>
      <c r="QPR91"/>
      <c r="QPS91"/>
      <c r="QPT91"/>
      <c r="QPU91"/>
      <c r="QPV91"/>
      <c r="QPW91"/>
      <c r="QPX91"/>
      <c r="QPY91"/>
      <c r="QPZ91"/>
      <c r="QQA91"/>
      <c r="QQB91"/>
      <c r="QQC91"/>
      <c r="QQD91"/>
      <c r="QQE91"/>
      <c r="QQF91"/>
      <c r="QQG91"/>
      <c r="QQH91"/>
      <c r="QQI91"/>
      <c r="QQJ91"/>
      <c r="QQK91"/>
      <c r="QQL91"/>
      <c r="QQM91"/>
      <c r="QQN91"/>
      <c r="QQO91"/>
      <c r="QQP91"/>
      <c r="QQQ91"/>
      <c r="QQR91"/>
      <c r="QQS91"/>
      <c r="QQT91"/>
      <c r="QQU91"/>
      <c r="QQV91"/>
      <c r="QQW91"/>
      <c r="QQX91"/>
      <c r="QQY91"/>
      <c r="QQZ91"/>
      <c r="QRA91"/>
      <c r="QRB91"/>
      <c r="QRC91"/>
      <c r="QRD91"/>
      <c r="QRE91"/>
      <c r="QRF91"/>
      <c r="QRG91"/>
      <c r="QRH91"/>
      <c r="QRI91"/>
      <c r="QRJ91"/>
      <c r="QRK91"/>
      <c r="QRL91"/>
      <c r="QRM91"/>
      <c r="QRN91"/>
      <c r="QRO91"/>
      <c r="QRP91"/>
      <c r="QRQ91"/>
      <c r="QRR91"/>
      <c r="QRS91"/>
      <c r="QRT91"/>
      <c r="QRU91"/>
      <c r="QRV91"/>
      <c r="QRW91"/>
      <c r="QRX91"/>
      <c r="QRY91"/>
      <c r="QRZ91"/>
      <c r="QSA91"/>
      <c r="QSB91"/>
      <c r="QSC91"/>
      <c r="QSD91"/>
      <c r="QSE91"/>
      <c r="QSF91"/>
      <c r="QSG91"/>
      <c r="QSH91"/>
      <c r="QSI91"/>
      <c r="QSJ91"/>
      <c r="QSK91"/>
      <c r="QSL91"/>
      <c r="QSM91"/>
      <c r="QSN91"/>
      <c r="QSO91"/>
      <c r="QSP91"/>
      <c r="QSQ91"/>
      <c r="QSR91"/>
      <c r="QSS91"/>
      <c r="QST91"/>
      <c r="QSU91"/>
      <c r="QSV91"/>
      <c r="QSW91"/>
      <c r="QSX91"/>
      <c r="QSY91"/>
      <c r="QSZ91"/>
      <c r="QTA91"/>
      <c r="QTB91"/>
      <c r="QTC91"/>
      <c r="QTD91"/>
      <c r="QTE91"/>
      <c r="QTF91"/>
      <c r="QTG91"/>
      <c r="QTH91"/>
      <c r="QTI91"/>
      <c r="QTJ91"/>
      <c r="QTK91"/>
      <c r="QTL91"/>
      <c r="QTM91"/>
      <c r="QTN91"/>
      <c r="QTO91"/>
      <c r="QTP91"/>
      <c r="QTQ91"/>
      <c r="QTR91"/>
      <c r="QTS91"/>
      <c r="QTT91"/>
      <c r="QTU91"/>
      <c r="QTV91"/>
      <c r="QTW91"/>
      <c r="QTX91"/>
      <c r="QTY91"/>
      <c r="QTZ91"/>
      <c r="QUA91"/>
      <c r="QUB91"/>
      <c r="QUC91"/>
      <c r="QUD91"/>
      <c r="QUE91"/>
      <c r="QUF91"/>
      <c r="QUG91"/>
      <c r="QUH91"/>
      <c r="QUI91"/>
      <c r="QUJ91"/>
      <c r="QUK91"/>
      <c r="QUL91"/>
      <c r="QUM91"/>
      <c r="QUN91"/>
      <c r="QUO91"/>
      <c r="QUP91"/>
      <c r="QUQ91"/>
      <c r="QUR91"/>
      <c r="QUS91"/>
      <c r="QUT91"/>
      <c r="QUU91"/>
      <c r="QUV91"/>
      <c r="QUW91"/>
      <c r="QUX91"/>
      <c r="QUY91"/>
      <c r="QUZ91"/>
      <c r="QVA91"/>
      <c r="QVB91"/>
      <c r="QVC91"/>
      <c r="QVD91"/>
      <c r="QVE91"/>
      <c r="QVF91"/>
      <c r="QVG91"/>
      <c r="QVH91"/>
      <c r="QVI91"/>
      <c r="QVJ91"/>
      <c r="QVK91"/>
      <c r="QVL91"/>
      <c r="QVM91"/>
      <c r="QVN91"/>
      <c r="QVO91"/>
      <c r="QVP91"/>
      <c r="QVQ91"/>
      <c r="QVR91"/>
      <c r="QVS91"/>
      <c r="QVT91"/>
      <c r="QVU91"/>
      <c r="QVV91"/>
      <c r="QVW91"/>
      <c r="QVX91"/>
      <c r="QVY91"/>
      <c r="QVZ91"/>
      <c r="QWA91"/>
      <c r="QWB91"/>
      <c r="QWC91"/>
      <c r="QWD91"/>
      <c r="QWE91"/>
      <c r="QWF91"/>
      <c r="QWG91"/>
      <c r="QWH91"/>
      <c r="QWI91"/>
      <c r="QWJ91"/>
      <c r="QWK91"/>
      <c r="QWL91"/>
      <c r="QWM91"/>
      <c r="QWN91"/>
      <c r="QWO91"/>
      <c r="QWP91"/>
      <c r="QWQ91"/>
      <c r="QWR91"/>
      <c r="QWS91"/>
      <c r="QWT91"/>
      <c r="QWU91"/>
      <c r="QWV91"/>
      <c r="QWW91"/>
      <c r="QWX91"/>
      <c r="QWY91"/>
      <c r="QWZ91"/>
      <c r="QXA91"/>
      <c r="QXB91"/>
      <c r="QXC91"/>
      <c r="QXD91"/>
      <c r="QXE91"/>
      <c r="QXF91"/>
      <c r="QXG91"/>
      <c r="QXH91"/>
      <c r="QXI91"/>
      <c r="QXJ91"/>
      <c r="QXK91"/>
      <c r="QXL91"/>
      <c r="QXM91"/>
      <c r="QXN91"/>
      <c r="QXO91"/>
      <c r="QXP91"/>
      <c r="QXQ91"/>
      <c r="QXR91"/>
      <c r="QXS91"/>
      <c r="QXT91"/>
      <c r="QXU91"/>
      <c r="QXV91"/>
      <c r="QXW91"/>
      <c r="QXX91"/>
      <c r="QXY91"/>
      <c r="QXZ91"/>
      <c r="QYA91"/>
      <c r="QYB91"/>
      <c r="QYC91"/>
      <c r="QYD91"/>
      <c r="QYE91"/>
      <c r="QYF91"/>
      <c r="QYG91"/>
      <c r="QYH91"/>
      <c r="QYI91"/>
      <c r="QYJ91"/>
      <c r="QYK91"/>
      <c r="QYL91"/>
      <c r="QYM91"/>
      <c r="QYN91"/>
      <c r="QYO91"/>
      <c r="QYP91"/>
      <c r="QYQ91"/>
      <c r="QYR91"/>
      <c r="QYS91"/>
      <c r="QYT91"/>
      <c r="QYU91"/>
      <c r="QYV91"/>
      <c r="QYW91"/>
      <c r="QYX91"/>
      <c r="QYY91"/>
      <c r="QYZ91"/>
      <c r="QZA91"/>
      <c r="QZB91"/>
      <c r="QZC91"/>
      <c r="QZD91"/>
      <c r="QZE91"/>
      <c r="QZF91"/>
      <c r="QZG91"/>
      <c r="QZH91"/>
      <c r="QZI91"/>
      <c r="QZJ91"/>
      <c r="QZK91"/>
      <c r="QZL91"/>
      <c r="QZM91"/>
      <c r="QZN91"/>
      <c r="QZO91"/>
      <c r="QZP91"/>
      <c r="QZQ91"/>
      <c r="QZR91"/>
      <c r="QZS91"/>
      <c r="QZT91"/>
      <c r="QZU91"/>
      <c r="QZV91"/>
      <c r="QZW91"/>
      <c r="QZX91"/>
      <c r="QZY91"/>
      <c r="QZZ91"/>
      <c r="RAA91"/>
      <c r="RAB91"/>
      <c r="RAC91"/>
      <c r="RAD91"/>
      <c r="RAE91"/>
      <c r="RAF91"/>
      <c r="RAG91"/>
      <c r="RAH91"/>
      <c r="RAI91"/>
      <c r="RAJ91"/>
      <c r="RAK91"/>
      <c r="RAL91"/>
      <c r="RAM91"/>
      <c r="RAN91"/>
      <c r="RAO91"/>
      <c r="RAP91"/>
      <c r="RAQ91"/>
      <c r="RAR91"/>
      <c r="RAS91"/>
      <c r="RAT91"/>
      <c r="RAU91"/>
      <c r="RAV91"/>
      <c r="RAW91"/>
      <c r="RAX91"/>
      <c r="RAY91"/>
      <c r="RAZ91"/>
      <c r="RBA91"/>
      <c r="RBB91"/>
      <c r="RBC91"/>
      <c r="RBD91"/>
      <c r="RBE91"/>
      <c r="RBF91"/>
      <c r="RBG91"/>
      <c r="RBH91"/>
      <c r="RBI91"/>
      <c r="RBJ91"/>
      <c r="RBK91"/>
      <c r="RBL91"/>
      <c r="RBM91"/>
      <c r="RBN91"/>
      <c r="RBO91"/>
      <c r="RBP91"/>
      <c r="RBQ91"/>
      <c r="RBR91"/>
      <c r="RBS91"/>
      <c r="RBT91"/>
      <c r="RBU91"/>
      <c r="RBV91"/>
      <c r="RBW91"/>
      <c r="RBX91"/>
      <c r="RBY91"/>
      <c r="RBZ91"/>
      <c r="RCA91"/>
      <c r="RCB91"/>
      <c r="RCC91"/>
      <c r="RCD91"/>
      <c r="RCE91"/>
      <c r="RCF91"/>
      <c r="RCG91"/>
      <c r="RCH91"/>
      <c r="RCI91"/>
      <c r="RCJ91"/>
      <c r="RCK91"/>
      <c r="RCL91"/>
      <c r="RCM91"/>
      <c r="RCN91"/>
      <c r="RCO91"/>
      <c r="RCP91"/>
      <c r="RCQ91"/>
      <c r="RCR91"/>
      <c r="RCS91"/>
      <c r="RCT91"/>
      <c r="RCU91"/>
      <c r="RCV91"/>
      <c r="RCW91"/>
      <c r="RCX91"/>
      <c r="RCY91"/>
      <c r="RCZ91"/>
      <c r="RDA91"/>
      <c r="RDB91"/>
      <c r="RDC91"/>
      <c r="RDD91"/>
      <c r="RDE91"/>
      <c r="RDF91"/>
      <c r="RDG91"/>
      <c r="RDH91"/>
      <c r="RDI91"/>
      <c r="RDJ91"/>
      <c r="RDK91"/>
      <c r="RDL91"/>
      <c r="RDM91"/>
      <c r="RDN91"/>
      <c r="RDO91"/>
      <c r="RDP91"/>
      <c r="RDQ91"/>
      <c r="RDR91"/>
      <c r="RDS91"/>
      <c r="RDT91"/>
      <c r="RDU91"/>
      <c r="RDV91"/>
      <c r="RDW91"/>
      <c r="RDX91"/>
      <c r="RDY91"/>
      <c r="RDZ91"/>
      <c r="REA91"/>
      <c r="REB91"/>
      <c r="REC91"/>
      <c r="RED91"/>
      <c r="REE91"/>
      <c r="REF91"/>
      <c r="REG91"/>
      <c r="REH91"/>
      <c r="REI91"/>
      <c r="REJ91"/>
      <c r="REK91"/>
      <c r="REL91"/>
      <c r="REM91"/>
      <c r="REN91"/>
      <c r="REO91"/>
      <c r="REP91"/>
      <c r="REQ91"/>
      <c r="RER91"/>
      <c r="RES91"/>
      <c r="RET91"/>
      <c r="REU91"/>
      <c r="REV91"/>
      <c r="REW91"/>
      <c r="REX91"/>
      <c r="REY91"/>
      <c r="REZ91"/>
      <c r="RFA91"/>
      <c r="RFB91"/>
      <c r="RFC91"/>
      <c r="RFD91"/>
      <c r="RFE91"/>
      <c r="RFF91"/>
      <c r="RFG91"/>
      <c r="RFH91"/>
      <c r="RFI91"/>
      <c r="RFJ91"/>
      <c r="RFK91"/>
      <c r="RFL91"/>
      <c r="RFM91"/>
      <c r="RFN91"/>
      <c r="RFO91"/>
      <c r="RFP91"/>
      <c r="RFQ91"/>
      <c r="RFR91"/>
      <c r="RFS91"/>
      <c r="RFT91"/>
      <c r="RFU91"/>
      <c r="RFV91"/>
      <c r="RFW91"/>
      <c r="RFX91"/>
      <c r="RFY91"/>
      <c r="RFZ91"/>
      <c r="RGA91"/>
      <c r="RGB91"/>
      <c r="RGC91"/>
      <c r="RGD91"/>
      <c r="RGE91"/>
      <c r="RGF91"/>
      <c r="RGG91"/>
      <c r="RGH91"/>
      <c r="RGI91"/>
      <c r="RGJ91"/>
      <c r="RGK91"/>
      <c r="RGL91"/>
      <c r="RGM91"/>
      <c r="RGN91"/>
      <c r="RGO91"/>
      <c r="RGP91"/>
      <c r="RGQ91"/>
      <c r="RGR91"/>
      <c r="RGS91"/>
      <c r="RGT91"/>
      <c r="RGU91"/>
      <c r="RGV91"/>
      <c r="RGW91"/>
      <c r="RGX91"/>
      <c r="RGY91"/>
      <c r="RGZ91"/>
      <c r="RHA91"/>
      <c r="RHB91"/>
      <c r="RHC91"/>
      <c r="RHD91"/>
      <c r="RHE91"/>
      <c r="RHF91"/>
      <c r="RHG91"/>
      <c r="RHH91"/>
      <c r="RHI91"/>
      <c r="RHJ91"/>
      <c r="RHK91"/>
      <c r="RHL91"/>
      <c r="RHM91"/>
      <c r="RHN91"/>
      <c r="RHO91"/>
      <c r="RHP91"/>
      <c r="RHQ91"/>
      <c r="RHR91"/>
      <c r="RHS91"/>
      <c r="RHT91"/>
      <c r="RHU91"/>
      <c r="RHV91"/>
      <c r="RHW91"/>
      <c r="RHX91"/>
      <c r="RHY91"/>
      <c r="RHZ91"/>
      <c r="RIA91"/>
      <c r="RIB91"/>
      <c r="RIC91"/>
      <c r="RID91"/>
      <c r="RIE91"/>
      <c r="RIF91"/>
      <c r="RIG91"/>
      <c r="RIH91"/>
      <c r="RII91"/>
      <c r="RIJ91"/>
      <c r="RIK91"/>
      <c r="RIL91"/>
      <c r="RIM91"/>
      <c r="RIN91"/>
      <c r="RIO91"/>
      <c r="RIP91"/>
      <c r="RIQ91"/>
      <c r="RIR91"/>
      <c r="RIS91"/>
      <c r="RIT91"/>
      <c r="RIU91"/>
      <c r="RIV91"/>
      <c r="RIW91"/>
      <c r="RIX91"/>
      <c r="RIY91"/>
      <c r="RIZ91"/>
      <c r="RJA91"/>
      <c r="RJB91"/>
      <c r="RJC91"/>
      <c r="RJD91"/>
      <c r="RJE91"/>
      <c r="RJF91"/>
      <c r="RJG91"/>
      <c r="RJH91"/>
      <c r="RJI91"/>
      <c r="RJJ91"/>
      <c r="RJK91"/>
      <c r="RJL91"/>
      <c r="RJM91"/>
      <c r="RJN91"/>
      <c r="RJO91"/>
      <c r="RJP91"/>
      <c r="RJQ91"/>
      <c r="RJR91"/>
      <c r="RJS91"/>
      <c r="RJT91"/>
      <c r="RJU91"/>
      <c r="RJV91"/>
      <c r="RJW91"/>
      <c r="RJX91"/>
      <c r="RJY91"/>
      <c r="RJZ91"/>
      <c r="RKA91"/>
      <c r="RKB91"/>
      <c r="RKC91"/>
      <c r="RKD91"/>
      <c r="RKE91"/>
      <c r="RKF91"/>
      <c r="RKG91"/>
      <c r="RKH91"/>
      <c r="RKI91"/>
      <c r="RKJ91"/>
      <c r="RKK91"/>
      <c r="RKL91"/>
      <c r="RKM91"/>
      <c r="RKN91"/>
      <c r="RKO91"/>
      <c r="RKP91"/>
      <c r="RKQ91"/>
      <c r="RKR91"/>
      <c r="RKS91"/>
      <c r="RKT91"/>
      <c r="RKU91"/>
      <c r="RKV91"/>
      <c r="RKW91"/>
      <c r="RKX91"/>
      <c r="RKY91"/>
      <c r="RKZ91"/>
      <c r="RLA91"/>
      <c r="RLB91"/>
      <c r="RLC91"/>
      <c r="RLD91"/>
      <c r="RLE91"/>
      <c r="RLF91"/>
      <c r="RLG91"/>
      <c r="RLH91"/>
      <c r="RLI91"/>
      <c r="RLJ91"/>
      <c r="RLK91"/>
      <c r="RLL91"/>
      <c r="RLM91"/>
      <c r="RLN91"/>
      <c r="RLO91"/>
      <c r="RLP91"/>
      <c r="RLQ91"/>
      <c r="RLR91"/>
      <c r="RLS91"/>
      <c r="RLT91"/>
      <c r="RLU91"/>
      <c r="RLV91"/>
      <c r="RLW91"/>
      <c r="RLX91"/>
      <c r="RLY91"/>
      <c r="RLZ91"/>
      <c r="RMA91"/>
      <c r="RMB91"/>
      <c r="RMC91"/>
      <c r="RMD91"/>
      <c r="RME91"/>
      <c r="RMF91"/>
      <c r="RMG91"/>
      <c r="RMH91"/>
      <c r="RMI91"/>
      <c r="RMJ91"/>
      <c r="RMK91"/>
      <c r="RML91"/>
      <c r="RMM91"/>
      <c r="RMN91"/>
      <c r="RMO91"/>
      <c r="RMP91"/>
      <c r="RMQ91"/>
      <c r="RMR91"/>
      <c r="RMS91"/>
      <c r="RMT91"/>
      <c r="RMU91"/>
      <c r="RMV91"/>
      <c r="RMW91"/>
      <c r="RMX91"/>
      <c r="RMY91"/>
      <c r="RMZ91"/>
      <c r="RNA91"/>
      <c r="RNB91"/>
      <c r="RNC91"/>
      <c r="RND91"/>
      <c r="RNE91"/>
      <c r="RNF91"/>
      <c r="RNG91"/>
      <c r="RNH91"/>
      <c r="RNI91"/>
      <c r="RNJ91"/>
      <c r="RNK91"/>
      <c r="RNL91"/>
      <c r="RNM91"/>
      <c r="RNN91"/>
      <c r="RNO91"/>
      <c r="RNP91"/>
      <c r="RNQ91"/>
      <c r="RNR91"/>
      <c r="RNS91"/>
      <c r="RNT91"/>
      <c r="RNU91"/>
      <c r="RNV91"/>
      <c r="RNW91"/>
      <c r="RNX91"/>
      <c r="RNY91"/>
      <c r="RNZ91"/>
      <c r="ROA91"/>
      <c r="ROB91"/>
      <c r="ROC91"/>
      <c r="ROD91"/>
      <c r="ROE91"/>
      <c r="ROF91"/>
      <c r="ROG91"/>
      <c r="ROH91"/>
      <c r="ROI91"/>
      <c r="ROJ91"/>
      <c r="ROK91"/>
      <c r="ROL91"/>
      <c r="ROM91"/>
      <c r="RON91"/>
      <c r="ROO91"/>
      <c r="ROP91"/>
      <c r="ROQ91"/>
      <c r="ROR91"/>
      <c r="ROS91"/>
      <c r="ROT91"/>
      <c r="ROU91"/>
      <c r="ROV91"/>
      <c r="ROW91"/>
      <c r="ROX91"/>
      <c r="ROY91"/>
      <c r="ROZ91"/>
      <c r="RPA91"/>
      <c r="RPB91"/>
      <c r="RPC91"/>
      <c r="RPD91"/>
      <c r="RPE91"/>
      <c r="RPF91"/>
      <c r="RPG91"/>
      <c r="RPH91"/>
      <c r="RPI91"/>
      <c r="RPJ91"/>
      <c r="RPK91"/>
      <c r="RPL91"/>
      <c r="RPM91"/>
      <c r="RPN91"/>
      <c r="RPO91"/>
      <c r="RPP91"/>
      <c r="RPQ91"/>
      <c r="RPR91"/>
      <c r="RPS91"/>
      <c r="RPT91"/>
      <c r="RPU91"/>
      <c r="RPV91"/>
      <c r="RPW91"/>
      <c r="RPX91"/>
      <c r="RPY91"/>
      <c r="RPZ91"/>
      <c r="RQA91"/>
      <c r="RQB91"/>
      <c r="RQC91"/>
      <c r="RQD91"/>
      <c r="RQE91"/>
      <c r="RQF91"/>
      <c r="RQG91"/>
      <c r="RQH91"/>
      <c r="RQI91"/>
      <c r="RQJ91"/>
      <c r="RQK91"/>
      <c r="RQL91"/>
      <c r="RQM91"/>
      <c r="RQN91"/>
      <c r="RQO91"/>
      <c r="RQP91"/>
      <c r="RQQ91"/>
      <c r="RQR91"/>
      <c r="RQS91"/>
      <c r="RQT91"/>
      <c r="RQU91"/>
      <c r="RQV91"/>
      <c r="RQW91"/>
      <c r="RQX91"/>
      <c r="RQY91"/>
      <c r="RQZ91"/>
      <c r="RRA91"/>
      <c r="RRB91"/>
      <c r="RRC91"/>
      <c r="RRD91"/>
      <c r="RRE91"/>
      <c r="RRF91"/>
      <c r="RRG91"/>
      <c r="RRH91"/>
      <c r="RRI91"/>
      <c r="RRJ91"/>
      <c r="RRK91"/>
      <c r="RRL91"/>
      <c r="RRM91"/>
      <c r="RRN91"/>
      <c r="RRO91"/>
      <c r="RRP91"/>
      <c r="RRQ91"/>
      <c r="RRR91"/>
      <c r="RRS91"/>
      <c r="RRT91"/>
      <c r="RRU91"/>
      <c r="RRV91"/>
      <c r="RRW91"/>
      <c r="RRX91"/>
      <c r="RRY91"/>
      <c r="RRZ91"/>
      <c r="RSA91"/>
      <c r="RSB91"/>
      <c r="RSC91"/>
      <c r="RSD91"/>
      <c r="RSE91"/>
      <c r="RSF91"/>
      <c r="RSG91"/>
      <c r="RSH91"/>
      <c r="RSI91"/>
      <c r="RSJ91"/>
      <c r="RSK91"/>
      <c r="RSL91"/>
      <c r="RSM91"/>
      <c r="RSN91"/>
      <c r="RSO91"/>
      <c r="RSP91"/>
      <c r="RSQ91"/>
      <c r="RSR91"/>
      <c r="RSS91"/>
      <c r="RST91"/>
      <c r="RSU91"/>
      <c r="RSV91"/>
      <c r="RSW91"/>
      <c r="RSX91"/>
      <c r="RSY91"/>
      <c r="RSZ91"/>
      <c r="RTA91"/>
      <c r="RTB91"/>
      <c r="RTC91"/>
      <c r="RTD91"/>
      <c r="RTE91"/>
      <c r="RTF91"/>
      <c r="RTG91"/>
      <c r="RTH91"/>
      <c r="RTI91"/>
      <c r="RTJ91"/>
      <c r="RTK91"/>
      <c r="RTL91"/>
      <c r="RTM91"/>
      <c r="RTN91"/>
      <c r="RTO91"/>
      <c r="RTP91"/>
      <c r="RTQ91"/>
      <c r="RTR91"/>
      <c r="RTS91"/>
      <c r="RTT91"/>
      <c r="RTU91"/>
      <c r="RTV91"/>
      <c r="RTW91"/>
      <c r="RTX91"/>
      <c r="RTY91"/>
      <c r="RTZ91"/>
      <c r="RUA91"/>
      <c r="RUB91"/>
      <c r="RUC91"/>
      <c r="RUD91"/>
      <c r="RUE91"/>
      <c r="RUF91"/>
      <c r="RUG91"/>
      <c r="RUH91"/>
      <c r="RUI91"/>
      <c r="RUJ91"/>
      <c r="RUK91"/>
      <c r="RUL91"/>
      <c r="RUM91"/>
      <c r="RUN91"/>
      <c r="RUO91"/>
      <c r="RUP91"/>
      <c r="RUQ91"/>
      <c r="RUR91"/>
      <c r="RUS91"/>
      <c r="RUT91"/>
      <c r="RUU91"/>
      <c r="RUV91"/>
      <c r="RUW91"/>
      <c r="RUX91"/>
      <c r="RUY91"/>
      <c r="RUZ91"/>
      <c r="RVA91"/>
      <c r="RVB91"/>
      <c r="RVC91"/>
      <c r="RVD91"/>
      <c r="RVE91"/>
      <c r="RVF91"/>
      <c r="RVG91"/>
      <c r="RVH91"/>
      <c r="RVI91"/>
      <c r="RVJ91"/>
      <c r="RVK91"/>
      <c r="RVL91"/>
      <c r="RVM91"/>
      <c r="RVN91"/>
      <c r="RVO91"/>
      <c r="RVP91"/>
      <c r="RVQ91"/>
      <c r="RVR91"/>
      <c r="RVS91"/>
      <c r="RVT91"/>
      <c r="RVU91"/>
      <c r="RVV91"/>
      <c r="RVW91"/>
      <c r="RVX91"/>
      <c r="RVY91"/>
      <c r="RVZ91"/>
      <c r="RWA91"/>
      <c r="RWB91"/>
      <c r="RWC91"/>
      <c r="RWD91"/>
      <c r="RWE91"/>
      <c r="RWF91"/>
      <c r="RWG91"/>
      <c r="RWH91"/>
      <c r="RWI91"/>
      <c r="RWJ91"/>
      <c r="RWK91"/>
      <c r="RWL91"/>
      <c r="RWM91"/>
      <c r="RWN91"/>
      <c r="RWO91"/>
      <c r="RWP91"/>
      <c r="RWQ91"/>
      <c r="RWR91"/>
      <c r="RWS91"/>
      <c r="RWT91"/>
      <c r="RWU91"/>
      <c r="RWV91"/>
      <c r="RWW91"/>
      <c r="RWX91"/>
      <c r="RWY91"/>
      <c r="RWZ91"/>
      <c r="RXA91"/>
      <c r="RXB91"/>
      <c r="RXC91"/>
      <c r="RXD91"/>
      <c r="RXE91"/>
      <c r="RXF91"/>
      <c r="RXG91"/>
      <c r="RXH91"/>
      <c r="RXI91"/>
      <c r="RXJ91"/>
      <c r="RXK91"/>
      <c r="RXL91"/>
      <c r="RXM91"/>
      <c r="RXN91"/>
      <c r="RXO91"/>
      <c r="RXP91"/>
      <c r="RXQ91"/>
      <c r="RXR91"/>
      <c r="RXS91"/>
      <c r="RXT91"/>
      <c r="RXU91"/>
      <c r="RXV91"/>
      <c r="RXW91"/>
      <c r="RXX91"/>
      <c r="RXY91"/>
      <c r="RXZ91"/>
      <c r="RYA91"/>
      <c r="RYB91"/>
      <c r="RYC91"/>
      <c r="RYD91"/>
      <c r="RYE91"/>
      <c r="RYF91"/>
      <c r="RYG91"/>
      <c r="RYH91"/>
      <c r="RYI91"/>
      <c r="RYJ91"/>
      <c r="RYK91"/>
      <c r="RYL91"/>
      <c r="RYM91"/>
      <c r="RYN91"/>
      <c r="RYO91"/>
      <c r="RYP91"/>
      <c r="RYQ91"/>
      <c r="RYR91"/>
      <c r="RYS91"/>
      <c r="RYT91"/>
      <c r="RYU91"/>
      <c r="RYV91"/>
      <c r="RYW91"/>
      <c r="RYX91"/>
      <c r="RYY91"/>
      <c r="RYZ91"/>
      <c r="RZA91"/>
      <c r="RZB91"/>
      <c r="RZC91"/>
      <c r="RZD91"/>
      <c r="RZE91"/>
      <c r="RZF91"/>
      <c r="RZG91"/>
      <c r="RZH91"/>
      <c r="RZI91"/>
      <c r="RZJ91"/>
      <c r="RZK91"/>
      <c r="RZL91"/>
      <c r="RZM91"/>
      <c r="RZN91"/>
      <c r="RZO91"/>
      <c r="RZP91"/>
      <c r="RZQ91"/>
      <c r="RZR91"/>
      <c r="RZS91"/>
      <c r="RZT91"/>
      <c r="RZU91"/>
      <c r="RZV91"/>
      <c r="RZW91"/>
      <c r="RZX91"/>
      <c r="RZY91"/>
      <c r="RZZ91"/>
      <c r="SAA91"/>
      <c r="SAB91"/>
      <c r="SAC91"/>
      <c r="SAD91"/>
      <c r="SAE91"/>
      <c r="SAF91"/>
      <c r="SAG91"/>
      <c r="SAH91"/>
      <c r="SAI91"/>
      <c r="SAJ91"/>
      <c r="SAK91"/>
      <c r="SAL91"/>
      <c r="SAM91"/>
      <c r="SAN91"/>
      <c r="SAO91"/>
      <c r="SAP91"/>
      <c r="SAQ91"/>
      <c r="SAR91"/>
      <c r="SAS91"/>
      <c r="SAT91"/>
      <c r="SAU91"/>
      <c r="SAV91"/>
      <c r="SAW91"/>
      <c r="SAX91"/>
      <c r="SAY91"/>
      <c r="SAZ91"/>
      <c r="SBA91"/>
      <c r="SBB91"/>
      <c r="SBC91"/>
      <c r="SBD91"/>
      <c r="SBE91"/>
      <c r="SBF91"/>
      <c r="SBG91"/>
      <c r="SBH91"/>
      <c r="SBI91"/>
      <c r="SBJ91"/>
      <c r="SBK91"/>
      <c r="SBL91"/>
      <c r="SBM91"/>
      <c r="SBN91"/>
      <c r="SBO91"/>
      <c r="SBP91"/>
      <c r="SBQ91"/>
      <c r="SBR91"/>
      <c r="SBS91"/>
      <c r="SBT91"/>
      <c r="SBU91"/>
      <c r="SBV91"/>
      <c r="SBW91"/>
      <c r="SBX91"/>
      <c r="SBY91"/>
      <c r="SBZ91"/>
      <c r="SCA91"/>
      <c r="SCB91"/>
      <c r="SCC91"/>
      <c r="SCD91"/>
      <c r="SCE91"/>
      <c r="SCF91"/>
      <c r="SCG91"/>
      <c r="SCH91"/>
      <c r="SCI91"/>
      <c r="SCJ91"/>
      <c r="SCK91"/>
      <c r="SCL91"/>
      <c r="SCM91"/>
      <c r="SCN91"/>
      <c r="SCO91"/>
      <c r="SCP91"/>
      <c r="SCQ91"/>
      <c r="SCR91"/>
      <c r="SCS91"/>
      <c r="SCT91"/>
      <c r="SCU91"/>
      <c r="SCV91"/>
      <c r="SCW91"/>
      <c r="SCX91"/>
      <c r="SCY91"/>
      <c r="SCZ91"/>
      <c r="SDA91"/>
      <c r="SDB91"/>
      <c r="SDC91"/>
      <c r="SDD91"/>
      <c r="SDE91"/>
      <c r="SDF91"/>
      <c r="SDG91"/>
      <c r="SDH91"/>
      <c r="SDI91"/>
      <c r="SDJ91"/>
      <c r="SDK91"/>
      <c r="SDL91"/>
      <c r="SDM91"/>
      <c r="SDN91"/>
      <c r="SDO91"/>
      <c r="SDP91"/>
      <c r="SDQ91"/>
      <c r="SDR91"/>
      <c r="SDS91"/>
      <c r="SDT91"/>
      <c r="SDU91"/>
      <c r="SDV91"/>
      <c r="SDW91"/>
      <c r="SDX91"/>
      <c r="SDY91"/>
      <c r="SDZ91"/>
      <c r="SEA91"/>
      <c r="SEB91"/>
      <c r="SEC91"/>
      <c r="SED91"/>
      <c r="SEE91"/>
      <c r="SEF91"/>
      <c r="SEG91"/>
      <c r="SEH91"/>
      <c r="SEI91"/>
      <c r="SEJ91"/>
      <c r="SEK91"/>
      <c r="SEL91"/>
      <c r="SEM91"/>
      <c r="SEN91"/>
      <c r="SEO91"/>
      <c r="SEP91"/>
      <c r="SEQ91"/>
      <c r="SER91"/>
      <c r="SES91"/>
      <c r="SET91"/>
      <c r="SEU91"/>
      <c r="SEV91"/>
      <c r="SEW91"/>
      <c r="SEX91"/>
      <c r="SEY91"/>
      <c r="SEZ91"/>
      <c r="SFA91"/>
      <c r="SFB91"/>
      <c r="SFC91"/>
      <c r="SFD91"/>
      <c r="SFE91"/>
      <c r="SFF91"/>
      <c r="SFG91"/>
      <c r="SFH91"/>
      <c r="SFI91"/>
      <c r="SFJ91"/>
      <c r="SFK91"/>
      <c r="SFL91"/>
      <c r="SFM91"/>
      <c r="SFN91"/>
      <c r="SFO91"/>
      <c r="SFP91"/>
      <c r="SFQ91"/>
      <c r="SFR91"/>
      <c r="SFS91"/>
      <c r="SFT91"/>
      <c r="SFU91"/>
      <c r="SFV91"/>
      <c r="SFW91"/>
      <c r="SFX91"/>
      <c r="SFY91"/>
      <c r="SFZ91"/>
      <c r="SGA91"/>
      <c r="SGB91"/>
      <c r="SGC91"/>
      <c r="SGD91"/>
      <c r="SGE91"/>
      <c r="SGF91"/>
      <c r="SGG91"/>
      <c r="SGH91"/>
      <c r="SGI91"/>
      <c r="SGJ91"/>
      <c r="SGK91"/>
      <c r="SGL91"/>
      <c r="SGM91"/>
      <c r="SGN91"/>
      <c r="SGO91"/>
      <c r="SGP91"/>
      <c r="SGQ91"/>
      <c r="SGR91"/>
      <c r="SGS91"/>
      <c r="SGT91"/>
      <c r="SGU91"/>
      <c r="SGV91"/>
      <c r="SGW91"/>
      <c r="SGX91"/>
      <c r="SGY91"/>
      <c r="SGZ91"/>
      <c r="SHA91"/>
      <c r="SHB91"/>
      <c r="SHC91"/>
      <c r="SHD91"/>
      <c r="SHE91"/>
      <c r="SHF91"/>
      <c r="SHG91"/>
      <c r="SHH91"/>
      <c r="SHI91"/>
      <c r="SHJ91"/>
      <c r="SHK91"/>
      <c r="SHL91"/>
      <c r="SHM91"/>
      <c r="SHN91"/>
      <c r="SHO91"/>
      <c r="SHP91"/>
      <c r="SHQ91"/>
      <c r="SHR91"/>
      <c r="SHS91"/>
      <c r="SHT91"/>
      <c r="SHU91"/>
      <c r="SHV91"/>
      <c r="SHW91"/>
      <c r="SHX91"/>
      <c r="SHY91"/>
      <c r="SHZ91"/>
      <c r="SIA91"/>
      <c r="SIB91"/>
      <c r="SIC91"/>
      <c r="SID91"/>
      <c r="SIE91"/>
      <c r="SIF91"/>
      <c r="SIG91"/>
      <c r="SIH91"/>
      <c r="SII91"/>
      <c r="SIJ91"/>
      <c r="SIK91"/>
      <c r="SIL91"/>
      <c r="SIM91"/>
      <c r="SIN91"/>
      <c r="SIO91"/>
      <c r="SIP91"/>
      <c r="SIQ91"/>
      <c r="SIR91"/>
      <c r="SIS91"/>
      <c r="SIT91"/>
      <c r="SIU91"/>
      <c r="SIV91"/>
      <c r="SIW91"/>
      <c r="SIX91"/>
      <c r="SIY91"/>
      <c r="SIZ91"/>
      <c r="SJA91"/>
      <c r="SJB91"/>
      <c r="SJC91"/>
      <c r="SJD91"/>
      <c r="SJE91"/>
      <c r="SJF91"/>
      <c r="SJG91"/>
      <c r="SJH91"/>
      <c r="SJI91"/>
      <c r="SJJ91"/>
      <c r="SJK91"/>
      <c r="SJL91"/>
      <c r="SJM91"/>
      <c r="SJN91"/>
      <c r="SJO91"/>
      <c r="SJP91"/>
      <c r="SJQ91"/>
      <c r="SJR91"/>
      <c r="SJS91"/>
      <c r="SJT91"/>
      <c r="SJU91"/>
      <c r="SJV91"/>
      <c r="SJW91"/>
      <c r="SJX91"/>
      <c r="SJY91"/>
      <c r="SJZ91"/>
      <c r="SKA91"/>
      <c r="SKB91"/>
      <c r="SKC91"/>
      <c r="SKD91"/>
      <c r="SKE91"/>
      <c r="SKF91"/>
      <c r="SKG91"/>
      <c r="SKH91"/>
      <c r="SKI91"/>
      <c r="SKJ91"/>
      <c r="SKK91"/>
      <c r="SKL91"/>
      <c r="SKM91"/>
      <c r="SKN91"/>
      <c r="SKO91"/>
      <c r="SKP91"/>
      <c r="SKQ91"/>
      <c r="SKR91"/>
      <c r="SKS91"/>
      <c r="SKT91"/>
      <c r="SKU91"/>
      <c r="SKV91"/>
      <c r="SKW91"/>
      <c r="SKX91"/>
      <c r="SKY91"/>
      <c r="SKZ91"/>
      <c r="SLA91"/>
      <c r="SLB91"/>
      <c r="SLC91"/>
      <c r="SLD91"/>
      <c r="SLE91"/>
      <c r="SLF91"/>
      <c r="SLG91"/>
      <c r="SLH91"/>
      <c r="SLI91"/>
      <c r="SLJ91"/>
      <c r="SLK91"/>
      <c r="SLL91"/>
      <c r="SLM91"/>
      <c r="SLN91"/>
      <c r="SLO91"/>
      <c r="SLP91"/>
      <c r="SLQ91"/>
      <c r="SLR91"/>
      <c r="SLS91"/>
      <c r="SLT91"/>
      <c r="SLU91"/>
      <c r="SLV91"/>
      <c r="SLW91"/>
      <c r="SLX91"/>
      <c r="SLY91"/>
      <c r="SLZ91"/>
      <c r="SMA91"/>
      <c r="SMB91"/>
      <c r="SMC91"/>
      <c r="SMD91"/>
      <c r="SME91"/>
      <c r="SMF91"/>
      <c r="SMG91"/>
      <c r="SMH91"/>
      <c r="SMI91"/>
      <c r="SMJ91"/>
      <c r="SMK91"/>
      <c r="SML91"/>
      <c r="SMM91"/>
      <c r="SMN91"/>
      <c r="SMO91"/>
      <c r="SMP91"/>
      <c r="SMQ91"/>
      <c r="SMR91"/>
      <c r="SMS91"/>
      <c r="SMT91"/>
      <c r="SMU91"/>
      <c r="SMV91"/>
      <c r="SMW91"/>
      <c r="SMX91"/>
      <c r="SMY91"/>
      <c r="SMZ91"/>
      <c r="SNA91"/>
      <c r="SNB91"/>
      <c r="SNC91"/>
      <c r="SND91"/>
      <c r="SNE91"/>
      <c r="SNF91"/>
      <c r="SNG91"/>
      <c r="SNH91"/>
      <c r="SNI91"/>
      <c r="SNJ91"/>
      <c r="SNK91"/>
      <c r="SNL91"/>
      <c r="SNM91"/>
      <c r="SNN91"/>
      <c r="SNO91"/>
      <c r="SNP91"/>
      <c r="SNQ91"/>
      <c r="SNR91"/>
      <c r="SNS91"/>
      <c r="SNT91"/>
      <c r="SNU91"/>
      <c r="SNV91"/>
      <c r="SNW91"/>
      <c r="SNX91"/>
      <c r="SNY91"/>
      <c r="SNZ91"/>
      <c r="SOA91"/>
      <c r="SOB91"/>
      <c r="SOC91"/>
      <c r="SOD91"/>
      <c r="SOE91"/>
      <c r="SOF91"/>
      <c r="SOG91"/>
      <c r="SOH91"/>
      <c r="SOI91"/>
      <c r="SOJ91"/>
      <c r="SOK91"/>
      <c r="SOL91"/>
      <c r="SOM91"/>
      <c r="SON91"/>
      <c r="SOO91"/>
      <c r="SOP91"/>
      <c r="SOQ91"/>
      <c r="SOR91"/>
      <c r="SOS91"/>
      <c r="SOT91"/>
      <c r="SOU91"/>
      <c r="SOV91"/>
      <c r="SOW91"/>
      <c r="SOX91"/>
      <c r="SOY91"/>
      <c r="SOZ91"/>
      <c r="SPA91"/>
      <c r="SPB91"/>
      <c r="SPC91"/>
      <c r="SPD91"/>
      <c r="SPE91"/>
      <c r="SPF91"/>
      <c r="SPG91"/>
      <c r="SPH91"/>
      <c r="SPI91"/>
      <c r="SPJ91"/>
      <c r="SPK91"/>
      <c r="SPL91"/>
      <c r="SPM91"/>
      <c r="SPN91"/>
      <c r="SPO91"/>
      <c r="SPP91"/>
      <c r="SPQ91"/>
      <c r="SPR91"/>
      <c r="SPS91"/>
      <c r="SPT91"/>
      <c r="SPU91"/>
      <c r="SPV91"/>
      <c r="SPW91"/>
      <c r="SPX91"/>
      <c r="SPY91"/>
      <c r="SPZ91"/>
      <c r="SQA91"/>
      <c r="SQB91"/>
      <c r="SQC91"/>
      <c r="SQD91"/>
      <c r="SQE91"/>
      <c r="SQF91"/>
      <c r="SQG91"/>
      <c r="SQH91"/>
      <c r="SQI91"/>
      <c r="SQJ91"/>
      <c r="SQK91"/>
      <c r="SQL91"/>
      <c r="SQM91"/>
      <c r="SQN91"/>
      <c r="SQO91"/>
      <c r="SQP91"/>
      <c r="SQQ91"/>
      <c r="SQR91"/>
      <c r="SQS91"/>
      <c r="SQT91"/>
      <c r="SQU91"/>
      <c r="SQV91"/>
      <c r="SQW91"/>
      <c r="SQX91"/>
      <c r="SQY91"/>
      <c r="SQZ91"/>
      <c r="SRA91"/>
      <c r="SRB91"/>
      <c r="SRC91"/>
      <c r="SRD91"/>
      <c r="SRE91"/>
      <c r="SRF91"/>
      <c r="SRG91"/>
      <c r="SRH91"/>
      <c r="SRI91"/>
      <c r="SRJ91"/>
      <c r="SRK91"/>
      <c r="SRL91"/>
      <c r="SRM91"/>
      <c r="SRN91"/>
      <c r="SRO91"/>
      <c r="SRP91"/>
      <c r="SRQ91"/>
      <c r="SRR91"/>
      <c r="SRS91"/>
      <c r="SRT91"/>
      <c r="SRU91"/>
      <c r="SRV91"/>
      <c r="SRW91"/>
      <c r="SRX91"/>
      <c r="SRY91"/>
      <c r="SRZ91"/>
      <c r="SSA91"/>
      <c r="SSB91"/>
      <c r="SSC91"/>
      <c r="SSD91"/>
      <c r="SSE91"/>
      <c r="SSF91"/>
      <c r="SSG91"/>
      <c r="SSH91"/>
      <c r="SSI91"/>
      <c r="SSJ91"/>
      <c r="SSK91"/>
      <c r="SSL91"/>
      <c r="SSM91"/>
      <c r="SSN91"/>
      <c r="SSO91"/>
      <c r="SSP91"/>
      <c r="SSQ91"/>
      <c r="SSR91"/>
      <c r="SSS91"/>
      <c r="SST91"/>
      <c r="SSU91"/>
      <c r="SSV91"/>
      <c r="SSW91"/>
      <c r="SSX91"/>
      <c r="SSY91"/>
      <c r="SSZ91"/>
      <c r="STA91"/>
      <c r="STB91"/>
      <c r="STC91"/>
      <c r="STD91"/>
      <c r="STE91"/>
      <c r="STF91"/>
      <c r="STG91"/>
      <c r="STH91"/>
      <c r="STI91"/>
      <c r="STJ91"/>
      <c r="STK91"/>
      <c r="STL91"/>
      <c r="STM91"/>
      <c r="STN91"/>
      <c r="STO91"/>
      <c r="STP91"/>
      <c r="STQ91"/>
      <c r="STR91"/>
      <c r="STS91"/>
      <c r="STT91"/>
      <c r="STU91"/>
      <c r="STV91"/>
      <c r="STW91"/>
      <c r="STX91"/>
      <c r="STY91"/>
      <c r="STZ91"/>
      <c r="SUA91"/>
      <c r="SUB91"/>
      <c r="SUC91"/>
      <c r="SUD91"/>
      <c r="SUE91"/>
      <c r="SUF91"/>
      <c r="SUG91"/>
      <c r="SUH91"/>
      <c r="SUI91"/>
      <c r="SUJ91"/>
      <c r="SUK91"/>
      <c r="SUL91"/>
      <c r="SUM91"/>
      <c r="SUN91"/>
      <c r="SUO91"/>
      <c r="SUP91"/>
      <c r="SUQ91"/>
      <c r="SUR91"/>
      <c r="SUS91"/>
      <c r="SUT91"/>
      <c r="SUU91"/>
      <c r="SUV91"/>
      <c r="SUW91"/>
      <c r="SUX91"/>
      <c r="SUY91"/>
      <c r="SUZ91"/>
      <c r="SVA91"/>
      <c r="SVB91"/>
      <c r="SVC91"/>
      <c r="SVD91"/>
      <c r="SVE91"/>
      <c r="SVF91"/>
      <c r="SVG91"/>
      <c r="SVH91"/>
      <c r="SVI91"/>
      <c r="SVJ91"/>
      <c r="SVK91"/>
      <c r="SVL91"/>
      <c r="SVM91"/>
      <c r="SVN91"/>
      <c r="SVO91"/>
      <c r="SVP91"/>
      <c r="SVQ91"/>
      <c r="SVR91"/>
      <c r="SVS91"/>
      <c r="SVT91"/>
      <c r="SVU91"/>
      <c r="SVV91"/>
      <c r="SVW91"/>
      <c r="SVX91"/>
      <c r="SVY91"/>
      <c r="SVZ91"/>
      <c r="SWA91"/>
      <c r="SWB91"/>
      <c r="SWC91"/>
      <c r="SWD91"/>
      <c r="SWE91"/>
      <c r="SWF91"/>
      <c r="SWG91"/>
      <c r="SWH91"/>
      <c r="SWI91"/>
      <c r="SWJ91"/>
      <c r="SWK91"/>
      <c r="SWL91"/>
      <c r="SWM91"/>
      <c r="SWN91"/>
      <c r="SWO91"/>
      <c r="SWP91"/>
      <c r="SWQ91"/>
      <c r="SWR91"/>
      <c r="SWS91"/>
      <c r="SWT91"/>
      <c r="SWU91"/>
      <c r="SWV91"/>
      <c r="SWW91"/>
      <c r="SWX91"/>
      <c r="SWY91"/>
      <c r="SWZ91"/>
      <c r="SXA91"/>
      <c r="SXB91"/>
      <c r="SXC91"/>
      <c r="SXD91"/>
      <c r="SXE91"/>
      <c r="SXF91"/>
      <c r="SXG91"/>
      <c r="SXH91"/>
      <c r="SXI91"/>
      <c r="SXJ91"/>
      <c r="SXK91"/>
      <c r="SXL91"/>
      <c r="SXM91"/>
      <c r="SXN91"/>
      <c r="SXO91"/>
      <c r="SXP91"/>
      <c r="SXQ91"/>
      <c r="SXR91"/>
      <c r="SXS91"/>
      <c r="SXT91"/>
      <c r="SXU91"/>
      <c r="SXV91"/>
      <c r="SXW91"/>
      <c r="SXX91"/>
      <c r="SXY91"/>
      <c r="SXZ91"/>
      <c r="SYA91"/>
      <c r="SYB91"/>
      <c r="SYC91"/>
      <c r="SYD91"/>
      <c r="SYE91"/>
      <c r="SYF91"/>
      <c r="SYG91"/>
      <c r="SYH91"/>
      <c r="SYI91"/>
      <c r="SYJ91"/>
      <c r="SYK91"/>
      <c r="SYL91"/>
      <c r="SYM91"/>
      <c r="SYN91"/>
      <c r="SYO91"/>
      <c r="SYP91"/>
      <c r="SYQ91"/>
      <c r="SYR91"/>
      <c r="SYS91"/>
      <c r="SYT91"/>
      <c r="SYU91"/>
      <c r="SYV91"/>
      <c r="SYW91"/>
      <c r="SYX91"/>
      <c r="SYY91"/>
      <c r="SYZ91"/>
      <c r="SZA91"/>
      <c r="SZB91"/>
      <c r="SZC91"/>
      <c r="SZD91"/>
      <c r="SZE91"/>
      <c r="SZF91"/>
      <c r="SZG91"/>
      <c r="SZH91"/>
      <c r="SZI91"/>
      <c r="SZJ91"/>
      <c r="SZK91"/>
      <c r="SZL91"/>
      <c r="SZM91"/>
      <c r="SZN91"/>
      <c r="SZO91"/>
      <c r="SZP91"/>
      <c r="SZQ91"/>
      <c r="SZR91"/>
      <c r="SZS91"/>
      <c r="SZT91"/>
      <c r="SZU91"/>
      <c r="SZV91"/>
      <c r="SZW91"/>
      <c r="SZX91"/>
      <c r="SZY91"/>
      <c r="SZZ91"/>
      <c r="TAA91"/>
      <c r="TAB91"/>
      <c r="TAC91"/>
      <c r="TAD91"/>
      <c r="TAE91"/>
      <c r="TAF91"/>
      <c r="TAG91"/>
      <c r="TAH91"/>
      <c r="TAI91"/>
      <c r="TAJ91"/>
      <c r="TAK91"/>
      <c r="TAL91"/>
      <c r="TAM91"/>
      <c r="TAN91"/>
      <c r="TAO91"/>
      <c r="TAP91"/>
      <c r="TAQ91"/>
      <c r="TAR91"/>
      <c r="TAS91"/>
      <c r="TAT91"/>
      <c r="TAU91"/>
      <c r="TAV91"/>
      <c r="TAW91"/>
      <c r="TAX91"/>
      <c r="TAY91"/>
      <c r="TAZ91"/>
      <c r="TBA91"/>
      <c r="TBB91"/>
      <c r="TBC91"/>
      <c r="TBD91"/>
      <c r="TBE91"/>
      <c r="TBF91"/>
      <c r="TBG91"/>
      <c r="TBH91"/>
      <c r="TBI91"/>
      <c r="TBJ91"/>
      <c r="TBK91"/>
      <c r="TBL91"/>
      <c r="TBM91"/>
      <c r="TBN91"/>
      <c r="TBO91"/>
      <c r="TBP91"/>
      <c r="TBQ91"/>
      <c r="TBR91"/>
      <c r="TBS91"/>
      <c r="TBT91"/>
      <c r="TBU91"/>
      <c r="TBV91"/>
      <c r="TBW91"/>
      <c r="TBX91"/>
      <c r="TBY91"/>
      <c r="TBZ91"/>
      <c r="TCA91"/>
      <c r="TCB91"/>
      <c r="TCC91"/>
      <c r="TCD91"/>
      <c r="TCE91"/>
      <c r="TCF91"/>
      <c r="TCG91"/>
      <c r="TCH91"/>
      <c r="TCI91"/>
      <c r="TCJ91"/>
      <c r="TCK91"/>
      <c r="TCL91"/>
      <c r="TCM91"/>
      <c r="TCN91"/>
      <c r="TCO91"/>
      <c r="TCP91"/>
      <c r="TCQ91"/>
      <c r="TCR91"/>
      <c r="TCS91"/>
      <c r="TCT91"/>
      <c r="TCU91"/>
      <c r="TCV91"/>
      <c r="TCW91"/>
      <c r="TCX91"/>
      <c r="TCY91"/>
      <c r="TCZ91"/>
      <c r="TDA91"/>
      <c r="TDB91"/>
      <c r="TDC91"/>
      <c r="TDD91"/>
      <c r="TDE91"/>
      <c r="TDF91"/>
      <c r="TDG91"/>
      <c r="TDH91"/>
      <c r="TDI91"/>
      <c r="TDJ91"/>
      <c r="TDK91"/>
      <c r="TDL91"/>
      <c r="TDM91"/>
      <c r="TDN91"/>
      <c r="TDO91"/>
      <c r="TDP91"/>
      <c r="TDQ91"/>
      <c r="TDR91"/>
      <c r="TDS91"/>
      <c r="TDT91"/>
      <c r="TDU91"/>
      <c r="TDV91"/>
      <c r="TDW91"/>
      <c r="TDX91"/>
      <c r="TDY91"/>
      <c r="TDZ91"/>
      <c r="TEA91"/>
      <c r="TEB91"/>
      <c r="TEC91"/>
      <c r="TED91"/>
      <c r="TEE91"/>
      <c r="TEF91"/>
      <c r="TEG91"/>
      <c r="TEH91"/>
      <c r="TEI91"/>
      <c r="TEJ91"/>
      <c r="TEK91"/>
      <c r="TEL91"/>
      <c r="TEM91"/>
      <c r="TEN91"/>
      <c r="TEO91"/>
      <c r="TEP91"/>
      <c r="TEQ91"/>
      <c r="TER91"/>
      <c r="TES91"/>
      <c r="TET91"/>
      <c r="TEU91"/>
      <c r="TEV91"/>
      <c r="TEW91"/>
      <c r="TEX91"/>
      <c r="TEY91"/>
      <c r="TEZ91"/>
      <c r="TFA91"/>
      <c r="TFB91"/>
      <c r="TFC91"/>
      <c r="TFD91"/>
      <c r="TFE91"/>
      <c r="TFF91"/>
      <c r="TFG91"/>
      <c r="TFH91"/>
      <c r="TFI91"/>
      <c r="TFJ91"/>
      <c r="TFK91"/>
      <c r="TFL91"/>
      <c r="TFM91"/>
      <c r="TFN91"/>
      <c r="TFO91"/>
      <c r="TFP91"/>
      <c r="TFQ91"/>
      <c r="TFR91"/>
      <c r="TFS91"/>
      <c r="TFT91"/>
      <c r="TFU91"/>
      <c r="TFV91"/>
      <c r="TFW91"/>
      <c r="TFX91"/>
      <c r="TFY91"/>
      <c r="TFZ91"/>
      <c r="TGA91"/>
      <c r="TGB91"/>
      <c r="TGC91"/>
      <c r="TGD91"/>
      <c r="TGE91"/>
      <c r="TGF91"/>
      <c r="TGG91"/>
      <c r="TGH91"/>
      <c r="TGI91"/>
      <c r="TGJ91"/>
      <c r="TGK91"/>
      <c r="TGL91"/>
      <c r="TGM91"/>
      <c r="TGN91"/>
      <c r="TGO91"/>
      <c r="TGP91"/>
      <c r="TGQ91"/>
      <c r="TGR91"/>
      <c r="TGS91"/>
      <c r="TGT91"/>
      <c r="TGU91"/>
      <c r="TGV91"/>
      <c r="TGW91"/>
      <c r="TGX91"/>
      <c r="TGY91"/>
      <c r="TGZ91"/>
      <c r="THA91"/>
      <c r="THB91"/>
      <c r="THC91"/>
      <c r="THD91"/>
      <c r="THE91"/>
      <c r="THF91"/>
      <c r="THG91"/>
      <c r="THH91"/>
      <c r="THI91"/>
      <c r="THJ91"/>
      <c r="THK91"/>
      <c r="THL91"/>
      <c r="THM91"/>
      <c r="THN91"/>
      <c r="THO91"/>
      <c r="THP91"/>
      <c r="THQ91"/>
      <c r="THR91"/>
      <c r="THS91"/>
      <c r="THT91"/>
      <c r="THU91"/>
      <c r="THV91"/>
      <c r="THW91"/>
      <c r="THX91"/>
      <c r="THY91"/>
      <c r="THZ91"/>
      <c r="TIA91"/>
      <c r="TIB91"/>
      <c r="TIC91"/>
      <c r="TID91"/>
      <c r="TIE91"/>
      <c r="TIF91"/>
      <c r="TIG91"/>
      <c r="TIH91"/>
      <c r="TII91"/>
      <c r="TIJ91"/>
      <c r="TIK91"/>
      <c r="TIL91"/>
      <c r="TIM91"/>
      <c r="TIN91"/>
      <c r="TIO91"/>
      <c r="TIP91"/>
      <c r="TIQ91"/>
      <c r="TIR91"/>
      <c r="TIS91"/>
      <c r="TIT91"/>
      <c r="TIU91"/>
      <c r="TIV91"/>
      <c r="TIW91"/>
      <c r="TIX91"/>
      <c r="TIY91"/>
      <c r="TIZ91"/>
      <c r="TJA91"/>
      <c r="TJB91"/>
      <c r="TJC91"/>
      <c r="TJD91"/>
      <c r="TJE91"/>
      <c r="TJF91"/>
      <c r="TJG91"/>
      <c r="TJH91"/>
      <c r="TJI91"/>
      <c r="TJJ91"/>
      <c r="TJK91"/>
      <c r="TJL91"/>
      <c r="TJM91"/>
      <c r="TJN91"/>
      <c r="TJO91"/>
      <c r="TJP91"/>
      <c r="TJQ91"/>
      <c r="TJR91"/>
      <c r="TJS91"/>
      <c r="TJT91"/>
      <c r="TJU91"/>
      <c r="TJV91"/>
      <c r="TJW91"/>
      <c r="TJX91"/>
      <c r="TJY91"/>
      <c r="TJZ91"/>
      <c r="TKA91"/>
      <c r="TKB91"/>
      <c r="TKC91"/>
      <c r="TKD91"/>
      <c r="TKE91"/>
      <c r="TKF91"/>
      <c r="TKG91"/>
      <c r="TKH91"/>
      <c r="TKI91"/>
      <c r="TKJ91"/>
      <c r="TKK91"/>
      <c r="TKL91"/>
      <c r="TKM91"/>
      <c r="TKN91"/>
      <c r="TKO91"/>
      <c r="TKP91"/>
      <c r="TKQ91"/>
      <c r="TKR91"/>
      <c r="TKS91"/>
      <c r="TKT91"/>
      <c r="TKU91"/>
      <c r="TKV91"/>
      <c r="TKW91"/>
      <c r="TKX91"/>
      <c r="TKY91"/>
      <c r="TKZ91"/>
      <c r="TLA91"/>
      <c r="TLB91"/>
      <c r="TLC91"/>
      <c r="TLD91"/>
      <c r="TLE91"/>
      <c r="TLF91"/>
      <c r="TLG91"/>
      <c r="TLH91"/>
      <c r="TLI91"/>
      <c r="TLJ91"/>
      <c r="TLK91"/>
      <c r="TLL91"/>
      <c r="TLM91"/>
      <c r="TLN91"/>
      <c r="TLO91"/>
      <c r="TLP91"/>
      <c r="TLQ91"/>
      <c r="TLR91"/>
      <c r="TLS91"/>
      <c r="TLT91"/>
      <c r="TLU91"/>
      <c r="TLV91"/>
      <c r="TLW91"/>
      <c r="TLX91"/>
      <c r="TLY91"/>
      <c r="TLZ91"/>
      <c r="TMA91"/>
      <c r="TMB91"/>
      <c r="TMC91"/>
      <c r="TMD91"/>
      <c r="TME91"/>
      <c r="TMF91"/>
      <c r="TMG91"/>
      <c r="TMH91"/>
      <c r="TMI91"/>
      <c r="TMJ91"/>
      <c r="TMK91"/>
      <c r="TML91"/>
      <c r="TMM91"/>
      <c r="TMN91"/>
      <c r="TMO91"/>
      <c r="TMP91"/>
      <c r="TMQ91"/>
      <c r="TMR91"/>
      <c r="TMS91"/>
      <c r="TMT91"/>
      <c r="TMU91"/>
      <c r="TMV91"/>
      <c r="TMW91"/>
      <c r="TMX91"/>
      <c r="TMY91"/>
      <c r="TMZ91"/>
      <c r="TNA91"/>
      <c r="TNB91"/>
      <c r="TNC91"/>
      <c r="TND91"/>
      <c r="TNE91"/>
      <c r="TNF91"/>
      <c r="TNG91"/>
      <c r="TNH91"/>
      <c r="TNI91"/>
      <c r="TNJ91"/>
      <c r="TNK91"/>
      <c r="TNL91"/>
      <c r="TNM91"/>
      <c r="TNN91"/>
      <c r="TNO91"/>
      <c r="TNP91"/>
      <c r="TNQ91"/>
      <c r="TNR91"/>
      <c r="TNS91"/>
      <c r="TNT91"/>
      <c r="TNU91"/>
      <c r="TNV91"/>
      <c r="TNW91"/>
      <c r="TNX91"/>
      <c r="TNY91"/>
      <c r="TNZ91"/>
      <c r="TOA91"/>
      <c r="TOB91"/>
      <c r="TOC91"/>
      <c r="TOD91"/>
      <c r="TOE91"/>
      <c r="TOF91"/>
      <c r="TOG91"/>
      <c r="TOH91"/>
      <c r="TOI91"/>
      <c r="TOJ91"/>
      <c r="TOK91"/>
      <c r="TOL91"/>
      <c r="TOM91"/>
      <c r="TON91"/>
      <c r="TOO91"/>
      <c r="TOP91"/>
      <c r="TOQ91"/>
      <c r="TOR91"/>
      <c r="TOS91"/>
      <c r="TOT91"/>
      <c r="TOU91"/>
      <c r="TOV91"/>
      <c r="TOW91"/>
      <c r="TOX91"/>
      <c r="TOY91"/>
      <c r="TOZ91"/>
      <c r="TPA91"/>
      <c r="TPB91"/>
      <c r="TPC91"/>
      <c r="TPD91"/>
      <c r="TPE91"/>
      <c r="TPF91"/>
      <c r="TPG91"/>
      <c r="TPH91"/>
      <c r="TPI91"/>
      <c r="TPJ91"/>
      <c r="TPK91"/>
      <c r="TPL91"/>
      <c r="TPM91"/>
      <c r="TPN91"/>
      <c r="TPO91"/>
      <c r="TPP91"/>
      <c r="TPQ91"/>
      <c r="TPR91"/>
      <c r="TPS91"/>
      <c r="TPT91"/>
      <c r="TPU91"/>
      <c r="TPV91"/>
      <c r="TPW91"/>
      <c r="TPX91"/>
      <c r="TPY91"/>
      <c r="TPZ91"/>
      <c r="TQA91"/>
      <c r="TQB91"/>
      <c r="TQC91"/>
      <c r="TQD91"/>
      <c r="TQE91"/>
      <c r="TQF91"/>
      <c r="TQG91"/>
      <c r="TQH91"/>
      <c r="TQI91"/>
      <c r="TQJ91"/>
      <c r="TQK91"/>
      <c r="TQL91"/>
      <c r="TQM91"/>
      <c r="TQN91"/>
      <c r="TQO91"/>
      <c r="TQP91"/>
      <c r="TQQ91"/>
      <c r="TQR91"/>
      <c r="TQS91"/>
      <c r="TQT91"/>
      <c r="TQU91"/>
      <c r="TQV91"/>
      <c r="TQW91"/>
      <c r="TQX91"/>
      <c r="TQY91"/>
      <c r="TQZ91"/>
      <c r="TRA91"/>
      <c r="TRB91"/>
      <c r="TRC91"/>
      <c r="TRD91"/>
      <c r="TRE91"/>
      <c r="TRF91"/>
      <c r="TRG91"/>
      <c r="TRH91"/>
      <c r="TRI91"/>
      <c r="TRJ91"/>
      <c r="TRK91"/>
      <c r="TRL91"/>
      <c r="TRM91"/>
      <c r="TRN91"/>
      <c r="TRO91"/>
      <c r="TRP91"/>
      <c r="TRQ91"/>
      <c r="TRR91"/>
      <c r="TRS91"/>
      <c r="TRT91"/>
      <c r="TRU91"/>
      <c r="TRV91"/>
      <c r="TRW91"/>
      <c r="TRX91"/>
      <c r="TRY91"/>
      <c r="TRZ91"/>
      <c r="TSA91"/>
      <c r="TSB91"/>
      <c r="TSC91"/>
      <c r="TSD91"/>
      <c r="TSE91"/>
      <c r="TSF91"/>
      <c r="TSG91"/>
      <c r="TSH91"/>
      <c r="TSI91"/>
      <c r="TSJ91"/>
      <c r="TSK91"/>
      <c r="TSL91"/>
      <c r="TSM91"/>
      <c r="TSN91"/>
      <c r="TSO91"/>
      <c r="TSP91"/>
      <c r="TSQ91"/>
      <c r="TSR91"/>
      <c r="TSS91"/>
      <c r="TST91"/>
      <c r="TSU91"/>
      <c r="TSV91"/>
      <c r="TSW91"/>
      <c r="TSX91"/>
      <c r="TSY91"/>
      <c r="TSZ91"/>
      <c r="TTA91"/>
      <c r="TTB91"/>
      <c r="TTC91"/>
      <c r="TTD91"/>
      <c r="TTE91"/>
      <c r="TTF91"/>
      <c r="TTG91"/>
      <c r="TTH91"/>
      <c r="TTI91"/>
      <c r="TTJ91"/>
      <c r="TTK91"/>
      <c r="TTL91"/>
      <c r="TTM91"/>
      <c r="TTN91"/>
      <c r="TTO91"/>
      <c r="TTP91"/>
      <c r="TTQ91"/>
      <c r="TTR91"/>
      <c r="TTS91"/>
      <c r="TTT91"/>
      <c r="TTU91"/>
      <c r="TTV91"/>
      <c r="TTW91"/>
      <c r="TTX91"/>
      <c r="TTY91"/>
      <c r="TTZ91"/>
      <c r="TUA91"/>
      <c r="TUB91"/>
      <c r="TUC91"/>
      <c r="TUD91"/>
      <c r="TUE91"/>
      <c r="TUF91"/>
      <c r="TUG91"/>
      <c r="TUH91"/>
      <c r="TUI91"/>
      <c r="TUJ91"/>
      <c r="TUK91"/>
      <c r="TUL91"/>
      <c r="TUM91"/>
      <c r="TUN91"/>
      <c r="TUO91"/>
      <c r="TUP91"/>
      <c r="TUQ91"/>
      <c r="TUR91"/>
      <c r="TUS91"/>
      <c r="TUT91"/>
      <c r="TUU91"/>
      <c r="TUV91"/>
      <c r="TUW91"/>
      <c r="TUX91"/>
      <c r="TUY91"/>
      <c r="TUZ91"/>
      <c r="TVA91"/>
      <c r="TVB91"/>
      <c r="TVC91"/>
      <c r="TVD91"/>
      <c r="TVE91"/>
      <c r="TVF91"/>
      <c r="TVG91"/>
      <c r="TVH91"/>
      <c r="TVI91"/>
      <c r="TVJ91"/>
      <c r="TVK91"/>
      <c r="TVL91"/>
      <c r="TVM91"/>
      <c r="TVN91"/>
      <c r="TVO91"/>
      <c r="TVP91"/>
      <c r="TVQ91"/>
      <c r="TVR91"/>
      <c r="TVS91"/>
      <c r="TVT91"/>
      <c r="TVU91"/>
      <c r="TVV91"/>
      <c r="TVW91"/>
      <c r="TVX91"/>
      <c r="TVY91"/>
      <c r="TVZ91"/>
      <c r="TWA91"/>
      <c r="TWB91"/>
      <c r="TWC91"/>
      <c r="TWD91"/>
      <c r="TWE91"/>
      <c r="TWF91"/>
      <c r="TWG91"/>
      <c r="TWH91"/>
      <c r="TWI91"/>
      <c r="TWJ91"/>
      <c r="TWK91"/>
      <c r="TWL91"/>
      <c r="TWM91"/>
      <c r="TWN91"/>
      <c r="TWO91"/>
      <c r="TWP91"/>
      <c r="TWQ91"/>
      <c r="TWR91"/>
      <c r="TWS91"/>
      <c r="TWT91"/>
      <c r="TWU91"/>
      <c r="TWV91"/>
      <c r="TWW91"/>
      <c r="TWX91"/>
      <c r="TWY91"/>
      <c r="TWZ91"/>
      <c r="TXA91"/>
      <c r="TXB91"/>
      <c r="TXC91"/>
      <c r="TXD91"/>
      <c r="TXE91"/>
      <c r="TXF91"/>
      <c r="TXG91"/>
      <c r="TXH91"/>
      <c r="TXI91"/>
      <c r="TXJ91"/>
      <c r="TXK91"/>
      <c r="TXL91"/>
      <c r="TXM91"/>
      <c r="TXN91"/>
      <c r="TXO91"/>
      <c r="TXP91"/>
      <c r="TXQ91"/>
      <c r="TXR91"/>
      <c r="TXS91"/>
      <c r="TXT91"/>
      <c r="TXU91"/>
      <c r="TXV91"/>
      <c r="TXW91"/>
      <c r="TXX91"/>
      <c r="TXY91"/>
      <c r="TXZ91"/>
      <c r="TYA91"/>
      <c r="TYB91"/>
      <c r="TYC91"/>
      <c r="TYD91"/>
      <c r="TYE91"/>
      <c r="TYF91"/>
      <c r="TYG91"/>
      <c r="TYH91"/>
      <c r="TYI91"/>
      <c r="TYJ91"/>
      <c r="TYK91"/>
      <c r="TYL91"/>
      <c r="TYM91"/>
      <c r="TYN91"/>
      <c r="TYO91"/>
      <c r="TYP91"/>
      <c r="TYQ91"/>
      <c r="TYR91"/>
      <c r="TYS91"/>
      <c r="TYT91"/>
      <c r="TYU91"/>
      <c r="TYV91"/>
      <c r="TYW91"/>
      <c r="TYX91"/>
      <c r="TYY91"/>
      <c r="TYZ91"/>
      <c r="TZA91"/>
      <c r="TZB91"/>
      <c r="TZC91"/>
      <c r="TZD91"/>
      <c r="TZE91"/>
      <c r="TZF91"/>
      <c r="TZG91"/>
      <c r="TZH91"/>
      <c r="TZI91"/>
      <c r="TZJ91"/>
      <c r="TZK91"/>
      <c r="TZL91"/>
      <c r="TZM91"/>
      <c r="TZN91"/>
      <c r="TZO91"/>
      <c r="TZP91"/>
      <c r="TZQ91"/>
      <c r="TZR91"/>
      <c r="TZS91"/>
      <c r="TZT91"/>
      <c r="TZU91"/>
      <c r="TZV91"/>
      <c r="TZW91"/>
      <c r="TZX91"/>
      <c r="TZY91"/>
      <c r="TZZ91"/>
      <c r="UAA91"/>
      <c r="UAB91"/>
      <c r="UAC91"/>
      <c r="UAD91"/>
      <c r="UAE91"/>
      <c r="UAF91"/>
      <c r="UAG91"/>
      <c r="UAH91"/>
      <c r="UAI91"/>
      <c r="UAJ91"/>
      <c r="UAK91"/>
      <c r="UAL91"/>
      <c r="UAM91"/>
      <c r="UAN91"/>
      <c r="UAO91"/>
      <c r="UAP91"/>
      <c r="UAQ91"/>
      <c r="UAR91"/>
      <c r="UAS91"/>
      <c r="UAT91"/>
      <c r="UAU91"/>
      <c r="UAV91"/>
      <c r="UAW91"/>
      <c r="UAX91"/>
      <c r="UAY91"/>
      <c r="UAZ91"/>
      <c r="UBA91"/>
      <c r="UBB91"/>
      <c r="UBC91"/>
      <c r="UBD91"/>
      <c r="UBE91"/>
      <c r="UBF91"/>
      <c r="UBG91"/>
      <c r="UBH91"/>
      <c r="UBI91"/>
      <c r="UBJ91"/>
      <c r="UBK91"/>
      <c r="UBL91"/>
      <c r="UBM91"/>
      <c r="UBN91"/>
      <c r="UBO91"/>
      <c r="UBP91"/>
      <c r="UBQ91"/>
      <c r="UBR91"/>
      <c r="UBS91"/>
      <c r="UBT91"/>
      <c r="UBU91"/>
      <c r="UBV91"/>
      <c r="UBW91"/>
      <c r="UBX91"/>
      <c r="UBY91"/>
      <c r="UBZ91"/>
      <c r="UCA91"/>
      <c r="UCB91"/>
      <c r="UCC91"/>
      <c r="UCD91"/>
      <c r="UCE91"/>
      <c r="UCF91"/>
      <c r="UCG91"/>
      <c r="UCH91"/>
      <c r="UCI91"/>
      <c r="UCJ91"/>
      <c r="UCK91"/>
      <c r="UCL91"/>
      <c r="UCM91"/>
      <c r="UCN91"/>
      <c r="UCO91"/>
      <c r="UCP91"/>
      <c r="UCQ91"/>
      <c r="UCR91"/>
      <c r="UCS91"/>
      <c r="UCT91"/>
      <c r="UCU91"/>
      <c r="UCV91"/>
      <c r="UCW91"/>
      <c r="UCX91"/>
      <c r="UCY91"/>
      <c r="UCZ91"/>
      <c r="UDA91"/>
      <c r="UDB91"/>
      <c r="UDC91"/>
      <c r="UDD91"/>
      <c r="UDE91"/>
      <c r="UDF91"/>
      <c r="UDG91"/>
      <c r="UDH91"/>
      <c r="UDI91"/>
      <c r="UDJ91"/>
      <c r="UDK91"/>
      <c r="UDL91"/>
      <c r="UDM91"/>
      <c r="UDN91"/>
      <c r="UDO91"/>
      <c r="UDP91"/>
      <c r="UDQ91"/>
      <c r="UDR91"/>
      <c r="UDS91"/>
      <c r="UDT91"/>
      <c r="UDU91"/>
      <c r="UDV91"/>
      <c r="UDW91"/>
      <c r="UDX91"/>
      <c r="UDY91"/>
      <c r="UDZ91"/>
      <c r="UEA91"/>
      <c r="UEB91"/>
      <c r="UEC91"/>
      <c r="UED91"/>
      <c r="UEE91"/>
      <c r="UEF91"/>
      <c r="UEG91"/>
      <c r="UEH91"/>
      <c r="UEI91"/>
      <c r="UEJ91"/>
      <c r="UEK91"/>
      <c r="UEL91"/>
      <c r="UEM91"/>
      <c r="UEN91"/>
      <c r="UEO91"/>
      <c r="UEP91"/>
      <c r="UEQ91"/>
      <c r="UER91"/>
      <c r="UES91"/>
      <c r="UET91"/>
      <c r="UEU91"/>
      <c r="UEV91"/>
      <c r="UEW91"/>
      <c r="UEX91"/>
      <c r="UEY91"/>
      <c r="UEZ91"/>
      <c r="UFA91"/>
      <c r="UFB91"/>
      <c r="UFC91"/>
      <c r="UFD91"/>
      <c r="UFE91"/>
      <c r="UFF91"/>
      <c r="UFG91"/>
      <c r="UFH91"/>
      <c r="UFI91"/>
      <c r="UFJ91"/>
      <c r="UFK91"/>
      <c r="UFL91"/>
      <c r="UFM91"/>
      <c r="UFN91"/>
      <c r="UFO91"/>
      <c r="UFP91"/>
      <c r="UFQ91"/>
      <c r="UFR91"/>
      <c r="UFS91"/>
      <c r="UFT91"/>
      <c r="UFU91"/>
      <c r="UFV91"/>
      <c r="UFW91"/>
      <c r="UFX91"/>
      <c r="UFY91"/>
      <c r="UFZ91"/>
      <c r="UGA91"/>
      <c r="UGB91"/>
      <c r="UGC91"/>
      <c r="UGD91"/>
      <c r="UGE91"/>
      <c r="UGF91"/>
      <c r="UGG91"/>
      <c r="UGH91"/>
      <c r="UGI91"/>
      <c r="UGJ91"/>
      <c r="UGK91"/>
      <c r="UGL91"/>
      <c r="UGM91"/>
      <c r="UGN91"/>
      <c r="UGO91"/>
      <c r="UGP91"/>
      <c r="UGQ91"/>
      <c r="UGR91"/>
      <c r="UGS91"/>
      <c r="UGT91"/>
      <c r="UGU91"/>
      <c r="UGV91"/>
      <c r="UGW91"/>
      <c r="UGX91"/>
      <c r="UGY91"/>
      <c r="UGZ91"/>
      <c r="UHA91"/>
      <c r="UHB91"/>
      <c r="UHC91"/>
      <c r="UHD91"/>
      <c r="UHE91"/>
      <c r="UHF91"/>
      <c r="UHG91"/>
      <c r="UHH91"/>
      <c r="UHI91"/>
      <c r="UHJ91"/>
      <c r="UHK91"/>
      <c r="UHL91"/>
      <c r="UHM91"/>
      <c r="UHN91"/>
      <c r="UHO91"/>
      <c r="UHP91"/>
      <c r="UHQ91"/>
      <c r="UHR91"/>
      <c r="UHS91"/>
      <c r="UHT91"/>
      <c r="UHU91"/>
      <c r="UHV91"/>
      <c r="UHW91"/>
      <c r="UHX91"/>
      <c r="UHY91"/>
      <c r="UHZ91"/>
      <c r="UIA91"/>
      <c r="UIB91"/>
      <c r="UIC91"/>
      <c r="UID91"/>
      <c r="UIE91"/>
      <c r="UIF91"/>
      <c r="UIG91"/>
      <c r="UIH91"/>
      <c r="UII91"/>
      <c r="UIJ91"/>
      <c r="UIK91"/>
      <c r="UIL91"/>
      <c r="UIM91"/>
      <c r="UIN91"/>
      <c r="UIO91"/>
      <c r="UIP91"/>
      <c r="UIQ91"/>
      <c r="UIR91"/>
      <c r="UIS91"/>
      <c r="UIT91"/>
      <c r="UIU91"/>
      <c r="UIV91"/>
      <c r="UIW91"/>
      <c r="UIX91"/>
      <c r="UIY91"/>
      <c r="UIZ91"/>
      <c r="UJA91"/>
      <c r="UJB91"/>
      <c r="UJC91"/>
      <c r="UJD91"/>
      <c r="UJE91"/>
      <c r="UJF91"/>
      <c r="UJG91"/>
      <c r="UJH91"/>
      <c r="UJI91"/>
      <c r="UJJ91"/>
      <c r="UJK91"/>
      <c r="UJL91"/>
      <c r="UJM91"/>
      <c r="UJN91"/>
      <c r="UJO91"/>
      <c r="UJP91"/>
      <c r="UJQ91"/>
      <c r="UJR91"/>
      <c r="UJS91"/>
      <c r="UJT91"/>
      <c r="UJU91"/>
      <c r="UJV91"/>
      <c r="UJW91"/>
      <c r="UJX91"/>
      <c r="UJY91"/>
      <c r="UJZ91"/>
      <c r="UKA91"/>
      <c r="UKB91"/>
      <c r="UKC91"/>
      <c r="UKD91"/>
      <c r="UKE91"/>
      <c r="UKF91"/>
      <c r="UKG91"/>
      <c r="UKH91"/>
      <c r="UKI91"/>
      <c r="UKJ91"/>
      <c r="UKK91"/>
      <c r="UKL91"/>
      <c r="UKM91"/>
      <c r="UKN91"/>
      <c r="UKO91"/>
      <c r="UKP91"/>
      <c r="UKQ91"/>
      <c r="UKR91"/>
      <c r="UKS91"/>
      <c r="UKT91"/>
      <c r="UKU91"/>
      <c r="UKV91"/>
      <c r="UKW91"/>
      <c r="UKX91"/>
      <c r="UKY91"/>
      <c r="UKZ91"/>
      <c r="ULA91"/>
      <c r="ULB91"/>
      <c r="ULC91"/>
      <c r="ULD91"/>
      <c r="ULE91"/>
      <c r="ULF91"/>
      <c r="ULG91"/>
      <c r="ULH91"/>
      <c r="ULI91"/>
      <c r="ULJ91"/>
      <c r="ULK91"/>
      <c r="ULL91"/>
      <c r="ULM91"/>
      <c r="ULN91"/>
      <c r="ULO91"/>
      <c r="ULP91"/>
      <c r="ULQ91"/>
      <c r="ULR91"/>
      <c r="ULS91"/>
      <c r="ULT91"/>
      <c r="ULU91"/>
      <c r="ULV91"/>
      <c r="ULW91"/>
      <c r="ULX91"/>
      <c r="ULY91"/>
      <c r="ULZ91"/>
      <c r="UMA91"/>
      <c r="UMB91"/>
      <c r="UMC91"/>
      <c r="UMD91"/>
      <c r="UME91"/>
      <c r="UMF91"/>
      <c r="UMG91"/>
      <c r="UMH91"/>
      <c r="UMI91"/>
      <c r="UMJ91"/>
      <c r="UMK91"/>
      <c r="UML91"/>
      <c r="UMM91"/>
      <c r="UMN91"/>
      <c r="UMO91"/>
      <c r="UMP91"/>
      <c r="UMQ91"/>
      <c r="UMR91"/>
      <c r="UMS91"/>
      <c r="UMT91"/>
      <c r="UMU91"/>
      <c r="UMV91"/>
      <c r="UMW91"/>
      <c r="UMX91"/>
      <c r="UMY91"/>
      <c r="UMZ91"/>
      <c r="UNA91"/>
      <c r="UNB91"/>
      <c r="UNC91"/>
      <c r="UND91"/>
      <c r="UNE91"/>
      <c r="UNF91"/>
      <c r="UNG91"/>
      <c r="UNH91"/>
      <c r="UNI91"/>
      <c r="UNJ91"/>
      <c r="UNK91"/>
      <c r="UNL91"/>
      <c r="UNM91"/>
      <c r="UNN91"/>
      <c r="UNO91"/>
      <c r="UNP91"/>
      <c r="UNQ91"/>
      <c r="UNR91"/>
      <c r="UNS91"/>
      <c r="UNT91"/>
      <c r="UNU91"/>
      <c r="UNV91"/>
      <c r="UNW91"/>
      <c r="UNX91"/>
      <c r="UNY91"/>
      <c r="UNZ91"/>
      <c r="UOA91"/>
      <c r="UOB91"/>
      <c r="UOC91"/>
      <c r="UOD91"/>
      <c r="UOE91"/>
      <c r="UOF91"/>
      <c r="UOG91"/>
      <c r="UOH91"/>
      <c r="UOI91"/>
      <c r="UOJ91"/>
      <c r="UOK91"/>
      <c r="UOL91"/>
      <c r="UOM91"/>
      <c r="UON91"/>
      <c r="UOO91"/>
      <c r="UOP91"/>
      <c r="UOQ91"/>
      <c r="UOR91"/>
      <c r="UOS91"/>
      <c r="UOT91"/>
      <c r="UOU91"/>
      <c r="UOV91"/>
      <c r="UOW91"/>
      <c r="UOX91"/>
      <c r="UOY91"/>
      <c r="UOZ91"/>
      <c r="UPA91"/>
      <c r="UPB91"/>
      <c r="UPC91"/>
      <c r="UPD91"/>
      <c r="UPE91"/>
      <c r="UPF91"/>
      <c r="UPG91"/>
      <c r="UPH91"/>
      <c r="UPI91"/>
      <c r="UPJ91"/>
      <c r="UPK91"/>
      <c r="UPL91"/>
      <c r="UPM91"/>
      <c r="UPN91"/>
      <c r="UPO91"/>
      <c r="UPP91"/>
      <c r="UPQ91"/>
      <c r="UPR91"/>
      <c r="UPS91"/>
      <c r="UPT91"/>
      <c r="UPU91"/>
      <c r="UPV91"/>
      <c r="UPW91"/>
      <c r="UPX91"/>
      <c r="UPY91"/>
      <c r="UPZ91"/>
      <c r="UQA91"/>
      <c r="UQB91"/>
      <c r="UQC91"/>
      <c r="UQD91"/>
      <c r="UQE91"/>
      <c r="UQF91"/>
      <c r="UQG91"/>
      <c r="UQH91"/>
      <c r="UQI91"/>
      <c r="UQJ91"/>
      <c r="UQK91"/>
      <c r="UQL91"/>
      <c r="UQM91"/>
      <c r="UQN91"/>
      <c r="UQO91"/>
      <c r="UQP91"/>
      <c r="UQQ91"/>
      <c r="UQR91"/>
      <c r="UQS91"/>
      <c r="UQT91"/>
      <c r="UQU91"/>
      <c r="UQV91"/>
      <c r="UQW91"/>
      <c r="UQX91"/>
      <c r="UQY91"/>
      <c r="UQZ91"/>
      <c r="URA91"/>
      <c r="URB91"/>
      <c r="URC91"/>
      <c r="URD91"/>
      <c r="URE91"/>
      <c r="URF91"/>
      <c r="URG91"/>
      <c r="URH91"/>
      <c r="URI91"/>
      <c r="URJ91"/>
      <c r="URK91"/>
      <c r="URL91"/>
      <c r="URM91"/>
      <c r="URN91"/>
      <c r="URO91"/>
      <c r="URP91"/>
      <c r="URQ91"/>
      <c r="URR91"/>
      <c r="URS91"/>
      <c r="URT91"/>
      <c r="URU91"/>
      <c r="URV91"/>
      <c r="URW91"/>
      <c r="URX91"/>
      <c r="URY91"/>
      <c r="URZ91"/>
      <c r="USA91"/>
      <c r="USB91"/>
      <c r="USC91"/>
      <c r="USD91"/>
      <c r="USE91"/>
      <c r="USF91"/>
      <c r="USG91"/>
      <c r="USH91"/>
      <c r="USI91"/>
      <c r="USJ91"/>
      <c r="USK91"/>
      <c r="USL91"/>
      <c r="USM91"/>
      <c r="USN91"/>
      <c r="USO91"/>
      <c r="USP91"/>
      <c r="USQ91"/>
      <c r="USR91"/>
      <c r="USS91"/>
      <c r="UST91"/>
      <c r="USU91"/>
      <c r="USV91"/>
      <c r="USW91"/>
      <c r="USX91"/>
      <c r="USY91"/>
      <c r="USZ91"/>
      <c r="UTA91"/>
      <c r="UTB91"/>
      <c r="UTC91"/>
      <c r="UTD91"/>
      <c r="UTE91"/>
      <c r="UTF91"/>
      <c r="UTG91"/>
      <c r="UTH91"/>
      <c r="UTI91"/>
      <c r="UTJ91"/>
      <c r="UTK91"/>
      <c r="UTL91"/>
      <c r="UTM91"/>
      <c r="UTN91"/>
      <c r="UTO91"/>
      <c r="UTP91"/>
      <c r="UTQ91"/>
      <c r="UTR91"/>
      <c r="UTS91"/>
      <c r="UTT91"/>
      <c r="UTU91"/>
      <c r="UTV91"/>
      <c r="UTW91"/>
      <c r="UTX91"/>
      <c r="UTY91"/>
      <c r="UTZ91"/>
      <c r="UUA91"/>
      <c r="UUB91"/>
      <c r="UUC91"/>
      <c r="UUD91"/>
      <c r="UUE91"/>
      <c r="UUF91"/>
      <c r="UUG91"/>
      <c r="UUH91"/>
      <c r="UUI91"/>
      <c r="UUJ91"/>
      <c r="UUK91"/>
      <c r="UUL91"/>
      <c r="UUM91"/>
      <c r="UUN91"/>
      <c r="UUO91"/>
      <c r="UUP91"/>
      <c r="UUQ91"/>
      <c r="UUR91"/>
      <c r="UUS91"/>
      <c r="UUT91"/>
      <c r="UUU91"/>
      <c r="UUV91"/>
      <c r="UUW91"/>
      <c r="UUX91"/>
      <c r="UUY91"/>
      <c r="UUZ91"/>
      <c r="UVA91"/>
      <c r="UVB91"/>
      <c r="UVC91"/>
      <c r="UVD91"/>
      <c r="UVE91"/>
      <c r="UVF91"/>
      <c r="UVG91"/>
      <c r="UVH91"/>
      <c r="UVI91"/>
      <c r="UVJ91"/>
      <c r="UVK91"/>
      <c r="UVL91"/>
      <c r="UVM91"/>
      <c r="UVN91"/>
      <c r="UVO91"/>
      <c r="UVP91"/>
      <c r="UVQ91"/>
      <c r="UVR91"/>
      <c r="UVS91"/>
      <c r="UVT91"/>
      <c r="UVU91"/>
      <c r="UVV91"/>
      <c r="UVW91"/>
      <c r="UVX91"/>
      <c r="UVY91"/>
      <c r="UVZ91"/>
      <c r="UWA91"/>
      <c r="UWB91"/>
      <c r="UWC91"/>
      <c r="UWD91"/>
      <c r="UWE91"/>
      <c r="UWF91"/>
      <c r="UWG91"/>
      <c r="UWH91"/>
      <c r="UWI91"/>
      <c r="UWJ91"/>
      <c r="UWK91"/>
      <c r="UWL91"/>
      <c r="UWM91"/>
      <c r="UWN91"/>
      <c r="UWO91"/>
      <c r="UWP91"/>
      <c r="UWQ91"/>
      <c r="UWR91"/>
      <c r="UWS91"/>
      <c r="UWT91"/>
      <c r="UWU91"/>
      <c r="UWV91"/>
      <c r="UWW91"/>
      <c r="UWX91"/>
      <c r="UWY91"/>
      <c r="UWZ91"/>
      <c r="UXA91"/>
      <c r="UXB91"/>
      <c r="UXC91"/>
      <c r="UXD91"/>
      <c r="UXE91"/>
      <c r="UXF91"/>
      <c r="UXG91"/>
      <c r="UXH91"/>
      <c r="UXI91"/>
      <c r="UXJ91"/>
      <c r="UXK91"/>
      <c r="UXL91"/>
      <c r="UXM91"/>
      <c r="UXN91"/>
      <c r="UXO91"/>
      <c r="UXP91"/>
      <c r="UXQ91"/>
      <c r="UXR91"/>
      <c r="UXS91"/>
      <c r="UXT91"/>
      <c r="UXU91"/>
      <c r="UXV91"/>
      <c r="UXW91"/>
      <c r="UXX91"/>
      <c r="UXY91"/>
      <c r="UXZ91"/>
      <c r="UYA91"/>
      <c r="UYB91"/>
      <c r="UYC91"/>
      <c r="UYD91"/>
      <c r="UYE91"/>
      <c r="UYF91"/>
      <c r="UYG91"/>
      <c r="UYH91"/>
      <c r="UYI91"/>
      <c r="UYJ91"/>
      <c r="UYK91"/>
      <c r="UYL91"/>
      <c r="UYM91"/>
      <c r="UYN91"/>
      <c r="UYO91"/>
      <c r="UYP91"/>
      <c r="UYQ91"/>
      <c r="UYR91"/>
      <c r="UYS91"/>
      <c r="UYT91"/>
      <c r="UYU91"/>
      <c r="UYV91"/>
      <c r="UYW91"/>
      <c r="UYX91"/>
      <c r="UYY91"/>
      <c r="UYZ91"/>
      <c r="UZA91"/>
      <c r="UZB91"/>
      <c r="UZC91"/>
      <c r="UZD91"/>
      <c r="UZE91"/>
      <c r="UZF91"/>
      <c r="UZG91"/>
      <c r="UZH91"/>
      <c r="UZI91"/>
      <c r="UZJ91"/>
      <c r="UZK91"/>
      <c r="UZL91"/>
      <c r="UZM91"/>
      <c r="UZN91"/>
      <c r="UZO91"/>
      <c r="UZP91"/>
      <c r="UZQ91"/>
      <c r="UZR91"/>
      <c r="UZS91"/>
      <c r="UZT91"/>
      <c r="UZU91"/>
      <c r="UZV91"/>
      <c r="UZW91"/>
      <c r="UZX91"/>
      <c r="UZY91"/>
      <c r="UZZ91"/>
      <c r="VAA91"/>
      <c r="VAB91"/>
      <c r="VAC91"/>
      <c r="VAD91"/>
      <c r="VAE91"/>
      <c r="VAF91"/>
      <c r="VAG91"/>
      <c r="VAH91"/>
      <c r="VAI91"/>
      <c r="VAJ91"/>
      <c r="VAK91"/>
      <c r="VAL91"/>
      <c r="VAM91"/>
      <c r="VAN91"/>
      <c r="VAO91"/>
      <c r="VAP91"/>
      <c r="VAQ91"/>
      <c r="VAR91"/>
      <c r="VAS91"/>
      <c r="VAT91"/>
      <c r="VAU91"/>
      <c r="VAV91"/>
      <c r="VAW91"/>
      <c r="VAX91"/>
      <c r="VAY91"/>
      <c r="VAZ91"/>
      <c r="VBA91"/>
      <c r="VBB91"/>
      <c r="VBC91"/>
      <c r="VBD91"/>
      <c r="VBE91"/>
      <c r="VBF91"/>
      <c r="VBG91"/>
      <c r="VBH91"/>
      <c r="VBI91"/>
      <c r="VBJ91"/>
      <c r="VBK91"/>
      <c r="VBL91"/>
      <c r="VBM91"/>
      <c r="VBN91"/>
      <c r="VBO91"/>
      <c r="VBP91"/>
      <c r="VBQ91"/>
      <c r="VBR91"/>
      <c r="VBS91"/>
      <c r="VBT91"/>
      <c r="VBU91"/>
      <c r="VBV91"/>
      <c r="VBW91"/>
      <c r="VBX91"/>
      <c r="VBY91"/>
      <c r="VBZ91"/>
      <c r="VCA91"/>
      <c r="VCB91"/>
      <c r="VCC91"/>
      <c r="VCD91"/>
      <c r="VCE91"/>
      <c r="VCF91"/>
      <c r="VCG91"/>
      <c r="VCH91"/>
      <c r="VCI91"/>
      <c r="VCJ91"/>
      <c r="VCK91"/>
      <c r="VCL91"/>
      <c r="VCM91"/>
      <c r="VCN91"/>
      <c r="VCO91"/>
      <c r="VCP91"/>
      <c r="VCQ91"/>
      <c r="VCR91"/>
      <c r="VCS91"/>
      <c r="VCT91"/>
      <c r="VCU91"/>
      <c r="VCV91"/>
      <c r="VCW91"/>
      <c r="VCX91"/>
      <c r="VCY91"/>
      <c r="VCZ91"/>
      <c r="VDA91"/>
      <c r="VDB91"/>
      <c r="VDC91"/>
      <c r="VDD91"/>
      <c r="VDE91"/>
      <c r="VDF91"/>
      <c r="VDG91"/>
      <c r="VDH91"/>
      <c r="VDI91"/>
      <c r="VDJ91"/>
      <c r="VDK91"/>
      <c r="VDL91"/>
      <c r="VDM91"/>
      <c r="VDN91"/>
      <c r="VDO91"/>
      <c r="VDP91"/>
      <c r="VDQ91"/>
      <c r="VDR91"/>
      <c r="VDS91"/>
      <c r="VDT91"/>
      <c r="VDU91"/>
      <c r="VDV91"/>
      <c r="VDW91"/>
      <c r="VDX91"/>
      <c r="VDY91"/>
      <c r="VDZ91"/>
      <c r="VEA91"/>
      <c r="VEB91"/>
      <c r="VEC91"/>
      <c r="VED91"/>
      <c r="VEE91"/>
      <c r="VEF91"/>
      <c r="VEG91"/>
      <c r="VEH91"/>
      <c r="VEI91"/>
      <c r="VEJ91"/>
      <c r="VEK91"/>
      <c r="VEL91"/>
      <c r="VEM91"/>
      <c r="VEN91"/>
      <c r="VEO91"/>
      <c r="VEP91"/>
      <c r="VEQ91"/>
      <c r="VER91"/>
      <c r="VES91"/>
      <c r="VET91"/>
      <c r="VEU91"/>
      <c r="VEV91"/>
      <c r="VEW91"/>
      <c r="VEX91"/>
      <c r="VEY91"/>
      <c r="VEZ91"/>
      <c r="VFA91"/>
      <c r="VFB91"/>
      <c r="VFC91"/>
      <c r="VFD91"/>
      <c r="VFE91"/>
      <c r="VFF91"/>
      <c r="VFG91"/>
      <c r="VFH91"/>
      <c r="VFI91"/>
      <c r="VFJ91"/>
      <c r="VFK91"/>
      <c r="VFL91"/>
      <c r="VFM91"/>
      <c r="VFN91"/>
      <c r="VFO91"/>
      <c r="VFP91"/>
      <c r="VFQ91"/>
      <c r="VFR91"/>
      <c r="VFS91"/>
      <c r="VFT91"/>
      <c r="VFU91"/>
      <c r="VFV91"/>
      <c r="VFW91"/>
      <c r="VFX91"/>
      <c r="VFY91"/>
      <c r="VFZ91"/>
      <c r="VGA91"/>
      <c r="VGB91"/>
      <c r="VGC91"/>
      <c r="VGD91"/>
      <c r="VGE91"/>
      <c r="VGF91"/>
      <c r="VGG91"/>
      <c r="VGH91"/>
      <c r="VGI91"/>
      <c r="VGJ91"/>
      <c r="VGK91"/>
      <c r="VGL91"/>
      <c r="VGM91"/>
      <c r="VGN91"/>
      <c r="VGO91"/>
      <c r="VGP91"/>
      <c r="VGQ91"/>
      <c r="VGR91"/>
      <c r="VGS91"/>
      <c r="VGT91"/>
      <c r="VGU91"/>
      <c r="VGV91"/>
      <c r="VGW91"/>
      <c r="VGX91"/>
      <c r="VGY91"/>
      <c r="VGZ91"/>
      <c r="VHA91"/>
      <c r="VHB91"/>
      <c r="VHC91"/>
      <c r="VHD91"/>
      <c r="VHE91"/>
      <c r="VHF91"/>
      <c r="VHG91"/>
      <c r="VHH91"/>
      <c r="VHI91"/>
      <c r="VHJ91"/>
      <c r="VHK91"/>
      <c r="VHL91"/>
      <c r="VHM91"/>
      <c r="VHN91"/>
      <c r="VHO91"/>
      <c r="VHP91"/>
      <c r="VHQ91"/>
      <c r="VHR91"/>
      <c r="VHS91"/>
      <c r="VHT91"/>
      <c r="VHU91"/>
      <c r="VHV91"/>
      <c r="VHW91"/>
      <c r="VHX91"/>
      <c r="VHY91"/>
      <c r="VHZ91"/>
      <c r="VIA91"/>
      <c r="VIB91"/>
      <c r="VIC91"/>
      <c r="VID91"/>
      <c r="VIE91"/>
      <c r="VIF91"/>
      <c r="VIG91"/>
      <c r="VIH91"/>
      <c r="VII91"/>
      <c r="VIJ91"/>
      <c r="VIK91"/>
      <c r="VIL91"/>
      <c r="VIM91"/>
      <c r="VIN91"/>
      <c r="VIO91"/>
      <c r="VIP91"/>
      <c r="VIQ91"/>
      <c r="VIR91"/>
      <c r="VIS91"/>
      <c r="VIT91"/>
      <c r="VIU91"/>
      <c r="VIV91"/>
      <c r="VIW91"/>
      <c r="VIX91"/>
      <c r="VIY91"/>
      <c r="VIZ91"/>
      <c r="VJA91"/>
      <c r="VJB91"/>
      <c r="VJC91"/>
      <c r="VJD91"/>
      <c r="VJE91"/>
      <c r="VJF91"/>
      <c r="VJG91"/>
      <c r="VJH91"/>
      <c r="VJI91"/>
      <c r="VJJ91"/>
      <c r="VJK91"/>
      <c r="VJL91"/>
      <c r="VJM91"/>
      <c r="VJN91"/>
      <c r="VJO91"/>
      <c r="VJP91"/>
      <c r="VJQ91"/>
      <c r="VJR91"/>
      <c r="VJS91"/>
      <c r="VJT91"/>
      <c r="VJU91"/>
      <c r="VJV91"/>
      <c r="VJW91"/>
      <c r="VJX91"/>
      <c r="VJY91"/>
      <c r="VJZ91"/>
      <c r="VKA91"/>
      <c r="VKB91"/>
      <c r="VKC91"/>
      <c r="VKD91"/>
      <c r="VKE91"/>
      <c r="VKF91"/>
      <c r="VKG91"/>
      <c r="VKH91"/>
      <c r="VKI91"/>
      <c r="VKJ91"/>
      <c r="VKK91"/>
      <c r="VKL91"/>
      <c r="VKM91"/>
      <c r="VKN91"/>
      <c r="VKO91"/>
      <c r="VKP91"/>
      <c r="VKQ91"/>
      <c r="VKR91"/>
      <c r="VKS91"/>
      <c r="VKT91"/>
      <c r="VKU91"/>
      <c r="VKV91"/>
      <c r="VKW91"/>
      <c r="VKX91"/>
      <c r="VKY91"/>
      <c r="VKZ91"/>
      <c r="VLA91"/>
      <c r="VLB91"/>
      <c r="VLC91"/>
      <c r="VLD91"/>
      <c r="VLE91"/>
      <c r="VLF91"/>
      <c r="VLG91"/>
      <c r="VLH91"/>
      <c r="VLI91"/>
      <c r="VLJ91"/>
      <c r="VLK91"/>
      <c r="VLL91"/>
      <c r="VLM91"/>
      <c r="VLN91"/>
      <c r="VLO91"/>
      <c r="VLP91"/>
      <c r="VLQ91"/>
      <c r="VLR91"/>
      <c r="VLS91"/>
      <c r="VLT91"/>
      <c r="VLU91"/>
      <c r="VLV91"/>
      <c r="VLW91"/>
      <c r="VLX91"/>
      <c r="VLY91"/>
      <c r="VLZ91"/>
      <c r="VMA91"/>
      <c r="VMB91"/>
      <c r="VMC91"/>
      <c r="VMD91"/>
      <c r="VME91"/>
      <c r="VMF91"/>
      <c r="VMG91"/>
      <c r="VMH91"/>
      <c r="VMI91"/>
      <c r="VMJ91"/>
      <c r="VMK91"/>
      <c r="VML91"/>
      <c r="VMM91"/>
      <c r="VMN91"/>
      <c r="VMO91"/>
      <c r="VMP91"/>
      <c r="VMQ91"/>
      <c r="VMR91"/>
      <c r="VMS91"/>
      <c r="VMT91"/>
      <c r="VMU91"/>
      <c r="VMV91"/>
      <c r="VMW91"/>
      <c r="VMX91"/>
      <c r="VMY91"/>
      <c r="VMZ91"/>
      <c r="VNA91"/>
      <c r="VNB91"/>
      <c r="VNC91"/>
      <c r="VND91"/>
      <c r="VNE91"/>
      <c r="VNF91"/>
      <c r="VNG91"/>
      <c r="VNH91"/>
      <c r="VNI91"/>
      <c r="VNJ91"/>
      <c r="VNK91"/>
      <c r="VNL91"/>
      <c r="VNM91"/>
      <c r="VNN91"/>
      <c r="VNO91"/>
      <c r="VNP91"/>
      <c r="VNQ91"/>
      <c r="VNR91"/>
      <c r="VNS91"/>
      <c r="VNT91"/>
      <c r="VNU91"/>
      <c r="VNV91"/>
      <c r="VNW91"/>
      <c r="VNX91"/>
      <c r="VNY91"/>
      <c r="VNZ91"/>
      <c r="VOA91"/>
      <c r="VOB91"/>
      <c r="VOC91"/>
      <c r="VOD91"/>
      <c r="VOE91"/>
      <c r="VOF91"/>
      <c r="VOG91"/>
      <c r="VOH91"/>
      <c r="VOI91"/>
      <c r="VOJ91"/>
      <c r="VOK91"/>
      <c r="VOL91"/>
      <c r="VOM91"/>
      <c r="VON91"/>
      <c r="VOO91"/>
      <c r="VOP91"/>
      <c r="VOQ91"/>
      <c r="VOR91"/>
      <c r="VOS91"/>
      <c r="VOT91"/>
      <c r="VOU91"/>
      <c r="VOV91"/>
      <c r="VOW91"/>
      <c r="VOX91"/>
      <c r="VOY91"/>
      <c r="VOZ91"/>
      <c r="VPA91"/>
      <c r="VPB91"/>
      <c r="VPC91"/>
      <c r="VPD91"/>
      <c r="VPE91"/>
      <c r="VPF91"/>
      <c r="VPG91"/>
      <c r="VPH91"/>
      <c r="VPI91"/>
      <c r="VPJ91"/>
      <c r="VPK91"/>
      <c r="VPL91"/>
      <c r="VPM91"/>
      <c r="VPN91"/>
      <c r="VPO91"/>
      <c r="VPP91"/>
      <c r="VPQ91"/>
      <c r="VPR91"/>
      <c r="VPS91"/>
      <c r="VPT91"/>
      <c r="VPU91"/>
      <c r="VPV91"/>
      <c r="VPW91"/>
      <c r="VPX91"/>
      <c r="VPY91"/>
      <c r="VPZ91"/>
      <c r="VQA91"/>
      <c r="VQB91"/>
      <c r="VQC91"/>
      <c r="VQD91"/>
      <c r="VQE91"/>
      <c r="VQF91"/>
      <c r="VQG91"/>
      <c r="VQH91"/>
      <c r="VQI91"/>
      <c r="VQJ91"/>
      <c r="VQK91"/>
      <c r="VQL91"/>
      <c r="VQM91"/>
      <c r="VQN91"/>
      <c r="VQO91"/>
      <c r="VQP91"/>
      <c r="VQQ91"/>
      <c r="VQR91"/>
      <c r="VQS91"/>
      <c r="VQT91"/>
      <c r="VQU91"/>
      <c r="VQV91"/>
      <c r="VQW91"/>
      <c r="VQX91"/>
      <c r="VQY91"/>
      <c r="VQZ91"/>
      <c r="VRA91"/>
      <c r="VRB91"/>
      <c r="VRC91"/>
      <c r="VRD91"/>
      <c r="VRE91"/>
      <c r="VRF91"/>
      <c r="VRG91"/>
      <c r="VRH91"/>
      <c r="VRI91"/>
      <c r="VRJ91"/>
      <c r="VRK91"/>
      <c r="VRL91"/>
      <c r="VRM91"/>
      <c r="VRN91"/>
      <c r="VRO91"/>
      <c r="VRP91"/>
      <c r="VRQ91"/>
      <c r="VRR91"/>
      <c r="VRS91"/>
      <c r="VRT91"/>
      <c r="VRU91"/>
      <c r="VRV91"/>
      <c r="VRW91"/>
      <c r="VRX91"/>
      <c r="VRY91"/>
      <c r="VRZ91"/>
      <c r="VSA91"/>
      <c r="VSB91"/>
      <c r="VSC91"/>
      <c r="VSD91"/>
      <c r="VSE91"/>
      <c r="VSF91"/>
      <c r="VSG91"/>
      <c r="VSH91"/>
      <c r="VSI91"/>
      <c r="VSJ91"/>
      <c r="VSK91"/>
      <c r="VSL91"/>
      <c r="VSM91"/>
      <c r="VSN91"/>
      <c r="VSO91"/>
      <c r="VSP91"/>
      <c r="VSQ91"/>
      <c r="VSR91"/>
      <c r="VSS91"/>
      <c r="VST91"/>
      <c r="VSU91"/>
      <c r="VSV91"/>
      <c r="VSW91"/>
      <c r="VSX91"/>
      <c r="VSY91"/>
      <c r="VSZ91"/>
      <c r="VTA91"/>
      <c r="VTB91"/>
      <c r="VTC91"/>
      <c r="VTD91"/>
      <c r="VTE91"/>
      <c r="VTF91"/>
      <c r="VTG91"/>
      <c r="VTH91"/>
      <c r="VTI91"/>
      <c r="VTJ91"/>
      <c r="VTK91"/>
      <c r="VTL91"/>
      <c r="VTM91"/>
      <c r="VTN91"/>
      <c r="VTO91"/>
      <c r="VTP91"/>
      <c r="VTQ91"/>
      <c r="VTR91"/>
      <c r="VTS91"/>
      <c r="VTT91"/>
      <c r="VTU91"/>
      <c r="VTV91"/>
      <c r="VTW91"/>
      <c r="VTX91"/>
      <c r="VTY91"/>
      <c r="VTZ91"/>
      <c r="VUA91"/>
      <c r="VUB91"/>
      <c r="VUC91"/>
      <c r="VUD91"/>
      <c r="VUE91"/>
      <c r="VUF91"/>
      <c r="VUG91"/>
      <c r="VUH91"/>
      <c r="VUI91"/>
      <c r="VUJ91"/>
      <c r="VUK91"/>
      <c r="VUL91"/>
      <c r="VUM91"/>
      <c r="VUN91"/>
      <c r="VUO91"/>
      <c r="VUP91"/>
      <c r="VUQ91"/>
      <c r="VUR91"/>
      <c r="VUS91"/>
      <c r="VUT91"/>
      <c r="VUU91"/>
      <c r="VUV91"/>
      <c r="VUW91"/>
      <c r="VUX91"/>
      <c r="VUY91"/>
      <c r="VUZ91"/>
      <c r="VVA91"/>
      <c r="VVB91"/>
      <c r="VVC91"/>
      <c r="VVD91"/>
      <c r="VVE91"/>
      <c r="VVF91"/>
      <c r="VVG91"/>
      <c r="VVH91"/>
      <c r="VVI91"/>
      <c r="VVJ91"/>
      <c r="VVK91"/>
      <c r="VVL91"/>
      <c r="VVM91"/>
      <c r="VVN91"/>
      <c r="VVO91"/>
      <c r="VVP91"/>
      <c r="VVQ91"/>
      <c r="VVR91"/>
      <c r="VVS91"/>
      <c r="VVT91"/>
      <c r="VVU91"/>
      <c r="VVV91"/>
      <c r="VVW91"/>
      <c r="VVX91"/>
      <c r="VVY91"/>
      <c r="VVZ91"/>
      <c r="VWA91"/>
      <c r="VWB91"/>
      <c r="VWC91"/>
      <c r="VWD91"/>
      <c r="VWE91"/>
      <c r="VWF91"/>
      <c r="VWG91"/>
      <c r="VWH91"/>
      <c r="VWI91"/>
      <c r="VWJ91"/>
      <c r="VWK91"/>
      <c r="VWL91"/>
      <c r="VWM91"/>
      <c r="VWN91"/>
      <c r="VWO91"/>
      <c r="VWP91"/>
      <c r="VWQ91"/>
      <c r="VWR91"/>
      <c r="VWS91"/>
      <c r="VWT91"/>
      <c r="VWU91"/>
      <c r="VWV91"/>
      <c r="VWW91"/>
      <c r="VWX91"/>
      <c r="VWY91"/>
      <c r="VWZ91"/>
      <c r="VXA91"/>
      <c r="VXB91"/>
      <c r="VXC91"/>
      <c r="VXD91"/>
      <c r="VXE91"/>
      <c r="VXF91"/>
      <c r="VXG91"/>
      <c r="VXH91"/>
      <c r="VXI91"/>
      <c r="VXJ91"/>
      <c r="VXK91"/>
      <c r="VXL91"/>
      <c r="VXM91"/>
      <c r="VXN91"/>
      <c r="VXO91"/>
      <c r="VXP91"/>
      <c r="VXQ91"/>
      <c r="VXR91"/>
      <c r="VXS91"/>
      <c r="VXT91"/>
      <c r="VXU91"/>
      <c r="VXV91"/>
      <c r="VXW91"/>
      <c r="VXX91"/>
      <c r="VXY91"/>
      <c r="VXZ91"/>
      <c r="VYA91"/>
      <c r="VYB91"/>
      <c r="VYC91"/>
      <c r="VYD91"/>
      <c r="VYE91"/>
      <c r="VYF91"/>
      <c r="VYG91"/>
      <c r="VYH91"/>
      <c r="VYI91"/>
      <c r="VYJ91"/>
      <c r="VYK91"/>
      <c r="VYL91"/>
      <c r="VYM91"/>
      <c r="VYN91"/>
      <c r="VYO91"/>
      <c r="VYP91"/>
      <c r="VYQ91"/>
      <c r="VYR91"/>
      <c r="VYS91"/>
      <c r="VYT91"/>
      <c r="VYU91"/>
      <c r="VYV91"/>
      <c r="VYW91"/>
      <c r="VYX91"/>
      <c r="VYY91"/>
      <c r="VYZ91"/>
      <c r="VZA91"/>
      <c r="VZB91"/>
      <c r="VZC91"/>
      <c r="VZD91"/>
      <c r="VZE91"/>
      <c r="VZF91"/>
      <c r="VZG91"/>
      <c r="VZH91"/>
      <c r="VZI91"/>
      <c r="VZJ91"/>
      <c r="VZK91"/>
      <c r="VZL91"/>
      <c r="VZM91"/>
      <c r="VZN91"/>
      <c r="VZO91"/>
      <c r="VZP91"/>
      <c r="VZQ91"/>
      <c r="VZR91"/>
      <c r="VZS91"/>
      <c r="VZT91"/>
      <c r="VZU91"/>
      <c r="VZV91"/>
      <c r="VZW91"/>
      <c r="VZX91"/>
      <c r="VZY91"/>
      <c r="VZZ91"/>
      <c r="WAA91"/>
      <c r="WAB91"/>
      <c r="WAC91"/>
      <c r="WAD91"/>
      <c r="WAE91"/>
      <c r="WAF91"/>
      <c r="WAG91"/>
      <c r="WAH91"/>
      <c r="WAI91"/>
      <c r="WAJ91"/>
      <c r="WAK91"/>
      <c r="WAL91"/>
      <c r="WAM91"/>
      <c r="WAN91"/>
      <c r="WAO91"/>
      <c r="WAP91"/>
      <c r="WAQ91"/>
      <c r="WAR91"/>
      <c r="WAS91"/>
      <c r="WAT91"/>
      <c r="WAU91"/>
      <c r="WAV91"/>
      <c r="WAW91"/>
      <c r="WAX91"/>
      <c r="WAY91"/>
      <c r="WAZ91"/>
      <c r="WBA91"/>
      <c r="WBB91"/>
      <c r="WBC91"/>
      <c r="WBD91"/>
      <c r="WBE91"/>
      <c r="WBF91"/>
      <c r="WBG91"/>
      <c r="WBH91"/>
      <c r="WBI91"/>
      <c r="WBJ91"/>
      <c r="WBK91"/>
      <c r="WBL91"/>
      <c r="WBM91"/>
      <c r="WBN91"/>
      <c r="WBO91"/>
      <c r="WBP91"/>
      <c r="WBQ91"/>
      <c r="WBR91"/>
      <c r="WBS91"/>
      <c r="WBT91"/>
      <c r="WBU91"/>
      <c r="WBV91"/>
      <c r="WBW91"/>
      <c r="WBX91"/>
      <c r="WBY91"/>
      <c r="WBZ91"/>
      <c r="WCA91"/>
      <c r="WCB91"/>
      <c r="WCC91"/>
      <c r="WCD91"/>
      <c r="WCE91"/>
      <c r="WCF91"/>
      <c r="WCG91"/>
      <c r="WCH91"/>
      <c r="WCI91"/>
      <c r="WCJ91"/>
      <c r="WCK91"/>
      <c r="WCL91"/>
      <c r="WCM91"/>
      <c r="WCN91"/>
      <c r="WCO91"/>
      <c r="WCP91"/>
      <c r="WCQ91"/>
      <c r="WCR91"/>
      <c r="WCS91"/>
      <c r="WCT91"/>
      <c r="WCU91"/>
      <c r="WCV91"/>
      <c r="WCW91"/>
      <c r="WCX91"/>
      <c r="WCY91"/>
      <c r="WCZ91"/>
      <c r="WDA91"/>
      <c r="WDB91"/>
      <c r="WDC91"/>
      <c r="WDD91"/>
      <c r="WDE91"/>
      <c r="WDF91"/>
      <c r="WDG91"/>
      <c r="WDH91"/>
      <c r="WDI91"/>
      <c r="WDJ91"/>
      <c r="WDK91"/>
      <c r="WDL91"/>
      <c r="WDM91"/>
      <c r="WDN91"/>
      <c r="WDO91"/>
      <c r="WDP91"/>
      <c r="WDQ91"/>
      <c r="WDR91"/>
      <c r="WDS91"/>
      <c r="WDT91"/>
      <c r="WDU91"/>
      <c r="WDV91"/>
      <c r="WDW91"/>
      <c r="WDX91"/>
      <c r="WDY91"/>
      <c r="WDZ91"/>
      <c r="WEA91"/>
      <c r="WEB91"/>
      <c r="WEC91"/>
      <c r="WED91"/>
      <c r="WEE91"/>
      <c r="WEF91"/>
      <c r="WEG91"/>
      <c r="WEH91"/>
      <c r="WEI91"/>
      <c r="WEJ91"/>
      <c r="WEK91"/>
      <c r="WEL91"/>
      <c r="WEM91"/>
      <c r="WEN91"/>
      <c r="WEO91"/>
      <c r="WEP91"/>
      <c r="WEQ91"/>
      <c r="WER91"/>
      <c r="WES91"/>
      <c r="WET91"/>
      <c r="WEU91"/>
      <c r="WEV91"/>
      <c r="WEW91"/>
      <c r="WEX91"/>
      <c r="WEY91"/>
      <c r="WEZ91"/>
      <c r="WFA91"/>
      <c r="WFB91"/>
      <c r="WFC91"/>
      <c r="WFD91"/>
      <c r="WFE91"/>
      <c r="WFF91"/>
      <c r="WFG91"/>
      <c r="WFH91"/>
      <c r="WFI91"/>
      <c r="WFJ91"/>
      <c r="WFK91"/>
      <c r="WFL91"/>
      <c r="WFM91"/>
      <c r="WFN91"/>
      <c r="WFO91"/>
      <c r="WFP91"/>
      <c r="WFQ91"/>
      <c r="WFR91"/>
      <c r="WFS91"/>
      <c r="WFT91"/>
      <c r="WFU91"/>
      <c r="WFV91"/>
      <c r="WFW91"/>
      <c r="WFX91"/>
      <c r="WFY91"/>
      <c r="WFZ91"/>
      <c r="WGA91"/>
      <c r="WGB91"/>
      <c r="WGC91"/>
      <c r="WGD91"/>
      <c r="WGE91"/>
      <c r="WGF91"/>
      <c r="WGG91"/>
      <c r="WGH91"/>
      <c r="WGI91"/>
      <c r="WGJ91"/>
      <c r="WGK91"/>
      <c r="WGL91"/>
      <c r="WGM91"/>
      <c r="WGN91"/>
      <c r="WGO91"/>
      <c r="WGP91"/>
      <c r="WGQ91"/>
      <c r="WGR91"/>
      <c r="WGS91"/>
      <c r="WGT91"/>
      <c r="WGU91"/>
      <c r="WGV91"/>
      <c r="WGW91"/>
      <c r="WGX91"/>
      <c r="WGY91"/>
      <c r="WGZ91"/>
      <c r="WHA91"/>
      <c r="WHB91"/>
      <c r="WHC91"/>
      <c r="WHD91"/>
      <c r="WHE91"/>
      <c r="WHF91"/>
      <c r="WHG91"/>
      <c r="WHH91"/>
      <c r="WHI91"/>
      <c r="WHJ91"/>
      <c r="WHK91"/>
      <c r="WHL91"/>
      <c r="WHM91"/>
      <c r="WHN91"/>
      <c r="WHO91"/>
      <c r="WHP91"/>
      <c r="WHQ91"/>
      <c r="WHR91"/>
      <c r="WHS91"/>
      <c r="WHT91"/>
      <c r="WHU91"/>
      <c r="WHV91"/>
      <c r="WHW91"/>
      <c r="WHX91"/>
      <c r="WHY91"/>
      <c r="WHZ91"/>
      <c r="WIA91"/>
      <c r="WIB91"/>
      <c r="WIC91"/>
      <c r="WID91"/>
      <c r="WIE91"/>
      <c r="WIF91"/>
      <c r="WIG91"/>
      <c r="WIH91"/>
      <c r="WII91"/>
      <c r="WIJ91"/>
      <c r="WIK91"/>
      <c r="WIL91"/>
      <c r="WIM91"/>
      <c r="WIN91"/>
      <c r="WIO91"/>
      <c r="WIP91"/>
      <c r="WIQ91"/>
      <c r="WIR91"/>
      <c r="WIS91"/>
      <c r="WIT91"/>
      <c r="WIU91"/>
      <c r="WIV91"/>
      <c r="WIW91"/>
      <c r="WIX91"/>
      <c r="WIY91"/>
      <c r="WIZ91"/>
      <c r="WJA91"/>
      <c r="WJB91"/>
      <c r="WJC91"/>
      <c r="WJD91"/>
      <c r="WJE91"/>
      <c r="WJF91"/>
      <c r="WJG91"/>
      <c r="WJH91"/>
      <c r="WJI91"/>
      <c r="WJJ91"/>
      <c r="WJK91"/>
      <c r="WJL91"/>
      <c r="WJM91"/>
      <c r="WJN91"/>
      <c r="WJO91"/>
      <c r="WJP91"/>
      <c r="WJQ91"/>
      <c r="WJR91"/>
      <c r="WJS91"/>
      <c r="WJT91"/>
      <c r="WJU91"/>
      <c r="WJV91"/>
      <c r="WJW91"/>
      <c r="WJX91"/>
      <c r="WJY91"/>
      <c r="WJZ91"/>
      <c r="WKA91"/>
      <c r="WKB91"/>
      <c r="WKC91"/>
      <c r="WKD91"/>
      <c r="WKE91"/>
      <c r="WKF91"/>
      <c r="WKG91"/>
      <c r="WKH91"/>
      <c r="WKI91"/>
      <c r="WKJ91"/>
      <c r="WKK91"/>
      <c r="WKL91"/>
      <c r="WKM91"/>
      <c r="WKN91"/>
      <c r="WKO91"/>
      <c r="WKP91"/>
      <c r="WKQ91"/>
      <c r="WKR91"/>
      <c r="WKS91"/>
      <c r="WKT91"/>
      <c r="WKU91"/>
      <c r="WKV91"/>
      <c r="WKW91"/>
      <c r="WKX91"/>
      <c r="WKY91"/>
      <c r="WKZ91"/>
      <c r="WLA91"/>
      <c r="WLB91"/>
      <c r="WLC91"/>
      <c r="WLD91"/>
      <c r="WLE91"/>
      <c r="WLF91"/>
      <c r="WLG91"/>
      <c r="WLH91"/>
      <c r="WLI91"/>
      <c r="WLJ91"/>
      <c r="WLK91"/>
      <c r="WLL91"/>
      <c r="WLM91"/>
      <c r="WLN91"/>
      <c r="WLO91"/>
      <c r="WLP91"/>
      <c r="WLQ91"/>
      <c r="WLR91"/>
      <c r="WLS91"/>
      <c r="WLT91"/>
      <c r="WLU91"/>
      <c r="WLV91"/>
      <c r="WLW91"/>
      <c r="WLX91"/>
      <c r="WLY91"/>
      <c r="WLZ91"/>
      <c r="WMA91"/>
      <c r="WMB91"/>
      <c r="WMC91"/>
      <c r="WMD91"/>
      <c r="WME91"/>
      <c r="WMF91"/>
      <c r="WMG91"/>
      <c r="WMH91"/>
      <c r="WMI91"/>
      <c r="WMJ91"/>
      <c r="WMK91"/>
      <c r="WML91"/>
      <c r="WMM91"/>
      <c r="WMN91"/>
      <c r="WMO91"/>
      <c r="WMP91"/>
      <c r="WMQ91"/>
      <c r="WMR91"/>
      <c r="WMS91"/>
      <c r="WMT91"/>
      <c r="WMU91"/>
      <c r="WMV91"/>
      <c r="WMW91"/>
      <c r="WMX91"/>
      <c r="WMY91"/>
      <c r="WMZ91"/>
      <c r="WNA91"/>
      <c r="WNB91"/>
      <c r="WNC91"/>
      <c r="WND91"/>
      <c r="WNE91"/>
      <c r="WNF91"/>
      <c r="WNG91"/>
      <c r="WNH91"/>
      <c r="WNI91"/>
      <c r="WNJ91"/>
      <c r="WNK91"/>
      <c r="WNL91"/>
      <c r="WNM91"/>
      <c r="WNN91"/>
      <c r="WNO91"/>
      <c r="WNP91"/>
      <c r="WNQ91"/>
      <c r="WNR91"/>
      <c r="WNS91"/>
      <c r="WNT91"/>
      <c r="WNU91"/>
      <c r="WNV91"/>
      <c r="WNW91"/>
      <c r="WNX91"/>
      <c r="WNY91"/>
      <c r="WNZ91"/>
      <c r="WOA91"/>
      <c r="WOB91"/>
      <c r="WOC91"/>
      <c r="WOD91"/>
      <c r="WOE91"/>
      <c r="WOF91"/>
      <c r="WOG91"/>
      <c r="WOH91"/>
      <c r="WOI91"/>
      <c r="WOJ91"/>
      <c r="WOK91"/>
      <c r="WOL91"/>
      <c r="WOM91"/>
      <c r="WON91"/>
      <c r="WOO91"/>
      <c r="WOP91"/>
      <c r="WOQ91"/>
      <c r="WOR91"/>
      <c r="WOS91"/>
      <c r="WOT91"/>
      <c r="WOU91"/>
      <c r="WOV91"/>
      <c r="WOW91"/>
      <c r="WOX91"/>
      <c r="WOY91"/>
      <c r="WOZ91"/>
      <c r="WPA91"/>
      <c r="WPB91"/>
      <c r="WPC91"/>
      <c r="WPD91"/>
      <c r="WPE91"/>
      <c r="WPF91"/>
      <c r="WPG91"/>
      <c r="WPH91"/>
      <c r="WPI91"/>
      <c r="WPJ91"/>
      <c r="WPK91"/>
      <c r="WPL91"/>
      <c r="WPM91"/>
      <c r="WPN91"/>
      <c r="WPO91"/>
      <c r="WPP91"/>
      <c r="WPQ91"/>
      <c r="WPR91"/>
      <c r="WPS91"/>
      <c r="WPT91"/>
      <c r="WPU91"/>
      <c r="WPV91"/>
      <c r="WPW91"/>
      <c r="WPX91"/>
      <c r="WPY91"/>
      <c r="WPZ91"/>
      <c r="WQA91"/>
      <c r="WQB91"/>
      <c r="WQC91"/>
      <c r="WQD91"/>
      <c r="WQE91"/>
      <c r="WQF91"/>
      <c r="WQG91"/>
      <c r="WQH91"/>
      <c r="WQI91"/>
      <c r="WQJ91"/>
      <c r="WQK91"/>
      <c r="WQL91"/>
      <c r="WQM91"/>
      <c r="WQN91"/>
      <c r="WQO91"/>
      <c r="WQP91"/>
      <c r="WQQ91"/>
      <c r="WQR91"/>
      <c r="WQS91"/>
      <c r="WQT91"/>
      <c r="WQU91"/>
      <c r="WQV91"/>
      <c r="WQW91"/>
      <c r="WQX91"/>
      <c r="WQY91"/>
      <c r="WQZ91"/>
      <c r="WRA91"/>
      <c r="WRB91"/>
      <c r="WRC91"/>
      <c r="WRD91"/>
      <c r="WRE91"/>
      <c r="WRF91"/>
      <c r="WRG91"/>
      <c r="WRH91"/>
      <c r="WRI91"/>
      <c r="WRJ91"/>
      <c r="WRK91"/>
      <c r="WRL91"/>
      <c r="WRM91"/>
      <c r="WRN91"/>
      <c r="WRO91"/>
      <c r="WRP91"/>
      <c r="WRQ91"/>
      <c r="WRR91"/>
      <c r="WRS91"/>
      <c r="WRT91"/>
      <c r="WRU91"/>
      <c r="WRV91"/>
      <c r="WRW91"/>
      <c r="WRX91"/>
      <c r="WRY91"/>
      <c r="WRZ91"/>
      <c r="WSA91"/>
      <c r="WSB91"/>
      <c r="WSC91"/>
      <c r="WSD91"/>
      <c r="WSE91"/>
      <c r="WSF91"/>
      <c r="WSG91"/>
      <c r="WSH91"/>
      <c r="WSI91"/>
      <c r="WSJ91"/>
      <c r="WSK91"/>
      <c r="WSL91"/>
      <c r="WSM91"/>
      <c r="WSN91"/>
      <c r="WSO91"/>
      <c r="WSP91"/>
      <c r="WSQ91"/>
      <c r="WSR91"/>
      <c r="WSS91"/>
      <c r="WST91"/>
      <c r="WSU91"/>
      <c r="WSV91"/>
      <c r="WSW91"/>
      <c r="WSX91"/>
      <c r="WSY91"/>
      <c r="WSZ91"/>
      <c r="WTA91"/>
      <c r="WTB91"/>
      <c r="WTC91"/>
      <c r="WTD91"/>
      <c r="WTE91"/>
      <c r="WTF91"/>
      <c r="WTG91"/>
      <c r="WTH91"/>
      <c r="WTI91"/>
      <c r="WTJ91"/>
      <c r="WTK91"/>
      <c r="WTL91"/>
      <c r="WTM91"/>
      <c r="WTN91"/>
      <c r="WTO91"/>
      <c r="WTP91"/>
      <c r="WTQ91"/>
      <c r="WTR91"/>
      <c r="WTS91"/>
      <c r="WTT91"/>
      <c r="WTU91"/>
      <c r="WTV91"/>
      <c r="WTW91"/>
      <c r="WTX91"/>
      <c r="WTY91"/>
      <c r="WTZ91"/>
      <c r="WUA91"/>
      <c r="WUB91"/>
      <c r="WUC91"/>
      <c r="WUD91"/>
      <c r="WUE91"/>
      <c r="WUF91"/>
      <c r="WUG91"/>
      <c r="WUH91"/>
      <c r="WUI91"/>
      <c r="WUJ91"/>
      <c r="WUK91"/>
      <c r="WUL91"/>
      <c r="WUM91"/>
      <c r="WUN91"/>
      <c r="WUO91"/>
      <c r="WUP91"/>
      <c r="WUQ91"/>
      <c r="WUR91"/>
      <c r="WUS91"/>
      <c r="WUT91"/>
      <c r="WUU91"/>
      <c r="WUV91"/>
      <c r="WUW91"/>
      <c r="WUX91"/>
      <c r="WUY91"/>
      <c r="WUZ91"/>
      <c r="WVA91"/>
      <c r="WVB91"/>
      <c r="WVC91"/>
      <c r="WVD91"/>
      <c r="WVE91"/>
      <c r="WVF91"/>
      <c r="WVG91"/>
      <c r="WVH91"/>
      <c r="WVI91"/>
      <c r="WVJ91"/>
      <c r="WVK91"/>
      <c r="WVL91"/>
      <c r="WVM91"/>
      <c r="WVN91"/>
      <c r="WVO91"/>
      <c r="WVP91"/>
      <c r="WVQ91"/>
      <c r="WVR91"/>
      <c r="WVS91"/>
      <c r="WVT91"/>
      <c r="WVU91"/>
      <c r="WVV91"/>
      <c r="WVW91"/>
      <c r="WVX91"/>
      <c r="WVY91"/>
      <c r="WVZ91"/>
      <c r="WWA91"/>
      <c r="WWB91"/>
      <c r="WWC91"/>
      <c r="WWD91"/>
      <c r="WWE91"/>
      <c r="WWF91"/>
      <c r="WWG91"/>
      <c r="WWH91"/>
      <c r="WWI91"/>
      <c r="WWJ91"/>
      <c r="WWK91"/>
      <c r="WWL91"/>
      <c r="WWM91"/>
      <c r="WWN91"/>
      <c r="WWO91"/>
      <c r="WWP91"/>
      <c r="WWQ91"/>
      <c r="WWR91"/>
      <c r="WWS91"/>
      <c r="WWT91"/>
      <c r="WWU91"/>
      <c r="WWV91"/>
      <c r="WWW91"/>
      <c r="WWX91"/>
      <c r="WWY91"/>
      <c r="WWZ91"/>
      <c r="WXA91"/>
      <c r="WXB91"/>
      <c r="WXC91"/>
      <c r="WXD91"/>
      <c r="WXE91"/>
      <c r="WXF91"/>
      <c r="WXG91"/>
      <c r="WXH91"/>
      <c r="WXI91"/>
      <c r="WXJ91"/>
      <c r="WXK91"/>
      <c r="WXL91"/>
      <c r="WXM91"/>
      <c r="WXN91"/>
      <c r="WXO91"/>
      <c r="WXP91"/>
      <c r="WXQ91"/>
      <c r="WXR91"/>
      <c r="WXS91"/>
      <c r="WXT91"/>
      <c r="WXU91"/>
      <c r="WXV91"/>
      <c r="WXW91"/>
      <c r="WXX91"/>
      <c r="WXY91"/>
      <c r="WXZ91"/>
      <c r="WYA91"/>
      <c r="WYB91"/>
      <c r="WYC91"/>
      <c r="WYD91"/>
      <c r="WYE91"/>
      <c r="WYF91"/>
      <c r="WYG91"/>
      <c r="WYH91"/>
      <c r="WYI91"/>
      <c r="WYJ91"/>
      <c r="WYK91"/>
      <c r="WYL91"/>
      <c r="WYM91"/>
      <c r="WYN91"/>
      <c r="WYO91"/>
      <c r="WYP91"/>
      <c r="WYQ91"/>
      <c r="WYR91"/>
      <c r="WYS91"/>
      <c r="WYT91"/>
      <c r="WYU91"/>
      <c r="WYV91"/>
      <c r="WYW91"/>
      <c r="WYX91"/>
      <c r="WYY91"/>
      <c r="WYZ91"/>
      <c r="WZA91"/>
      <c r="WZB91"/>
      <c r="WZC91"/>
      <c r="WZD91"/>
      <c r="WZE91"/>
      <c r="WZF91"/>
      <c r="WZG91"/>
      <c r="WZH91"/>
      <c r="WZI91"/>
      <c r="WZJ91"/>
      <c r="WZK91"/>
      <c r="WZL91"/>
      <c r="WZM91"/>
      <c r="WZN91"/>
      <c r="WZO91"/>
      <c r="WZP91"/>
      <c r="WZQ91"/>
      <c r="WZR91"/>
      <c r="WZS91"/>
      <c r="WZT91"/>
      <c r="WZU91"/>
      <c r="WZV91"/>
      <c r="WZW91"/>
      <c r="WZX91"/>
      <c r="WZY91"/>
      <c r="WZZ91"/>
      <c r="XAA91"/>
      <c r="XAB91"/>
      <c r="XAC91"/>
      <c r="XAD91"/>
      <c r="XAE91"/>
      <c r="XAF91"/>
      <c r="XAG91"/>
      <c r="XAH91"/>
      <c r="XAI91"/>
      <c r="XAJ91"/>
      <c r="XAK91"/>
      <c r="XAL91"/>
      <c r="XAM91"/>
      <c r="XAN91"/>
      <c r="XAO91"/>
      <c r="XAP91"/>
      <c r="XAQ91"/>
      <c r="XAR91"/>
      <c r="XAS91"/>
      <c r="XAT91"/>
      <c r="XAU91"/>
      <c r="XAV91"/>
      <c r="XAW91"/>
      <c r="XAX91"/>
      <c r="XAY91"/>
      <c r="XAZ91"/>
      <c r="XBA91"/>
      <c r="XBB91"/>
      <c r="XBC91"/>
      <c r="XBD91"/>
      <c r="XBE91"/>
      <c r="XBF91"/>
      <c r="XBG91"/>
      <c r="XBH91"/>
      <c r="XBI91"/>
      <c r="XBJ91"/>
      <c r="XBK91"/>
      <c r="XBL91"/>
      <c r="XBM91"/>
      <c r="XBN91"/>
      <c r="XBO91"/>
      <c r="XBP91"/>
      <c r="XBQ91"/>
      <c r="XBR91"/>
      <c r="XBS91"/>
      <c r="XBT91"/>
      <c r="XBU91"/>
      <c r="XBV91"/>
      <c r="XBW91"/>
      <c r="XBX91"/>
      <c r="XBY91"/>
      <c r="XBZ91"/>
      <c r="XCA91"/>
      <c r="XCB91"/>
      <c r="XCC91"/>
      <c r="XCD91"/>
      <c r="XCE91"/>
      <c r="XCF91"/>
      <c r="XCG91"/>
      <c r="XCH91"/>
      <c r="XCI91"/>
      <c r="XCJ91"/>
      <c r="XCK91"/>
      <c r="XCL91"/>
      <c r="XCM91"/>
      <c r="XCN91"/>
      <c r="XCO91"/>
      <c r="XCP91"/>
      <c r="XCQ91"/>
      <c r="XCR91"/>
      <c r="XCS91"/>
      <c r="XCT91"/>
      <c r="XCU91"/>
      <c r="XCV91"/>
      <c r="XCW91"/>
      <c r="XCX91"/>
      <c r="XCY91"/>
      <c r="XCZ91"/>
      <c r="XDA91"/>
      <c r="XDB91"/>
      <c r="XDC91"/>
      <c r="XDD91"/>
      <c r="XDE91"/>
      <c r="XDF91"/>
      <c r="XDG91"/>
      <c r="XDH91"/>
      <c r="XDI91"/>
      <c r="XDJ91"/>
      <c r="XDK91"/>
      <c r="XDL91"/>
      <c r="XDM91"/>
      <c r="XDN91"/>
      <c r="XDO91"/>
      <c r="XDP91"/>
      <c r="XDQ91"/>
      <c r="XDR91"/>
      <c r="XDS91"/>
      <c r="XDT91"/>
      <c r="XDU91"/>
      <c r="XDV91"/>
      <c r="XDW91"/>
      <c r="XDX91"/>
      <c r="XDY91"/>
      <c r="XDZ91"/>
      <c r="XEA91"/>
      <c r="XEB91"/>
      <c r="XEC91"/>
      <c r="XED91"/>
      <c r="XEE91"/>
      <c r="XEF91"/>
      <c r="XEG91"/>
      <c r="XEH91"/>
      <c r="XEI91"/>
      <c r="XEJ91"/>
      <c r="XEK91"/>
      <c r="XEL91"/>
      <c r="XEM91"/>
      <c r="XEN91"/>
      <c r="XEO91"/>
      <c r="XEP91"/>
      <c r="XEQ91"/>
      <c r="XER91"/>
      <c r="XES91"/>
      <c r="XET91"/>
      <c r="XEU91"/>
      <c r="XEV91"/>
      <c r="XEW91"/>
      <c r="XEX91"/>
      <c r="XEY91"/>
      <c r="XEZ91"/>
      <c r="XFA91"/>
      <c r="XFB91"/>
      <c r="XFC91"/>
      <c r="XFD91"/>
    </row>
    <row r="92" spans="1:16384" x14ac:dyDescent="0.25">
      <c r="I92" s="29">
        <f>SUM(I88:I91)</f>
        <v>1.6107536666666666</v>
      </c>
    </row>
    <row r="93" spans="1:16384" x14ac:dyDescent="0.25">
      <c r="A93" s="1" t="s">
        <v>198</v>
      </c>
      <c r="B93" s="1" t="s">
        <v>210</v>
      </c>
    </row>
    <row r="94" spans="1:16384" x14ac:dyDescent="0.25">
      <c r="A94" s="2" t="s">
        <v>193</v>
      </c>
      <c r="B94" s="2">
        <v>0.26</v>
      </c>
      <c r="C94">
        <f>INDEX('[1]Component wise inventories'!B$2:B$170,MATCH($A94,'[1]Component wise inventories'!$A$2:$A$170,0))</f>
        <v>60</v>
      </c>
      <c r="D94" t="str">
        <f>INDEX('[1]Component wise inventories'!H$2:H$170,MATCH($A94,'[1]Component wise inventories'!$A$2:$A$170,0))</f>
        <v>Precast concrete part, normal concrete, ex works</v>
      </c>
      <c r="E94">
        <f>INDEX('[1]Component wise inventories'!I$2:I$170,MATCH($A94,'[1]Component wise inventories'!$A$2:$A$170,0))</f>
        <v>2500</v>
      </c>
      <c r="F94">
        <f t="shared" ref="F94" si="69">E94</f>
        <v>2500</v>
      </c>
      <c r="G94" t="str">
        <f>INDEX('[1]Component wise inventories'!J$2:J$170,MATCH($A94,'[1]Component wise inventories'!$A$2:$A$170,0))</f>
        <v xml:space="preserve">kg </v>
      </c>
      <c r="H94">
        <f>INDEX('[1]Component wise inventories'!K$2:K$170,MATCH($A94,'[1]Component wise inventories'!$A$2:$A$170,0))</f>
        <v>0.17199999999999999</v>
      </c>
      <c r="I94">
        <f>B94*F94*H94*B$1/C94/B$1</f>
        <v>1.8633333333333333</v>
      </c>
      <c r="J94">
        <f t="shared" ref="J94" si="70">F94*B94*B$5*B$1/C94/1000</f>
        <v>116.09</v>
      </c>
    </row>
    <row r="95" spans="1:16384" x14ac:dyDescent="0.25">
      <c r="C95"/>
      <c r="D95"/>
      <c r="E95"/>
      <c r="F95"/>
      <c r="G95"/>
      <c r="H95"/>
      <c r="I95" s="29">
        <f>SUM(I94:I94)</f>
        <v>1.8633333333333333</v>
      </c>
      <c r="J95"/>
    </row>
    <row r="96" spans="1:16384" x14ac:dyDescent="0.25">
      <c r="A96" s="1" t="s">
        <v>198</v>
      </c>
      <c r="B96" s="1" t="s">
        <v>211</v>
      </c>
    </row>
    <row r="97" spans="1:11" x14ac:dyDescent="0.25">
      <c r="A97" s="2" t="s">
        <v>212</v>
      </c>
      <c r="B97" s="2">
        <v>9.9</v>
      </c>
      <c r="C97">
        <f>INDEX('[1]Component wise inventories'!B$2:B$170,MATCH($A97,'[1]Component wise inventories'!$A$2:$A$170,0))</f>
        <v>30</v>
      </c>
      <c r="D97" t="str">
        <f>INDEX('[1]Component wise inventories'!H$2:H$170,MATCH($A97,'[1]Component wise inventories'!$A$2:$A$170,0))</f>
        <v>Solid wood spruce / fir / larch, air dried, planed</v>
      </c>
      <c r="E97">
        <f>INDEX('[1]Component wise inventories'!I$2:I$170,MATCH($A97,'[1]Component wise inventories'!$A$2:$A$170,0))</f>
        <v>485</v>
      </c>
      <c r="F97">
        <f t="shared" ref="F97" si="71">E97</f>
        <v>485</v>
      </c>
      <c r="G97" t="str">
        <f>INDEX('[1]Component wise inventories'!J$2:J$170,MATCH($A97,'[1]Component wise inventories'!$A$2:$A$170,0))</f>
        <v xml:space="preserve">kg </v>
      </c>
      <c r="H97">
        <f>INDEX('[1]Component wise inventories'!K$2:K$170,MATCH($A97,'[1]Component wise inventories'!$A$2:$A$170,0))</f>
        <v>0.125</v>
      </c>
      <c r="I97">
        <f>B97*F97*H97*B$1/C97/B$1</f>
        <v>20.006250000000001</v>
      </c>
      <c r="J97">
        <f t="shared" ref="J97" si="72">F97*B97*B$5*B$1/C97/1000</f>
        <v>1715.0958000000001</v>
      </c>
    </row>
    <row r="98" spans="1:11" x14ac:dyDescent="0.25">
      <c r="C98"/>
      <c r="D98"/>
      <c r="E98"/>
      <c r="F98"/>
      <c r="G98"/>
      <c r="H98"/>
      <c r="I98" s="29">
        <f>SUM(I97:I97)</f>
        <v>20.006250000000001</v>
      </c>
      <c r="J98"/>
    </row>
    <row r="99" spans="1:11" x14ac:dyDescent="0.25">
      <c r="A99" s="1" t="s">
        <v>198</v>
      </c>
      <c r="B99" s="1" t="s">
        <v>61</v>
      </c>
    </row>
    <row r="100" spans="1:11" x14ac:dyDescent="0.25">
      <c r="A100" s="1" t="s">
        <v>13</v>
      </c>
      <c r="B100" s="1">
        <v>6</v>
      </c>
    </row>
    <row r="101" spans="1:11" x14ac:dyDescent="0.25">
      <c r="A101" s="1" t="s">
        <v>213</v>
      </c>
      <c r="B101" s="1"/>
      <c r="C101">
        <f>INDEX('[1]Component wise inventories'!B$2:B$205,MATCH($A101,'[1]Component wise inventories'!$A$2:$A$205,0))</f>
        <v>30</v>
      </c>
      <c r="D101" t="str">
        <f>INDEX('[1]Component wise inventories'!H$2:H$205,MATCH($A101,'[1]Component wise inventories'!$A$2:$A$205,0))</f>
        <v>Exterior door, wood, glass insert</v>
      </c>
      <c r="E101" t="str">
        <f>INDEX('[1]Component wise inventories'!I$2:I$205,MATCH($A101,'[1]Component wise inventories'!$A$2:$A$205,0))</f>
        <v xml:space="preserve">- </v>
      </c>
      <c r="F101" t="str">
        <f>E101</f>
        <v xml:space="preserve">- </v>
      </c>
      <c r="G101" t="str">
        <f>INDEX('[1]Component wise inventories'!J$2:J$205,MATCH($A101,'[1]Component wise inventories'!$A$2:$A$205,0))</f>
        <v xml:space="preserve">m2 </v>
      </c>
      <c r="H101">
        <f>INDEX('[1]Component wise inventories'!K$2:K$205,MATCH($A101,'[1]Component wise inventories'!$A$2:$A$205,0))</f>
        <v>97.7</v>
      </c>
      <c r="I101" s="19">
        <f>H101*B$1/C101/B$1*B100/B113</f>
        <v>1.7416882075051252E-2</v>
      </c>
    </row>
    <row r="102" spans="1:11" x14ac:dyDescent="0.25">
      <c r="A102" s="1"/>
      <c r="B102" s="1"/>
    </row>
    <row r="103" spans="1:11" x14ac:dyDescent="0.25">
      <c r="A103" s="1" t="s">
        <v>198</v>
      </c>
      <c r="B103" s="1" t="s">
        <v>181</v>
      </c>
    </row>
    <row r="104" spans="1:11" x14ac:dyDescent="0.25">
      <c r="A104" s="1" t="s">
        <v>64</v>
      </c>
      <c r="B104" s="1">
        <v>303</v>
      </c>
    </row>
    <row r="105" spans="1:11" x14ac:dyDescent="0.25">
      <c r="A105" s="1" t="s">
        <v>65</v>
      </c>
      <c r="B105" s="1"/>
      <c r="C105">
        <f>INDEX('[1]Component wise inventories'!B$2:B$194,MATCH($A105,'[1]Component wise inventories'!$A$2:$A$189,0))</f>
        <v>30</v>
      </c>
      <c r="D105" t="str">
        <f>INDEX('[1]Component wise inventories'!H$2:H$194,MATCH($A105,'[1]Component wise inventories'!$A$2:$A$189,0))</f>
        <v>'window frame production, wood-metal, U=1.6 W/m2K' (kilogram, RoW, None)</v>
      </c>
      <c r="E105">
        <f>INDEX('[1]Component wise inventories'!I$2:I$194,MATCH($A105,'[1]Component wise inventories'!$A$2:$A$189,0))</f>
        <v>83.4</v>
      </c>
      <c r="F105">
        <f>E105</f>
        <v>83.4</v>
      </c>
      <c r="G105" t="str">
        <f>INDEX('[1]Component wise inventories'!J$2:J$194,MATCH($A105,'[1]Component wise inventories'!$A$2:$A$189,0))</f>
        <v>kg</v>
      </c>
      <c r="H105">
        <f>INDEX('[1]Component wise inventories'!K$2:K$194,MATCH($A105,'[1]Component wise inventories'!$A$2:$A$189,0))</f>
        <v>0.13719999999999999</v>
      </c>
      <c r="I105">
        <f>F105*H105*B$1/C105/B$1*K105</f>
        <v>7.6283199999999995E-2</v>
      </c>
      <c r="J105"/>
      <c r="K105" s="23">
        <v>0.2</v>
      </c>
    </row>
    <row r="106" spans="1:11" x14ac:dyDescent="0.25">
      <c r="A106" s="1"/>
      <c r="B106" s="1"/>
      <c r="C106">
        <v>30</v>
      </c>
      <c r="D106" t="s">
        <v>113</v>
      </c>
      <c r="E106" t="s">
        <v>110</v>
      </c>
      <c r="F106" t="s">
        <v>110</v>
      </c>
      <c r="G106" t="s">
        <v>111</v>
      </c>
      <c r="H106" s="22">
        <v>58</v>
      </c>
      <c r="I106">
        <f>H106*B$1/C106/B$1*K106</f>
        <v>1.5466666666666669</v>
      </c>
      <c r="J106"/>
      <c r="K106" s="23">
        <v>0.8</v>
      </c>
    </row>
    <row r="107" spans="1:11" x14ac:dyDescent="0.25">
      <c r="A107" s="1" t="s">
        <v>198</v>
      </c>
      <c r="B107" s="1" t="s">
        <v>182</v>
      </c>
      <c r="C107" s="11"/>
      <c r="D107" s="11"/>
      <c r="E107" s="11"/>
      <c r="F107" s="11"/>
      <c r="G107" s="11"/>
      <c r="H107" s="11"/>
      <c r="I107" s="19">
        <f>SUM(I105:I106)</f>
        <v>1.6229498666666669</v>
      </c>
      <c r="J107" s="11"/>
      <c r="K107" s="11"/>
    </row>
    <row r="108" spans="1:11" x14ac:dyDescent="0.25">
      <c r="A108" s="1" t="s">
        <v>64</v>
      </c>
      <c r="B108" s="1">
        <v>2.5499999999999998</v>
      </c>
    </row>
    <row r="109" spans="1:11" x14ac:dyDescent="0.25">
      <c r="A109" s="1" t="s">
        <v>65</v>
      </c>
      <c r="B109" s="1"/>
      <c r="C109">
        <f>INDEX('[1]Component wise inventories'!B$2:B$194,MATCH($A109,'[1]Component wise inventories'!$A$2:$A$189,0))</f>
        <v>30</v>
      </c>
      <c r="D109" t="str">
        <f>INDEX('[1]Component wise inventories'!H$2:H$194,MATCH($A109,'[1]Component wise inventories'!$A$2:$A$189,0))</f>
        <v>'window frame production, wood-metal, U=1.6 W/m2K' (kilogram, RoW, None)</v>
      </c>
      <c r="E109">
        <f>INDEX('[1]Component wise inventories'!I$2:I$194,MATCH($A109,'[1]Component wise inventories'!$A$2:$A$189,0))</f>
        <v>83.4</v>
      </c>
      <c r="F109">
        <f>E109</f>
        <v>83.4</v>
      </c>
      <c r="G109" t="str">
        <f>INDEX('[1]Component wise inventories'!J$2:J$194,MATCH($A109,'[1]Component wise inventories'!$A$2:$A$189,0))</f>
        <v>kg</v>
      </c>
      <c r="H109">
        <f>INDEX('[1]Component wise inventories'!K$2:K$194,MATCH($A109,'[1]Component wise inventories'!$A$2:$A$189,0))</f>
        <v>0.13719999999999999</v>
      </c>
      <c r="I109">
        <f>F109*H109*B$1/C109/B$1*K109</f>
        <v>7.6283199999999995E-2</v>
      </c>
      <c r="J109"/>
      <c r="K109" s="23">
        <v>0.2</v>
      </c>
    </row>
    <row r="110" spans="1:11" x14ac:dyDescent="0.25">
      <c r="C110">
        <v>30</v>
      </c>
      <c r="D110" t="s">
        <v>113</v>
      </c>
      <c r="E110" t="s">
        <v>110</v>
      </c>
      <c r="F110" t="s">
        <v>110</v>
      </c>
      <c r="G110" t="s">
        <v>111</v>
      </c>
      <c r="H110" s="22">
        <v>58</v>
      </c>
      <c r="I110">
        <f>H110*B$1/C110/B$1*K110</f>
        <v>1.5466666666666669</v>
      </c>
      <c r="J110"/>
      <c r="K110" s="23">
        <v>0.8</v>
      </c>
    </row>
    <row r="111" spans="1:11" x14ac:dyDescent="0.25">
      <c r="A111" s="1" t="s">
        <v>198</v>
      </c>
      <c r="B111" s="1" t="s">
        <v>66</v>
      </c>
      <c r="C111" s="11"/>
      <c r="D111" s="11"/>
      <c r="E111" s="11"/>
      <c r="F111" s="11"/>
      <c r="G111" s="11"/>
      <c r="H111" s="11"/>
      <c r="I111" s="19">
        <f>SUM(I109:I110)</f>
        <v>1.6229498666666669</v>
      </c>
      <c r="J111" s="11"/>
      <c r="K111" s="11"/>
    </row>
    <row r="112" spans="1:11" x14ac:dyDescent="0.25">
      <c r="A112" s="1" t="s">
        <v>67</v>
      </c>
      <c r="B112" s="1">
        <v>6</v>
      </c>
    </row>
    <row r="113" spans="1:10" x14ac:dyDescent="0.25">
      <c r="A113" s="1" t="s">
        <v>68</v>
      </c>
      <c r="B113" s="1">
        <v>1121.9000000000001</v>
      </c>
    </row>
    <row r="114" spans="1:10" x14ac:dyDescent="0.25">
      <c r="A114" s="1" t="s">
        <v>69</v>
      </c>
      <c r="B114"/>
      <c r="C114"/>
      <c r="D114" t="str">
        <f>INDEX('[1]Component wise inventories'!H$2:H$194,MATCH($A114,'[1]Component wise inventories'!$A$2:$A$189,0))</f>
        <v>'market for electricity, low voltage'</v>
      </c>
      <c r="E114">
        <f>INDEX('[1]Component wise inventories'!I$2:I$194,MATCH($A114,'[1]Component wise inventories'!$A$2:$A$189,0))</f>
        <v>0</v>
      </c>
      <c r="F114">
        <f>E114</f>
        <v>0</v>
      </c>
      <c r="G114" t="str">
        <f>INDEX('[1]Component wise inventories'!J$2:J$194,MATCH($A114,'[1]Component wise inventories'!$A$2:$A$189,0))</f>
        <v>kWh</v>
      </c>
      <c r="H114">
        <f>INDEX('[1]Component wise inventories'!K$2:K$194,MATCH($A114,'[1]Component wise inventories'!$A$2:$A$189,0))</f>
        <v>4.4990000000000002E-2</v>
      </c>
      <c r="I114" s="19">
        <f>H114*B112*3500/B113</f>
        <v>0.8421338800249577</v>
      </c>
    </row>
    <row r="115" spans="1:10" x14ac:dyDescent="0.25">
      <c r="A115" s="1"/>
      <c r="B115" s="1"/>
    </row>
    <row r="116" spans="1:10" x14ac:dyDescent="0.25">
      <c r="A116" s="1"/>
      <c r="B116" s="1"/>
    </row>
    <row r="117" spans="1:10" x14ac:dyDescent="0.25">
      <c r="A117" s="1" t="s">
        <v>198</v>
      </c>
      <c r="B117" s="1" t="s">
        <v>70</v>
      </c>
    </row>
    <row r="118" spans="1:10" x14ac:dyDescent="0.25">
      <c r="A118" s="1" t="s">
        <v>71</v>
      </c>
      <c r="B118" s="1">
        <v>75</v>
      </c>
    </row>
    <row r="119" spans="1:10" x14ac:dyDescent="0.25">
      <c r="A119" s="1" t="s">
        <v>72</v>
      </c>
      <c r="B119" s="11" t="s">
        <v>214</v>
      </c>
    </row>
    <row r="120" spans="1:10" x14ac:dyDescent="0.25">
      <c r="A120" s="1" t="s">
        <v>74</v>
      </c>
      <c r="B120" s="11" t="s">
        <v>214</v>
      </c>
      <c r="C120"/>
      <c r="D120" t="str">
        <f>INDEX('[1]Component wise inventories'!H$2:H$205,MATCH($B120,'[1]Component wise inventories'!$A$2:$A$205,0))</f>
        <v>heat production, borehole heat exchanger, brine-water heat pump 10kW</v>
      </c>
      <c r="E120">
        <f>INDEX('[1]Component wise inventories'!I$2:I$205,MATCH($B120,'[1]Component wise inventories'!$A$2:$A$205,0))</f>
        <v>0</v>
      </c>
      <c r="F120">
        <f>E120</f>
        <v>0</v>
      </c>
      <c r="G120" t="str">
        <f>INDEX('[1]Component wise inventories'!J$2:J$205,MATCH($B120,'[1]Component wise inventories'!$A$2:$A$205,0))</f>
        <v>megajoule</v>
      </c>
      <c r="H120">
        <f>INDEX('[1]Component wise inventories'!K$2:K$205,MATCH($B120,'[1]Component wise inventories'!$A$2:$A$205,0))</f>
        <v>8.2799999999999992E-3</v>
      </c>
      <c r="I120" s="19">
        <f>H120*B118</f>
        <v>0.62099999999999989</v>
      </c>
    </row>
    <row r="121" spans="1:10" x14ac:dyDescent="0.25">
      <c r="A121" s="1"/>
      <c r="B121" s="4" t="s">
        <v>75</v>
      </c>
    </row>
    <row r="122" spans="1:10" x14ac:dyDescent="0.25">
      <c r="A122" s="1"/>
      <c r="B122" s="1"/>
    </row>
    <row r="123" spans="1:10" x14ac:dyDescent="0.25">
      <c r="A123" s="1" t="s">
        <v>198</v>
      </c>
      <c r="B123" s="11" t="s">
        <v>76</v>
      </c>
      <c r="C123"/>
      <c r="D123"/>
      <c r="E123"/>
      <c r="F123"/>
      <c r="G123"/>
      <c r="H123"/>
      <c r="J123">
        <f>SUM(J29:J122)*50*2</f>
        <v>259783.04078000001</v>
      </c>
    </row>
    <row r="124" spans="1:10" x14ac:dyDescent="0.25">
      <c r="A124" s="1"/>
      <c r="B124" s="11" t="s">
        <v>77</v>
      </c>
      <c r="C124"/>
      <c r="D124" t="str">
        <f>INDEX('[1]Component wise inventories'!H$2:H$205,MATCH($B124,'[1]Component wise inventories'!$A$2:$A$205,0))</f>
        <v>'market for transport, freight, lorry 28 metric ton, fatty acid methyl ester 100%' (ton kilometer, CH, None)</v>
      </c>
      <c r="E124">
        <f>INDEX('[1]Component wise inventories'!I$2:I$205,MATCH($B124,'[1]Component wise inventories'!$A$2:$A$205,0))</f>
        <v>0</v>
      </c>
      <c r="F124">
        <f>E124</f>
        <v>0</v>
      </c>
      <c r="G124">
        <f>INDEX('[1]Component wise inventories'!J$2:J$205,MATCH($B124,'[1]Component wise inventories'!$A$2:$A$205,0))</f>
        <v>0</v>
      </c>
      <c r="H124">
        <f>INDEX('[1]Component wise inventories'!K$2:K$205,MATCH($B124,'[1]Component wise inventories'!$A$2:$A$205,0))</f>
        <v>0.11509999999999999</v>
      </c>
      <c r="I124" s="24">
        <f>J123*H124/B$1/B113</f>
        <v>0.44420221638556612</v>
      </c>
    </row>
    <row r="126" spans="1:10" s="11" customFormat="1" x14ac:dyDescent="0.25">
      <c r="A126" s="11" t="s">
        <v>11</v>
      </c>
      <c r="B126" s="11" t="s">
        <v>265</v>
      </c>
    </row>
    <row r="127" spans="1:10" s="11" customFormat="1" x14ac:dyDescent="0.25">
      <c r="A127" s="11" t="s">
        <v>275</v>
      </c>
      <c r="B127" s="11">
        <v>70.680000000000007</v>
      </c>
    </row>
    <row r="128" spans="1:10" s="11" customFormat="1" x14ac:dyDescent="0.25">
      <c r="A128" s="11" t="s">
        <v>270</v>
      </c>
      <c r="B128" s="5" t="s">
        <v>282</v>
      </c>
      <c r="D128" t="str">
        <f>INDEX('[1]Component wise inventories'!H$2:H$221,MATCH($B128,'[1]Component wise inventories'!$A$2:$A$221,0))</f>
        <v>heat production, borehole heat exchanger, brine-water heat pump 10kW</v>
      </c>
      <c r="E128">
        <f>INDEX('[1]Component wise inventories'!I$2:I$221,MATCH($B128,'[1]Component wise inventories'!$A$2:$A$221,0))</f>
        <v>0</v>
      </c>
      <c r="F128">
        <f>E128</f>
        <v>0</v>
      </c>
      <c r="G128" t="str">
        <f>INDEX('[1]Component wise inventories'!J$2:J$221,MATCH($B128,'[1]Component wise inventories'!$A$2:$A$221,0))</f>
        <v>megajoule</v>
      </c>
      <c r="H128">
        <f>INDEX('[1]Component wise inventories'!K$2:K$221,MATCH($B128,'[1]Component wise inventories'!$A$2:$A$221,0))</f>
        <v>8.2799999999999992E-3</v>
      </c>
      <c r="I128" s="19">
        <f>H128*B127</f>
        <v>0.58523040000000004</v>
      </c>
    </row>
    <row r="129" spans="1:10" customFormat="1" x14ac:dyDescent="0.25">
      <c r="A129" s="5" t="s">
        <v>271</v>
      </c>
      <c r="B129" s="5" t="s">
        <v>155</v>
      </c>
      <c r="C129" s="5"/>
      <c r="D129" s="5"/>
      <c r="E129" s="5"/>
      <c r="F129" s="5"/>
      <c r="G129" s="5"/>
      <c r="H129" s="5"/>
      <c r="I129" s="5"/>
      <c r="J129" s="5"/>
    </row>
    <row r="130" spans="1:10" customFormat="1" ht="45" x14ac:dyDescent="0.25">
      <c r="A130" s="5" t="s">
        <v>274</v>
      </c>
      <c r="B130" s="4" t="s">
        <v>283</v>
      </c>
      <c r="C130" s="5"/>
      <c r="D130" s="5"/>
      <c r="E130" s="5"/>
      <c r="F130" s="5"/>
      <c r="G130" s="5"/>
      <c r="H130" s="5"/>
      <c r="I130" s="5"/>
      <c r="J130" s="5"/>
    </row>
    <row r="131" spans="1:10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customFormat="1" x14ac:dyDescent="0.25">
      <c r="A132" s="11" t="s">
        <v>11</v>
      </c>
      <c r="B132" s="56" t="s">
        <v>293</v>
      </c>
      <c r="C132" s="5"/>
      <c r="D132" s="5"/>
      <c r="E132" s="5"/>
      <c r="F132" s="5"/>
      <c r="G132" s="5"/>
      <c r="H132" s="5"/>
      <c r="I132" s="5"/>
      <c r="J132" s="5"/>
    </row>
    <row r="133" spans="1:10" customFormat="1" x14ac:dyDescent="0.25">
      <c r="A133" s="11" t="s">
        <v>290</v>
      </c>
      <c r="B133" s="5">
        <v>24</v>
      </c>
      <c r="C133" s="5"/>
      <c r="D133" s="5"/>
      <c r="E133" s="5"/>
      <c r="F133" s="5"/>
      <c r="G133" s="5"/>
      <c r="H133" s="5"/>
      <c r="I133" s="5"/>
      <c r="J133" s="5"/>
    </row>
    <row r="134" spans="1:10" customFormat="1" x14ac:dyDescent="0.25">
      <c r="A134" s="11" t="s">
        <v>69</v>
      </c>
      <c r="B134" s="5"/>
      <c r="C134" s="5"/>
      <c r="D134" t="str">
        <f>INDEX('[1]Component wise inventories'!H$2:H$194,MATCH($A134,'[1]Component wise inventories'!$A$2:$A$189,0))</f>
        <v>'market for electricity, low voltage'</v>
      </c>
      <c r="E134">
        <f>INDEX('[1]Component wise inventories'!I$2:I$194,MATCH($A134,'[1]Component wise inventories'!$A$2:$A$189,0))</f>
        <v>0</v>
      </c>
      <c r="F134">
        <f>E134</f>
        <v>0</v>
      </c>
      <c r="G134" t="str">
        <f>INDEX('[1]Component wise inventories'!J$2:J$194,MATCH($A134,'[1]Component wise inventories'!$A$2:$A$189,0))</f>
        <v>kWh</v>
      </c>
      <c r="H134">
        <f>INDEX('[1]Component wise inventories'!K$2:K$194,MATCH($A134,'[1]Component wise inventories'!$A$2:$A$189,0))</f>
        <v>4.4990000000000002E-2</v>
      </c>
      <c r="I134" s="19">
        <f>H134*B133</f>
        <v>1.0797600000000001</v>
      </c>
      <c r="J134" s="5"/>
    </row>
    <row r="135" spans="1:10" customForma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customFormat="1" x14ac:dyDescent="0.25">
      <c r="A136" s="5"/>
      <c r="B136" s="6" t="s">
        <v>118</v>
      </c>
      <c r="C136" s="6" t="s">
        <v>119</v>
      </c>
      <c r="D136" s="5"/>
      <c r="E136" s="5"/>
      <c r="F136" s="5"/>
      <c r="G136" s="5"/>
      <c r="H136" s="5"/>
      <c r="I136" s="5"/>
      <c r="J136" s="5"/>
    </row>
    <row r="137" spans="1:10" customFormat="1" x14ac:dyDescent="0.25">
      <c r="A137" s="5" t="s">
        <v>80</v>
      </c>
      <c r="B137" s="7">
        <v>0.90400000000000003</v>
      </c>
      <c r="C137" s="7">
        <f>AVERAGE(I14,I23)</f>
        <v>1.8629440500000001</v>
      </c>
      <c r="D137" s="5"/>
      <c r="E137" s="5"/>
      <c r="F137" s="5"/>
      <c r="G137" s="5"/>
      <c r="H137" s="5"/>
      <c r="I137" s="5"/>
      <c r="J137" s="5"/>
    </row>
    <row r="138" spans="1:10" customFormat="1" x14ac:dyDescent="0.25">
      <c r="A138" s="5" t="s">
        <v>120</v>
      </c>
      <c r="B138" s="7">
        <v>1.53</v>
      </c>
      <c r="C138" s="7">
        <f>AVERAGE(I32,I40)</f>
        <v>1.5079139333333336</v>
      </c>
      <c r="D138" s="5"/>
      <c r="E138" s="5"/>
      <c r="F138" s="5"/>
      <c r="G138" s="5"/>
      <c r="H138" s="5"/>
      <c r="I138" s="5"/>
      <c r="J138" s="5"/>
    </row>
    <row r="139" spans="1:10" customFormat="1" x14ac:dyDescent="0.25">
      <c r="A139" s="5" t="s">
        <v>121</v>
      </c>
      <c r="B139" s="7">
        <v>2.62</v>
      </c>
      <c r="C139" s="7">
        <f>AVERAGE(I48,I53,I60)</f>
        <v>3.1509243888888889</v>
      </c>
      <c r="D139" s="5"/>
      <c r="E139" s="5"/>
      <c r="F139" s="5"/>
      <c r="G139" s="5"/>
      <c r="H139" s="5"/>
      <c r="I139" s="5"/>
      <c r="J139" s="5"/>
    </row>
    <row r="140" spans="1:10" customFormat="1" x14ac:dyDescent="0.25">
      <c r="A140" s="5" t="s">
        <v>122</v>
      </c>
      <c r="B140" s="7">
        <v>0.89100000000000001</v>
      </c>
      <c r="C140" s="7">
        <f>AVERAGE(I65,I69,I74)</f>
        <v>0.49810833333333332</v>
      </c>
      <c r="D140" s="5"/>
      <c r="E140" s="5"/>
      <c r="F140" s="5"/>
      <c r="G140" s="5"/>
      <c r="H140" s="5"/>
      <c r="I140" s="5"/>
      <c r="J140" s="5"/>
    </row>
    <row r="141" spans="1:10" customFormat="1" x14ac:dyDescent="0.25">
      <c r="A141" s="5" t="s">
        <v>106</v>
      </c>
      <c r="B141" s="7">
        <v>0.61499999999999999</v>
      </c>
      <c r="C141" s="7">
        <f>AVERAGE(I81,I85,I92)</f>
        <v>1.3386341111111111</v>
      </c>
      <c r="D141" s="5"/>
      <c r="E141" s="5"/>
      <c r="F141" s="5"/>
      <c r="G141" s="5"/>
      <c r="H141" s="5"/>
      <c r="I141" s="5"/>
      <c r="J141" s="5"/>
    </row>
    <row r="142" spans="1:10" customFormat="1" x14ac:dyDescent="0.25">
      <c r="A142" s="5" t="s">
        <v>124</v>
      </c>
      <c r="B142" s="7">
        <v>1.6799999999999999E-2</v>
      </c>
      <c r="C142" s="7">
        <f>I101</f>
        <v>1.7416882075051252E-2</v>
      </c>
      <c r="D142" s="5"/>
      <c r="E142" s="5"/>
      <c r="F142" s="5"/>
      <c r="G142" s="5"/>
      <c r="H142" s="5"/>
      <c r="I142" s="5"/>
      <c r="J142" s="5"/>
    </row>
    <row r="143" spans="1:10" customFormat="1" x14ac:dyDescent="0.25">
      <c r="A143" s="5" t="s">
        <v>123</v>
      </c>
      <c r="B143" s="7">
        <v>0.92200000000000004</v>
      </c>
      <c r="C143" s="7">
        <f>AVERAGE(I107,I111)</f>
        <v>1.6229498666666669</v>
      </c>
      <c r="D143" s="5"/>
      <c r="E143" s="5"/>
      <c r="F143" s="5"/>
      <c r="G143" s="5"/>
      <c r="H143" s="5"/>
      <c r="I143" s="5"/>
      <c r="J143" s="5"/>
    </row>
    <row r="144" spans="1:10" customFormat="1" x14ac:dyDescent="0.25">
      <c r="A144" s="5" t="s">
        <v>76</v>
      </c>
      <c r="B144" s="7">
        <v>0.40300000000000002</v>
      </c>
      <c r="C144" s="7">
        <f>I124</f>
        <v>0.44420221638556612</v>
      </c>
      <c r="D144" s="5"/>
      <c r="E144" s="5"/>
      <c r="F144" s="5"/>
      <c r="G144" s="5"/>
      <c r="H144" s="5"/>
      <c r="I144" s="5"/>
      <c r="J144" s="5"/>
    </row>
    <row r="145" spans="1:10" customFormat="1" x14ac:dyDescent="0.25">
      <c r="A145" s="5" t="s">
        <v>292</v>
      </c>
      <c r="B145" s="7">
        <v>1.28</v>
      </c>
      <c r="C145" s="7">
        <f>I128+I114</f>
        <v>1.4273642800249577</v>
      </c>
      <c r="D145" s="5"/>
      <c r="E145" s="5"/>
      <c r="F145" s="5"/>
      <c r="G145" s="5"/>
      <c r="H145" s="5"/>
      <c r="I145" s="5"/>
      <c r="J145" s="5"/>
    </row>
    <row r="146" spans="1:10" customFormat="1" x14ac:dyDescent="0.25">
      <c r="A146" s="5" t="s">
        <v>70</v>
      </c>
      <c r="B146" s="7">
        <v>1.23</v>
      </c>
      <c r="C146" s="7">
        <f>I120</f>
        <v>0.62099999999999989</v>
      </c>
      <c r="D146" s="5"/>
      <c r="E146" s="5"/>
      <c r="F146" s="5"/>
      <c r="G146" s="5"/>
      <c r="H146" s="5"/>
      <c r="I146" s="5"/>
      <c r="J146" s="5"/>
    </row>
    <row r="147" spans="1:10" customFormat="1" x14ac:dyDescent="0.25">
      <c r="A147" s="5" t="s">
        <v>294</v>
      </c>
      <c r="B147" s="7">
        <v>0.76700000000000002</v>
      </c>
      <c r="C147" s="7">
        <f>I134</f>
        <v>1.0797600000000001</v>
      </c>
      <c r="D147" s="5"/>
      <c r="E147" s="5"/>
      <c r="F147" s="5"/>
      <c r="G147" s="5"/>
      <c r="H147" s="5"/>
      <c r="I147" s="5"/>
      <c r="J147" s="5"/>
    </row>
    <row r="148" spans="1:10" customForma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customForma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customForma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customForma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spans="1:10" customForma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customForma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MHF01-05</vt:lpstr>
      <vt:lpstr>MFH07-12</vt:lpstr>
      <vt:lpstr>mfh01</vt:lpstr>
      <vt:lpstr>mfh02</vt:lpstr>
      <vt:lpstr>mfh03</vt:lpstr>
      <vt:lpstr>mfh04</vt:lpstr>
      <vt:lpstr>mfh05</vt:lpstr>
      <vt:lpstr>mfh07</vt:lpstr>
      <vt:lpstr>mfh08</vt:lpstr>
      <vt:lpstr>mfh10</vt:lpstr>
      <vt:lpstr>mfh11</vt:lpstr>
      <vt:lpstr>mfh12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Rhythima Shinde</dc:creator>
  <dc:description/>
  <cp:lastModifiedBy>Rhythima Shinde</cp:lastModifiedBy>
  <cp:revision>43</cp:revision>
  <dcterms:created xsi:type="dcterms:W3CDTF">2023-01-17T14:12:39Z</dcterms:created>
  <dcterms:modified xsi:type="dcterms:W3CDTF">2023-01-30T10:02:44Z</dcterms:modified>
  <dc:language>en-US</dc:language>
</cp:coreProperties>
</file>