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0.1.15.1\Industeam\Pierre\Projet pointage\Site web chantier pagodes\Pointages Carl GRADELLE\"/>
    </mc:Choice>
  </mc:AlternateContent>
  <bookViews>
    <workbookView xWindow="0" yWindow="0" windowWidth="28800" windowHeight="12480"/>
  </bookViews>
  <sheets>
    <sheet name="Feuil1" sheetId="1" r:id="rId1"/>
    <sheet name="BUE Gaetan" sheetId="11" r:id="rId2"/>
    <sheet name="DEGAY Nicolas" sheetId="18" r:id="rId3"/>
    <sheet name="GILLOT Jérome" sheetId="19" r:id="rId4"/>
    <sheet name="HERAULT Valentin" sheetId="20" r:id="rId5"/>
    <sheet name="HUCHIN Fabien" sheetId="21" r:id="rId6"/>
    <sheet name="LEFEBVRE Steeve" sheetId="22" r:id="rId7"/>
    <sheet name="WALLE Mickaël" sheetId="23" r:id="rId8"/>
  </sheets>
  <externalReferences>
    <externalReference r:id="rId9"/>
    <externalReference r:id="rId10"/>
  </externalReferences>
  <definedNames>
    <definedName name="Liste" localSheetId="1">'BUE Gaetan'!$Q$13:$Q$19</definedName>
    <definedName name="Liste" localSheetId="2">'DEGAY Nicolas'!$Q$13:$Q$19</definedName>
    <definedName name="Liste" localSheetId="3">'GILLOT Jérome'!$Q$13:$Q$19</definedName>
    <definedName name="Liste" localSheetId="4">'HERAULT Valentin'!$Q$13:$Q$19</definedName>
    <definedName name="Liste" localSheetId="5">'HUCHIN Fabien'!$Q$13:$Q$19</definedName>
    <definedName name="Liste" localSheetId="6">'LEFEBVRE Steeve'!$Q$13:$Q$19</definedName>
    <definedName name="Liste" localSheetId="7">'WALLE Mickaël'!$Q$13:$Q$19</definedName>
    <definedName name="List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2" l="1"/>
  <c r="G15" i="22"/>
  <c r="G14" i="22"/>
  <c r="G13" i="22"/>
  <c r="G12" i="22"/>
  <c r="G11" i="22"/>
  <c r="G10" i="22"/>
  <c r="G10" i="21"/>
  <c r="G11" i="21"/>
  <c r="G12" i="21"/>
  <c r="G13" i="21"/>
  <c r="G14" i="21"/>
  <c r="G15" i="21"/>
  <c r="G16" i="21"/>
  <c r="G16" i="20"/>
  <c r="G15" i="20"/>
  <c r="G14" i="20"/>
  <c r="G13" i="20"/>
  <c r="G12" i="20"/>
  <c r="G11" i="20"/>
  <c r="G10" i="20"/>
  <c r="G16" i="19"/>
  <c r="G15" i="19"/>
  <c r="G14" i="19"/>
  <c r="G13" i="19"/>
  <c r="G12" i="19"/>
  <c r="G11" i="19"/>
  <c r="G10" i="19"/>
  <c r="G16" i="23"/>
  <c r="G15" i="23"/>
  <c r="G14" i="23"/>
  <c r="G13" i="23"/>
  <c r="G12" i="23"/>
  <c r="G11" i="23"/>
  <c r="G10" i="23"/>
  <c r="G16" i="18"/>
  <c r="G15" i="18"/>
  <c r="G14" i="18"/>
  <c r="G13" i="18"/>
  <c r="G12" i="18"/>
  <c r="G11" i="18"/>
  <c r="G10" i="18"/>
  <c r="F16" i="23"/>
  <c r="F15" i="23"/>
  <c r="F14" i="23"/>
  <c r="F13" i="23"/>
  <c r="F12" i="23"/>
  <c r="F11" i="23"/>
  <c r="F10" i="23"/>
  <c r="K10" i="23" s="1"/>
  <c r="F16" i="22"/>
  <c r="F15" i="22"/>
  <c r="F14" i="22"/>
  <c r="F13" i="22"/>
  <c r="F12" i="22"/>
  <c r="F11" i="22"/>
  <c r="F10" i="22"/>
  <c r="K10" i="22" s="1"/>
  <c r="F16" i="21"/>
  <c r="F15" i="21"/>
  <c r="F14" i="21"/>
  <c r="F13" i="21"/>
  <c r="F12" i="21"/>
  <c r="F11" i="21"/>
  <c r="F10" i="21"/>
  <c r="F16" i="20"/>
  <c r="F15" i="20"/>
  <c r="F14" i="20"/>
  <c r="F13" i="20"/>
  <c r="F12" i="20"/>
  <c r="F11" i="20"/>
  <c r="F10" i="20"/>
  <c r="K10" i="20" s="1"/>
  <c r="F16" i="19"/>
  <c r="F15" i="19"/>
  <c r="F14" i="19"/>
  <c r="F13" i="19"/>
  <c r="F12" i="19"/>
  <c r="F11" i="19"/>
  <c r="F10" i="19"/>
  <c r="K10" i="19" s="1"/>
  <c r="F16" i="18"/>
  <c r="F15" i="18"/>
  <c r="F14" i="18"/>
  <c r="F13" i="18"/>
  <c r="F12" i="18"/>
  <c r="F11" i="18"/>
  <c r="F10" i="18"/>
  <c r="F16" i="11"/>
  <c r="F15" i="11"/>
  <c r="F14" i="11"/>
  <c r="F13" i="11"/>
  <c r="F12" i="11"/>
  <c r="F11" i="11"/>
  <c r="F10" i="11"/>
  <c r="M16" i="18"/>
  <c r="M15" i="18"/>
  <c r="M14" i="18"/>
  <c r="M13" i="18"/>
  <c r="M12" i="18"/>
  <c r="M11" i="18"/>
  <c r="M10" i="18"/>
  <c r="M16" i="19"/>
  <c r="M15" i="19"/>
  <c r="M14" i="19"/>
  <c r="M13" i="19"/>
  <c r="M12" i="19"/>
  <c r="M11" i="19"/>
  <c r="M10" i="19"/>
  <c r="M16" i="20"/>
  <c r="M15" i="20"/>
  <c r="M14" i="20"/>
  <c r="M13" i="20"/>
  <c r="M12" i="20"/>
  <c r="M11" i="20"/>
  <c r="M10" i="20"/>
  <c r="M16" i="21"/>
  <c r="M15" i="21"/>
  <c r="M14" i="21"/>
  <c r="M13" i="21"/>
  <c r="M12" i="21"/>
  <c r="M11" i="21"/>
  <c r="M10" i="21"/>
  <c r="M16" i="22"/>
  <c r="M15" i="22"/>
  <c r="M14" i="22"/>
  <c r="M13" i="22"/>
  <c r="M12" i="22"/>
  <c r="M11" i="22"/>
  <c r="M10" i="22"/>
  <c r="M16" i="23"/>
  <c r="M15" i="23"/>
  <c r="M14" i="23"/>
  <c r="M13" i="23"/>
  <c r="M12" i="23"/>
  <c r="M11" i="23"/>
  <c r="M10" i="23"/>
  <c r="H10" i="23"/>
  <c r="C10" i="23"/>
  <c r="A10" i="23"/>
  <c r="K2" i="23"/>
  <c r="H10" i="22"/>
  <c r="C10" i="22"/>
  <c r="A10" i="22"/>
  <c r="K2" i="22"/>
  <c r="K10" i="21"/>
  <c r="H10" i="21"/>
  <c r="C10" i="21"/>
  <c r="A10" i="21"/>
  <c r="K2" i="21"/>
  <c r="H10" i="20"/>
  <c r="C10" i="20"/>
  <c r="A10" i="20"/>
  <c r="K2" i="20"/>
  <c r="H10" i="19"/>
  <c r="C10" i="19"/>
  <c r="A10" i="19"/>
  <c r="K2" i="19"/>
  <c r="H10" i="18"/>
  <c r="K10" i="18"/>
  <c r="C10" i="18"/>
  <c r="A10" i="18"/>
  <c r="K2" i="18"/>
  <c r="G16" i="11"/>
  <c r="G15" i="11"/>
  <c r="G14" i="11"/>
  <c r="G13" i="11"/>
  <c r="G12" i="11"/>
  <c r="G11" i="11"/>
  <c r="G10" i="11"/>
  <c r="M16" i="11"/>
  <c r="M15" i="11"/>
  <c r="M14" i="11"/>
  <c r="M13" i="11"/>
  <c r="M12" i="11"/>
  <c r="M11" i="11"/>
  <c r="M10" i="11"/>
  <c r="C10" i="11"/>
  <c r="H10" i="11"/>
  <c r="A10" i="11"/>
  <c r="K2" i="11"/>
  <c r="A38" i="1" l="1"/>
  <c r="B38" i="1"/>
  <c r="K11" i="1" l="1"/>
  <c r="AA28" i="1" l="1"/>
  <c r="AA19" i="1"/>
  <c r="G37" i="1" l="1"/>
  <c r="I37" i="1"/>
  <c r="K37" i="1"/>
  <c r="M37" i="1"/>
  <c r="O37" i="1"/>
  <c r="Q37" i="1"/>
  <c r="E37" i="1"/>
  <c r="G34" i="1"/>
  <c r="I34" i="1"/>
  <c r="K34" i="1"/>
  <c r="M34" i="1"/>
  <c r="O34" i="1"/>
  <c r="Q34" i="1"/>
  <c r="E34" i="1"/>
  <c r="G31" i="1"/>
  <c r="I31" i="1"/>
  <c r="K31" i="1"/>
  <c r="M31" i="1"/>
  <c r="O31" i="1"/>
  <c r="Q31" i="1"/>
  <c r="E31" i="1"/>
  <c r="G28" i="1"/>
  <c r="I28" i="1"/>
  <c r="K28" i="1"/>
  <c r="M28" i="1"/>
  <c r="O28" i="1"/>
  <c r="Q28" i="1"/>
  <c r="E28" i="1"/>
  <c r="Q25" i="1"/>
  <c r="G25" i="1"/>
  <c r="I25" i="1"/>
  <c r="K25" i="1"/>
  <c r="M25" i="1"/>
  <c r="O25" i="1"/>
  <c r="E25" i="1"/>
  <c r="G22" i="1"/>
  <c r="I22" i="1"/>
  <c r="K22" i="1"/>
  <c r="M22" i="1"/>
  <c r="O22" i="1"/>
  <c r="Q22" i="1"/>
  <c r="E22" i="1"/>
  <c r="G19" i="1"/>
  <c r="I19" i="1"/>
  <c r="K19" i="1"/>
  <c r="M19" i="1"/>
  <c r="O19" i="1"/>
  <c r="Q19" i="1"/>
  <c r="E19" i="1"/>
  <c r="K10" i="11" l="1"/>
  <c r="B35" i="1"/>
  <c r="A35" i="1"/>
  <c r="B32" i="1"/>
  <c r="A32" i="1"/>
  <c r="B29" i="1"/>
  <c r="A29" i="1"/>
  <c r="B26" i="1"/>
  <c r="A26" i="1"/>
  <c r="B23" i="1"/>
  <c r="A23" i="1"/>
  <c r="B20" i="1"/>
  <c r="A20" i="1"/>
  <c r="U88" i="1" l="1"/>
  <c r="U89" i="1" s="1"/>
  <c r="U80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5" i="1"/>
  <c r="S32" i="1"/>
  <c r="S29" i="1"/>
  <c r="S26" i="1"/>
  <c r="S23" i="1"/>
  <c r="S20" i="1"/>
  <c r="E14" i="1"/>
  <c r="G14" i="1" s="1"/>
  <c r="I14" i="1" s="1"/>
  <c r="K14" i="1" s="1"/>
  <c r="M14" i="1" s="1"/>
  <c r="O14" i="1" s="1"/>
  <c r="Q14" i="1" s="1"/>
  <c r="U11" i="1"/>
  <c r="S79" i="1" l="1"/>
</calcChain>
</file>

<file path=xl/comments1.xml><?xml version="1.0" encoding="utf-8"?>
<comments xmlns="http://schemas.openxmlformats.org/spreadsheetml/2006/main">
  <authors>
    <author>IND-PCP10</author>
  </authors>
  <commentList>
    <comment ref="D13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comments2.xml><?xml version="1.0" encoding="utf-8"?>
<comments xmlns="http://schemas.openxmlformats.org/spreadsheetml/2006/main">
  <authors>
    <author>pierre.ngouala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pierre.ngouala:</t>
        </r>
        <r>
          <rPr>
            <sz val="9"/>
            <color indexed="81"/>
            <rFont val="Tahoma"/>
            <family val="2"/>
          </rPr>
          <t xml:space="preserve">
Somme des heures panier et deplacement</t>
        </r>
      </text>
    </comment>
  </commentList>
</comments>
</file>

<file path=xl/comments3.xml><?xml version="1.0" encoding="utf-8"?>
<comments xmlns="http://schemas.openxmlformats.org/spreadsheetml/2006/main">
  <authors>
    <author>pierre.ngouala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pierre.ngouala:</t>
        </r>
        <r>
          <rPr>
            <sz val="9"/>
            <color indexed="81"/>
            <rFont val="Tahoma"/>
            <family val="2"/>
          </rPr>
          <t xml:space="preserve">
Somme des heures panier et deplacement</t>
        </r>
      </text>
    </comment>
  </commentList>
</comments>
</file>

<file path=xl/comments4.xml><?xml version="1.0" encoding="utf-8"?>
<comments xmlns="http://schemas.openxmlformats.org/spreadsheetml/2006/main">
  <authors>
    <author>pierre.ngouala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pierre.ngouala:</t>
        </r>
        <r>
          <rPr>
            <sz val="9"/>
            <color indexed="81"/>
            <rFont val="Tahoma"/>
            <family val="2"/>
          </rPr>
          <t xml:space="preserve">
Somme des heures panier et deplacement</t>
        </r>
      </text>
    </comment>
  </commentList>
</comments>
</file>

<file path=xl/comments5.xml><?xml version="1.0" encoding="utf-8"?>
<comments xmlns="http://schemas.openxmlformats.org/spreadsheetml/2006/main">
  <authors>
    <author>pierre.ngouala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pierre.ngouala:</t>
        </r>
        <r>
          <rPr>
            <sz val="9"/>
            <color indexed="81"/>
            <rFont val="Tahoma"/>
            <family val="2"/>
          </rPr>
          <t xml:space="preserve">
Somme des heures panier et deplacement</t>
        </r>
      </text>
    </comment>
  </commentList>
</comments>
</file>

<file path=xl/comments6.xml><?xml version="1.0" encoding="utf-8"?>
<comments xmlns="http://schemas.openxmlformats.org/spreadsheetml/2006/main">
  <authors>
    <author>pierre.ngouala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pierre.ngouala:</t>
        </r>
        <r>
          <rPr>
            <sz val="9"/>
            <color indexed="81"/>
            <rFont val="Tahoma"/>
            <family val="2"/>
          </rPr>
          <t xml:space="preserve">
Somme des heures panier et deplacement</t>
        </r>
      </text>
    </comment>
  </commentList>
</comments>
</file>

<file path=xl/comments7.xml><?xml version="1.0" encoding="utf-8"?>
<comments xmlns="http://schemas.openxmlformats.org/spreadsheetml/2006/main">
  <authors>
    <author>pierre.ngouala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pierre.ngouala:</t>
        </r>
        <r>
          <rPr>
            <sz val="9"/>
            <color indexed="81"/>
            <rFont val="Tahoma"/>
            <family val="2"/>
          </rPr>
          <t xml:space="preserve">
Somme des heures panier et deplacement</t>
        </r>
      </text>
    </comment>
  </commentList>
</comments>
</file>

<file path=xl/comments8.xml><?xml version="1.0" encoding="utf-8"?>
<comments xmlns="http://schemas.openxmlformats.org/spreadsheetml/2006/main">
  <authors>
    <author>pierre.ngouala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pierre.ngouala:</t>
        </r>
        <r>
          <rPr>
            <sz val="9"/>
            <color indexed="81"/>
            <rFont val="Tahoma"/>
            <family val="2"/>
          </rPr>
          <t xml:space="preserve">
Somme des heures panier et deplacement</t>
        </r>
      </text>
    </comment>
  </commentList>
</comments>
</file>

<file path=xl/sharedStrings.xml><?xml version="1.0" encoding="utf-8"?>
<sst xmlns="http://schemas.openxmlformats.org/spreadsheetml/2006/main" count="401" uniqueCount="124">
  <si>
    <r>
      <t>INDUSTEAM</t>
    </r>
    <r>
      <rPr>
        <b/>
        <sz val="11"/>
        <color indexed="10"/>
        <rFont val="Calibri"/>
        <family val="2"/>
      </rPr>
      <t xml:space="preserve"> </t>
    </r>
  </si>
  <si>
    <t>Industeam</t>
  </si>
  <si>
    <t>POINTAGE HEBDOMADAIRE</t>
  </si>
  <si>
    <t>FORM 03 Ind. F</t>
  </si>
  <si>
    <t>ERIEM</t>
  </si>
  <si>
    <t>Travaux :</t>
  </si>
  <si>
    <t>Client :</t>
  </si>
  <si>
    <t>Lieu :</t>
  </si>
  <si>
    <t>N° Affaire :</t>
  </si>
  <si>
    <t>Cde N° :</t>
  </si>
  <si>
    <t>MALADIE</t>
  </si>
  <si>
    <t>F</t>
  </si>
  <si>
    <t>FORMATION</t>
  </si>
  <si>
    <t>Date d'exécution des travaux :</t>
  </si>
  <si>
    <t>CP</t>
  </si>
  <si>
    <t>CONGES PAYES</t>
  </si>
  <si>
    <t>ABS</t>
  </si>
  <si>
    <t>ABSENCE</t>
  </si>
  <si>
    <t>Semaine N° :</t>
  </si>
  <si>
    <t>Du  :</t>
  </si>
  <si>
    <t>Au :</t>
  </si>
  <si>
    <t>NOM</t>
  </si>
  <si>
    <t>Prénom</t>
  </si>
  <si>
    <t>Sté Intérim EXCLUSIVEMENT</t>
  </si>
  <si>
    <t>Lundi</t>
  </si>
  <si>
    <t>Mardi</t>
  </si>
  <si>
    <t>Mercredi</t>
  </si>
  <si>
    <t>Jeudi</t>
  </si>
  <si>
    <t>Vendredi</t>
  </si>
  <si>
    <t>Samedi</t>
  </si>
  <si>
    <t>Dimanche</t>
  </si>
  <si>
    <t>Total h sem</t>
  </si>
  <si>
    <t>Astreinte</t>
  </si>
  <si>
    <t>Dépl.</t>
  </si>
  <si>
    <t>voyage Aller</t>
  </si>
  <si>
    <t>Voyage Retour</t>
  </si>
  <si>
    <t>J</t>
  </si>
  <si>
    <t>N</t>
  </si>
  <si>
    <t>TOTAL PAR JOUR</t>
  </si>
  <si>
    <t xml:space="preserve">SOUS-TOTAL 1 </t>
  </si>
  <si>
    <t>Commentaires :</t>
  </si>
  <si>
    <t>SOUS-TOTAL 2</t>
  </si>
  <si>
    <t xml:space="preserve">Total 1 + 2 </t>
  </si>
  <si>
    <t xml:space="preserve">  Resp. INDUSTEAM :</t>
  </si>
  <si>
    <t xml:space="preserve">  Resp. Client :</t>
  </si>
  <si>
    <t xml:space="preserve">  Date :</t>
  </si>
  <si>
    <t xml:space="preserve">  Visa :</t>
  </si>
  <si>
    <t>Blanc : exemplaire client                Rose et bleu : exemplaires facturation              Vert : exemplaire dossier technique ou chantier                 Jaune : reste dans le carnet</t>
  </si>
  <si>
    <t>Code postale :</t>
  </si>
  <si>
    <t>MAL</t>
  </si>
  <si>
    <t xml:space="preserve">Numero d'affaire </t>
  </si>
  <si>
    <t>N°</t>
  </si>
  <si>
    <t>IN1917001</t>
  </si>
  <si>
    <t>IN2001400</t>
  </si>
  <si>
    <t>IN2003400</t>
  </si>
  <si>
    <t>IN2006700</t>
  </si>
  <si>
    <t>IN2007800</t>
  </si>
  <si>
    <t>IN2011700</t>
  </si>
  <si>
    <t>IN2102401</t>
  </si>
  <si>
    <t>IN2102402</t>
  </si>
  <si>
    <t>IN2104500</t>
  </si>
  <si>
    <t>Element variable</t>
  </si>
  <si>
    <t>Designation</t>
  </si>
  <si>
    <t>Clients</t>
  </si>
  <si>
    <t>JM VOITH SE Co.KG/VTA</t>
  </si>
  <si>
    <t>GARANTIE COPLER</t>
  </si>
  <si>
    <t>MAINTENANCE TIMONERIES N3</t>
  </si>
  <si>
    <t>ASSEMBLAGE ET MONTAGE DE PAGODES</t>
  </si>
  <si>
    <t>Depot &amp; Fleet inspection Eurotunnel</t>
  </si>
  <si>
    <t>Révision de 50 C&amp;T Scharfenberg</t>
  </si>
  <si>
    <t xml:space="preserve">Confection de petits agrès spécifiques </t>
  </si>
  <si>
    <t>Contrat WBN Janvier 2021</t>
  </si>
  <si>
    <t>Contrat WBN Février 2021</t>
  </si>
  <si>
    <t>REMPLACEMENT ATTELAGE</t>
  </si>
  <si>
    <t>EUROTUNNEL France MANCHE SA</t>
  </si>
  <si>
    <t>ELH WAGGONBAU NIESKY GMBH</t>
  </si>
  <si>
    <r>
      <t xml:space="preserve">BOMBARDIER TRANSPORT </t>
    </r>
    <r>
      <rPr>
        <sz val="12"/>
        <color theme="1"/>
        <rFont val="Calibri"/>
        <family val="2"/>
        <scheme val="minor"/>
      </rPr>
      <t>France</t>
    </r>
  </si>
  <si>
    <t>n° d'affaire</t>
  </si>
  <si>
    <t>Objet</t>
  </si>
  <si>
    <t>jbpont@industeam.net</t>
  </si>
  <si>
    <t>cspradbron@industeam.net</t>
  </si>
  <si>
    <t>Texte_mail</t>
  </si>
  <si>
    <t>Pointages</t>
  </si>
  <si>
    <t>Jean Baptiste PONT</t>
  </si>
  <si>
    <t>CARL GRADELLE</t>
  </si>
  <si>
    <t>Pointages CARL GRADELLE</t>
  </si>
  <si>
    <t>Pointages Prêts</t>
  </si>
  <si>
    <t>cc</t>
  </si>
  <si>
    <t>Bonjour Catherine,                                         Pointages CARL GRADELLE validés</t>
  </si>
  <si>
    <t>IN19105</t>
  </si>
  <si>
    <t>Text</t>
  </si>
  <si>
    <t>SECOMETAL</t>
  </si>
  <si>
    <t>ALCYON Industriels</t>
  </si>
  <si>
    <t>SFAMAC</t>
  </si>
  <si>
    <t>INDUSTEAM Nord</t>
  </si>
  <si>
    <t>INDUSTEAM France</t>
  </si>
  <si>
    <t>INDUSTEAM Group</t>
  </si>
  <si>
    <t>Entités:</t>
  </si>
  <si>
    <t>Quantité</t>
  </si>
  <si>
    <t>Code type travail</t>
  </si>
  <si>
    <t>Code Affaire</t>
  </si>
  <si>
    <t>Désignation</t>
  </si>
  <si>
    <t>Lieu chantier</t>
  </si>
  <si>
    <t>Nom client</t>
  </si>
  <si>
    <t>N°projet</t>
  </si>
  <si>
    <t>N° document</t>
  </si>
  <si>
    <t>Date document</t>
  </si>
  <si>
    <t>Date comptabilisation</t>
  </si>
  <si>
    <t>BUE Gaetan</t>
  </si>
  <si>
    <t>BUEG</t>
  </si>
  <si>
    <t>Code unité</t>
  </si>
  <si>
    <t>HEURE</t>
  </si>
  <si>
    <t>DEGAYN</t>
  </si>
  <si>
    <t>DEGAY Nicolas</t>
  </si>
  <si>
    <t>GILLOTJ</t>
  </si>
  <si>
    <t>GILLOT Jérome</t>
  </si>
  <si>
    <t>HERAULTV</t>
  </si>
  <si>
    <t>HERAULT Valentin</t>
  </si>
  <si>
    <t>HUCHINF</t>
  </si>
  <si>
    <t>HUCHIN Fabien</t>
  </si>
  <si>
    <t>LEFEBVRES</t>
  </si>
  <si>
    <t>LEFEBVRE Steeve</t>
  </si>
  <si>
    <t>WALLEM</t>
  </si>
  <si>
    <t>WALLE Mickaël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</si>
</sst>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0\ &quot;€&quot;"/>
  </numFmts>
  <fonts count="5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Berlin Sans FB Demi"/>
      <family val="2"/>
    </font>
    <font>
      <b/>
      <sz val="11"/>
      <color indexed="8"/>
      <name val="Arial"/>
      <family val="2"/>
    </font>
    <font>
      <sz val="13"/>
      <color indexed="8"/>
      <name val="Calibri"/>
      <family val="2"/>
    </font>
    <font>
      <b/>
      <i/>
      <sz val="8"/>
      <name val="Arial Narrow"/>
      <family val="2"/>
    </font>
    <font>
      <b/>
      <sz val="11"/>
      <color indexed="18"/>
      <name val="Calibri"/>
      <family val="2"/>
    </font>
    <font>
      <b/>
      <sz val="12"/>
      <color indexed="56"/>
      <name val="Calibri"/>
      <family val="2"/>
    </font>
    <font>
      <b/>
      <sz val="13"/>
      <color indexed="12"/>
      <name val="Calibri"/>
      <family val="2"/>
    </font>
    <font>
      <sz val="30"/>
      <color indexed="8"/>
      <name val="Calibri"/>
      <family val="2"/>
    </font>
    <font>
      <b/>
      <sz val="14"/>
      <color indexed="10"/>
      <name val="Calibri"/>
      <family val="2"/>
    </font>
    <font>
      <sz val="14"/>
      <color indexed="8"/>
      <name val="Calibri"/>
      <family val="2"/>
    </font>
    <font>
      <b/>
      <sz val="11"/>
      <color indexed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b/>
      <sz val="20"/>
      <color indexed="10"/>
      <name val="Calibri"/>
      <family val="2"/>
    </font>
    <font>
      <sz val="8"/>
      <color indexed="8"/>
      <name val="Calibri"/>
      <family val="2"/>
    </font>
    <font>
      <b/>
      <sz val="16"/>
      <color indexed="12"/>
      <name val="Calibri"/>
      <family val="2"/>
    </font>
    <font>
      <sz val="8"/>
      <color theme="0"/>
      <name val="Calibri"/>
      <family val="2"/>
    </font>
    <font>
      <sz val="11"/>
      <color indexed="8"/>
      <name val="Calibri"/>
      <family val="2"/>
    </font>
    <font>
      <sz val="8.5"/>
      <color indexed="8"/>
      <name val="Calibri"/>
      <family val="2"/>
    </font>
    <font>
      <sz val="10"/>
      <color indexed="8"/>
      <name val="Calibri"/>
      <family val="2"/>
    </font>
    <font>
      <b/>
      <sz val="16"/>
      <color indexed="10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sz val="11"/>
      <color rgb="FFFF0000"/>
      <name val="Arial Narrow"/>
      <family val="2"/>
    </font>
    <font>
      <b/>
      <sz val="16"/>
      <color rgb="FF000099"/>
      <name val="Arial Narrow"/>
      <family val="2"/>
    </font>
    <font>
      <b/>
      <i/>
      <sz val="10"/>
      <name val="Calibri"/>
      <family val="2"/>
    </font>
    <font>
      <b/>
      <sz val="12"/>
      <color indexed="12"/>
      <name val="Arial Narrow"/>
      <family val="2"/>
    </font>
    <font>
      <b/>
      <sz val="12"/>
      <color indexed="10"/>
      <name val="Arial Narrow"/>
      <family val="2"/>
    </font>
    <font>
      <b/>
      <sz val="16"/>
      <color rgb="FF000099"/>
      <name val="Calibri"/>
      <family val="2"/>
    </font>
    <font>
      <b/>
      <sz val="14"/>
      <color indexed="8"/>
      <name val="Calibri"/>
      <family val="2"/>
    </font>
    <font>
      <u/>
      <sz val="20"/>
      <color theme="1"/>
      <name val="Calibri"/>
      <family val="2"/>
      <scheme val="minor"/>
    </font>
    <font>
      <sz val="20"/>
      <color indexed="8"/>
      <name val="Arial Narrow"/>
      <family val="2"/>
    </font>
    <font>
      <b/>
      <sz val="10"/>
      <color indexed="10"/>
      <name val="Calibri"/>
      <family val="2"/>
    </font>
    <font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9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Segoe UI"/>
      <family val="2"/>
    </font>
    <font>
      <b/>
      <sz val="8"/>
      <color indexed="8"/>
      <name val="Calibri"/>
      <family val="2"/>
    </font>
    <font>
      <sz val="11"/>
      <name val="Segoe U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22"/>
      <color theme="1"/>
      <name val="Calibri"/>
      <family val="2"/>
      <scheme val="minor"/>
    </font>
    <font>
      <b/>
      <sz val="15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6" fillId="0" borderId="0" applyNumberFormat="0" applyFill="0" applyBorder="0" applyAlignment="0" applyProtection="0"/>
  </cellStyleXfs>
  <cellXfs count="340">
    <xf numFmtId="0" fontId="0" fillId="0" borderId="0" xfId="0"/>
    <xf numFmtId="0" fontId="1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2" fontId="5" fillId="0" borderId="0" xfId="0" applyNumberFormat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right" vertical="center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wrapText="1" indent="1"/>
    </xf>
    <xf numFmtId="2" fontId="9" fillId="0" borderId="0" xfId="0" applyNumberFormat="1" applyFont="1" applyBorder="1" applyAlignment="1" applyProtection="1">
      <alignment horizontal="left" vertical="center" wrapText="1" indent="1"/>
    </xf>
    <xf numFmtId="0" fontId="11" fillId="2" borderId="19" xfId="0" applyFont="1" applyFill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left" vertical="center"/>
    </xf>
    <xf numFmtId="2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1" fillId="0" borderId="21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</xf>
    <xf numFmtId="2" fontId="16" fillId="0" borderId="0" xfId="0" applyNumberFormat="1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0" fillId="0" borderId="21" xfId="0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right" vertical="center"/>
    </xf>
    <xf numFmtId="0" fontId="18" fillId="0" borderId="0" xfId="0" applyFont="1" applyBorder="1" applyAlignment="1" applyProtection="1">
      <alignment horizontal="center" vertical="center"/>
    </xf>
    <xf numFmtId="0" fontId="13" fillId="2" borderId="33" xfId="0" applyFont="1" applyFill="1" applyBorder="1" applyAlignment="1" applyProtection="1">
      <alignment horizontal="left" vertical="center" wrapText="1" indent="1"/>
      <protection locked="0"/>
    </xf>
    <xf numFmtId="0" fontId="28" fillId="2" borderId="35" xfId="0" applyFont="1" applyFill="1" applyBorder="1" applyAlignment="1" applyProtection="1">
      <alignment horizontal="center" vertical="center" wrapText="1"/>
    </xf>
    <xf numFmtId="0" fontId="25" fillId="2" borderId="36" xfId="0" applyFont="1" applyFill="1" applyBorder="1" applyAlignment="1" applyProtection="1">
      <alignment horizontal="center" vertical="center" wrapText="1"/>
      <protection locked="0"/>
    </xf>
    <xf numFmtId="0" fontId="25" fillId="2" borderId="37" xfId="0" applyFont="1" applyFill="1" applyBorder="1" applyAlignment="1" applyProtection="1">
      <alignment horizontal="center" vertical="center" wrapText="1"/>
      <protection locked="0"/>
    </xf>
    <xf numFmtId="0" fontId="25" fillId="2" borderId="38" xfId="0" applyFont="1" applyFill="1" applyBorder="1" applyAlignment="1" applyProtection="1">
      <alignment horizontal="center" vertical="center" wrapText="1"/>
      <protection locked="0"/>
    </xf>
    <xf numFmtId="0" fontId="26" fillId="2" borderId="39" xfId="0" applyFont="1" applyFill="1" applyBorder="1" applyAlignment="1" applyProtection="1">
      <alignment horizontal="center" vertical="center" wrapText="1"/>
      <protection locked="0"/>
    </xf>
    <xf numFmtId="0" fontId="27" fillId="2" borderId="20" xfId="0" applyFont="1" applyFill="1" applyBorder="1" applyAlignment="1" applyProtection="1">
      <alignment horizontal="center" vertical="center" wrapText="1"/>
      <protection locked="0"/>
    </xf>
    <xf numFmtId="0" fontId="28" fillId="2" borderId="38" xfId="0" applyFont="1" applyFill="1" applyBorder="1" applyAlignment="1" applyProtection="1">
      <alignment horizontal="center" vertical="center" wrapText="1"/>
    </xf>
    <xf numFmtId="0" fontId="25" fillId="2" borderId="21" xfId="0" applyFont="1" applyFill="1" applyBorder="1" applyAlignment="1" applyProtection="1">
      <alignment horizontal="center" vertical="center" wrapText="1"/>
      <protection locked="0"/>
    </xf>
    <xf numFmtId="0" fontId="25" fillId="2" borderId="19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left" vertical="center" wrapText="1" indent="1"/>
      <protection locked="0"/>
    </xf>
    <xf numFmtId="0" fontId="13" fillId="2" borderId="16" xfId="0" applyFont="1" applyFill="1" applyBorder="1" applyAlignment="1" applyProtection="1">
      <alignment horizontal="left" vertical="center" wrapText="1" indent="1"/>
      <protection locked="0"/>
    </xf>
    <xf numFmtId="0" fontId="25" fillId="2" borderId="41" xfId="0" applyFont="1" applyFill="1" applyBorder="1" applyAlignment="1" applyProtection="1">
      <alignment horizontal="center" vertical="center" wrapText="1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7" fillId="2" borderId="42" xfId="0" applyFont="1" applyFill="1" applyBorder="1" applyAlignment="1" applyProtection="1">
      <alignment horizontal="center" vertical="center" wrapText="1"/>
      <protection locked="0"/>
    </xf>
    <xf numFmtId="0" fontId="28" fillId="2" borderId="41" xfId="0" applyFont="1" applyFill="1" applyBorder="1" applyAlignment="1" applyProtection="1">
      <alignment horizontal="center" vertical="center" wrapText="1"/>
    </xf>
    <xf numFmtId="2" fontId="29" fillId="5" borderId="43" xfId="0" applyNumberFormat="1" applyFont="1" applyFill="1" applyBorder="1" applyAlignment="1" applyProtection="1">
      <alignment horizontal="center" vertical="center" wrapText="1"/>
    </xf>
    <xf numFmtId="2" fontId="30" fillId="5" borderId="44" xfId="0" applyNumberFormat="1" applyFont="1" applyFill="1" applyBorder="1" applyAlignment="1" applyProtection="1">
      <alignment horizontal="center" vertical="center"/>
    </xf>
    <xf numFmtId="2" fontId="31" fillId="5" borderId="24" xfId="0" applyNumberFormat="1" applyFont="1" applyFill="1" applyBorder="1" applyAlignment="1" applyProtection="1">
      <alignment horizontal="center" vertical="center"/>
    </xf>
    <xf numFmtId="2" fontId="30" fillId="5" borderId="31" xfId="0" applyNumberFormat="1" applyFont="1" applyFill="1" applyBorder="1" applyAlignment="1" applyProtection="1">
      <alignment horizontal="center" vertical="center"/>
    </xf>
    <xf numFmtId="2" fontId="31" fillId="5" borderId="12" xfId="0" applyNumberFormat="1" applyFont="1" applyFill="1" applyBorder="1" applyAlignment="1" applyProtection="1">
      <alignment horizontal="center" vertical="center"/>
    </xf>
    <xf numFmtId="2" fontId="32" fillId="6" borderId="43" xfId="0" applyNumberFormat="1" applyFont="1" applyFill="1" applyBorder="1" applyAlignment="1" applyProtection="1">
      <alignment horizontal="center" vertical="center"/>
    </xf>
    <xf numFmtId="2" fontId="16" fillId="0" borderId="23" xfId="0" applyNumberFormat="1" applyFont="1" applyBorder="1" applyAlignment="1" applyProtection="1">
      <alignment horizontal="center" vertical="center"/>
    </xf>
    <xf numFmtId="2" fontId="15" fillId="0" borderId="23" xfId="0" applyNumberFormat="1" applyFont="1" applyBorder="1" applyAlignment="1" applyProtection="1">
      <alignment horizontal="center" vertical="center"/>
    </xf>
    <xf numFmtId="2" fontId="15" fillId="0" borderId="24" xfId="0" applyNumberFormat="1" applyFont="1" applyBorder="1" applyAlignment="1" applyProtection="1">
      <alignment horizontal="center" vertical="center"/>
    </xf>
    <xf numFmtId="2" fontId="0" fillId="0" borderId="0" xfId="0" applyNumberFormat="1" applyAlignment="1" applyProtection="1">
      <alignment vertical="center"/>
    </xf>
    <xf numFmtId="0" fontId="12" fillId="0" borderId="45" xfId="0" applyFont="1" applyBorder="1" applyAlignment="1" applyProtection="1">
      <alignment vertical="center"/>
    </xf>
    <xf numFmtId="0" fontId="11" fillId="0" borderId="46" xfId="0" applyFont="1" applyBorder="1" applyAlignment="1" applyProtection="1">
      <alignment horizontal="center" vertical="center"/>
    </xf>
    <xf numFmtId="0" fontId="33" fillId="0" borderId="46" xfId="0" applyFont="1" applyBorder="1" applyAlignment="1" applyProtection="1">
      <alignment horizontal="center" vertical="center"/>
    </xf>
    <xf numFmtId="0" fontId="11" fillId="0" borderId="47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" fillId="0" borderId="11" xfId="0" applyFont="1" applyBorder="1" applyAlignment="1" applyProtection="1">
      <alignment horizontal="right" vertical="center"/>
    </xf>
    <xf numFmtId="0" fontId="1" fillId="0" borderId="23" xfId="0" applyFont="1" applyBorder="1" applyAlignment="1" applyProtection="1">
      <alignment horizontal="center" vertical="center"/>
    </xf>
    <xf numFmtId="0" fontId="0" fillId="0" borderId="25" xfId="0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26" xfId="0" applyBorder="1" applyAlignment="1" applyProtection="1">
      <alignment vertical="center" wrapText="1"/>
    </xf>
    <xf numFmtId="0" fontId="0" fillId="0" borderId="0" xfId="0" applyBorder="1" applyAlignment="1" applyProtection="1">
      <alignment vertical="center"/>
    </xf>
    <xf numFmtId="0" fontId="0" fillId="0" borderId="30" xfId="0" applyBorder="1" applyAlignment="1" applyProtection="1">
      <alignment vertical="center" wrapText="1"/>
    </xf>
    <xf numFmtId="0" fontId="38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2" fontId="23" fillId="0" borderId="0" xfId="0" applyNumberFormat="1" applyFont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vertical="center"/>
    </xf>
    <xf numFmtId="0" fontId="13" fillId="7" borderId="33" xfId="0" applyFont="1" applyFill="1" applyBorder="1" applyAlignment="1" applyProtection="1">
      <alignment horizontal="left" vertical="center" wrapText="1" indent="1"/>
      <protection locked="0"/>
    </xf>
    <xf numFmtId="0" fontId="11" fillId="2" borderId="6" xfId="0" applyFont="1" applyFill="1" applyBorder="1" applyAlignment="1" applyProtection="1">
      <alignment horizontal="right" vertical="center"/>
    </xf>
    <xf numFmtId="0" fontId="21" fillId="0" borderId="29" xfId="0" applyFont="1" applyFill="1" applyBorder="1" applyAlignment="1" applyProtection="1">
      <alignment horizontal="center" vertical="center" wrapText="1"/>
    </xf>
    <xf numFmtId="0" fontId="23" fillId="0" borderId="29" xfId="0" applyFont="1" applyFill="1" applyBorder="1" applyAlignment="1" applyProtection="1">
      <alignment horizontal="center" vertical="center" wrapText="1"/>
    </xf>
    <xf numFmtId="2" fontId="21" fillId="0" borderId="26" xfId="0" applyNumberFormat="1" applyFont="1" applyFill="1" applyBorder="1" applyAlignment="1" applyProtection="1">
      <alignment horizontal="center" vertical="center" wrapText="1"/>
    </xf>
    <xf numFmtId="0" fontId="22" fillId="0" borderId="29" xfId="0" applyFont="1" applyFill="1" applyBorder="1" applyAlignment="1" applyProtection="1">
      <alignment horizontal="center" vertical="center" wrapText="1"/>
    </xf>
    <xf numFmtId="0" fontId="20" fillId="4" borderId="0" xfId="0" applyFont="1" applyFill="1" applyBorder="1" applyAlignment="1" applyProtection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28" fillId="2" borderId="51" xfId="0" applyFont="1" applyFill="1" applyBorder="1" applyAlignment="1" applyProtection="1">
      <alignment horizontal="center" vertical="center" wrapText="1"/>
    </xf>
    <xf numFmtId="0" fontId="23" fillId="0" borderId="52" xfId="0" applyFont="1" applyFill="1" applyBorder="1" applyAlignment="1" applyProtection="1">
      <alignment horizontal="center" vertical="center" wrapText="1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vertical="center"/>
    </xf>
    <xf numFmtId="0" fontId="14" fillId="0" borderId="19" xfId="0" applyFont="1" applyBorder="1" applyAlignment="1" applyProtection="1">
      <alignment vertical="center"/>
    </xf>
    <xf numFmtId="0" fontId="0" fillId="0" borderId="40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 applyProtection="1">
      <alignment vertical="center"/>
    </xf>
    <xf numFmtId="0" fontId="0" fillId="0" borderId="53" xfId="0" applyBorder="1" applyAlignment="1" applyProtection="1">
      <alignment vertical="center"/>
    </xf>
    <xf numFmtId="0" fontId="45" fillId="8" borderId="19" xfId="0" applyFont="1" applyFill="1" applyBorder="1" applyAlignment="1" applyProtection="1">
      <alignment horizontal="center" vertical="center"/>
    </xf>
    <xf numFmtId="0" fontId="13" fillId="7" borderId="5" xfId="0" applyFont="1" applyFill="1" applyBorder="1" applyAlignment="1" applyProtection="1">
      <alignment horizontal="left" vertical="center" wrapText="1" indent="1"/>
      <protection locked="0"/>
    </xf>
    <xf numFmtId="0" fontId="13" fillId="7" borderId="6" xfId="0" applyFont="1" applyFill="1" applyBorder="1" applyAlignment="1" applyProtection="1">
      <alignment horizontal="left" vertical="center" wrapText="1" indent="1"/>
      <protection locked="0"/>
    </xf>
    <xf numFmtId="0" fontId="25" fillId="7" borderId="35" xfId="0" applyFont="1" applyFill="1" applyBorder="1" applyAlignment="1" applyProtection="1">
      <alignment horizontal="center" vertical="center" wrapText="1"/>
      <protection locked="0"/>
    </xf>
    <xf numFmtId="0" fontId="13" fillId="7" borderId="4" xfId="0" applyFont="1" applyFill="1" applyBorder="1" applyAlignment="1" applyProtection="1">
      <alignment horizontal="left" vertical="center" wrapText="1" indent="1"/>
      <protection locked="0"/>
    </xf>
    <xf numFmtId="0" fontId="25" fillId="7" borderId="38" xfId="0" applyFont="1" applyFill="1" applyBorder="1" applyAlignment="1" applyProtection="1">
      <alignment horizontal="center" vertical="center" wrapText="1"/>
      <protection locked="0"/>
    </xf>
    <xf numFmtId="0" fontId="25" fillId="7" borderId="27" xfId="0" applyFont="1" applyFill="1" applyBorder="1" applyAlignment="1" applyProtection="1">
      <alignment horizontal="center" vertical="center" wrapText="1"/>
      <protection locked="0"/>
    </xf>
    <xf numFmtId="0" fontId="25" fillId="7" borderId="28" xfId="0" applyFont="1" applyFill="1" applyBorder="1" applyAlignment="1" applyProtection="1">
      <alignment horizontal="center" vertical="center" wrapText="1"/>
      <protection locked="0"/>
    </xf>
    <xf numFmtId="0" fontId="42" fillId="7" borderId="50" xfId="0" applyFont="1" applyFill="1" applyBorder="1" applyAlignment="1" applyProtection="1">
      <alignment horizontal="center" vertical="center" wrapText="1"/>
    </xf>
    <xf numFmtId="0" fontId="40" fillId="7" borderId="50" xfId="0" applyFont="1" applyFill="1" applyBorder="1" applyAlignment="1" applyProtection="1">
      <alignment horizontal="center" vertical="center"/>
    </xf>
    <xf numFmtId="0" fontId="25" fillId="7" borderId="30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 applyProtection="1">
      <alignment vertical="center"/>
    </xf>
    <xf numFmtId="0" fontId="25" fillId="9" borderId="54" xfId="0" applyFont="1" applyFill="1" applyBorder="1" applyAlignment="1" applyProtection="1">
      <alignment horizontal="center" vertical="center" wrapText="1"/>
      <protection locked="0"/>
    </xf>
    <xf numFmtId="0" fontId="28" fillId="9" borderId="51" xfId="0" applyFont="1" applyFill="1" applyBorder="1" applyAlignment="1" applyProtection="1">
      <alignment horizontal="center" vertical="center" wrapText="1"/>
    </xf>
    <xf numFmtId="0" fontId="25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19" xfId="0" applyFont="1" applyFill="1" applyBorder="1" applyAlignment="1" applyProtection="1">
      <alignment vertical="center" wrapText="1"/>
      <protection locked="0"/>
    </xf>
    <xf numFmtId="0" fontId="26" fillId="2" borderId="19" xfId="0" applyFont="1" applyFill="1" applyBorder="1" applyAlignment="1" applyProtection="1">
      <alignment horizontal="center" vertical="center" wrapText="1"/>
      <protection locked="0"/>
    </xf>
    <xf numFmtId="0" fontId="25" fillId="2" borderId="4" xfId="0" applyFont="1" applyFill="1" applyBorder="1" applyAlignment="1" applyProtection="1">
      <alignment horizontal="center" vertical="center" wrapText="1"/>
      <protection locked="0"/>
    </xf>
    <xf numFmtId="0" fontId="28" fillId="2" borderId="6" xfId="0" applyFont="1" applyFill="1" applyBorder="1" applyAlignment="1" applyProtection="1">
      <alignment horizontal="center" vertical="center" wrapText="1"/>
    </xf>
    <xf numFmtId="0" fontId="25" fillId="2" borderId="19" xfId="0" applyFont="1" applyFill="1" applyBorder="1" applyAlignment="1" applyProtection="1">
      <alignment vertical="center" wrapText="1"/>
      <protection locked="0"/>
    </xf>
    <xf numFmtId="0" fontId="46" fillId="0" borderId="0" xfId="1"/>
    <xf numFmtId="0" fontId="47" fillId="0" borderId="0" xfId="0" applyFont="1" applyBorder="1" applyAlignment="1" applyProtection="1">
      <alignment vertical="center"/>
    </xf>
    <xf numFmtId="0" fontId="0" fillId="0" borderId="8" xfId="0" applyBorder="1"/>
    <xf numFmtId="0" fontId="0" fillId="0" borderId="9" xfId="0" applyBorder="1"/>
    <xf numFmtId="0" fontId="0" fillId="0" borderId="27" xfId="0" applyBorder="1"/>
    <xf numFmtId="0" fontId="46" fillId="0" borderId="0" xfId="1" applyBorder="1"/>
    <xf numFmtId="0" fontId="0" fillId="0" borderId="28" xfId="0" applyBorder="1"/>
    <xf numFmtId="0" fontId="0" fillId="0" borderId="0" xfId="0" applyBorder="1"/>
    <xf numFmtId="0" fontId="0" fillId="0" borderId="10" xfId="0" applyBorder="1"/>
    <xf numFmtId="0" fontId="46" fillId="0" borderId="11" xfId="1" applyBorder="1" applyAlignment="1">
      <alignment vertical="center"/>
    </xf>
    <xf numFmtId="0" fontId="46" fillId="10" borderId="12" xfId="1" applyFill="1" applyBorder="1" applyAlignment="1">
      <alignment vertical="center"/>
    </xf>
    <xf numFmtId="0" fontId="40" fillId="10" borderId="7" xfId="0" applyFont="1" applyFill="1" applyBorder="1"/>
    <xf numFmtId="0" fontId="47" fillId="0" borderId="0" xfId="0" applyFont="1" applyBorder="1" applyAlignment="1">
      <alignment horizontal="center" vertical="center"/>
    </xf>
    <xf numFmtId="0" fontId="47" fillId="0" borderId="0" xfId="0" applyFont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>
      <alignment horizontal="center" vertical="center"/>
    </xf>
    <xf numFmtId="0" fontId="40" fillId="10" borderId="7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46" fillId="0" borderId="0" xfId="1" applyBorder="1" applyAlignment="1">
      <alignment vertical="center"/>
    </xf>
    <xf numFmtId="0" fontId="40" fillId="10" borderId="27" xfId="0" applyFont="1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56" xfId="0" applyBorder="1" applyAlignment="1">
      <alignment horizontal="center" vertical="center"/>
    </xf>
    <xf numFmtId="0" fontId="0" fillId="0" borderId="50" xfId="0" applyBorder="1" applyAlignment="1" applyProtection="1">
      <alignment horizontal="center" vertical="center"/>
      <protection locked="0"/>
    </xf>
    <xf numFmtId="0" fontId="0" fillId="0" borderId="50" xfId="0" applyBorder="1" applyAlignment="1" applyProtection="1">
      <alignment vertical="center"/>
    </xf>
    <xf numFmtId="0" fontId="0" fillId="0" borderId="44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>
      <alignment horizontal="center" vertical="center"/>
    </xf>
    <xf numFmtId="0" fontId="26" fillId="7" borderId="16" xfId="0" applyFont="1" applyFill="1" applyBorder="1" applyAlignment="1" applyProtection="1">
      <alignment horizontal="center" vertical="center" wrapText="1"/>
      <protection locked="0"/>
    </xf>
    <xf numFmtId="0" fontId="26" fillId="7" borderId="18" xfId="0" applyFont="1" applyFill="1" applyBorder="1" applyAlignment="1" applyProtection="1">
      <alignment horizontal="center" vertical="center" wrapText="1"/>
      <protection locked="0"/>
    </xf>
    <xf numFmtId="0" fontId="25" fillId="7" borderId="16" xfId="0" applyFont="1" applyFill="1" applyBorder="1" applyAlignment="1" applyProtection="1">
      <alignment horizontal="center" vertical="center" wrapText="1"/>
      <protection locked="0"/>
    </xf>
    <xf numFmtId="0" fontId="25" fillId="7" borderId="18" xfId="0" applyFont="1" applyFill="1" applyBorder="1" applyAlignment="1" applyProtection="1">
      <alignment horizontal="center" vertical="center" wrapText="1"/>
      <protection locked="0"/>
    </xf>
    <xf numFmtId="0" fontId="42" fillId="9" borderId="1" xfId="0" applyFont="1" applyFill="1" applyBorder="1" applyAlignment="1" applyProtection="1">
      <alignment horizontal="center" vertical="center" wrapText="1"/>
    </xf>
    <xf numFmtId="0" fontId="42" fillId="9" borderId="3" xfId="0" applyFont="1" applyFill="1" applyBorder="1" applyAlignment="1" applyProtection="1">
      <alignment horizontal="center" vertical="center" wrapText="1"/>
    </xf>
    <xf numFmtId="0" fontId="26" fillId="7" borderId="10" xfId="0" applyFont="1" applyFill="1" applyBorder="1" applyAlignment="1" applyProtection="1">
      <alignment horizontal="center" vertical="center" wrapText="1"/>
      <protection locked="0"/>
    </xf>
    <xf numFmtId="0" fontId="26" fillId="7" borderId="12" xfId="0" applyFont="1" applyFill="1" applyBorder="1" applyAlignment="1" applyProtection="1">
      <alignment horizontal="center" vertical="center" wrapText="1"/>
      <protection locked="0"/>
    </xf>
    <xf numFmtId="0" fontId="13" fillId="7" borderId="4" xfId="0" applyFont="1" applyFill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 applyProtection="1">
      <alignment horizontal="center" vertical="center" wrapText="1"/>
      <protection locked="0"/>
    </xf>
    <xf numFmtId="0" fontId="13" fillId="7" borderId="6" xfId="0" applyFont="1" applyFill="1" applyBorder="1" applyAlignment="1" applyProtection="1">
      <alignment horizontal="center" vertical="center" wrapText="1"/>
      <protection locked="0"/>
    </xf>
    <xf numFmtId="1" fontId="43" fillId="7" borderId="7" xfId="0" applyNumberFormat="1" applyFont="1" applyFill="1" applyBorder="1" applyAlignment="1" applyProtection="1">
      <alignment horizontal="center" vertical="center"/>
      <protection locked="0"/>
    </xf>
    <xf numFmtId="1" fontId="43" fillId="7" borderId="9" xfId="0" applyNumberFormat="1" applyFont="1" applyFill="1" applyBorder="1" applyAlignment="1" applyProtection="1">
      <alignment horizontal="center" vertical="center"/>
      <protection locked="0"/>
    </xf>
    <xf numFmtId="1" fontId="43" fillId="7" borderId="55" xfId="0" applyNumberFormat="1" applyFont="1" applyFill="1" applyBorder="1" applyAlignment="1" applyProtection="1">
      <alignment horizontal="center" vertical="center"/>
      <protection locked="0"/>
    </xf>
    <xf numFmtId="0" fontId="25" fillId="7" borderId="10" xfId="0" applyFont="1" applyFill="1" applyBorder="1" applyAlignment="1" applyProtection="1">
      <alignment horizontal="center" vertical="center" wrapText="1"/>
      <protection locked="0"/>
    </xf>
    <xf numFmtId="0" fontId="25" fillId="7" borderId="12" xfId="0" applyFont="1" applyFill="1" applyBorder="1" applyAlignment="1" applyProtection="1">
      <alignment horizontal="center" vertical="center" wrapText="1"/>
      <protection locked="0"/>
    </xf>
    <xf numFmtId="0" fontId="37" fillId="0" borderId="10" xfId="0" applyFont="1" applyBorder="1" applyAlignment="1" applyProtection="1">
      <alignment horizontal="center" vertical="center" wrapText="1"/>
    </xf>
    <xf numFmtId="0" fontId="37" fillId="0" borderId="11" xfId="0" applyFont="1" applyBorder="1" applyAlignment="1" applyProtection="1">
      <alignment horizontal="center" vertical="center" wrapText="1"/>
    </xf>
    <xf numFmtId="0" fontId="37" fillId="0" borderId="12" xfId="0" applyFont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left" vertical="center" wrapText="1"/>
    </xf>
    <xf numFmtId="0" fontId="0" fillId="0" borderId="11" xfId="0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left" vertical="center" wrapText="1"/>
    </xf>
    <xf numFmtId="0" fontId="1" fillId="0" borderId="22" xfId="0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/>
    </xf>
    <xf numFmtId="165" fontId="2" fillId="0" borderId="22" xfId="0" applyNumberFormat="1" applyFont="1" applyBorder="1" applyAlignment="1" applyProtection="1">
      <alignment horizontal="center" vertical="center"/>
    </xf>
    <xf numFmtId="165" fontId="2" fillId="0" borderId="23" xfId="0" applyNumberFormat="1" applyFont="1" applyBorder="1" applyAlignment="1" applyProtection="1">
      <alignment horizontal="center" vertical="center"/>
    </xf>
    <xf numFmtId="165" fontId="2" fillId="0" borderId="24" xfId="0" applyNumberFormat="1" applyFont="1" applyBorder="1" applyAlignment="1" applyProtection="1">
      <alignment horizontal="center" vertical="center"/>
    </xf>
    <xf numFmtId="0" fontId="37" fillId="3" borderId="7" xfId="0" applyFont="1" applyFill="1" applyBorder="1" applyAlignment="1" applyProtection="1">
      <alignment horizontal="center" vertical="center" wrapText="1"/>
    </xf>
    <xf numFmtId="0" fontId="37" fillId="3" borderId="8" xfId="0" applyFont="1" applyFill="1" applyBorder="1" applyAlignment="1" applyProtection="1">
      <alignment horizontal="center" vertical="center" wrapText="1"/>
    </xf>
    <xf numFmtId="0" fontId="37" fillId="3" borderId="9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 wrapText="1"/>
    </xf>
    <xf numFmtId="0" fontId="37" fillId="0" borderId="7" xfId="0" applyFont="1" applyBorder="1" applyAlignment="1" applyProtection="1">
      <alignment horizontal="center" vertical="center" wrapText="1"/>
    </xf>
    <xf numFmtId="0" fontId="37" fillId="0" borderId="8" xfId="0" applyFont="1" applyBorder="1" applyAlignment="1" applyProtection="1">
      <alignment horizontal="center" vertical="center" wrapText="1"/>
    </xf>
    <xf numFmtId="0" fontId="37" fillId="0" borderId="9" xfId="0" applyFont="1" applyBorder="1" applyAlignment="1" applyProtection="1">
      <alignment horizontal="center" vertical="center" wrapText="1"/>
    </xf>
    <xf numFmtId="164" fontId="37" fillId="0" borderId="27" xfId="0" applyNumberFormat="1" applyFont="1" applyBorder="1" applyAlignment="1" applyProtection="1">
      <alignment horizontal="center" vertical="center" wrapText="1"/>
    </xf>
    <xf numFmtId="164" fontId="37" fillId="0" borderId="0" xfId="0" applyNumberFormat="1" applyFont="1" applyBorder="1" applyAlignment="1" applyProtection="1">
      <alignment horizontal="center" vertical="center" wrapText="1"/>
    </xf>
    <xf numFmtId="164" fontId="37" fillId="0" borderId="28" xfId="0" applyNumberFormat="1" applyFont="1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28" xfId="0" applyBorder="1" applyAlignment="1" applyProtection="1">
      <alignment horizontal="left" vertical="center" wrapText="1"/>
    </xf>
    <xf numFmtId="2" fontId="29" fillId="5" borderId="22" xfId="0" applyNumberFormat="1" applyFont="1" applyFill="1" applyBorder="1" applyAlignment="1" applyProtection="1">
      <alignment horizontal="center" vertical="center" wrapText="1"/>
    </xf>
    <xf numFmtId="2" fontId="29" fillId="5" borderId="23" xfId="0" applyNumberFormat="1" applyFont="1" applyFill="1" applyBorder="1" applyAlignment="1" applyProtection="1">
      <alignment horizontal="center" vertical="center" wrapText="1"/>
    </xf>
    <xf numFmtId="0" fontId="33" fillId="0" borderId="22" xfId="0" applyFont="1" applyBorder="1" applyAlignment="1" applyProtection="1">
      <alignment horizontal="right" vertical="center"/>
    </xf>
    <xf numFmtId="0" fontId="33" fillId="0" borderId="23" xfId="0" applyFont="1" applyBorder="1" applyAlignment="1" applyProtection="1">
      <alignment horizontal="right" vertical="center"/>
    </xf>
    <xf numFmtId="0" fontId="12" fillId="0" borderId="23" xfId="0" applyFont="1" applyBorder="1" applyAlignment="1" applyProtection="1">
      <alignment vertical="center"/>
    </xf>
    <xf numFmtId="0" fontId="12" fillId="0" borderId="45" xfId="0" applyFont="1" applyBorder="1" applyAlignment="1" applyProtection="1">
      <alignment vertical="center"/>
    </xf>
    <xf numFmtId="0" fontId="34" fillId="0" borderId="22" xfId="0" applyFont="1" applyBorder="1" applyAlignment="1" applyProtection="1">
      <alignment horizontal="center" vertical="center"/>
    </xf>
    <xf numFmtId="0" fontId="34" fillId="0" borderId="23" xfId="0" applyFont="1" applyBorder="1" applyAlignment="1" applyProtection="1">
      <alignment horizontal="center" vertical="center"/>
    </xf>
    <xf numFmtId="0" fontId="34" fillId="0" borderId="24" xfId="0" applyFont="1" applyBorder="1" applyAlignment="1" applyProtection="1">
      <alignment horizontal="center" vertical="center"/>
    </xf>
    <xf numFmtId="165" fontId="35" fillId="0" borderId="27" xfId="0" applyNumberFormat="1" applyFont="1" applyBorder="1" applyAlignment="1" applyProtection="1">
      <alignment horizontal="left" vertical="center" wrapText="1"/>
      <protection locked="0"/>
    </xf>
    <xf numFmtId="165" fontId="35" fillId="0" borderId="0" xfId="0" applyNumberFormat="1" applyFont="1" applyBorder="1" applyAlignment="1" applyProtection="1">
      <alignment horizontal="left" vertical="center" wrapText="1"/>
      <protection locked="0"/>
    </xf>
    <xf numFmtId="165" fontId="35" fillId="0" borderId="28" xfId="0" applyNumberFormat="1" applyFont="1" applyBorder="1" applyAlignment="1" applyProtection="1">
      <alignment horizontal="left" vertical="center" wrapText="1"/>
      <protection locked="0"/>
    </xf>
    <xf numFmtId="165" fontId="35" fillId="0" borderId="10" xfId="0" applyNumberFormat="1" applyFont="1" applyBorder="1" applyAlignment="1" applyProtection="1">
      <alignment horizontal="left" vertical="center" wrapText="1"/>
      <protection locked="0"/>
    </xf>
    <xf numFmtId="165" fontId="35" fillId="0" borderId="11" xfId="0" applyNumberFormat="1" applyFont="1" applyBorder="1" applyAlignment="1" applyProtection="1">
      <alignment horizontal="left" vertical="center" wrapText="1"/>
      <protection locked="0"/>
    </xf>
    <xf numFmtId="165" fontId="35" fillId="0" borderId="12" xfId="0" applyNumberFormat="1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right" vertical="center"/>
    </xf>
    <xf numFmtId="0" fontId="1" fillId="0" borderId="11" xfId="0" applyFont="1" applyBorder="1" applyAlignment="1" applyProtection="1">
      <alignment horizontal="right" vertical="center"/>
    </xf>
    <xf numFmtId="165" fontId="36" fillId="0" borderId="10" xfId="0" applyNumberFormat="1" applyFont="1" applyBorder="1" applyAlignment="1" applyProtection="1">
      <alignment horizontal="center" vertical="center"/>
    </xf>
    <xf numFmtId="165" fontId="36" fillId="0" borderId="11" xfId="0" applyNumberFormat="1" applyFont="1" applyBorder="1" applyAlignment="1" applyProtection="1">
      <alignment horizontal="center" vertical="center"/>
    </xf>
    <xf numFmtId="165" fontId="36" fillId="0" borderId="12" xfId="0" applyNumberFormat="1" applyFont="1" applyBorder="1" applyAlignment="1" applyProtection="1">
      <alignment horizontal="center" vertical="center"/>
    </xf>
    <xf numFmtId="0" fontId="13" fillId="2" borderId="39" xfId="0" applyFont="1" applyFill="1" applyBorder="1" applyAlignment="1" applyProtection="1">
      <alignment horizontal="left" vertical="center" wrapText="1" indent="1"/>
      <protection locked="0"/>
    </xf>
    <xf numFmtId="0" fontId="13" fillId="2" borderId="40" xfId="0" applyFont="1" applyFill="1" applyBorder="1" applyAlignment="1" applyProtection="1">
      <alignment horizontal="left" vertical="center" wrapText="1" indent="1"/>
      <protection locked="0"/>
    </xf>
    <xf numFmtId="0" fontId="13" fillId="2" borderId="13" xfId="0" applyFont="1" applyFill="1" applyBorder="1" applyAlignment="1" applyProtection="1">
      <alignment horizontal="left" vertical="center" wrapText="1" indent="1"/>
      <protection locked="0"/>
    </xf>
    <xf numFmtId="0" fontId="13" fillId="2" borderId="15" xfId="0" applyFont="1" applyFill="1" applyBorder="1" applyAlignment="1" applyProtection="1">
      <alignment horizontal="left" vertical="center" wrapText="1" indent="1"/>
      <protection locked="0"/>
    </xf>
    <xf numFmtId="0" fontId="13" fillId="2" borderId="4" xfId="0" applyFont="1" applyFill="1" applyBorder="1" applyAlignment="1" applyProtection="1">
      <alignment horizontal="left" vertical="center" wrapText="1" indent="1"/>
      <protection locked="0"/>
    </xf>
    <xf numFmtId="0" fontId="13" fillId="2" borderId="6" xfId="0" applyFont="1" applyFill="1" applyBorder="1" applyAlignment="1" applyProtection="1">
      <alignment horizontal="left" vertical="center" wrapText="1" indent="1"/>
      <protection locked="0"/>
    </xf>
    <xf numFmtId="0" fontId="21" fillId="0" borderId="29" xfId="0" applyFont="1" applyFill="1" applyBorder="1" applyAlignment="1" applyProtection="1">
      <alignment horizontal="center" vertical="center" wrapText="1"/>
    </xf>
    <xf numFmtId="0" fontId="21" fillId="0" borderId="32" xfId="0" applyFont="1" applyFill="1" applyBorder="1" applyAlignment="1" applyProtection="1">
      <alignment horizontal="center" vertical="center" wrapText="1"/>
    </xf>
    <xf numFmtId="0" fontId="23" fillId="0" borderId="29" xfId="0" applyFont="1" applyFill="1" applyBorder="1" applyAlignment="1" applyProtection="1">
      <alignment horizontal="center" vertical="center" wrapText="1"/>
    </xf>
    <xf numFmtId="0" fontId="23" fillId="0" borderId="32" xfId="0" applyFont="1" applyFill="1" applyBorder="1" applyAlignment="1" applyProtection="1">
      <alignment horizontal="center" vertical="center" wrapText="1"/>
    </xf>
    <xf numFmtId="0" fontId="23" fillId="0" borderId="28" xfId="0" applyFont="1" applyFill="1" applyBorder="1" applyAlignment="1" applyProtection="1">
      <alignment horizontal="center" vertical="center" wrapText="1"/>
    </xf>
    <xf numFmtId="0" fontId="23" fillId="0" borderId="12" xfId="0" applyFont="1" applyFill="1" applyBorder="1" applyAlignment="1" applyProtection="1">
      <alignment horizontal="center" vertical="center" wrapText="1"/>
    </xf>
    <xf numFmtId="164" fontId="24" fillId="0" borderId="4" xfId="0" applyNumberFormat="1" applyFont="1" applyBorder="1" applyAlignment="1" applyProtection="1">
      <alignment horizontal="center" vertical="center"/>
    </xf>
    <xf numFmtId="164" fontId="24" fillId="0" borderId="6" xfId="0" applyNumberFormat="1" applyFont="1" applyBorder="1" applyAlignment="1" applyProtection="1">
      <alignment horizontal="center" vertical="center"/>
    </xf>
    <xf numFmtId="164" fontId="24" fillId="0" borderId="5" xfId="0" applyNumberFormat="1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2" fontId="21" fillId="0" borderId="25" xfId="0" applyNumberFormat="1" applyFont="1" applyFill="1" applyBorder="1" applyAlignment="1" applyProtection="1">
      <alignment horizontal="center" vertical="center" wrapText="1"/>
    </xf>
    <xf numFmtId="2" fontId="21" fillId="0" borderId="26" xfId="0" applyNumberFormat="1" applyFont="1" applyFill="1" applyBorder="1" applyAlignment="1" applyProtection="1">
      <alignment horizontal="center" vertical="center" wrapText="1"/>
    </xf>
    <xf numFmtId="2" fontId="21" fillId="0" borderId="12" xfId="0" applyNumberFormat="1" applyFont="1" applyFill="1" applyBorder="1" applyAlignment="1" applyProtection="1">
      <alignment horizontal="center" vertical="center" wrapText="1"/>
    </xf>
    <xf numFmtId="0" fontId="22" fillId="0" borderId="29" xfId="0" applyFont="1" applyFill="1" applyBorder="1" applyAlignment="1" applyProtection="1">
      <alignment horizontal="center" vertical="center" wrapText="1"/>
    </xf>
    <xf numFmtId="0" fontId="22" fillId="0" borderId="32" xfId="0" applyFont="1" applyFill="1" applyBorder="1" applyAlignment="1" applyProtection="1">
      <alignment horizontal="center" vertical="center" wrapText="1"/>
    </xf>
    <xf numFmtId="1" fontId="41" fillId="0" borderId="22" xfId="0" applyNumberFormat="1" applyFont="1" applyFill="1" applyBorder="1" applyAlignment="1" applyProtection="1">
      <alignment horizontal="center" vertical="center"/>
      <protection locked="0"/>
    </xf>
    <xf numFmtId="1" fontId="41" fillId="0" borderId="24" xfId="0" applyNumberFormat="1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6" xfId="0" applyFont="1" applyBorder="1" applyAlignment="1" applyProtection="1">
      <alignment horizontal="center" vertical="center" wrapText="1"/>
    </xf>
    <xf numFmtId="0" fontId="1" fillId="0" borderId="30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27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20" fillId="4" borderId="8" xfId="0" applyFont="1" applyFill="1" applyBorder="1" applyAlignment="1" applyProtection="1">
      <alignment horizontal="center" vertical="center" wrapText="1"/>
    </xf>
    <xf numFmtId="0" fontId="20" fillId="4" borderId="0" xfId="0" applyFont="1" applyFill="1" applyBorder="1" applyAlignment="1" applyProtection="1">
      <alignment horizontal="center" vertical="center" wrapText="1"/>
    </xf>
    <xf numFmtId="0" fontId="20" fillId="4" borderId="11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left" vertical="center" wrapText="1" indent="1"/>
      <protection locked="0"/>
    </xf>
    <xf numFmtId="0" fontId="9" fillId="0" borderId="2" xfId="0" applyFont="1" applyBorder="1" applyAlignment="1" applyProtection="1">
      <alignment horizontal="left" vertical="center" wrapText="1" indent="1"/>
      <protection locked="0"/>
    </xf>
    <xf numFmtId="0" fontId="9" fillId="0" borderId="3" xfId="0" applyFont="1" applyBorder="1" applyAlignment="1" applyProtection="1">
      <alignment horizontal="left" vertical="center" wrapText="1" indent="1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left" vertical="center" wrapText="1" indent="1"/>
      <protection locked="0"/>
    </xf>
    <xf numFmtId="0" fontId="9" fillId="0" borderId="5" xfId="0" applyFont="1" applyBorder="1" applyAlignment="1" applyProtection="1">
      <alignment horizontal="left" vertical="center" wrapText="1" indent="1"/>
      <protection locked="0"/>
    </xf>
    <xf numFmtId="0" fontId="9" fillId="0" borderId="6" xfId="0" applyFont="1" applyBorder="1" applyAlignment="1" applyProtection="1">
      <alignment horizontal="left" vertical="center" wrapText="1" inden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17" fillId="0" borderId="24" xfId="0" applyFont="1" applyBorder="1" applyAlignment="1" applyProtection="1">
      <alignment horizontal="center" vertical="center"/>
    </xf>
    <xf numFmtId="164" fontId="19" fillId="3" borderId="0" xfId="0" applyNumberFormat="1" applyFont="1" applyFill="1" applyBorder="1" applyAlignment="1" applyProtection="1">
      <alignment horizontal="center" vertical="center"/>
      <protection locked="0"/>
    </xf>
    <xf numFmtId="164" fontId="19" fillId="0" borderId="0" xfId="0" applyNumberFormat="1" applyFont="1" applyBorder="1" applyAlignment="1" applyProtection="1">
      <alignment horizontal="center" vertical="center"/>
    </xf>
    <xf numFmtId="0" fontId="45" fillId="11" borderId="11" xfId="0" applyFont="1" applyFill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12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left" vertical="center" wrapText="1" indent="1"/>
      <protection locked="0"/>
    </xf>
    <xf numFmtId="0" fontId="9" fillId="0" borderId="17" xfId="0" applyFont="1" applyBorder="1" applyAlignment="1" applyProtection="1">
      <alignment horizontal="left" vertical="center" wrapText="1" indent="1"/>
      <protection locked="0"/>
    </xf>
    <xf numFmtId="0" fontId="9" fillId="0" borderId="18" xfId="0" applyFont="1" applyBorder="1" applyAlignment="1" applyProtection="1">
      <alignment horizontal="left" vertical="center" wrapText="1" indent="1"/>
      <protection locked="0"/>
    </xf>
    <xf numFmtId="0" fontId="15" fillId="0" borderId="22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0" fontId="15" fillId="0" borderId="24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13" fillId="7" borderId="1" xfId="0" applyFont="1" applyFill="1" applyBorder="1" applyAlignment="1" applyProtection="1">
      <alignment horizontal="left" vertical="center" wrapText="1" indent="1"/>
      <protection locked="0"/>
    </xf>
    <xf numFmtId="0" fontId="13" fillId="7" borderId="3" xfId="0" applyFont="1" applyFill="1" applyBorder="1" applyAlignment="1" applyProtection="1">
      <alignment horizontal="left" vertical="center" wrapText="1" indent="1"/>
      <protection locked="0"/>
    </xf>
    <xf numFmtId="0" fontId="49" fillId="0" borderId="0" xfId="0" applyFont="1" applyBorder="1" applyProtection="1">
      <protection locked="0" hidden="1"/>
    </xf>
    <xf numFmtId="0" fontId="48" fillId="0" borderId="0" xfId="0" applyFont="1" applyBorder="1" applyProtection="1">
      <protection locked="0" hidden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52" fillId="0" borderId="13" xfId="0" applyFont="1" applyBorder="1" applyAlignment="1">
      <alignment horizontal="center" vertical="center"/>
    </xf>
    <xf numFmtId="0" fontId="52" fillId="0" borderId="39" xfId="0" applyFont="1" applyBorder="1" applyAlignment="1">
      <alignment horizontal="center" vertical="center"/>
    </xf>
    <xf numFmtId="0" fontId="40" fillId="7" borderId="43" xfId="0" applyFont="1" applyFill="1" applyBorder="1" applyAlignment="1">
      <alignment horizontal="center"/>
    </xf>
    <xf numFmtId="0" fontId="52" fillId="0" borderId="48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/>
    </xf>
    <xf numFmtId="0" fontId="53" fillId="0" borderId="8" xfId="0" applyFont="1" applyBorder="1" applyAlignment="1">
      <alignment horizontal="center"/>
    </xf>
    <xf numFmtId="0" fontId="54" fillId="0" borderId="8" xfId="0" applyFont="1" applyBorder="1" applyAlignment="1" applyProtection="1">
      <alignment horizontal="center" vertic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53" fillId="0" borderId="57" xfId="0" applyFont="1" applyBorder="1" applyAlignment="1">
      <alignment horizontal="center"/>
    </xf>
    <xf numFmtId="0" fontId="50" fillId="13" borderId="43" xfId="0" applyFont="1" applyFill="1" applyBorder="1" applyAlignment="1">
      <alignment horizontal="center" vertical="center"/>
    </xf>
    <xf numFmtId="0" fontId="50" fillId="13" borderId="43" xfId="0" applyFont="1" applyFill="1" applyBorder="1" applyAlignment="1">
      <alignment vertical="center"/>
    </xf>
    <xf numFmtId="0" fontId="50" fillId="12" borderId="43" xfId="0" applyFont="1" applyFill="1" applyBorder="1" applyAlignment="1">
      <alignment vertical="center"/>
    </xf>
    <xf numFmtId="164" fontId="24" fillId="0" borderId="43" xfId="0" applyNumberFormat="1" applyFont="1" applyBorder="1" applyAlignment="1" applyProtection="1">
      <alignment horizontal="center" vertical="center"/>
    </xf>
    <xf numFmtId="0" fontId="0" fillId="0" borderId="43" xfId="0" applyBorder="1"/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43" xfId="0" applyNumberFormat="1" applyBorder="1" applyAlignment="1">
      <alignment vertical="center"/>
    </xf>
    <xf numFmtId="0" fontId="0" fillId="0" borderId="43" xfId="0" applyBorder="1" applyAlignment="1">
      <alignment vertical="center"/>
    </xf>
    <xf numFmtId="0" fontId="50" fillId="7" borderId="43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" fontId="40" fillId="0" borderId="43" xfId="0" applyNumberFormat="1" applyFont="1" applyBorder="1" applyAlignment="1">
      <alignment horizontal="center" vertical="center"/>
    </xf>
    <xf numFmtId="0" fontId="0" fillId="0" borderId="58" xfId="0" applyBorder="1" applyAlignment="1" applyProtection="1">
      <alignment vertical="center"/>
    </xf>
    <xf numFmtId="0" fontId="53" fillId="0" borderId="28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52" fillId="0" borderId="4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51" fillId="0" borderId="0" xfId="0" applyFont="1" applyBorder="1" applyAlignment="1">
      <alignment horizontal="left"/>
    </xf>
    <xf numFmtId="0" fontId="52" fillId="0" borderId="3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8" fillId="0" borderId="11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2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 patternType="solid"/>
      </fill>
    </dxf>
    <dxf>
      <fill>
        <patternFill patternType="solid"/>
      </fill>
    </dxf>
    <dxf>
      <fill>
        <patternFill>
          <fgColor theme="0"/>
        </patternFill>
      </fill>
    </dxf>
    <dxf>
      <fill>
        <patternFill>
          <fgColor theme="0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/>
</file>

<file path=xl/ctrlProps/ctrlProp2.xml><?xml version="1.0" encoding="utf-8"?>
<formControlPr xmlns="http://schemas.microsoft.com/office/spreadsheetml/2009/9/main" objectType="Radio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0</xdr:row>
          <xdr:rowOff>9525</xdr:rowOff>
        </xdr:from>
        <xdr:to>
          <xdr:col>1</xdr:col>
          <xdr:colOff>447675</xdr:colOff>
          <xdr:row>1</xdr:row>
          <xdr:rowOff>304800</xdr:rowOff>
        </xdr:to>
        <xdr:sp macro="" textlink="">
          <xdr:nvSpPr>
            <xdr:cNvPr id="1025" name="pd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</xdr:row>
          <xdr:rowOff>9525</xdr:rowOff>
        </xdr:from>
        <xdr:to>
          <xdr:col>1</xdr:col>
          <xdr:colOff>342900</xdr:colOff>
          <xdr:row>2</xdr:row>
          <xdr:rowOff>19050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PLANNING%20HEBDO/2021/Planning%202021%20S10%20%2008-03_14-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PLANNING%20HEBDO/2021/Planning%202021%20S1%20%2004-01_10-01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sources"/>
      <sheetName val="Template"/>
      <sheetName val="PLANNING"/>
      <sheetName val="J.-B. PONT"/>
      <sheetName val="C.HINDEYCKX"/>
      <sheetName val="P. KUJACH"/>
      <sheetName val="C.DUMETZ"/>
      <sheetName val="JP CARLU"/>
    </sheetNames>
    <sheetDataSet>
      <sheetData sheetId="0"/>
      <sheetData sheetId="1"/>
      <sheetData sheetId="2">
        <row r="14">
          <cell r="C14" t="str">
            <v>BUE</v>
          </cell>
          <cell r="D14" t="str">
            <v>Gaetan</v>
          </cell>
        </row>
        <row r="18">
          <cell r="C18" t="str">
            <v>DEGAY</v>
          </cell>
          <cell r="D18" t="str">
            <v>Nicolas</v>
          </cell>
        </row>
        <row r="26">
          <cell r="C26" t="str">
            <v>GILLIOT</v>
          </cell>
          <cell r="D26" t="str">
            <v>Jérôme</v>
          </cell>
        </row>
        <row r="29">
          <cell r="C29" t="str">
            <v>HERAULT</v>
          </cell>
          <cell r="D29" t="str">
            <v>Valentin</v>
          </cell>
        </row>
        <row r="31">
          <cell r="C31" t="str">
            <v>HUCHIN</v>
          </cell>
          <cell r="D31" t="str">
            <v>Fabien</v>
          </cell>
        </row>
        <row r="39">
          <cell r="C39" t="str">
            <v>LEFEBVRE</v>
          </cell>
          <cell r="D39" t="str">
            <v>LENAICK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sources"/>
      <sheetName val="Template"/>
      <sheetName val="PLANNING"/>
      <sheetName val="J.-B. PONT"/>
      <sheetName val="H. DROUIN"/>
      <sheetName val="P. KUJACH"/>
      <sheetName val="C.DUMETZ"/>
    </sheetNames>
    <sheetDataSet>
      <sheetData sheetId="0"/>
      <sheetData sheetId="1"/>
      <sheetData sheetId="2">
        <row r="66">
          <cell r="C66" t="str">
            <v xml:space="preserve">WALLE </v>
          </cell>
          <cell r="D66" t="str">
            <v>Mickaël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mailto:jbpont@industeam.net" TargetMode="External"/><Relationship Id="rId1" Type="http://schemas.openxmlformats.org/officeDocument/2006/relationships/hyperlink" Target="mailto:cspradbron@industeam.net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B168"/>
  <sheetViews>
    <sheetView tabSelected="1" workbookViewId="0">
      <selection activeCell="L5" sqref="L5:W5"/>
    </sheetView>
  </sheetViews>
  <sheetFormatPr baseColWidth="10" defaultRowHeight="17.25" x14ac:dyDescent="0.25"/>
  <cols>
    <col min="1" max="1" width="16.7109375" style="2" customWidth="1"/>
    <col min="2" max="2" width="11.85546875" style="2" customWidth="1"/>
    <col min="3" max="4" width="7.5703125" style="2" customWidth="1"/>
    <col min="5" max="18" width="6.7109375" style="3" customWidth="1"/>
    <col min="19" max="19" width="11.140625" style="6" bestFit="1" customWidth="1"/>
    <col min="20" max="20" width="7.5703125" style="7" customWidth="1"/>
    <col min="21" max="21" width="6.140625" style="3" customWidth="1"/>
    <col min="22" max="22" width="6.85546875" style="3" customWidth="1"/>
    <col min="23" max="23" width="8.140625" style="3" customWidth="1"/>
    <col min="24" max="24" width="4.28515625" style="2" customWidth="1"/>
    <col min="25" max="25" width="13.7109375" style="2" customWidth="1"/>
    <col min="26" max="26" width="34.42578125" style="2" customWidth="1"/>
    <col min="27" max="27" width="36.28515625" style="2" customWidth="1"/>
    <col min="28" max="28" width="34.5703125" style="2" customWidth="1"/>
    <col min="29" max="29" width="37.42578125" style="2" customWidth="1"/>
    <col min="30" max="30" width="14.28515625" style="2" customWidth="1"/>
    <col min="31" max="31" width="5.140625" style="2" customWidth="1"/>
    <col min="32" max="32" width="5.7109375" style="2" customWidth="1"/>
    <col min="33" max="33" width="3.7109375" style="2" customWidth="1"/>
    <col min="34" max="16384" width="11.42578125" style="2"/>
  </cols>
  <sheetData>
    <row r="1" spans="1:28" ht="31.5" customHeight="1" thickBot="1" x14ac:dyDescent="0.3">
      <c r="A1" s="1" t="s">
        <v>0</v>
      </c>
      <c r="B1" s="1"/>
      <c r="C1" s="1" t="s">
        <v>1</v>
      </c>
      <c r="I1" s="4"/>
      <c r="L1" s="5" t="s">
        <v>2</v>
      </c>
      <c r="O1" s="5"/>
      <c r="U1" s="251" t="s">
        <v>3</v>
      </c>
      <c r="V1" s="251"/>
      <c r="W1" s="251"/>
      <c r="Y1" s="102" t="s">
        <v>51</v>
      </c>
      <c r="Z1" s="102" t="s">
        <v>50</v>
      </c>
      <c r="AA1" s="102" t="s">
        <v>62</v>
      </c>
      <c r="AB1" s="102" t="s">
        <v>63</v>
      </c>
    </row>
    <row r="2" spans="1:28" ht="22.5" customHeight="1" x14ac:dyDescent="0.25">
      <c r="A2" s="1" t="s">
        <v>4</v>
      </c>
      <c r="B2" s="8"/>
      <c r="C2" s="252"/>
      <c r="D2" s="252"/>
      <c r="E2" s="252"/>
      <c r="F2" s="252"/>
      <c r="H2" s="253" t="s">
        <v>5</v>
      </c>
      <c r="I2" s="254"/>
      <c r="J2" s="254"/>
      <c r="K2" s="255"/>
      <c r="L2" s="256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8"/>
      <c r="Y2" s="99">
        <v>1</v>
      </c>
      <c r="Z2" s="92" t="s">
        <v>52</v>
      </c>
      <c r="AA2" s="100" t="s">
        <v>65</v>
      </c>
      <c r="AB2" s="101" t="s">
        <v>64</v>
      </c>
    </row>
    <row r="3" spans="1:28" ht="22.5" customHeight="1" thickBot="1" x14ac:dyDescent="0.3">
      <c r="A3" s="8"/>
      <c r="B3" s="8"/>
      <c r="C3" s="339"/>
      <c r="D3" s="339"/>
      <c r="E3" s="339"/>
      <c r="F3" s="9"/>
      <c r="H3" s="259" t="s">
        <v>6</v>
      </c>
      <c r="I3" s="260"/>
      <c r="J3" s="260"/>
      <c r="K3" s="261"/>
      <c r="L3" s="26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4"/>
      <c r="Y3" s="88">
        <v>2</v>
      </c>
      <c r="Z3" s="89" t="s">
        <v>53</v>
      </c>
      <c r="AA3" s="95" t="s">
        <v>66</v>
      </c>
      <c r="AB3" s="97" t="s">
        <v>74</v>
      </c>
    </row>
    <row r="4" spans="1:28" ht="21.75" customHeight="1" x14ac:dyDescent="0.25">
      <c r="B4" s="277"/>
      <c r="C4" s="278"/>
      <c r="D4" s="278"/>
      <c r="E4" s="278"/>
      <c r="F4" s="278"/>
      <c r="G4" s="279"/>
      <c r="H4" s="259" t="s">
        <v>7</v>
      </c>
      <c r="I4" s="260"/>
      <c r="J4" s="260"/>
      <c r="K4" s="261"/>
      <c r="L4" s="26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4"/>
      <c r="Y4" s="88">
        <v>3</v>
      </c>
      <c r="Z4" s="89" t="s">
        <v>54</v>
      </c>
      <c r="AA4" s="95" t="s">
        <v>67</v>
      </c>
      <c r="AB4" s="97" t="s">
        <v>75</v>
      </c>
    </row>
    <row r="5" spans="1:28" ht="21.75" customHeight="1" x14ac:dyDescent="0.25">
      <c r="B5" s="280"/>
      <c r="C5" s="281"/>
      <c r="D5" s="281"/>
      <c r="E5" s="281"/>
      <c r="F5" s="281"/>
      <c r="G5" s="282"/>
      <c r="H5" s="259" t="s">
        <v>48</v>
      </c>
      <c r="I5" s="260"/>
      <c r="J5" s="260"/>
      <c r="K5" s="261"/>
      <c r="L5" s="265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7"/>
      <c r="Y5" s="88">
        <v>4</v>
      </c>
      <c r="Z5" s="89" t="s">
        <v>55</v>
      </c>
      <c r="AA5" s="95" t="s">
        <v>68</v>
      </c>
      <c r="AB5" s="97" t="s">
        <v>76</v>
      </c>
    </row>
    <row r="6" spans="1:28" ht="19.5" thickBot="1" x14ac:dyDescent="0.3">
      <c r="A6" s="82" t="s">
        <v>8</v>
      </c>
      <c r="B6" s="283"/>
      <c r="C6" s="284"/>
      <c r="D6" s="284"/>
      <c r="E6" s="284"/>
      <c r="F6" s="284"/>
      <c r="G6" s="285"/>
      <c r="H6" s="286" t="s">
        <v>9</v>
      </c>
      <c r="I6" s="287"/>
      <c r="J6" s="287"/>
      <c r="K6" s="288"/>
      <c r="L6" s="289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1"/>
      <c r="Y6" s="88">
        <v>5</v>
      </c>
      <c r="Z6" s="89" t="s">
        <v>56</v>
      </c>
      <c r="AA6" s="95" t="s">
        <v>69</v>
      </c>
      <c r="AB6" s="97" t="s">
        <v>74</v>
      </c>
    </row>
    <row r="7" spans="1:28" ht="18.75" x14ac:dyDescent="0.25">
      <c r="A7" s="10"/>
      <c r="B7" s="11"/>
      <c r="C7" s="11"/>
      <c r="D7" s="11"/>
      <c r="E7" s="11"/>
      <c r="F7" s="11"/>
      <c r="G7" s="11"/>
      <c r="H7" s="12"/>
      <c r="I7" s="12"/>
      <c r="J7" s="12"/>
      <c r="K7" s="12"/>
      <c r="L7" s="13"/>
      <c r="M7" s="13"/>
      <c r="N7" s="13"/>
      <c r="O7" s="13"/>
      <c r="P7" s="13"/>
      <c r="Q7" s="13"/>
      <c r="R7" s="13"/>
      <c r="S7" s="14"/>
      <c r="T7" s="13"/>
      <c r="U7" s="13"/>
      <c r="V7" s="13"/>
      <c r="W7" s="13"/>
      <c r="Y7" s="88">
        <v>6</v>
      </c>
      <c r="Z7" s="89" t="s">
        <v>57</v>
      </c>
      <c r="AA7" s="95" t="s">
        <v>70</v>
      </c>
      <c r="AB7" s="97" t="s">
        <v>76</v>
      </c>
    </row>
    <row r="8" spans="1:28" ht="18.95" customHeight="1" thickBot="1" x14ac:dyDescent="0.3">
      <c r="A8" s="10"/>
      <c r="B8" s="15" t="s">
        <v>49</v>
      </c>
      <c r="C8" s="16" t="s">
        <v>10</v>
      </c>
      <c r="D8" s="17"/>
      <c r="E8" s="17"/>
      <c r="F8" s="18"/>
      <c r="G8" s="19"/>
      <c r="H8" s="12"/>
      <c r="I8" s="12"/>
      <c r="J8" s="12"/>
      <c r="K8" s="12"/>
      <c r="L8" s="20"/>
      <c r="M8" s="20"/>
      <c r="N8" s="20"/>
      <c r="O8" s="20"/>
      <c r="P8" s="20"/>
      <c r="Q8" s="20"/>
      <c r="R8" s="20"/>
      <c r="S8" s="21"/>
      <c r="T8" s="22"/>
      <c r="U8" s="20"/>
      <c r="V8" s="20"/>
      <c r="W8" s="20"/>
      <c r="Y8" s="88">
        <v>7</v>
      </c>
      <c r="Z8" s="89" t="s">
        <v>58</v>
      </c>
      <c r="AA8" s="95" t="s">
        <v>71</v>
      </c>
      <c r="AB8" s="97" t="s">
        <v>75</v>
      </c>
    </row>
    <row r="9" spans="1:28" s="23" customFormat="1" ht="18.95" customHeight="1" thickBot="1" x14ac:dyDescent="0.3">
      <c r="B9" s="15" t="s">
        <v>11</v>
      </c>
      <c r="C9" s="16" t="s">
        <v>12</v>
      </c>
      <c r="D9" s="17"/>
      <c r="E9" s="24"/>
      <c r="F9" s="25"/>
      <c r="G9" s="26"/>
      <c r="H9" s="292" t="s">
        <v>13</v>
      </c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4"/>
      <c r="Y9" s="88">
        <v>8</v>
      </c>
      <c r="Z9" s="89" t="s">
        <v>59</v>
      </c>
      <c r="AA9" s="96" t="s">
        <v>72</v>
      </c>
      <c r="AB9" s="97" t="s">
        <v>75</v>
      </c>
    </row>
    <row r="10" spans="1:28" ht="18.95" customHeight="1" thickBot="1" x14ac:dyDescent="0.3">
      <c r="B10" s="15" t="s">
        <v>14</v>
      </c>
      <c r="C10" s="16" t="s">
        <v>15</v>
      </c>
      <c r="D10" s="17"/>
      <c r="E10" s="27"/>
      <c r="F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  <c r="T10" s="31"/>
      <c r="U10" s="29"/>
      <c r="V10" s="29"/>
      <c r="W10" s="29"/>
      <c r="Y10" s="145">
        <v>9</v>
      </c>
      <c r="Z10" s="146" t="s">
        <v>60</v>
      </c>
      <c r="AA10" s="147" t="s">
        <v>73</v>
      </c>
      <c r="AB10" s="98" t="s">
        <v>74</v>
      </c>
    </row>
    <row r="11" spans="1:28" ht="18.95" customHeight="1" thickBot="1" x14ac:dyDescent="0.3">
      <c r="B11" s="15" t="s">
        <v>16</v>
      </c>
      <c r="C11" s="16" t="s">
        <v>17</v>
      </c>
      <c r="D11" s="17"/>
      <c r="E11" s="27"/>
      <c r="F11" s="32"/>
      <c r="H11" s="268" t="s">
        <v>18</v>
      </c>
      <c r="I11" s="269"/>
      <c r="J11" s="270"/>
      <c r="K11" s="271">
        <f>_xlfn.ISOWEEKNUM(P11)</f>
        <v>11</v>
      </c>
      <c r="L11" s="272"/>
      <c r="M11" s="272"/>
      <c r="N11" s="273"/>
      <c r="O11" s="33" t="s">
        <v>19</v>
      </c>
      <c r="P11" s="274">
        <v>44272</v>
      </c>
      <c r="Q11" s="274"/>
      <c r="R11" s="274"/>
      <c r="S11" s="274"/>
      <c r="T11" s="34" t="s">
        <v>20</v>
      </c>
      <c r="U11" s="275">
        <f>IF(P11&lt;&gt;"",P11+6,"")</f>
        <v>44278</v>
      </c>
      <c r="V11" s="275"/>
      <c r="W11" s="275"/>
      <c r="Y11" s="148">
        <v>10</v>
      </c>
      <c r="Z11" s="149" t="s">
        <v>89</v>
      </c>
      <c r="AA11" s="150" t="s">
        <v>90</v>
      </c>
      <c r="AB11" s="94"/>
    </row>
    <row r="12" spans="1:28" ht="19.5" customHeight="1" thickBot="1" x14ac:dyDescent="0.3">
      <c r="T12" s="295" t="s">
        <v>61</v>
      </c>
      <c r="U12" s="260"/>
      <c r="V12" s="260"/>
      <c r="W12" s="296"/>
      <c r="AA12" s="93"/>
      <c r="AB12" s="94"/>
    </row>
    <row r="13" spans="1:28" ht="15" customHeight="1" x14ac:dyDescent="0.25">
      <c r="A13" s="239" t="s">
        <v>21</v>
      </c>
      <c r="B13" s="242" t="s">
        <v>22</v>
      </c>
      <c r="C13" s="243"/>
      <c r="D13" s="248" t="s">
        <v>23</v>
      </c>
      <c r="E13" s="229" t="s">
        <v>24</v>
      </c>
      <c r="F13" s="230"/>
      <c r="G13" s="229" t="s">
        <v>25</v>
      </c>
      <c r="H13" s="230"/>
      <c r="I13" s="229" t="s">
        <v>26</v>
      </c>
      <c r="J13" s="230"/>
      <c r="K13" s="229" t="s">
        <v>27</v>
      </c>
      <c r="L13" s="230"/>
      <c r="M13" s="229" t="s">
        <v>28</v>
      </c>
      <c r="N13" s="230"/>
      <c r="O13" s="229" t="s">
        <v>29</v>
      </c>
      <c r="P13" s="230"/>
      <c r="Q13" s="229" t="s">
        <v>30</v>
      </c>
      <c r="R13" s="231"/>
      <c r="S13" s="232" t="s">
        <v>31</v>
      </c>
      <c r="T13" s="235" t="s">
        <v>32</v>
      </c>
      <c r="U13" s="220" t="s">
        <v>33</v>
      </c>
      <c r="V13" s="222" t="s">
        <v>34</v>
      </c>
      <c r="W13" s="224" t="s">
        <v>35</v>
      </c>
      <c r="AA13" s="93"/>
      <c r="AB13" s="94"/>
    </row>
    <row r="14" spans="1:28" ht="21.75" customHeight="1" thickBot="1" x14ac:dyDescent="0.3">
      <c r="A14" s="240"/>
      <c r="B14" s="244"/>
      <c r="C14" s="245"/>
      <c r="D14" s="249"/>
      <c r="E14" s="226">
        <f>P11</f>
        <v>44272</v>
      </c>
      <c r="F14" s="227"/>
      <c r="G14" s="226">
        <f>IF($P$11&lt;&gt;"",E14+1,"")</f>
        <v>44273</v>
      </c>
      <c r="H14" s="227"/>
      <c r="I14" s="226">
        <f>IF($P$11&lt;&gt;"",G14+1,"")</f>
        <v>44274</v>
      </c>
      <c r="J14" s="227"/>
      <c r="K14" s="226">
        <f>IF($P$11&lt;&gt;"",I14+1,"")</f>
        <v>44275</v>
      </c>
      <c r="L14" s="227"/>
      <c r="M14" s="226">
        <f>IF($P$11&lt;&gt;"",K14+1,"")</f>
        <v>44276</v>
      </c>
      <c r="N14" s="227"/>
      <c r="O14" s="226">
        <f>IF($P$11&lt;&gt;"",M14+1,"")</f>
        <v>44277</v>
      </c>
      <c r="P14" s="227"/>
      <c r="Q14" s="226">
        <f>IF($P$11&lt;&gt;"",O14+1,"")</f>
        <v>44278</v>
      </c>
      <c r="R14" s="228"/>
      <c r="S14" s="233"/>
      <c r="T14" s="235" t="s">
        <v>32</v>
      </c>
      <c r="U14" s="220"/>
      <c r="V14" s="222"/>
      <c r="W14" s="224"/>
      <c r="Y14" s="276" t="s">
        <v>83</v>
      </c>
      <c r="Z14" s="276"/>
      <c r="AA14" s="276"/>
      <c r="AB14" s="94"/>
    </row>
    <row r="15" spans="1:28" thickBot="1" x14ac:dyDescent="0.3">
      <c r="A15" s="241"/>
      <c r="B15" s="246"/>
      <c r="C15" s="247"/>
      <c r="D15" s="250"/>
      <c r="E15" s="237"/>
      <c r="F15" s="238"/>
      <c r="G15" s="237"/>
      <c r="H15" s="238"/>
      <c r="I15" s="237"/>
      <c r="J15" s="238"/>
      <c r="K15" s="237"/>
      <c r="L15" s="238"/>
      <c r="M15" s="237"/>
      <c r="N15" s="238"/>
      <c r="O15" s="237"/>
      <c r="P15" s="238"/>
      <c r="Q15" s="237"/>
      <c r="R15" s="238"/>
      <c r="S15" s="234"/>
      <c r="T15" s="236"/>
      <c r="U15" s="221"/>
      <c r="V15" s="223"/>
      <c r="W15" s="225"/>
      <c r="Y15" s="133" t="s">
        <v>78</v>
      </c>
      <c r="Z15" s="124" t="s">
        <v>82</v>
      </c>
      <c r="AA15" s="125"/>
      <c r="AB15" s="94"/>
    </row>
    <row r="16" spans="1:28" ht="15" x14ac:dyDescent="0.25">
      <c r="A16" s="81" t="s">
        <v>21</v>
      </c>
      <c r="B16" s="297" t="s">
        <v>22</v>
      </c>
      <c r="C16" s="298"/>
      <c r="D16" s="87"/>
      <c r="S16" s="85"/>
      <c r="T16" s="86"/>
      <c r="U16" s="83"/>
      <c r="V16" s="84"/>
      <c r="W16" s="91"/>
      <c r="Y16" s="126" t="s">
        <v>87</v>
      </c>
      <c r="Z16" s="127"/>
      <c r="AA16" s="128"/>
      <c r="AB16" s="72"/>
    </row>
    <row r="17" spans="1:28" ht="34.5" customHeight="1" thickBot="1" x14ac:dyDescent="0.3">
      <c r="D17" s="108"/>
      <c r="E17" s="110" t="s">
        <v>36</v>
      </c>
      <c r="F17" s="111" t="s">
        <v>37</v>
      </c>
      <c r="G17" s="110" t="s">
        <v>36</v>
      </c>
      <c r="H17" s="111" t="s">
        <v>37</v>
      </c>
      <c r="I17" s="110" t="s">
        <v>36</v>
      </c>
      <c r="J17" s="111" t="s">
        <v>37</v>
      </c>
      <c r="K17" s="110" t="s">
        <v>36</v>
      </c>
      <c r="L17" s="111" t="s">
        <v>37</v>
      </c>
      <c r="M17" s="110" t="s">
        <v>36</v>
      </c>
      <c r="N17" s="111" t="s">
        <v>37</v>
      </c>
      <c r="O17" s="110" t="s">
        <v>36</v>
      </c>
      <c r="P17" s="111" t="s">
        <v>37</v>
      </c>
      <c r="Q17" s="110" t="s">
        <v>36</v>
      </c>
      <c r="R17" s="111" t="s">
        <v>37</v>
      </c>
      <c r="S17" s="90"/>
      <c r="T17" s="37"/>
      <c r="U17" s="38"/>
      <c r="V17" s="38"/>
      <c r="W17" s="38"/>
      <c r="Y17" s="141" t="s">
        <v>81</v>
      </c>
      <c r="Z17" s="144" t="s">
        <v>88</v>
      </c>
      <c r="AA17" s="128"/>
      <c r="AB17" s="72"/>
    </row>
    <row r="18" spans="1:28" ht="23.1" customHeight="1" x14ac:dyDescent="0.25">
      <c r="A18" s="113"/>
      <c r="B18" s="113"/>
      <c r="C18" s="113"/>
      <c r="D18" s="114" t="s">
        <v>51</v>
      </c>
      <c r="E18" s="155">
        <v>4</v>
      </c>
      <c r="F18" s="156"/>
      <c r="G18" s="155">
        <v>8</v>
      </c>
      <c r="H18" s="156"/>
      <c r="I18" s="155">
        <v>5</v>
      </c>
      <c r="J18" s="156"/>
      <c r="K18" s="155">
        <v>7</v>
      </c>
      <c r="L18" s="156"/>
      <c r="M18" s="155">
        <v>9</v>
      </c>
      <c r="N18" s="156"/>
      <c r="O18" s="155">
        <v>1</v>
      </c>
      <c r="P18" s="156"/>
      <c r="Q18" s="155">
        <v>1</v>
      </c>
      <c r="R18" s="156"/>
      <c r="S18" s="115"/>
      <c r="T18" s="37"/>
      <c r="U18" s="38"/>
      <c r="V18" s="38"/>
      <c r="W18" s="38"/>
      <c r="Y18" s="126"/>
      <c r="Z18" s="129"/>
      <c r="AA18" s="128"/>
      <c r="AB18" s="72"/>
    </row>
    <row r="19" spans="1:28" ht="26.25" customHeight="1" thickBot="1" x14ac:dyDescent="0.3">
      <c r="A19" s="159" t="s">
        <v>77</v>
      </c>
      <c r="B19" s="160"/>
      <c r="C19" s="161"/>
      <c r="D19" s="112"/>
      <c r="E19" s="164" t="str">
        <f>IF(E18=1,"IN1917001",IF(E18=2,"IN2001400",IF(E18=3,"IN2003400",IF(E18=4,"IN2006700",IF(E18=5,"IN2007800",IF(E18=6,"IN2011700",IF(E18=7,"IN2102401",IF(E18=8,"IN2102402",IF(E18=9,"IN2104500",)))))))))</f>
        <v>IN2006700</v>
      </c>
      <c r="F19" s="164"/>
      <c r="G19" s="164" t="str">
        <f t="shared" ref="G19" si="0">IF(G18=1,"IN1917001",IF(G18=2,"IN2001400",IF(G18=3,"IN2003400",IF(G18=4,"IN2006700",IF(G18=5,"IN2007800",IF(G18=6,"IN2011700",IF(G18=7,"IN2102401",IF(G18=8,"IN2102402",IF(G18=9,"IN2104500",)))))))))</f>
        <v>IN2102402</v>
      </c>
      <c r="H19" s="164"/>
      <c r="I19" s="164" t="str">
        <f t="shared" ref="I19" si="1">IF(I18=1,"IN1917001",IF(I18=2,"IN2001400",IF(I18=3,"IN2003400",IF(I18=4,"IN2006700",IF(I18=5,"IN2007800",IF(I18=6,"IN2011700",IF(I18=7,"IN2102401",IF(I18=8,"IN2102402",IF(I18=9,"IN2104500",)))))))))</f>
        <v>IN2007800</v>
      </c>
      <c r="J19" s="164"/>
      <c r="K19" s="164" t="str">
        <f t="shared" ref="K19" si="2">IF(K18=1,"IN1917001",IF(K18=2,"IN2001400",IF(K18=3,"IN2003400",IF(K18=4,"IN2006700",IF(K18=5,"IN2007800",IF(K18=6,"IN2011700",IF(K18=7,"IN2102401",IF(K18=8,"IN2102402",IF(K18=9,"IN2104500",)))))))))</f>
        <v>IN2102401</v>
      </c>
      <c r="L19" s="164"/>
      <c r="M19" s="164" t="str">
        <f t="shared" ref="M19" si="3">IF(M18=1,"IN1917001",IF(M18=2,"IN2001400",IF(M18=3,"IN2003400",IF(M18=4,"IN2006700",IF(M18=5,"IN2007800",IF(M18=6,"IN2011700",IF(M18=7,"IN2102401",IF(M18=8,"IN2102402",IF(M18=9,"IN2104500",)))))))))</f>
        <v>IN2104500</v>
      </c>
      <c r="N19" s="164"/>
      <c r="O19" s="164" t="str">
        <f t="shared" ref="O19" si="4">IF(O18=1,"IN1917001",IF(O18=2,"IN2001400",IF(O18=3,"IN2003400",IF(O18=4,"IN2006700",IF(O18=5,"IN2007800",IF(O18=6,"IN2011700",IF(O18=7,"IN2102401",IF(O18=8,"IN2102402",IF(O18=9,"IN2104500",)))))))))</f>
        <v>IN1917001</v>
      </c>
      <c r="P19" s="164"/>
      <c r="Q19" s="164" t="str">
        <f t="shared" ref="Q19" si="5">IF(Q18=1,"IN1917001",IF(Q18=2,"IN2001400",IF(Q18=3,"IN2003400",IF(Q18=4,"IN2006700",IF(Q18=5,"IN2007800",IF(Q18=6,"IN2011700",IF(Q18=7,"IN2102401",IF(Q18=8,"IN2102402",IF(Q18=9,"IN2104500",)))))))))</f>
        <v>IN1917001</v>
      </c>
      <c r="R19" s="164"/>
      <c r="S19" s="90"/>
      <c r="T19" s="37"/>
      <c r="U19" s="38"/>
      <c r="V19" s="38"/>
      <c r="W19" s="38"/>
      <c r="Y19" s="130"/>
      <c r="Z19" s="131" t="s">
        <v>80</v>
      </c>
      <c r="AA19" s="132" t="str">
        <f>HYPERLINK("mailto:"&amp;Z19&amp;"?subject="&amp;Z15&amp;"&amp;body="&amp;Z17,"email")</f>
        <v>email</v>
      </c>
      <c r="AB19" s="72"/>
    </row>
    <row r="20" spans="1:28" ht="23.1" customHeight="1" x14ac:dyDescent="0.25">
      <c r="A20" s="35" t="str">
        <f>[1]PLANNING!$C$14</f>
        <v>BUE</v>
      </c>
      <c r="B20" s="218" t="str">
        <f>[1]PLANNING!$D$14</f>
        <v>Gaetan</v>
      </c>
      <c r="C20" s="219"/>
      <c r="D20" s="116"/>
      <c r="E20" s="118">
        <v>7</v>
      </c>
      <c r="F20" s="118"/>
      <c r="G20" s="118">
        <v>7</v>
      </c>
      <c r="H20" s="118"/>
      <c r="I20" s="118">
        <v>7</v>
      </c>
      <c r="J20" s="118"/>
      <c r="K20" s="118">
        <v>7</v>
      </c>
      <c r="L20" s="118"/>
      <c r="M20" s="118">
        <v>7</v>
      </c>
      <c r="N20" s="118"/>
      <c r="O20" s="118"/>
      <c r="P20" s="118"/>
      <c r="Q20" s="118"/>
      <c r="R20" s="118"/>
      <c r="S20" s="90">
        <f>SUM(E20:R20)</f>
        <v>35</v>
      </c>
      <c r="T20" s="37"/>
      <c r="U20" s="38"/>
      <c r="V20" s="38"/>
      <c r="W20" s="38"/>
      <c r="Y20"/>
      <c r="Z20" s="122"/>
      <c r="AA20"/>
      <c r="AB20" s="72"/>
    </row>
    <row r="21" spans="1:28" ht="23.1" customHeight="1" thickBot="1" x14ac:dyDescent="0.3">
      <c r="A21" s="81"/>
      <c r="B21" s="103"/>
      <c r="C21" s="104"/>
      <c r="D21" s="105" t="s">
        <v>51</v>
      </c>
      <c r="E21" s="157"/>
      <c r="F21" s="158"/>
      <c r="G21" s="157"/>
      <c r="H21" s="158"/>
      <c r="I21" s="157">
        <v>5</v>
      </c>
      <c r="J21" s="158"/>
      <c r="K21" s="157">
        <v>5</v>
      </c>
      <c r="L21" s="158"/>
      <c r="M21" s="157"/>
      <c r="N21" s="158"/>
      <c r="O21" s="157">
        <v>5</v>
      </c>
      <c r="P21" s="158"/>
      <c r="Q21" s="157"/>
      <c r="R21" s="158"/>
      <c r="S21" s="36"/>
      <c r="T21" s="37"/>
      <c r="U21" s="38"/>
      <c r="V21" s="38"/>
      <c r="W21" s="38"/>
      <c r="AA21" s="93"/>
      <c r="AB21" s="72"/>
    </row>
    <row r="22" spans="1:28" ht="23.1" customHeight="1" x14ac:dyDescent="0.25">
      <c r="A22" s="159" t="s">
        <v>77</v>
      </c>
      <c r="B22" s="160"/>
      <c r="C22" s="161"/>
      <c r="D22" s="105"/>
      <c r="E22" s="164">
        <f>IF(E21=1,"IN1917001",IF(E21=2,"IN2001400",IF(E21=3,"IN2003400",IF(E21=4,"IN2006700",IF(E21=5,"IN2007800",IF(E21=6,"IN2011700",IF(E21=7,"IN2102401",IF(E21=8,"IN2102402",IF(E21=9,"IN2104500",)))))))))</f>
        <v>0</v>
      </c>
      <c r="F22" s="164"/>
      <c r="G22" s="164">
        <f t="shared" ref="G22" si="6">IF(G21=1,"IN1917001",IF(G21=2,"IN2001400",IF(G21=3,"IN2003400",IF(G21=4,"IN2006700",IF(G21=5,"IN2007800",IF(G21=6,"IN2011700",IF(G21=7,"IN2102401",IF(G21=8,"IN2102402",IF(G21=9,"IN2104500",)))))))))</f>
        <v>0</v>
      </c>
      <c r="H22" s="164"/>
      <c r="I22" s="164" t="str">
        <f t="shared" ref="I22" si="7">IF(I21=1,"IN1917001",IF(I21=2,"IN2001400",IF(I21=3,"IN2003400",IF(I21=4,"IN2006700",IF(I21=5,"IN2007800",IF(I21=6,"IN2011700",IF(I21=7,"IN2102401",IF(I21=8,"IN2102402",IF(I21=9,"IN2104500",)))))))))</f>
        <v>IN2007800</v>
      </c>
      <c r="J22" s="164"/>
      <c r="K22" s="164" t="str">
        <f t="shared" ref="K22" si="8">IF(K21=1,"IN1917001",IF(K21=2,"IN2001400",IF(K21=3,"IN2003400",IF(K21=4,"IN2006700",IF(K21=5,"IN2007800",IF(K21=6,"IN2011700",IF(K21=7,"IN2102401",IF(K21=8,"IN2102402",IF(K21=9,"IN2104500",)))))))))</f>
        <v>IN2007800</v>
      </c>
      <c r="L22" s="164"/>
      <c r="M22" s="164">
        <f t="shared" ref="M22" si="9">IF(M21=1,"IN1917001",IF(M21=2,"IN2001400",IF(M21=3,"IN2003400",IF(M21=4,"IN2006700",IF(M21=5,"IN2007800",IF(M21=6,"IN2011700",IF(M21=7,"IN2102401",IF(M21=8,"IN2102402",IF(M21=9,"IN2104500",)))))))))</f>
        <v>0</v>
      </c>
      <c r="N22" s="164"/>
      <c r="O22" s="164" t="str">
        <f t="shared" ref="O22" si="10">IF(O21=1,"IN1917001",IF(O21=2,"IN2001400",IF(O21=3,"IN2003400",IF(O21=4,"IN2006700",IF(O21=5,"IN2007800",IF(O21=6,"IN2011700",IF(O21=7,"IN2102401",IF(O21=8,"IN2102402",IF(O21=9,"IN2104500",)))))))))</f>
        <v>IN2007800</v>
      </c>
      <c r="P22" s="164"/>
      <c r="Q22" s="164">
        <f t="shared" ref="Q22" si="11">IF(Q21=1,"IN1917001",IF(Q21=2,"IN2001400",IF(Q21=3,"IN2003400",IF(Q21=4,"IN2006700",IF(Q21=5,"IN2007800",IF(Q21=6,"IN2011700",IF(Q21=7,"IN2102401",IF(Q21=8,"IN2102402",IF(Q21=9,"IN2104500",)))))))))</f>
        <v>0</v>
      </c>
      <c r="R22" s="164"/>
      <c r="S22" s="36"/>
      <c r="T22" s="37"/>
      <c r="U22" s="38"/>
      <c r="V22" s="38"/>
      <c r="W22" s="38"/>
      <c r="AA22" s="93"/>
      <c r="AB22" s="72"/>
    </row>
    <row r="23" spans="1:28" ht="23.1" customHeight="1" thickBot="1" x14ac:dyDescent="0.3">
      <c r="A23" s="35" t="str">
        <f>[1]PLANNING!$C$18</f>
        <v>DEGAY</v>
      </c>
      <c r="B23" s="218" t="str">
        <f>[1]PLANNING!$D$18</f>
        <v>Nicolas</v>
      </c>
      <c r="C23" s="219"/>
      <c r="D23" s="119"/>
      <c r="E23" s="118">
        <v>2</v>
      </c>
      <c r="F23" s="118"/>
      <c r="G23" s="118">
        <v>7</v>
      </c>
      <c r="H23" s="118"/>
      <c r="I23" s="118">
        <v>7</v>
      </c>
      <c r="J23" s="118"/>
      <c r="K23" s="118">
        <v>7</v>
      </c>
      <c r="L23" s="121"/>
      <c r="M23" s="121"/>
      <c r="N23" s="121"/>
      <c r="O23" s="121"/>
      <c r="P23" s="121"/>
      <c r="Q23" s="121"/>
      <c r="R23" s="121"/>
      <c r="S23" s="120">
        <f>SUM(E23:R23)</f>
        <v>23</v>
      </c>
      <c r="T23" s="43"/>
      <c r="U23" s="44"/>
      <c r="V23" s="44"/>
      <c r="W23" s="44"/>
      <c r="Y23" s="276" t="s">
        <v>84</v>
      </c>
      <c r="Z23" s="276"/>
      <c r="AA23" s="276"/>
      <c r="AB23" s="94"/>
    </row>
    <row r="24" spans="1:28" ht="23.1" customHeight="1" thickBot="1" x14ac:dyDescent="0.3">
      <c r="A24" s="81"/>
      <c r="B24" s="103"/>
      <c r="C24" s="104"/>
      <c r="D24" s="107" t="s">
        <v>51</v>
      </c>
      <c r="E24" s="165"/>
      <c r="F24" s="166"/>
      <c r="G24" s="108"/>
      <c r="H24" s="109"/>
      <c r="I24" s="108"/>
      <c r="J24" s="109"/>
      <c r="K24" s="108"/>
      <c r="L24" s="109"/>
      <c r="M24" s="108"/>
      <c r="N24" s="109"/>
      <c r="O24" s="108"/>
      <c r="P24" s="109"/>
      <c r="Q24" s="108"/>
      <c r="R24" s="109"/>
      <c r="S24" s="42"/>
      <c r="T24" s="43"/>
      <c r="U24" s="44"/>
      <c r="V24" s="44"/>
      <c r="W24" s="44"/>
      <c r="Y24" s="138" t="s">
        <v>78</v>
      </c>
      <c r="Z24" s="142" t="s">
        <v>85</v>
      </c>
      <c r="AA24" s="125"/>
      <c r="AB24" s="94"/>
    </row>
    <row r="25" spans="1:28" ht="23.1" customHeight="1" x14ac:dyDescent="0.25">
      <c r="A25" s="159" t="s">
        <v>77</v>
      </c>
      <c r="B25" s="160"/>
      <c r="C25" s="161"/>
      <c r="D25" s="107"/>
      <c r="E25" s="162">
        <f>IF(E24=1,"IN1917001",IF(E24=2,"IN2001400",IF(E24=3,"IN2003400",IF(E24=4,"IN2006700",IF(E24=5,"IN2007800",IF(E24=6,"IN2011700",IF(E24=7,"IN2102401",IF(E24=8,"IN2102402",IF(E24=9,"IN2104500",)))))))))</f>
        <v>0</v>
      </c>
      <c r="F25" s="163"/>
      <c r="G25" s="162">
        <f t="shared" ref="G25" si="12">IF(G24=1,"IN1917001",IF(G24=2,"IN2001400",IF(G24=3,"IN2003400",IF(G24=4,"IN2006700",IF(G24=5,"IN2007800",IF(G24=6,"IN2011700",IF(G24=7,"IN2102401",IF(G24=8,"IN2102402",IF(G24=9,"IN2104500",)))))))))</f>
        <v>0</v>
      </c>
      <c r="H25" s="163"/>
      <c r="I25" s="162">
        <f t="shared" ref="I25" si="13">IF(I24=1,"IN1917001",IF(I24=2,"IN2001400",IF(I24=3,"IN2003400",IF(I24=4,"IN2006700",IF(I24=5,"IN2007800",IF(I24=6,"IN2011700",IF(I24=7,"IN2102401",IF(I24=8,"IN2102402",IF(I24=9,"IN2104500",)))))))))</f>
        <v>0</v>
      </c>
      <c r="J25" s="163"/>
      <c r="K25" s="162">
        <f t="shared" ref="K25" si="14">IF(K24=1,"IN1917001",IF(K24=2,"IN2001400",IF(K24=3,"IN2003400",IF(K24=4,"IN2006700",IF(K24=5,"IN2007800",IF(K24=6,"IN2011700",IF(K24=7,"IN2102401",IF(K24=8,"IN2102402",IF(K24=9,"IN2104500",)))))))))</f>
        <v>0</v>
      </c>
      <c r="L25" s="163"/>
      <c r="M25" s="162">
        <f t="shared" ref="M25" si="15">IF(M24=1,"IN1917001",IF(M24=2,"IN2001400",IF(M24=3,"IN2003400",IF(M24=4,"IN2006700",IF(M24=5,"IN2007800",IF(M24=6,"IN2011700",IF(M24=7,"IN2102401",IF(M24=8,"IN2102402",IF(M24=9,"IN2104500",)))))))))</f>
        <v>0</v>
      </c>
      <c r="N25" s="163"/>
      <c r="O25" s="162">
        <f t="shared" ref="O25" si="16">IF(O24=1,"IN1917001",IF(O24=2,"IN2001400",IF(O24=3,"IN2003400",IF(O24=4,"IN2006700",IF(O24=5,"IN2007800",IF(O24=6,"IN2011700",IF(O24=7,"IN2102401",IF(O24=8,"IN2102402",IF(O24=9,"IN2104500",)))))))))</f>
        <v>0</v>
      </c>
      <c r="P25" s="163"/>
      <c r="Q25" s="162">
        <f>IF(Q24=1,"IN1917001",IF(Q24=2,"IN2001400",IF(Q24=3,"IN2003400",IF(Q24=4,"IN2006700",IF(Q24=5,"IN2007800",IF(Q24=6,"IN2011700",IF(Q24=7,"IN2102401",IF(Q24=8,"IN2102402",IF(Q24=9,"IN2104500",)))))))))</f>
        <v>0</v>
      </c>
      <c r="R25" s="163"/>
      <c r="S25" s="42"/>
      <c r="T25" s="43"/>
      <c r="U25" s="44"/>
      <c r="V25" s="44"/>
      <c r="W25" s="44"/>
      <c r="Y25" s="139"/>
      <c r="Z25" s="140"/>
      <c r="AA25" s="128"/>
      <c r="AB25" s="94"/>
    </row>
    <row r="26" spans="1:28" ht="23.1" customHeight="1" x14ac:dyDescent="0.25">
      <c r="A26" s="35" t="str">
        <f>[1]PLANNING!$C$26</f>
        <v>GILLIOT</v>
      </c>
      <c r="B26" s="218" t="str">
        <f>[1]PLANNING!$D$26</f>
        <v>Jérôme</v>
      </c>
      <c r="C26" s="219"/>
      <c r="D26" s="119"/>
      <c r="E26" s="117"/>
      <c r="F26" s="117"/>
      <c r="G26" s="117"/>
      <c r="H26" s="118">
        <v>2</v>
      </c>
      <c r="I26" s="118"/>
      <c r="J26" s="118">
        <v>7</v>
      </c>
      <c r="K26" s="118"/>
      <c r="L26" s="118">
        <v>7</v>
      </c>
      <c r="M26" s="118"/>
      <c r="N26" s="118">
        <v>7</v>
      </c>
      <c r="O26" s="117"/>
      <c r="P26" s="117"/>
      <c r="Q26" s="117"/>
      <c r="R26" s="117"/>
      <c r="S26" s="120">
        <f>SUM(E26:R26)</f>
        <v>23</v>
      </c>
      <c r="T26" s="43"/>
      <c r="U26" s="44"/>
      <c r="V26" s="44"/>
      <c r="W26" s="44"/>
      <c r="Y26" s="141" t="s">
        <v>81</v>
      </c>
      <c r="Z26" s="143" t="s">
        <v>86</v>
      </c>
      <c r="AA26" s="128"/>
      <c r="AB26" s="135"/>
    </row>
    <row r="27" spans="1:28" ht="23.1" customHeight="1" thickBot="1" x14ac:dyDescent="0.3">
      <c r="A27" s="81"/>
      <c r="B27" s="103"/>
      <c r="C27" s="104"/>
      <c r="D27" s="107" t="s">
        <v>51</v>
      </c>
      <c r="E27" s="151">
        <v>8</v>
      </c>
      <c r="F27" s="152"/>
      <c r="G27" s="151">
        <v>5</v>
      </c>
      <c r="H27" s="152"/>
      <c r="I27" s="151"/>
      <c r="J27" s="152"/>
      <c r="K27" s="151"/>
      <c r="L27" s="152"/>
      <c r="M27" s="151"/>
      <c r="N27" s="152"/>
      <c r="O27" s="151"/>
      <c r="P27" s="152"/>
      <c r="Q27" s="151"/>
      <c r="R27" s="152"/>
      <c r="S27" s="42"/>
      <c r="T27" s="43"/>
      <c r="U27" s="44"/>
      <c r="V27" s="44"/>
      <c r="W27" s="44"/>
      <c r="Y27" s="126"/>
      <c r="Z27" s="129"/>
      <c r="AA27" s="128"/>
      <c r="AB27" s="135"/>
    </row>
    <row r="28" spans="1:28" ht="23.1" customHeight="1" thickBot="1" x14ac:dyDescent="0.3">
      <c r="A28" s="159" t="s">
        <v>77</v>
      </c>
      <c r="B28" s="160"/>
      <c r="C28" s="161"/>
      <c r="D28" s="107"/>
      <c r="E28" s="162" t="str">
        <f>IF(E27=1,"IN1917001",IF(E27=2,"IN2001400",IF(E27=3,"IN2003400",IF(E27=4,"IN2006700",IF(E27=5,"IN2007800",IF(E27=6,"IN2011700",IF(E27=7,"IN2102401",IF(E27=8,"IN2102402",IF(E27=9,"IN2104500",)))))))))</f>
        <v>IN2102402</v>
      </c>
      <c r="F28" s="163"/>
      <c r="G28" s="162" t="str">
        <f t="shared" ref="G28" si="17">IF(G27=1,"IN1917001",IF(G27=2,"IN2001400",IF(G27=3,"IN2003400",IF(G27=4,"IN2006700",IF(G27=5,"IN2007800",IF(G27=6,"IN2011700",IF(G27=7,"IN2102401",IF(G27=8,"IN2102402",IF(G27=9,"IN2104500",)))))))))</f>
        <v>IN2007800</v>
      </c>
      <c r="H28" s="163"/>
      <c r="I28" s="162">
        <f t="shared" ref="I28" si="18">IF(I27=1,"IN1917001",IF(I27=2,"IN2001400",IF(I27=3,"IN2003400",IF(I27=4,"IN2006700",IF(I27=5,"IN2007800",IF(I27=6,"IN2011700",IF(I27=7,"IN2102401",IF(I27=8,"IN2102402",IF(I27=9,"IN2104500",)))))))))</f>
        <v>0</v>
      </c>
      <c r="J28" s="163"/>
      <c r="K28" s="162">
        <f t="shared" ref="K28" si="19">IF(K27=1,"IN1917001",IF(K27=2,"IN2001400",IF(K27=3,"IN2003400",IF(K27=4,"IN2006700",IF(K27=5,"IN2007800",IF(K27=6,"IN2011700",IF(K27=7,"IN2102401",IF(K27=8,"IN2102402",IF(K27=9,"IN2104500",)))))))))</f>
        <v>0</v>
      </c>
      <c r="L28" s="163"/>
      <c r="M28" s="162">
        <f t="shared" ref="M28" si="20">IF(M27=1,"IN1917001",IF(M27=2,"IN2001400",IF(M27=3,"IN2003400",IF(M27=4,"IN2006700",IF(M27=5,"IN2007800",IF(M27=6,"IN2011700",IF(M27=7,"IN2102401",IF(M27=8,"IN2102402",IF(M27=9,"IN2104500",)))))))))</f>
        <v>0</v>
      </c>
      <c r="N28" s="163"/>
      <c r="O28" s="162">
        <f t="shared" ref="O28" si="21">IF(O27=1,"IN1917001",IF(O27=2,"IN2001400",IF(O27=3,"IN2003400",IF(O27=4,"IN2006700",IF(O27=5,"IN2007800",IF(O27=6,"IN2011700",IF(O27=7,"IN2102401",IF(O27=8,"IN2102402",IF(O27=9,"IN2104500",)))))))))</f>
        <v>0</v>
      </c>
      <c r="P28" s="163"/>
      <c r="Q28" s="162">
        <f t="shared" ref="Q28" si="22">IF(Q27=1,"IN1917001",IF(Q27=2,"IN2001400",IF(Q27=3,"IN2003400",IF(Q27=4,"IN2006700",IF(Q27=5,"IN2007800",IF(Q27=6,"IN2011700",IF(Q27=7,"IN2102401",IF(Q27=8,"IN2102402",IF(Q27=9,"IN2104500",)))))))))</f>
        <v>0</v>
      </c>
      <c r="R28" s="163"/>
      <c r="S28" s="42"/>
      <c r="T28" s="43"/>
      <c r="U28" s="44"/>
      <c r="V28" s="44"/>
      <c r="W28" s="44"/>
      <c r="Y28" s="130"/>
      <c r="Z28" s="131" t="s">
        <v>79</v>
      </c>
      <c r="AA28" s="132" t="str">
        <f>HYPERLINK("mailto:"&amp;Z28&amp;"?subject="&amp;Z24&amp;"&amp;body="&amp;Z26,"email")</f>
        <v>email</v>
      </c>
      <c r="AB28" s="135"/>
    </row>
    <row r="29" spans="1:28" ht="23.1" customHeight="1" x14ac:dyDescent="0.25">
      <c r="A29" s="45" t="str">
        <f>[1]PLANNING!$C$29</f>
        <v>HERAULT</v>
      </c>
      <c r="B29" s="218" t="str">
        <f>[1]PLANNING!$D$29</f>
        <v>Valentin</v>
      </c>
      <c r="C29" s="219"/>
      <c r="D29" s="119"/>
      <c r="E29" s="117"/>
      <c r="F29" s="117"/>
      <c r="G29" s="117"/>
      <c r="H29" s="118">
        <v>2</v>
      </c>
      <c r="I29" s="118"/>
      <c r="J29" s="118">
        <v>7</v>
      </c>
      <c r="K29" s="118"/>
      <c r="L29" s="118">
        <v>7</v>
      </c>
      <c r="M29" s="118"/>
      <c r="N29" s="118">
        <v>7</v>
      </c>
      <c r="O29" s="117"/>
      <c r="P29" s="117"/>
      <c r="Q29" s="117"/>
      <c r="R29" s="117"/>
      <c r="S29" s="120">
        <f t="shared" ref="S29:S53" si="23">SUM(E29:R29)</f>
        <v>23</v>
      </c>
      <c r="T29" s="43"/>
      <c r="U29" s="44"/>
      <c r="V29" s="44"/>
      <c r="W29" s="44"/>
      <c r="AA29" s="134"/>
      <c r="AB29" s="135"/>
    </row>
    <row r="30" spans="1:28" ht="23.1" customHeight="1" thickBot="1" x14ac:dyDescent="0.3">
      <c r="A30" s="106"/>
      <c r="B30" s="103"/>
      <c r="C30" s="104"/>
      <c r="D30" s="107" t="s">
        <v>51</v>
      </c>
      <c r="E30" s="151"/>
      <c r="F30" s="152"/>
      <c r="G30" s="151"/>
      <c r="H30" s="152"/>
      <c r="I30" s="151"/>
      <c r="J30" s="152"/>
      <c r="K30" s="151"/>
      <c r="L30" s="152"/>
      <c r="M30" s="151"/>
      <c r="N30" s="152"/>
      <c r="O30" s="151"/>
      <c r="P30" s="152"/>
      <c r="Q30" s="151"/>
      <c r="R30" s="152"/>
      <c r="S30" s="42"/>
      <c r="T30" s="43"/>
      <c r="U30" s="44"/>
      <c r="V30" s="44"/>
      <c r="W30" s="44"/>
      <c r="AA30" s="134"/>
      <c r="AB30" s="135"/>
    </row>
    <row r="31" spans="1:28" ht="23.1" customHeight="1" x14ac:dyDescent="0.25">
      <c r="A31" s="159" t="s">
        <v>77</v>
      </c>
      <c r="B31" s="160"/>
      <c r="C31" s="161"/>
      <c r="D31" s="107"/>
      <c r="E31" s="162">
        <f>IF(E30=1,"IN1917001",IF(E30=2,"IN2001400",IF(E30=3,"IN2003400",IF(E30=4,"IN2006700",IF(E30=5,"IN2007800",IF(E30=6,"IN2011700",IF(E30=7,"IN2102401",IF(E30=8,"IN2102402",IF(E30=9,"IN2104500",)))))))))</f>
        <v>0</v>
      </c>
      <c r="F31" s="163"/>
      <c r="G31" s="162">
        <f t="shared" ref="G31" si="24">IF(G30=1,"IN1917001",IF(G30=2,"IN2001400",IF(G30=3,"IN2003400",IF(G30=4,"IN2006700",IF(G30=5,"IN2007800",IF(G30=6,"IN2011700",IF(G30=7,"IN2102401",IF(G30=8,"IN2102402",IF(G30=9,"IN2104500",)))))))))</f>
        <v>0</v>
      </c>
      <c r="H31" s="163"/>
      <c r="I31" s="162">
        <f t="shared" ref="I31" si="25">IF(I30=1,"IN1917001",IF(I30=2,"IN2001400",IF(I30=3,"IN2003400",IF(I30=4,"IN2006700",IF(I30=5,"IN2007800",IF(I30=6,"IN2011700",IF(I30=7,"IN2102401",IF(I30=8,"IN2102402",IF(I30=9,"IN2104500",)))))))))</f>
        <v>0</v>
      </c>
      <c r="J31" s="163"/>
      <c r="K31" s="162">
        <f t="shared" ref="K31" si="26">IF(K30=1,"IN1917001",IF(K30=2,"IN2001400",IF(K30=3,"IN2003400",IF(K30=4,"IN2006700",IF(K30=5,"IN2007800",IF(K30=6,"IN2011700",IF(K30=7,"IN2102401",IF(K30=8,"IN2102402",IF(K30=9,"IN2104500",)))))))))</f>
        <v>0</v>
      </c>
      <c r="L31" s="163"/>
      <c r="M31" s="162">
        <f t="shared" ref="M31" si="27">IF(M30=1,"IN1917001",IF(M30=2,"IN2001400",IF(M30=3,"IN2003400",IF(M30=4,"IN2006700",IF(M30=5,"IN2007800",IF(M30=6,"IN2011700",IF(M30=7,"IN2102401",IF(M30=8,"IN2102402",IF(M30=9,"IN2104500",)))))))))</f>
        <v>0</v>
      </c>
      <c r="N31" s="163"/>
      <c r="O31" s="162">
        <f t="shared" ref="O31" si="28">IF(O30=1,"IN1917001",IF(O30=2,"IN2001400",IF(O30=3,"IN2003400",IF(O30=4,"IN2006700",IF(O30=5,"IN2007800",IF(O30=6,"IN2011700",IF(O30=7,"IN2102401",IF(O30=8,"IN2102402",IF(O30=9,"IN2104500",)))))))))</f>
        <v>0</v>
      </c>
      <c r="P31" s="163"/>
      <c r="Q31" s="162">
        <f t="shared" ref="Q31" si="29">IF(Q30=1,"IN1917001",IF(Q30=2,"IN2001400",IF(Q30=3,"IN2003400",IF(Q30=4,"IN2006700",IF(Q30=5,"IN2007800",IF(Q30=6,"IN2011700",IF(Q30=7,"IN2102401",IF(Q30=8,"IN2102402",IF(Q30=9,"IN2104500",)))))))))</f>
        <v>0</v>
      </c>
      <c r="R31" s="163"/>
      <c r="S31" s="42"/>
      <c r="T31" s="43"/>
      <c r="U31" s="44"/>
      <c r="V31" s="44"/>
      <c r="W31" s="44"/>
      <c r="AA31" s="134"/>
      <c r="AB31" s="135"/>
    </row>
    <row r="32" spans="1:28" ht="23.1" customHeight="1" x14ac:dyDescent="0.25">
      <c r="A32" s="45" t="str">
        <f>[1]PLANNING!$C$31</f>
        <v>HUCHIN</v>
      </c>
      <c r="B32" s="214" t="str">
        <f>[1]PLANNING!$D$31</f>
        <v>Fabien</v>
      </c>
      <c r="C32" s="215"/>
      <c r="D32" s="119"/>
      <c r="E32" s="121"/>
      <c r="F32" s="121"/>
      <c r="G32" s="121"/>
      <c r="H32" s="121"/>
      <c r="I32" s="121"/>
      <c r="J32" s="118">
        <v>2</v>
      </c>
      <c r="K32" s="118"/>
      <c r="L32" s="118">
        <v>7</v>
      </c>
      <c r="M32" s="118"/>
      <c r="N32" s="118">
        <v>7</v>
      </c>
      <c r="O32" s="118"/>
      <c r="P32" s="118">
        <v>7</v>
      </c>
      <c r="Q32" s="121"/>
      <c r="R32" s="121"/>
      <c r="S32" s="120">
        <f t="shared" si="23"/>
        <v>23</v>
      </c>
      <c r="T32" s="43"/>
      <c r="U32" s="44"/>
      <c r="V32" s="44"/>
      <c r="W32" s="44"/>
      <c r="AA32" s="134"/>
      <c r="AB32" s="135"/>
    </row>
    <row r="33" spans="1:28" ht="23.1" customHeight="1" thickBot="1" x14ac:dyDescent="0.3">
      <c r="A33" s="106"/>
      <c r="B33" s="103"/>
      <c r="C33" s="104"/>
      <c r="D33" s="107" t="s">
        <v>51</v>
      </c>
      <c r="E33" s="153"/>
      <c r="F33" s="154"/>
      <c r="G33" s="153"/>
      <c r="H33" s="154"/>
      <c r="I33" s="153">
        <v>2</v>
      </c>
      <c r="J33" s="154"/>
      <c r="K33" s="153"/>
      <c r="L33" s="154"/>
      <c r="M33" s="153"/>
      <c r="N33" s="154"/>
      <c r="O33" s="153"/>
      <c r="P33" s="154"/>
      <c r="Q33" s="153"/>
      <c r="R33" s="154"/>
      <c r="S33" s="42"/>
      <c r="T33" s="43"/>
      <c r="U33" s="44"/>
      <c r="V33" s="44"/>
      <c r="W33" s="44"/>
      <c r="AA33" s="134"/>
      <c r="AB33" s="135"/>
    </row>
    <row r="34" spans="1:28" ht="23.1" customHeight="1" x14ac:dyDescent="0.25">
      <c r="A34" s="159" t="s">
        <v>77</v>
      </c>
      <c r="B34" s="160"/>
      <c r="C34" s="161"/>
      <c r="D34" s="107"/>
      <c r="E34" s="162">
        <f>IF(E33=1,"IN1917001",IF(E33=2,"IN2001400",IF(E33=3,"IN2003400",IF(E33=4,"IN2006700",IF(E33=5,"IN2007800",IF(E33=6,"IN2011700",IF(E33=7,"IN2102401",IF(E33=8,"IN2102402",IF(E33=9,"IN2104500",)))))))))</f>
        <v>0</v>
      </c>
      <c r="F34" s="163"/>
      <c r="G34" s="162">
        <f t="shared" ref="G34" si="30">IF(G33=1,"IN1917001",IF(G33=2,"IN2001400",IF(G33=3,"IN2003400",IF(G33=4,"IN2006700",IF(G33=5,"IN2007800",IF(G33=6,"IN2011700",IF(G33=7,"IN2102401",IF(G33=8,"IN2102402",IF(G33=9,"IN2104500",)))))))))</f>
        <v>0</v>
      </c>
      <c r="H34" s="163"/>
      <c r="I34" s="162" t="str">
        <f t="shared" ref="I34" si="31">IF(I33=1,"IN1917001",IF(I33=2,"IN2001400",IF(I33=3,"IN2003400",IF(I33=4,"IN2006700",IF(I33=5,"IN2007800",IF(I33=6,"IN2011700",IF(I33=7,"IN2102401",IF(I33=8,"IN2102402",IF(I33=9,"IN2104500",)))))))))</f>
        <v>IN2001400</v>
      </c>
      <c r="J34" s="163"/>
      <c r="K34" s="162">
        <f t="shared" ref="K34" si="32">IF(K33=1,"IN1917001",IF(K33=2,"IN2001400",IF(K33=3,"IN2003400",IF(K33=4,"IN2006700",IF(K33=5,"IN2007800",IF(K33=6,"IN2011700",IF(K33=7,"IN2102401",IF(K33=8,"IN2102402",IF(K33=9,"IN2104500",)))))))))</f>
        <v>0</v>
      </c>
      <c r="L34" s="163"/>
      <c r="M34" s="162">
        <f t="shared" ref="M34" si="33">IF(M33=1,"IN1917001",IF(M33=2,"IN2001400",IF(M33=3,"IN2003400",IF(M33=4,"IN2006700",IF(M33=5,"IN2007800",IF(M33=6,"IN2011700",IF(M33=7,"IN2102401",IF(M33=8,"IN2102402",IF(M33=9,"IN2104500",)))))))))</f>
        <v>0</v>
      </c>
      <c r="N34" s="163"/>
      <c r="O34" s="162">
        <f t="shared" ref="O34" si="34">IF(O33=1,"IN1917001",IF(O33=2,"IN2001400",IF(O33=3,"IN2003400",IF(O33=4,"IN2006700",IF(O33=5,"IN2007800",IF(O33=6,"IN2011700",IF(O33=7,"IN2102401",IF(O33=8,"IN2102402",IF(O33=9,"IN2104500",)))))))))</f>
        <v>0</v>
      </c>
      <c r="P34" s="163"/>
      <c r="Q34" s="162">
        <f t="shared" ref="Q34" si="35">IF(Q33=1,"IN1917001",IF(Q33=2,"IN2001400",IF(Q33=3,"IN2003400",IF(Q33=4,"IN2006700",IF(Q33=5,"IN2007800",IF(Q33=6,"IN2011700",IF(Q33=7,"IN2102401",IF(Q33=8,"IN2102402",IF(Q33=9,"IN2104500",)))))))))</f>
        <v>0</v>
      </c>
      <c r="R34" s="163"/>
      <c r="S34" s="42"/>
      <c r="T34" s="43"/>
      <c r="U34" s="44"/>
      <c r="V34" s="44"/>
      <c r="W34" s="44"/>
      <c r="AA34" s="134"/>
      <c r="AB34" s="135"/>
    </row>
    <row r="35" spans="1:28" ht="23.1" customHeight="1" x14ac:dyDescent="0.25">
      <c r="A35" s="45" t="str">
        <f>[1]PLANNING!$C$39</f>
        <v>LEFEBVRE</v>
      </c>
      <c r="B35" s="214" t="str">
        <f>[1]PLANNING!$D$39</f>
        <v>LENAICK</v>
      </c>
      <c r="C35" s="215"/>
      <c r="D35" s="119"/>
      <c r="E35" s="117"/>
      <c r="F35" s="117"/>
      <c r="G35" s="117"/>
      <c r="H35" s="118">
        <v>2</v>
      </c>
      <c r="I35" s="118"/>
      <c r="J35" s="118">
        <v>7</v>
      </c>
      <c r="K35" s="118"/>
      <c r="L35" s="118">
        <v>7</v>
      </c>
      <c r="M35" s="118"/>
      <c r="N35" s="118">
        <v>7</v>
      </c>
      <c r="O35" s="117"/>
      <c r="P35" s="117"/>
      <c r="Q35" s="117"/>
      <c r="R35" s="117"/>
      <c r="S35" s="120">
        <f t="shared" si="23"/>
        <v>23</v>
      </c>
      <c r="T35" s="43"/>
      <c r="U35" s="44"/>
      <c r="V35" s="44"/>
      <c r="W35" s="44"/>
      <c r="AA35" s="134"/>
      <c r="AB35" s="135"/>
    </row>
    <row r="36" spans="1:28" ht="23.1" customHeight="1" thickBot="1" x14ac:dyDescent="0.3">
      <c r="A36" s="106"/>
      <c r="B36" s="103"/>
      <c r="C36" s="104"/>
      <c r="D36" s="107" t="s">
        <v>51</v>
      </c>
      <c r="E36" s="151"/>
      <c r="F36" s="152"/>
      <c r="G36" s="151"/>
      <c r="H36" s="152"/>
      <c r="I36" s="151"/>
      <c r="J36" s="152"/>
      <c r="K36" s="151"/>
      <c r="L36" s="152"/>
      <c r="M36" s="151"/>
      <c r="N36" s="152"/>
      <c r="O36" s="151"/>
      <c r="P36" s="152"/>
      <c r="Q36" s="151"/>
      <c r="R36" s="152"/>
      <c r="S36" s="42"/>
      <c r="T36" s="43"/>
      <c r="U36" s="44"/>
      <c r="V36" s="44"/>
      <c r="W36" s="44"/>
      <c r="AA36" s="134"/>
      <c r="AB36" s="135"/>
    </row>
    <row r="37" spans="1:28" ht="23.1" customHeight="1" x14ac:dyDescent="0.25">
      <c r="A37" s="159" t="s">
        <v>77</v>
      </c>
      <c r="B37" s="160"/>
      <c r="C37" s="161"/>
      <c r="D37" s="107"/>
      <c r="E37" s="162">
        <f>IF(E36=1,"IN1917001",IF(E36=2,"IN2001400",IF(E36=3,"IN2003400",IF(E36=4,"IN2006700",IF(E36=5,"IN2007800",IF(E36=6,"IN2011700",IF(E36=7,"IN2102401",IF(E36=8,"IN2102402",IF(E36=9,"IN2104500",)))))))))</f>
        <v>0</v>
      </c>
      <c r="F37" s="163"/>
      <c r="G37" s="162">
        <f t="shared" ref="G37" si="36">IF(G36=1,"IN1917001",IF(G36=2,"IN2001400",IF(G36=3,"IN2003400",IF(G36=4,"IN2006700",IF(G36=5,"IN2007800",IF(G36=6,"IN2011700",IF(G36=7,"IN2102401",IF(G36=8,"IN2102402",IF(G36=9,"IN2104500",)))))))))</f>
        <v>0</v>
      </c>
      <c r="H37" s="163"/>
      <c r="I37" s="162">
        <f t="shared" ref="I37" si="37">IF(I36=1,"IN1917001",IF(I36=2,"IN2001400",IF(I36=3,"IN2003400",IF(I36=4,"IN2006700",IF(I36=5,"IN2007800",IF(I36=6,"IN2011700",IF(I36=7,"IN2102401",IF(I36=8,"IN2102402",IF(I36=9,"IN2104500",)))))))))</f>
        <v>0</v>
      </c>
      <c r="J37" s="163"/>
      <c r="K37" s="162">
        <f t="shared" ref="K37" si="38">IF(K36=1,"IN1917001",IF(K36=2,"IN2001400",IF(K36=3,"IN2003400",IF(K36=4,"IN2006700",IF(K36=5,"IN2007800",IF(K36=6,"IN2011700",IF(K36=7,"IN2102401",IF(K36=8,"IN2102402",IF(K36=9,"IN2104500",)))))))))</f>
        <v>0</v>
      </c>
      <c r="L37" s="163"/>
      <c r="M37" s="162">
        <f t="shared" ref="M37" si="39">IF(M36=1,"IN1917001",IF(M36=2,"IN2001400",IF(M36=3,"IN2003400",IF(M36=4,"IN2006700",IF(M36=5,"IN2007800",IF(M36=6,"IN2011700",IF(M36=7,"IN2102401",IF(M36=8,"IN2102402",IF(M36=9,"IN2104500",)))))))))</f>
        <v>0</v>
      </c>
      <c r="N37" s="163"/>
      <c r="O37" s="162">
        <f t="shared" ref="O37" si="40">IF(O36=1,"IN1917001",IF(O36=2,"IN2001400",IF(O36=3,"IN2003400",IF(O36=4,"IN2006700",IF(O36=5,"IN2007800",IF(O36=6,"IN2011700",IF(O36=7,"IN2102401",IF(O36=8,"IN2102402",IF(O36=9,"IN2104500",)))))))))</f>
        <v>0</v>
      </c>
      <c r="P37" s="163"/>
      <c r="Q37" s="162">
        <f t="shared" ref="Q37" si="41">IF(Q36=1,"IN1917001",IF(Q36=2,"IN2001400",IF(Q36=3,"IN2003400",IF(Q36=4,"IN2006700",IF(Q36=5,"IN2007800",IF(Q36=6,"IN2011700",IF(Q36=7,"IN2102401",IF(Q36=8,"IN2102402",IF(Q36=9,"IN2104500",)))))))))</f>
        <v>0</v>
      </c>
      <c r="R37" s="163"/>
      <c r="S37" s="42"/>
      <c r="T37" s="43"/>
      <c r="U37" s="44"/>
      <c r="V37" s="44"/>
      <c r="W37" s="44"/>
      <c r="AA37" s="134"/>
      <c r="AB37" s="135"/>
    </row>
    <row r="38" spans="1:28" ht="23.1" customHeight="1" x14ac:dyDescent="0.25">
      <c r="A38" s="45" t="str">
        <f>[2]PLANNING!$C$66</f>
        <v xml:space="preserve">WALLE </v>
      </c>
      <c r="B38" s="214" t="str">
        <f>[2]PLANNING!$D$66</f>
        <v>Mickaël</v>
      </c>
      <c r="C38" s="215"/>
      <c r="D38" s="119"/>
      <c r="E38" s="117">
        <v>7</v>
      </c>
      <c r="F38" s="117">
        <v>0</v>
      </c>
      <c r="G38" s="117"/>
      <c r="H38" s="117"/>
      <c r="I38" s="118">
        <v>2</v>
      </c>
      <c r="J38" s="118"/>
      <c r="K38" s="118">
        <v>7</v>
      </c>
      <c r="L38" s="118"/>
      <c r="M38" s="118">
        <v>7</v>
      </c>
      <c r="N38" s="118"/>
      <c r="O38" s="118">
        <v>7</v>
      </c>
      <c r="P38" s="117"/>
      <c r="Q38" s="117"/>
      <c r="R38" s="117"/>
      <c r="S38" s="120">
        <f t="shared" si="23"/>
        <v>30</v>
      </c>
      <c r="T38" s="43"/>
      <c r="U38" s="44"/>
      <c r="V38" s="44"/>
      <c r="W38" s="44"/>
      <c r="AA38" s="134"/>
      <c r="AB38" s="135"/>
    </row>
    <row r="39" spans="1:28" ht="23.1" customHeight="1" x14ac:dyDescent="0.25">
      <c r="A39" s="45"/>
      <c r="B39" s="214"/>
      <c r="C39" s="215"/>
      <c r="D39" s="39"/>
      <c r="E39" s="40"/>
      <c r="F39" s="41"/>
      <c r="G39" s="40"/>
      <c r="H39" s="41"/>
      <c r="I39" s="40"/>
      <c r="J39" s="41"/>
      <c r="K39" s="40"/>
      <c r="L39" s="41"/>
      <c r="M39" s="40"/>
      <c r="N39" s="41"/>
      <c r="O39" s="40"/>
      <c r="P39" s="41"/>
      <c r="Q39" s="40"/>
      <c r="R39" s="41"/>
      <c r="S39" s="42">
        <f t="shared" si="23"/>
        <v>0</v>
      </c>
      <c r="T39" s="43"/>
      <c r="U39" s="44"/>
      <c r="V39" s="44"/>
      <c r="W39" s="44"/>
      <c r="AA39" s="134"/>
      <c r="AB39" s="135"/>
    </row>
    <row r="40" spans="1:28" ht="23.1" customHeight="1" x14ac:dyDescent="0.25">
      <c r="A40" s="45"/>
      <c r="B40" s="214"/>
      <c r="C40" s="215"/>
      <c r="D40" s="39"/>
      <c r="E40" s="40"/>
      <c r="F40" s="41"/>
      <c r="G40" s="40"/>
      <c r="H40" s="41"/>
      <c r="I40" s="40"/>
      <c r="J40" s="41"/>
      <c r="K40" s="40"/>
      <c r="L40" s="41"/>
      <c r="M40" s="40"/>
      <c r="N40" s="41"/>
      <c r="O40" s="40"/>
      <c r="P40" s="41"/>
      <c r="Q40" s="40"/>
      <c r="R40" s="41"/>
      <c r="S40" s="42">
        <f t="shared" si="23"/>
        <v>0</v>
      </c>
      <c r="T40" s="43"/>
      <c r="U40" s="44"/>
      <c r="V40" s="44"/>
      <c r="W40" s="44"/>
      <c r="AA40" s="134"/>
      <c r="AB40" s="135"/>
    </row>
    <row r="41" spans="1:28" ht="23.1" customHeight="1" x14ac:dyDescent="0.25">
      <c r="A41" s="45"/>
      <c r="B41" s="214"/>
      <c r="C41" s="215"/>
      <c r="D41" s="39"/>
      <c r="E41" s="40"/>
      <c r="F41" s="41"/>
      <c r="G41" s="40"/>
      <c r="H41" s="41"/>
      <c r="I41" s="40"/>
      <c r="J41" s="41"/>
      <c r="K41" s="40"/>
      <c r="L41" s="41"/>
      <c r="M41" s="40"/>
      <c r="N41" s="41"/>
      <c r="O41" s="40"/>
      <c r="P41" s="41"/>
      <c r="Q41" s="40"/>
      <c r="R41" s="41"/>
      <c r="S41" s="42">
        <f t="shared" si="23"/>
        <v>0</v>
      </c>
      <c r="T41" s="43"/>
      <c r="U41" s="44"/>
      <c r="V41" s="44"/>
      <c r="W41" s="44"/>
      <c r="AA41" s="134"/>
      <c r="AB41" s="135"/>
    </row>
    <row r="42" spans="1:28" ht="23.1" customHeight="1" x14ac:dyDescent="0.25">
      <c r="A42" s="45"/>
      <c r="B42" s="214"/>
      <c r="C42" s="215"/>
      <c r="D42" s="39"/>
      <c r="E42" s="40"/>
      <c r="F42" s="41"/>
      <c r="G42" s="40"/>
      <c r="H42" s="41"/>
      <c r="I42" s="40"/>
      <c r="J42" s="41"/>
      <c r="K42" s="40"/>
      <c r="L42" s="41"/>
      <c r="M42" s="40"/>
      <c r="N42" s="41"/>
      <c r="O42" s="40"/>
      <c r="P42" s="41"/>
      <c r="Q42" s="40"/>
      <c r="R42" s="41"/>
      <c r="S42" s="42">
        <f t="shared" si="23"/>
        <v>0</v>
      </c>
      <c r="T42" s="43"/>
      <c r="U42" s="44"/>
      <c r="V42" s="44"/>
      <c r="W42" s="44"/>
      <c r="AA42" s="134"/>
      <c r="AB42" s="135"/>
    </row>
    <row r="43" spans="1:28" ht="23.1" customHeight="1" x14ac:dyDescent="0.25">
      <c r="A43" s="45"/>
      <c r="B43" s="214"/>
      <c r="C43" s="215"/>
      <c r="D43" s="39"/>
      <c r="E43" s="40"/>
      <c r="F43" s="41"/>
      <c r="G43" s="40"/>
      <c r="H43" s="41"/>
      <c r="I43" s="40"/>
      <c r="J43" s="41"/>
      <c r="K43" s="40"/>
      <c r="L43" s="41"/>
      <c r="M43" s="40"/>
      <c r="N43" s="41"/>
      <c r="O43" s="40"/>
      <c r="P43" s="41"/>
      <c r="Q43" s="40"/>
      <c r="R43" s="41"/>
      <c r="S43" s="42">
        <f t="shared" si="23"/>
        <v>0</v>
      </c>
      <c r="T43" s="43"/>
      <c r="U43" s="44"/>
      <c r="V43" s="44"/>
      <c r="W43" s="44"/>
      <c r="AA43" s="134"/>
      <c r="AB43" s="135"/>
    </row>
    <row r="44" spans="1:28" ht="23.1" customHeight="1" x14ac:dyDescent="0.25">
      <c r="A44" s="45"/>
      <c r="B44" s="214"/>
      <c r="C44" s="215"/>
      <c r="D44" s="39"/>
      <c r="E44" s="40"/>
      <c r="F44" s="41"/>
      <c r="G44" s="40"/>
      <c r="H44" s="41"/>
      <c r="I44" s="40"/>
      <c r="J44" s="41"/>
      <c r="K44" s="40"/>
      <c r="L44" s="41"/>
      <c r="M44" s="40"/>
      <c r="N44" s="41"/>
      <c r="O44" s="40"/>
      <c r="P44" s="41"/>
      <c r="Q44" s="40"/>
      <c r="R44" s="41"/>
      <c r="S44" s="42">
        <f t="shared" si="23"/>
        <v>0</v>
      </c>
      <c r="T44" s="43"/>
      <c r="U44" s="44"/>
      <c r="V44" s="44"/>
      <c r="W44" s="44"/>
      <c r="AA44" s="134"/>
      <c r="AB44" s="135"/>
    </row>
    <row r="45" spans="1:28" ht="23.1" customHeight="1" x14ac:dyDescent="0.25">
      <c r="A45" s="45"/>
      <c r="B45" s="214"/>
      <c r="C45" s="215"/>
      <c r="D45" s="39"/>
      <c r="E45" s="40"/>
      <c r="F45" s="41"/>
      <c r="G45" s="40"/>
      <c r="H45" s="41"/>
      <c r="I45" s="40"/>
      <c r="J45" s="41"/>
      <c r="K45" s="40"/>
      <c r="L45" s="41"/>
      <c r="M45" s="40"/>
      <c r="N45" s="41"/>
      <c r="O45" s="40"/>
      <c r="P45" s="41"/>
      <c r="Q45" s="40"/>
      <c r="R45" s="41"/>
      <c r="S45" s="42">
        <f t="shared" si="23"/>
        <v>0</v>
      </c>
      <c r="T45" s="43"/>
      <c r="U45" s="44"/>
      <c r="V45" s="44"/>
      <c r="W45" s="44"/>
      <c r="AA45" s="134"/>
      <c r="AB45" s="123"/>
    </row>
    <row r="46" spans="1:28" ht="23.1" customHeight="1" x14ac:dyDescent="0.25">
      <c r="A46" s="45"/>
      <c r="B46" s="214"/>
      <c r="C46" s="215"/>
      <c r="D46" s="39"/>
      <c r="E46" s="40"/>
      <c r="F46" s="41"/>
      <c r="G46" s="40"/>
      <c r="H46" s="41"/>
      <c r="I46" s="40"/>
      <c r="J46" s="41"/>
      <c r="K46" s="40"/>
      <c r="L46" s="41"/>
      <c r="M46" s="40"/>
      <c r="N46" s="41"/>
      <c r="O46" s="40"/>
      <c r="P46" s="41"/>
      <c r="Q46" s="40"/>
      <c r="R46" s="41"/>
      <c r="S46" s="42">
        <f t="shared" si="23"/>
        <v>0</v>
      </c>
      <c r="T46" s="43"/>
      <c r="U46" s="44"/>
      <c r="V46" s="44"/>
      <c r="W46" s="44"/>
      <c r="AA46" s="134"/>
      <c r="AB46" s="135"/>
    </row>
    <row r="47" spans="1:28" ht="23.1" customHeight="1" x14ac:dyDescent="0.25">
      <c r="A47" s="45"/>
      <c r="B47" s="214"/>
      <c r="C47" s="215"/>
      <c r="D47" s="39"/>
      <c r="E47" s="40"/>
      <c r="F47" s="41"/>
      <c r="G47" s="40"/>
      <c r="H47" s="41"/>
      <c r="I47" s="40"/>
      <c r="J47" s="41"/>
      <c r="K47" s="40"/>
      <c r="L47" s="41"/>
      <c r="M47" s="40"/>
      <c r="N47" s="41"/>
      <c r="O47" s="40"/>
      <c r="P47" s="41"/>
      <c r="Q47" s="40"/>
      <c r="R47" s="41"/>
      <c r="S47" s="42">
        <f t="shared" si="23"/>
        <v>0</v>
      </c>
      <c r="T47" s="43"/>
      <c r="U47" s="44"/>
      <c r="V47" s="44"/>
      <c r="W47" s="44"/>
      <c r="AA47" s="134"/>
      <c r="AB47" s="135"/>
    </row>
    <row r="48" spans="1:28" ht="23.1" customHeight="1" x14ac:dyDescent="0.25">
      <c r="A48" s="45"/>
      <c r="B48" s="214"/>
      <c r="C48" s="215"/>
      <c r="D48" s="39"/>
      <c r="E48" s="40"/>
      <c r="F48" s="41"/>
      <c r="G48" s="40"/>
      <c r="H48" s="41"/>
      <c r="I48" s="40"/>
      <c r="J48" s="41"/>
      <c r="K48" s="40"/>
      <c r="L48" s="41"/>
      <c r="M48" s="40"/>
      <c r="N48" s="41"/>
      <c r="O48" s="40"/>
      <c r="P48" s="41"/>
      <c r="Q48" s="40"/>
      <c r="R48" s="41"/>
      <c r="S48" s="42">
        <f t="shared" si="23"/>
        <v>0</v>
      </c>
      <c r="T48" s="43"/>
      <c r="U48" s="44"/>
      <c r="V48" s="44"/>
      <c r="W48" s="44"/>
      <c r="AA48" s="134"/>
      <c r="AB48" s="135"/>
    </row>
    <row r="49" spans="1:28" ht="23.1" customHeight="1" x14ac:dyDescent="0.25">
      <c r="A49" s="45"/>
      <c r="B49" s="214"/>
      <c r="C49" s="215"/>
      <c r="D49" s="39"/>
      <c r="E49" s="40"/>
      <c r="F49" s="41"/>
      <c r="G49" s="40"/>
      <c r="H49" s="41"/>
      <c r="I49" s="40"/>
      <c r="J49" s="41"/>
      <c r="K49" s="40"/>
      <c r="L49" s="41"/>
      <c r="M49" s="40"/>
      <c r="N49" s="41"/>
      <c r="O49" s="40"/>
      <c r="P49" s="41"/>
      <c r="Q49" s="40"/>
      <c r="R49" s="41"/>
      <c r="S49" s="42">
        <f t="shared" si="23"/>
        <v>0</v>
      </c>
      <c r="T49" s="43"/>
      <c r="U49" s="44"/>
      <c r="V49" s="44"/>
      <c r="W49" s="44"/>
      <c r="AA49" s="134"/>
      <c r="AB49" s="135"/>
    </row>
    <row r="50" spans="1:28" ht="23.1" customHeight="1" x14ac:dyDescent="0.25">
      <c r="A50" s="45"/>
      <c r="B50" s="214"/>
      <c r="C50" s="215"/>
      <c r="D50" s="39"/>
      <c r="E50" s="40"/>
      <c r="F50" s="41"/>
      <c r="G50" s="40"/>
      <c r="H50" s="41"/>
      <c r="I50" s="40"/>
      <c r="J50" s="41"/>
      <c r="K50" s="40"/>
      <c r="L50" s="41"/>
      <c r="M50" s="40"/>
      <c r="N50" s="41"/>
      <c r="O50" s="40"/>
      <c r="P50" s="41"/>
      <c r="Q50" s="40"/>
      <c r="R50" s="41"/>
      <c r="S50" s="42">
        <f t="shared" si="23"/>
        <v>0</v>
      </c>
      <c r="T50" s="43"/>
      <c r="U50" s="44"/>
      <c r="V50" s="44"/>
      <c r="W50" s="44"/>
      <c r="AA50" s="134"/>
      <c r="AB50" s="135"/>
    </row>
    <row r="51" spans="1:28" ht="23.1" customHeight="1" x14ac:dyDescent="0.25">
      <c r="A51" s="45"/>
      <c r="B51" s="214"/>
      <c r="C51" s="215"/>
      <c r="D51" s="39"/>
      <c r="E51" s="40"/>
      <c r="F51" s="41"/>
      <c r="G51" s="40"/>
      <c r="H51" s="41"/>
      <c r="I51" s="40"/>
      <c r="J51" s="41"/>
      <c r="K51" s="40"/>
      <c r="L51" s="41"/>
      <c r="M51" s="40"/>
      <c r="N51" s="41"/>
      <c r="O51" s="40"/>
      <c r="P51" s="41"/>
      <c r="Q51" s="40"/>
      <c r="R51" s="41"/>
      <c r="S51" s="42">
        <f t="shared" si="23"/>
        <v>0</v>
      </c>
      <c r="T51" s="43"/>
      <c r="U51" s="44"/>
      <c r="V51" s="44"/>
      <c r="W51" s="44"/>
      <c r="AA51" s="134"/>
      <c r="AB51" s="135"/>
    </row>
    <row r="52" spans="1:28" ht="23.1" customHeight="1" x14ac:dyDescent="0.25">
      <c r="A52" s="45"/>
      <c r="B52" s="214"/>
      <c r="C52" s="215"/>
      <c r="D52" s="39"/>
      <c r="E52" s="40"/>
      <c r="F52" s="41"/>
      <c r="G52" s="40"/>
      <c r="H52" s="41"/>
      <c r="I52" s="40"/>
      <c r="J52" s="41"/>
      <c r="K52" s="40"/>
      <c r="L52" s="41"/>
      <c r="M52" s="40"/>
      <c r="N52" s="41"/>
      <c r="O52" s="40"/>
      <c r="P52" s="41"/>
      <c r="Q52" s="40"/>
      <c r="R52" s="41"/>
      <c r="S52" s="42">
        <f t="shared" si="23"/>
        <v>0</v>
      </c>
      <c r="T52" s="43"/>
      <c r="U52" s="44"/>
      <c r="V52" s="44"/>
      <c r="W52" s="44"/>
      <c r="AA52" s="134"/>
      <c r="AB52" s="135"/>
    </row>
    <row r="53" spans="1:28" ht="23.1" customHeight="1" x14ac:dyDescent="0.25">
      <c r="A53" s="45"/>
      <c r="B53" s="214"/>
      <c r="C53" s="215"/>
      <c r="D53" s="39"/>
      <c r="E53" s="40"/>
      <c r="F53" s="41"/>
      <c r="G53" s="40"/>
      <c r="H53" s="41"/>
      <c r="I53" s="40"/>
      <c r="J53" s="41"/>
      <c r="K53" s="40"/>
      <c r="L53" s="41"/>
      <c r="M53" s="40"/>
      <c r="N53" s="41"/>
      <c r="O53" s="40"/>
      <c r="P53" s="41"/>
      <c r="Q53" s="40"/>
      <c r="R53" s="41"/>
      <c r="S53" s="42">
        <f t="shared" si="23"/>
        <v>0</v>
      </c>
      <c r="T53" s="43"/>
      <c r="U53" s="44"/>
      <c r="V53" s="44"/>
      <c r="W53" s="44"/>
      <c r="AA53" s="134"/>
      <c r="AB53" s="135"/>
    </row>
    <row r="54" spans="1:28" ht="23.1" customHeight="1" x14ac:dyDescent="0.25">
      <c r="A54" s="45"/>
      <c r="B54" s="214"/>
      <c r="C54" s="215"/>
      <c r="D54" s="39"/>
      <c r="E54" s="40"/>
      <c r="F54" s="41"/>
      <c r="G54" s="40"/>
      <c r="H54" s="41"/>
      <c r="I54" s="40"/>
      <c r="J54" s="41"/>
      <c r="K54" s="40"/>
      <c r="L54" s="41"/>
      <c r="M54" s="40"/>
      <c r="N54" s="41"/>
      <c r="O54" s="40"/>
      <c r="P54" s="41"/>
      <c r="Q54" s="40"/>
      <c r="R54" s="41"/>
      <c r="S54" s="42">
        <f>SUM(E54:R54)</f>
        <v>0</v>
      </c>
      <c r="T54" s="43"/>
      <c r="U54" s="44"/>
      <c r="V54" s="44"/>
      <c r="W54" s="44"/>
      <c r="AA54" s="134"/>
      <c r="AB54" s="135"/>
    </row>
    <row r="55" spans="1:28" ht="23.1" customHeight="1" x14ac:dyDescent="0.25">
      <c r="A55" s="45"/>
      <c r="B55" s="214"/>
      <c r="C55" s="215"/>
      <c r="D55" s="39"/>
      <c r="E55" s="40"/>
      <c r="F55" s="41"/>
      <c r="G55" s="40"/>
      <c r="H55" s="41"/>
      <c r="I55" s="40"/>
      <c r="J55" s="41"/>
      <c r="K55" s="40"/>
      <c r="L55" s="41"/>
      <c r="M55" s="40"/>
      <c r="N55" s="41"/>
      <c r="O55" s="40"/>
      <c r="P55" s="41"/>
      <c r="Q55" s="40"/>
      <c r="R55" s="41"/>
      <c r="S55" s="42">
        <f t="shared" ref="S55:S78" si="42">SUM(E55:R55)</f>
        <v>0</v>
      </c>
      <c r="T55" s="43"/>
      <c r="U55" s="44"/>
      <c r="V55" s="44"/>
      <c r="W55" s="44"/>
      <c r="AA55" s="134"/>
      <c r="AB55" s="135"/>
    </row>
    <row r="56" spans="1:28" ht="23.1" customHeight="1" x14ac:dyDescent="0.25">
      <c r="A56" s="45"/>
      <c r="B56" s="214"/>
      <c r="C56" s="215"/>
      <c r="D56" s="39"/>
      <c r="E56" s="40"/>
      <c r="F56" s="41"/>
      <c r="G56" s="40"/>
      <c r="H56" s="41"/>
      <c r="I56" s="40"/>
      <c r="J56" s="41"/>
      <c r="K56" s="40"/>
      <c r="L56" s="41"/>
      <c r="M56" s="40"/>
      <c r="N56" s="41"/>
      <c r="O56" s="40"/>
      <c r="P56" s="41"/>
      <c r="Q56" s="40"/>
      <c r="R56" s="41"/>
      <c r="S56" s="42">
        <f t="shared" si="42"/>
        <v>0</v>
      </c>
      <c r="T56" s="43"/>
      <c r="U56" s="44"/>
      <c r="V56" s="44"/>
      <c r="W56" s="44"/>
      <c r="AA56" s="134"/>
      <c r="AB56" s="136"/>
    </row>
    <row r="57" spans="1:28" ht="23.1" customHeight="1" x14ac:dyDescent="0.25">
      <c r="A57" s="45"/>
      <c r="B57" s="214"/>
      <c r="C57" s="215"/>
      <c r="D57" s="39"/>
      <c r="E57" s="40"/>
      <c r="F57" s="41"/>
      <c r="G57" s="40"/>
      <c r="H57" s="41"/>
      <c r="I57" s="40"/>
      <c r="J57" s="41"/>
      <c r="K57" s="40"/>
      <c r="L57" s="41"/>
      <c r="M57" s="40"/>
      <c r="N57" s="41"/>
      <c r="O57" s="40"/>
      <c r="P57" s="41"/>
      <c r="Q57" s="40"/>
      <c r="R57" s="41"/>
      <c r="S57" s="42">
        <f t="shared" si="42"/>
        <v>0</v>
      </c>
      <c r="T57" s="43"/>
      <c r="U57" s="44"/>
      <c r="V57" s="44"/>
      <c r="W57" s="44"/>
      <c r="AA57" s="134"/>
      <c r="AB57" s="137"/>
    </row>
    <row r="58" spans="1:28" ht="23.1" customHeight="1" x14ac:dyDescent="0.25">
      <c r="A58" s="45"/>
      <c r="B58" s="214"/>
      <c r="C58" s="215"/>
      <c r="D58" s="39"/>
      <c r="E58" s="40"/>
      <c r="F58" s="41"/>
      <c r="G58" s="40"/>
      <c r="H58" s="41"/>
      <c r="I58" s="40"/>
      <c r="J58" s="41"/>
      <c r="K58" s="40"/>
      <c r="L58" s="41"/>
      <c r="M58" s="40"/>
      <c r="N58" s="41"/>
      <c r="O58" s="40"/>
      <c r="P58" s="41"/>
      <c r="Q58" s="40"/>
      <c r="R58" s="41"/>
      <c r="S58" s="42">
        <f t="shared" si="42"/>
        <v>0</v>
      </c>
      <c r="T58" s="43"/>
      <c r="U58" s="44"/>
      <c r="V58" s="44"/>
      <c r="W58" s="44"/>
      <c r="AA58" s="134"/>
      <c r="AB58" s="137"/>
    </row>
    <row r="59" spans="1:28" ht="23.1" customHeight="1" x14ac:dyDescent="0.25">
      <c r="A59" s="45"/>
      <c r="B59" s="214"/>
      <c r="C59" s="215"/>
      <c r="D59" s="39"/>
      <c r="E59" s="40"/>
      <c r="F59" s="41"/>
      <c r="G59" s="40"/>
      <c r="H59" s="41"/>
      <c r="I59" s="40"/>
      <c r="J59" s="41"/>
      <c r="K59" s="40"/>
      <c r="L59" s="41"/>
      <c r="M59" s="40"/>
      <c r="N59" s="41"/>
      <c r="O59" s="40"/>
      <c r="P59" s="41"/>
      <c r="Q59" s="40"/>
      <c r="R59" s="41"/>
      <c r="S59" s="42">
        <f t="shared" si="42"/>
        <v>0</v>
      </c>
      <c r="T59" s="43"/>
      <c r="U59" s="44"/>
      <c r="V59" s="44"/>
      <c r="W59" s="44"/>
      <c r="AA59" s="134"/>
      <c r="AB59" s="137"/>
    </row>
    <row r="60" spans="1:28" ht="23.1" customHeight="1" x14ac:dyDescent="0.25">
      <c r="A60" s="45"/>
      <c r="B60" s="214"/>
      <c r="C60" s="215"/>
      <c r="D60" s="39"/>
      <c r="E60" s="40"/>
      <c r="F60" s="41"/>
      <c r="G60" s="40"/>
      <c r="H60" s="41"/>
      <c r="I60" s="40"/>
      <c r="J60" s="41"/>
      <c r="K60" s="40"/>
      <c r="L60" s="41"/>
      <c r="M60" s="40"/>
      <c r="N60" s="41"/>
      <c r="O60" s="40"/>
      <c r="P60" s="41"/>
      <c r="Q60" s="40"/>
      <c r="R60" s="41"/>
      <c r="S60" s="42">
        <f t="shared" si="42"/>
        <v>0</v>
      </c>
      <c r="T60" s="43"/>
      <c r="U60" s="44"/>
      <c r="V60" s="44"/>
      <c r="W60" s="44"/>
      <c r="AA60" s="134"/>
      <c r="AB60" s="137"/>
    </row>
    <row r="61" spans="1:28" ht="23.1" customHeight="1" x14ac:dyDescent="0.25">
      <c r="A61" s="45"/>
      <c r="B61" s="214"/>
      <c r="C61" s="215"/>
      <c r="D61" s="39"/>
      <c r="E61" s="40"/>
      <c r="F61" s="41"/>
      <c r="G61" s="40"/>
      <c r="H61" s="41"/>
      <c r="I61" s="40"/>
      <c r="J61" s="41"/>
      <c r="K61" s="40"/>
      <c r="L61" s="41"/>
      <c r="M61" s="40"/>
      <c r="N61" s="41"/>
      <c r="O61" s="40"/>
      <c r="P61" s="41"/>
      <c r="Q61" s="40"/>
      <c r="R61" s="41"/>
      <c r="S61" s="42">
        <f t="shared" si="42"/>
        <v>0</v>
      </c>
      <c r="T61" s="43"/>
      <c r="U61" s="44"/>
      <c r="V61" s="44"/>
      <c r="W61" s="44"/>
      <c r="AA61" s="134"/>
      <c r="AB61" s="137"/>
    </row>
    <row r="62" spans="1:28" ht="23.1" customHeight="1" x14ac:dyDescent="0.25">
      <c r="A62" s="45"/>
      <c r="B62" s="214"/>
      <c r="C62" s="215"/>
      <c r="D62" s="39"/>
      <c r="E62" s="40"/>
      <c r="F62" s="41"/>
      <c r="G62" s="40"/>
      <c r="H62" s="41"/>
      <c r="I62" s="40"/>
      <c r="J62" s="41"/>
      <c r="K62" s="40"/>
      <c r="L62" s="41"/>
      <c r="M62" s="40"/>
      <c r="N62" s="41"/>
      <c r="O62" s="40"/>
      <c r="P62" s="41"/>
      <c r="Q62" s="40"/>
      <c r="R62" s="41"/>
      <c r="S62" s="42">
        <f t="shared" si="42"/>
        <v>0</v>
      </c>
      <c r="T62" s="43"/>
      <c r="U62" s="44"/>
      <c r="V62" s="44"/>
      <c r="W62" s="44"/>
      <c r="AA62" s="134"/>
      <c r="AB62" s="137"/>
    </row>
    <row r="63" spans="1:28" ht="23.1" customHeight="1" x14ac:dyDescent="0.25">
      <c r="A63" s="45"/>
      <c r="B63" s="214"/>
      <c r="C63" s="215"/>
      <c r="D63" s="39"/>
      <c r="E63" s="40"/>
      <c r="F63" s="41"/>
      <c r="G63" s="40"/>
      <c r="H63" s="41"/>
      <c r="I63" s="40"/>
      <c r="J63" s="41"/>
      <c r="K63" s="40"/>
      <c r="L63" s="41"/>
      <c r="M63" s="40"/>
      <c r="N63" s="41"/>
      <c r="O63" s="40"/>
      <c r="P63" s="41"/>
      <c r="Q63" s="40"/>
      <c r="R63" s="41"/>
      <c r="S63" s="42">
        <f t="shared" si="42"/>
        <v>0</v>
      </c>
      <c r="T63" s="43"/>
      <c r="U63" s="44"/>
      <c r="V63" s="44"/>
      <c r="W63" s="44"/>
      <c r="AA63" s="134"/>
      <c r="AB63" s="137"/>
    </row>
    <row r="64" spans="1:28" ht="23.1" customHeight="1" x14ac:dyDescent="0.25">
      <c r="A64" s="45"/>
      <c r="B64" s="214"/>
      <c r="C64" s="215"/>
      <c r="D64" s="39"/>
      <c r="E64" s="40"/>
      <c r="F64" s="41"/>
      <c r="G64" s="40"/>
      <c r="H64" s="41"/>
      <c r="I64" s="40"/>
      <c r="J64" s="41"/>
      <c r="K64" s="40"/>
      <c r="L64" s="41"/>
      <c r="M64" s="40"/>
      <c r="N64" s="41"/>
      <c r="O64" s="40"/>
      <c r="P64" s="41"/>
      <c r="Q64" s="40"/>
      <c r="R64" s="41"/>
      <c r="S64" s="42">
        <f t="shared" si="42"/>
        <v>0</v>
      </c>
      <c r="T64" s="43"/>
      <c r="U64" s="44"/>
      <c r="V64" s="44"/>
      <c r="W64" s="44"/>
      <c r="AA64" s="134"/>
      <c r="AB64" s="137"/>
    </row>
    <row r="65" spans="1:28" ht="23.1" customHeight="1" x14ac:dyDescent="0.25">
      <c r="A65" s="45"/>
      <c r="B65" s="214"/>
      <c r="C65" s="215"/>
      <c r="D65" s="39"/>
      <c r="E65" s="40"/>
      <c r="F65" s="41"/>
      <c r="G65" s="40"/>
      <c r="H65" s="41"/>
      <c r="I65" s="40"/>
      <c r="J65" s="41"/>
      <c r="K65" s="40"/>
      <c r="L65" s="41"/>
      <c r="M65" s="40"/>
      <c r="N65" s="41"/>
      <c r="O65" s="40"/>
      <c r="P65" s="41"/>
      <c r="Q65" s="40"/>
      <c r="R65" s="41"/>
      <c r="S65" s="42">
        <f t="shared" si="42"/>
        <v>0</v>
      </c>
      <c r="T65" s="43"/>
      <c r="U65" s="44"/>
      <c r="V65" s="44"/>
      <c r="W65" s="44"/>
      <c r="AA65" s="134"/>
      <c r="AB65" s="137"/>
    </row>
    <row r="66" spans="1:28" ht="23.1" customHeight="1" x14ac:dyDescent="0.25">
      <c r="A66" s="45"/>
      <c r="B66" s="214"/>
      <c r="C66" s="215"/>
      <c r="D66" s="39"/>
      <c r="E66" s="40"/>
      <c r="F66" s="41"/>
      <c r="G66" s="40"/>
      <c r="H66" s="41"/>
      <c r="I66" s="40"/>
      <c r="J66" s="41"/>
      <c r="K66" s="40"/>
      <c r="L66" s="41"/>
      <c r="M66" s="40"/>
      <c r="N66" s="41"/>
      <c r="O66" s="40"/>
      <c r="P66" s="41"/>
      <c r="Q66" s="40"/>
      <c r="R66" s="41"/>
      <c r="S66" s="42">
        <f t="shared" si="42"/>
        <v>0</v>
      </c>
      <c r="T66" s="43"/>
      <c r="U66" s="44"/>
      <c r="V66" s="44"/>
      <c r="W66" s="44"/>
      <c r="AA66" s="72"/>
      <c r="AB66" s="72"/>
    </row>
    <row r="67" spans="1:28" ht="23.1" customHeight="1" x14ac:dyDescent="0.25">
      <c r="A67" s="45"/>
      <c r="B67" s="214"/>
      <c r="C67" s="215"/>
      <c r="D67" s="39"/>
      <c r="E67" s="40"/>
      <c r="F67" s="41"/>
      <c r="G67" s="40"/>
      <c r="H67" s="41"/>
      <c r="I67" s="40"/>
      <c r="J67" s="41"/>
      <c r="K67" s="40"/>
      <c r="L67" s="41"/>
      <c r="M67" s="40"/>
      <c r="N67" s="41"/>
      <c r="O67" s="40"/>
      <c r="P67" s="41"/>
      <c r="Q67" s="40"/>
      <c r="R67" s="41"/>
      <c r="S67" s="42">
        <f t="shared" si="42"/>
        <v>0</v>
      </c>
      <c r="T67" s="43"/>
      <c r="U67" s="44"/>
      <c r="V67" s="44"/>
      <c r="W67" s="44"/>
    </row>
    <row r="68" spans="1:28" ht="23.1" customHeight="1" x14ac:dyDescent="0.25">
      <c r="A68" s="45"/>
      <c r="B68" s="214"/>
      <c r="C68" s="215"/>
      <c r="D68" s="39"/>
      <c r="E68" s="40"/>
      <c r="F68" s="41"/>
      <c r="G68" s="40"/>
      <c r="H68" s="41"/>
      <c r="I68" s="40"/>
      <c r="J68" s="41"/>
      <c r="K68" s="40"/>
      <c r="L68" s="41"/>
      <c r="M68" s="40"/>
      <c r="N68" s="41"/>
      <c r="O68" s="40"/>
      <c r="P68" s="41"/>
      <c r="Q68" s="40"/>
      <c r="R68" s="41"/>
      <c r="S68" s="42">
        <f t="shared" si="42"/>
        <v>0</v>
      </c>
      <c r="T68" s="43"/>
      <c r="U68" s="44"/>
      <c r="V68" s="44"/>
      <c r="W68" s="44"/>
    </row>
    <row r="69" spans="1:28" ht="23.1" customHeight="1" x14ac:dyDescent="0.25">
      <c r="A69" s="45"/>
      <c r="B69" s="214"/>
      <c r="C69" s="215"/>
      <c r="D69" s="39"/>
      <c r="E69" s="40"/>
      <c r="F69" s="41"/>
      <c r="G69" s="40"/>
      <c r="H69" s="41"/>
      <c r="I69" s="40"/>
      <c r="J69" s="41"/>
      <c r="K69" s="40"/>
      <c r="L69" s="41"/>
      <c r="M69" s="40"/>
      <c r="N69" s="41"/>
      <c r="O69" s="40"/>
      <c r="P69" s="41"/>
      <c r="Q69" s="40"/>
      <c r="R69" s="41"/>
      <c r="S69" s="42">
        <f t="shared" si="42"/>
        <v>0</v>
      </c>
      <c r="T69" s="43"/>
      <c r="U69" s="44"/>
      <c r="V69" s="44"/>
      <c r="W69" s="44"/>
    </row>
    <row r="70" spans="1:28" ht="23.1" customHeight="1" x14ac:dyDescent="0.25">
      <c r="A70" s="45"/>
      <c r="B70" s="214"/>
      <c r="C70" s="215"/>
      <c r="D70" s="39"/>
      <c r="E70" s="40"/>
      <c r="F70" s="41"/>
      <c r="G70" s="40"/>
      <c r="H70" s="41"/>
      <c r="I70" s="40"/>
      <c r="J70" s="41"/>
      <c r="K70" s="40"/>
      <c r="L70" s="41"/>
      <c r="M70" s="40"/>
      <c r="N70" s="41"/>
      <c r="O70" s="40"/>
      <c r="P70" s="41"/>
      <c r="Q70" s="40"/>
      <c r="R70" s="41"/>
      <c r="S70" s="42">
        <f t="shared" si="42"/>
        <v>0</v>
      </c>
      <c r="T70" s="43"/>
      <c r="U70" s="44"/>
      <c r="V70" s="44"/>
      <c r="W70" s="44"/>
    </row>
    <row r="71" spans="1:28" ht="23.1" customHeight="1" x14ac:dyDescent="0.25">
      <c r="A71" s="45"/>
      <c r="B71" s="214"/>
      <c r="C71" s="215"/>
      <c r="D71" s="39"/>
      <c r="E71" s="40"/>
      <c r="F71" s="41"/>
      <c r="G71" s="40"/>
      <c r="H71" s="41"/>
      <c r="I71" s="40"/>
      <c r="J71" s="41"/>
      <c r="K71" s="40"/>
      <c r="L71" s="41"/>
      <c r="M71" s="40"/>
      <c r="N71" s="41"/>
      <c r="O71" s="40"/>
      <c r="P71" s="41"/>
      <c r="Q71" s="40"/>
      <c r="R71" s="41"/>
      <c r="S71" s="42">
        <f t="shared" si="42"/>
        <v>0</v>
      </c>
      <c r="T71" s="43"/>
      <c r="U71" s="44"/>
      <c r="V71" s="44"/>
      <c r="W71" s="44"/>
    </row>
    <row r="72" spans="1:28" ht="23.1" customHeight="1" x14ac:dyDescent="0.25">
      <c r="A72" s="45"/>
      <c r="B72" s="214"/>
      <c r="C72" s="215"/>
      <c r="D72" s="39"/>
      <c r="E72" s="40"/>
      <c r="F72" s="41"/>
      <c r="G72" s="40"/>
      <c r="H72" s="41"/>
      <c r="I72" s="40"/>
      <c r="J72" s="41"/>
      <c r="K72" s="40"/>
      <c r="L72" s="41"/>
      <c r="M72" s="40"/>
      <c r="N72" s="41"/>
      <c r="O72" s="40"/>
      <c r="P72" s="41"/>
      <c r="Q72" s="40"/>
      <c r="R72" s="41"/>
      <c r="S72" s="42">
        <f t="shared" si="42"/>
        <v>0</v>
      </c>
      <c r="T72" s="43"/>
      <c r="U72" s="44"/>
      <c r="V72" s="44"/>
      <c r="W72" s="44"/>
    </row>
    <row r="73" spans="1:28" ht="23.1" customHeight="1" x14ac:dyDescent="0.25">
      <c r="A73" s="45"/>
      <c r="B73" s="214"/>
      <c r="C73" s="215"/>
      <c r="D73" s="39"/>
      <c r="E73" s="40"/>
      <c r="F73" s="41"/>
      <c r="G73" s="40"/>
      <c r="H73" s="41"/>
      <c r="I73" s="40"/>
      <c r="J73" s="41"/>
      <c r="K73" s="40"/>
      <c r="L73" s="41"/>
      <c r="M73" s="40"/>
      <c r="N73" s="41"/>
      <c r="O73" s="40"/>
      <c r="P73" s="41"/>
      <c r="Q73" s="40"/>
      <c r="R73" s="41"/>
      <c r="S73" s="42">
        <f t="shared" si="42"/>
        <v>0</v>
      </c>
      <c r="T73" s="43"/>
      <c r="U73" s="44"/>
      <c r="V73" s="44"/>
      <c r="W73" s="44"/>
    </row>
    <row r="74" spans="1:28" ht="23.1" customHeight="1" x14ac:dyDescent="0.25">
      <c r="A74" s="45"/>
      <c r="B74" s="214"/>
      <c r="C74" s="215"/>
      <c r="D74" s="39"/>
      <c r="E74" s="40"/>
      <c r="F74" s="41"/>
      <c r="G74" s="40"/>
      <c r="H74" s="41"/>
      <c r="I74" s="40"/>
      <c r="J74" s="41"/>
      <c r="K74" s="40"/>
      <c r="L74" s="41"/>
      <c r="M74" s="40"/>
      <c r="N74" s="41"/>
      <c r="O74" s="40"/>
      <c r="P74" s="41"/>
      <c r="Q74" s="40"/>
      <c r="R74" s="41"/>
      <c r="S74" s="42">
        <f t="shared" si="42"/>
        <v>0</v>
      </c>
      <c r="T74" s="43"/>
      <c r="U74" s="44"/>
      <c r="V74" s="44"/>
      <c r="W74" s="44"/>
    </row>
    <row r="75" spans="1:28" ht="23.1" customHeight="1" x14ac:dyDescent="0.25">
      <c r="A75" s="45"/>
      <c r="B75" s="214"/>
      <c r="C75" s="215"/>
      <c r="D75" s="39"/>
      <c r="E75" s="40"/>
      <c r="F75" s="41"/>
      <c r="G75" s="40"/>
      <c r="H75" s="41"/>
      <c r="I75" s="40"/>
      <c r="J75" s="41"/>
      <c r="K75" s="40"/>
      <c r="L75" s="41"/>
      <c r="M75" s="40"/>
      <c r="N75" s="41"/>
      <c r="O75" s="40"/>
      <c r="P75" s="41"/>
      <c r="Q75" s="40"/>
      <c r="R75" s="41"/>
      <c r="S75" s="42">
        <f t="shared" si="42"/>
        <v>0</v>
      </c>
      <c r="T75" s="43"/>
      <c r="U75" s="44"/>
      <c r="V75" s="44"/>
      <c r="W75" s="44"/>
    </row>
    <row r="76" spans="1:28" ht="23.1" customHeight="1" x14ac:dyDescent="0.25">
      <c r="A76" s="45"/>
      <c r="B76" s="214"/>
      <c r="C76" s="215"/>
      <c r="D76" s="39"/>
      <c r="E76" s="40"/>
      <c r="F76" s="41"/>
      <c r="G76" s="40"/>
      <c r="H76" s="41"/>
      <c r="I76" s="40"/>
      <c r="J76" s="41"/>
      <c r="K76" s="40"/>
      <c r="L76" s="41"/>
      <c r="M76" s="40"/>
      <c r="N76" s="41"/>
      <c r="O76" s="40"/>
      <c r="P76" s="41"/>
      <c r="Q76" s="40"/>
      <c r="R76" s="41"/>
      <c r="S76" s="42">
        <f t="shared" si="42"/>
        <v>0</v>
      </c>
      <c r="T76" s="43"/>
      <c r="U76" s="44"/>
      <c r="V76" s="44"/>
      <c r="W76" s="44"/>
    </row>
    <row r="77" spans="1:28" ht="23.1" customHeight="1" x14ac:dyDescent="0.25">
      <c r="A77" s="45"/>
      <c r="B77" s="214"/>
      <c r="C77" s="215"/>
      <c r="D77" s="39"/>
      <c r="E77" s="40"/>
      <c r="F77" s="41"/>
      <c r="G77" s="40"/>
      <c r="H77" s="41"/>
      <c r="I77" s="40"/>
      <c r="J77" s="41"/>
      <c r="K77" s="40"/>
      <c r="L77" s="41"/>
      <c r="M77" s="40"/>
      <c r="N77" s="41"/>
      <c r="O77" s="40"/>
      <c r="P77" s="41"/>
      <c r="Q77" s="40"/>
      <c r="R77" s="41"/>
      <c r="S77" s="42">
        <f t="shared" si="42"/>
        <v>0</v>
      </c>
      <c r="T77" s="43"/>
      <c r="U77" s="44"/>
      <c r="V77" s="44"/>
      <c r="W77" s="44"/>
    </row>
    <row r="78" spans="1:28" ht="23.1" customHeight="1" thickBot="1" x14ac:dyDescent="0.3">
      <c r="A78" s="46"/>
      <c r="B78" s="216"/>
      <c r="C78" s="217"/>
      <c r="D78" s="47"/>
      <c r="E78" s="48"/>
      <c r="F78" s="49"/>
      <c r="G78" s="48"/>
      <c r="H78" s="49"/>
      <c r="I78" s="48"/>
      <c r="J78" s="49"/>
      <c r="K78" s="48"/>
      <c r="L78" s="49"/>
      <c r="M78" s="48"/>
      <c r="N78" s="49"/>
      <c r="O78" s="48"/>
      <c r="P78" s="49"/>
      <c r="Q78" s="48"/>
      <c r="R78" s="49"/>
      <c r="S78" s="50">
        <f t="shared" si="42"/>
        <v>0</v>
      </c>
      <c r="T78" s="43"/>
      <c r="U78" s="44"/>
      <c r="V78" s="44"/>
      <c r="W78" s="44"/>
    </row>
    <row r="79" spans="1:28" s="60" customFormat="1" ht="15.75" customHeight="1" thickBot="1" x14ac:dyDescent="0.3">
      <c r="A79" s="194" t="s">
        <v>38</v>
      </c>
      <c r="B79" s="195"/>
      <c r="C79" s="195"/>
      <c r="D79" s="51"/>
      <c r="E79" s="52">
        <f t="shared" ref="E79:R79" si="43">SUM(E69:E78)</f>
        <v>0</v>
      </c>
      <c r="F79" s="53">
        <f t="shared" si="43"/>
        <v>0</v>
      </c>
      <c r="G79" s="54">
        <f t="shared" si="43"/>
        <v>0</v>
      </c>
      <c r="H79" s="55">
        <f t="shared" si="43"/>
        <v>0</v>
      </c>
      <c r="I79" s="52">
        <f t="shared" si="43"/>
        <v>0</v>
      </c>
      <c r="J79" s="53">
        <f t="shared" si="43"/>
        <v>0</v>
      </c>
      <c r="K79" s="52">
        <f t="shared" si="43"/>
        <v>0</v>
      </c>
      <c r="L79" s="53">
        <f t="shared" si="43"/>
        <v>0</v>
      </c>
      <c r="M79" s="52">
        <f t="shared" si="43"/>
        <v>0</v>
      </c>
      <c r="N79" s="53">
        <f t="shared" si="43"/>
        <v>0</v>
      </c>
      <c r="O79" s="52">
        <f t="shared" si="43"/>
        <v>0</v>
      </c>
      <c r="P79" s="53">
        <f t="shared" si="43"/>
        <v>0</v>
      </c>
      <c r="Q79" s="52">
        <f t="shared" si="43"/>
        <v>0</v>
      </c>
      <c r="R79" s="53">
        <f t="shared" si="43"/>
        <v>0</v>
      </c>
      <c r="S79" s="56">
        <f>SUM(S17:S78)</f>
        <v>180</v>
      </c>
      <c r="T79" s="57"/>
      <c r="U79" s="58"/>
      <c r="V79" s="58"/>
      <c r="W79" s="59"/>
    </row>
    <row r="80" spans="1:28" s="65" customFormat="1" ht="21" customHeight="1" thickBot="1" x14ac:dyDescent="0.3">
      <c r="A80" s="196" t="s">
        <v>39</v>
      </c>
      <c r="B80" s="197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9"/>
      <c r="T80" s="61"/>
      <c r="U80" s="62">
        <f>SUM(U69:U78)</f>
        <v>0</v>
      </c>
      <c r="V80" s="63"/>
      <c r="W80" s="64"/>
    </row>
    <row r="81" spans="1:23" ht="27" thickBot="1" x14ac:dyDescent="0.3">
      <c r="A81" s="200" t="s">
        <v>40</v>
      </c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2"/>
    </row>
    <row r="82" spans="1:23" ht="15.75" customHeight="1" x14ac:dyDescent="0.25">
      <c r="A82" s="203"/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5"/>
    </row>
    <row r="83" spans="1:23" ht="21" customHeight="1" x14ac:dyDescent="0.25">
      <c r="A83" s="203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5"/>
    </row>
    <row r="84" spans="1:23" ht="21" customHeight="1" x14ac:dyDescent="0.25">
      <c r="A84" s="203"/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5"/>
    </row>
    <row r="85" spans="1:23" ht="21" customHeight="1" x14ac:dyDescent="0.25">
      <c r="A85" s="203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5"/>
    </row>
    <row r="86" spans="1:23" ht="21" customHeight="1" x14ac:dyDescent="0.25">
      <c r="A86" s="203"/>
      <c r="B86" s="204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5"/>
    </row>
    <row r="87" spans="1:23" ht="21" customHeight="1" thickBot="1" x14ac:dyDescent="0.3">
      <c r="A87" s="206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8"/>
    </row>
    <row r="88" spans="1:23" ht="21" customHeight="1" thickBot="1" x14ac:dyDescent="0.3">
      <c r="A88" s="209" t="s">
        <v>41</v>
      </c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66"/>
      <c r="U88" s="211">
        <f>SUM(U83:W87)</f>
        <v>0</v>
      </c>
      <c r="V88" s="212"/>
      <c r="W88" s="213"/>
    </row>
    <row r="89" spans="1:23" ht="21.75" customHeight="1" thickBot="1" x14ac:dyDescent="0.3">
      <c r="A89" s="3"/>
      <c r="B89" s="3"/>
      <c r="C89" s="3"/>
      <c r="D89" s="3"/>
      <c r="L89" s="173" t="s">
        <v>42</v>
      </c>
      <c r="M89" s="174"/>
      <c r="N89" s="174"/>
      <c r="O89" s="174"/>
      <c r="P89" s="174"/>
      <c r="Q89" s="174"/>
      <c r="R89" s="174"/>
      <c r="S89" s="175"/>
      <c r="T89" s="67"/>
      <c r="U89" s="176">
        <f>SUM(W80+U88)</f>
        <v>0</v>
      </c>
      <c r="V89" s="177"/>
      <c r="W89" s="178"/>
    </row>
    <row r="90" spans="1:23" ht="12" customHeight="1" thickBot="1" x14ac:dyDescent="0.3"/>
    <row r="91" spans="1:23" ht="30" customHeight="1" x14ac:dyDescent="0.25">
      <c r="A91" s="68" t="s">
        <v>43</v>
      </c>
      <c r="B91" s="179"/>
      <c r="C91" s="180"/>
      <c r="D91" s="180"/>
      <c r="E91" s="180"/>
      <c r="F91" s="180"/>
      <c r="G91" s="180"/>
      <c r="H91" s="180"/>
      <c r="I91" s="181"/>
      <c r="J91" s="69"/>
      <c r="K91" s="70"/>
      <c r="L91" s="69"/>
      <c r="M91" s="182" t="s">
        <v>44</v>
      </c>
      <c r="N91" s="183"/>
      <c r="O91" s="183"/>
      <c r="P91" s="184"/>
      <c r="Q91" s="185"/>
      <c r="R91" s="186"/>
      <c r="S91" s="186"/>
      <c r="T91" s="186"/>
      <c r="U91" s="186"/>
      <c r="V91" s="186"/>
      <c r="W91" s="187"/>
    </row>
    <row r="92" spans="1:23" ht="30.75" customHeight="1" x14ac:dyDescent="0.25">
      <c r="A92" s="71" t="s">
        <v>45</v>
      </c>
      <c r="B92" s="188"/>
      <c r="C92" s="189"/>
      <c r="D92" s="189"/>
      <c r="E92" s="189"/>
      <c r="F92" s="189"/>
      <c r="G92" s="189"/>
      <c r="H92" s="189"/>
      <c r="I92" s="190"/>
      <c r="J92" s="69"/>
      <c r="L92" s="72"/>
      <c r="M92" s="191" t="s">
        <v>45</v>
      </c>
      <c r="N92" s="192"/>
      <c r="O92" s="192"/>
      <c r="P92" s="193"/>
      <c r="Q92" s="188"/>
      <c r="R92" s="189"/>
      <c r="S92" s="189"/>
      <c r="T92" s="189"/>
      <c r="U92" s="189"/>
      <c r="V92" s="189"/>
      <c r="W92" s="190"/>
    </row>
    <row r="93" spans="1:23" ht="24" customHeight="1" thickBot="1" x14ac:dyDescent="0.3">
      <c r="A93" s="73" t="s">
        <v>46</v>
      </c>
      <c r="B93" s="167"/>
      <c r="C93" s="168"/>
      <c r="D93" s="168"/>
      <c r="E93" s="168"/>
      <c r="F93" s="168"/>
      <c r="G93" s="168"/>
      <c r="H93" s="168"/>
      <c r="I93" s="169"/>
      <c r="J93" s="69"/>
      <c r="L93" s="72"/>
      <c r="M93" s="170" t="s">
        <v>46</v>
      </c>
      <c r="N93" s="171"/>
      <c r="O93" s="171"/>
      <c r="P93" s="172"/>
      <c r="Q93" s="167"/>
      <c r="R93" s="168"/>
      <c r="S93" s="168"/>
      <c r="T93" s="168"/>
      <c r="U93" s="168"/>
      <c r="V93" s="168"/>
      <c r="W93" s="169"/>
    </row>
    <row r="94" spans="1:23" s="75" customFormat="1" ht="12.75" x14ac:dyDescent="0.25">
      <c r="A94" s="74" t="s">
        <v>47</v>
      </c>
      <c r="B94" s="74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7"/>
      <c r="T94" s="76"/>
      <c r="U94" s="76"/>
      <c r="V94" s="76"/>
      <c r="W94" s="76"/>
    </row>
    <row r="95" spans="1:23" x14ac:dyDescent="0.25">
      <c r="A95" s="72"/>
      <c r="B95" s="72"/>
      <c r="C95" s="72"/>
      <c r="D95" s="7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78"/>
      <c r="T95" s="79"/>
      <c r="U95" s="12"/>
      <c r="V95" s="12"/>
      <c r="W95" s="12"/>
    </row>
    <row r="96" spans="1:23" x14ac:dyDescent="0.25">
      <c r="A96" s="72"/>
      <c r="B96" s="72"/>
      <c r="C96" s="72"/>
      <c r="D96" s="7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78"/>
      <c r="T96" s="79"/>
      <c r="U96" s="12"/>
      <c r="V96" s="12"/>
      <c r="W96" s="12"/>
    </row>
    <row r="97" spans="1:23" x14ac:dyDescent="0.25">
      <c r="A97" s="72"/>
      <c r="B97" s="72"/>
      <c r="C97" s="72"/>
      <c r="D97" s="7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78"/>
      <c r="T97" s="79"/>
      <c r="U97" s="12"/>
      <c r="V97" s="12"/>
      <c r="W97" s="12"/>
    </row>
    <row r="98" spans="1:23" x14ac:dyDescent="0.25">
      <c r="A98" s="72"/>
      <c r="B98" s="72"/>
      <c r="C98" s="72"/>
      <c r="D98" s="7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78"/>
      <c r="T98" s="79"/>
      <c r="U98" s="12"/>
      <c r="V98" s="12"/>
      <c r="W98" s="12"/>
    </row>
    <row r="99" spans="1:23" x14ac:dyDescent="0.25">
      <c r="A99" s="72"/>
      <c r="B99" s="72"/>
      <c r="C99" s="72"/>
      <c r="D99" s="7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78"/>
      <c r="T99" s="79"/>
      <c r="U99" s="12"/>
      <c r="V99" s="12"/>
      <c r="W99" s="12"/>
    </row>
    <row r="100" spans="1:23" x14ac:dyDescent="0.25">
      <c r="A100" s="72"/>
      <c r="B100" s="72"/>
      <c r="C100" s="72"/>
      <c r="D100" s="7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78"/>
      <c r="T100" s="79"/>
      <c r="U100" s="12"/>
      <c r="V100" s="12"/>
      <c r="W100" s="12"/>
    </row>
    <row r="101" spans="1:23" x14ac:dyDescent="0.25">
      <c r="A101" s="72"/>
      <c r="B101" s="72"/>
      <c r="C101" s="72"/>
      <c r="D101" s="7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78"/>
      <c r="T101" s="79"/>
      <c r="U101" s="12"/>
      <c r="V101" s="12"/>
      <c r="W101" s="12"/>
    </row>
    <row r="102" spans="1:23" x14ac:dyDescent="0.25">
      <c r="A102" s="72"/>
      <c r="B102" s="72"/>
      <c r="C102" s="72"/>
      <c r="D102" s="7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78"/>
      <c r="T102" s="79"/>
      <c r="U102" s="12"/>
      <c r="V102" s="12"/>
      <c r="W102" s="12"/>
    </row>
    <row r="103" spans="1:23" x14ac:dyDescent="0.25">
      <c r="A103" s="72"/>
      <c r="B103" s="72"/>
      <c r="C103" s="72"/>
      <c r="D103" s="7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78"/>
      <c r="T103" s="79"/>
      <c r="U103" s="12"/>
      <c r="V103" s="12"/>
      <c r="W103" s="12"/>
    </row>
    <row r="104" spans="1:23" x14ac:dyDescent="0.25">
      <c r="A104" s="72"/>
      <c r="B104" s="72"/>
      <c r="C104" s="72"/>
      <c r="D104" s="7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78"/>
      <c r="T104" s="79"/>
      <c r="U104" s="12"/>
      <c r="V104" s="12"/>
      <c r="W104" s="12"/>
    </row>
    <row r="105" spans="1:23" x14ac:dyDescent="0.25">
      <c r="A105" s="72"/>
      <c r="B105" s="72"/>
      <c r="C105" s="72"/>
      <c r="D105" s="7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78"/>
      <c r="T105" s="79"/>
      <c r="U105" s="12"/>
      <c r="V105" s="12"/>
      <c r="W105" s="12"/>
    </row>
    <row r="106" spans="1:23" x14ac:dyDescent="0.25">
      <c r="A106" s="72"/>
      <c r="B106" s="72"/>
      <c r="C106" s="72"/>
      <c r="D106" s="7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78"/>
      <c r="T106" s="79"/>
      <c r="U106" s="12"/>
      <c r="V106" s="12"/>
      <c r="W106" s="12"/>
    </row>
    <row r="107" spans="1:23" x14ac:dyDescent="0.25">
      <c r="A107" s="72"/>
      <c r="B107" s="72"/>
      <c r="C107" s="72"/>
      <c r="D107" s="7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78"/>
      <c r="T107" s="79"/>
      <c r="U107" s="12"/>
      <c r="V107" s="12"/>
      <c r="W107" s="12"/>
    </row>
    <row r="108" spans="1:23" x14ac:dyDescent="0.25">
      <c r="A108" s="72"/>
      <c r="B108" s="72"/>
      <c r="C108" s="72"/>
      <c r="D108" s="7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78"/>
      <c r="T108" s="79"/>
      <c r="U108" s="12"/>
      <c r="V108" s="12"/>
      <c r="W108" s="12"/>
    </row>
    <row r="109" spans="1:23" x14ac:dyDescent="0.25">
      <c r="A109" s="72"/>
      <c r="B109" s="72"/>
      <c r="C109" s="72"/>
      <c r="D109" s="7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78"/>
      <c r="T109" s="79"/>
      <c r="U109" s="12"/>
      <c r="V109" s="12"/>
      <c r="W109" s="12"/>
    </row>
    <row r="110" spans="1:23" x14ac:dyDescent="0.25">
      <c r="A110" s="72"/>
      <c r="B110" s="72"/>
      <c r="C110" s="72"/>
      <c r="D110" s="7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78"/>
      <c r="T110" s="79"/>
      <c r="U110" s="12"/>
      <c r="V110" s="12"/>
      <c r="W110" s="12"/>
    </row>
    <row r="111" spans="1:23" x14ac:dyDescent="0.25">
      <c r="A111" s="72"/>
      <c r="B111" s="72"/>
      <c r="C111" s="72"/>
      <c r="D111" s="7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78"/>
      <c r="T111" s="79"/>
      <c r="U111" s="12"/>
      <c r="V111" s="12"/>
      <c r="W111" s="12"/>
    </row>
    <row r="112" spans="1:23" x14ac:dyDescent="0.25">
      <c r="A112" s="72"/>
      <c r="B112" s="72"/>
      <c r="C112" s="72"/>
      <c r="D112" s="7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78"/>
      <c r="T112" s="79"/>
      <c r="U112" s="12"/>
      <c r="V112" s="12"/>
      <c r="W112" s="12"/>
    </row>
    <row r="113" spans="1:23" x14ac:dyDescent="0.25">
      <c r="A113" s="72"/>
      <c r="B113" s="72"/>
      <c r="C113" s="72"/>
      <c r="D113" s="7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78"/>
      <c r="T113" s="79"/>
      <c r="U113" s="12"/>
      <c r="V113" s="12"/>
      <c r="W113" s="12"/>
    </row>
    <row r="114" spans="1:23" x14ac:dyDescent="0.25">
      <c r="A114" s="72"/>
      <c r="B114" s="72"/>
      <c r="C114" s="72"/>
      <c r="D114" s="7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78"/>
      <c r="T114" s="79"/>
      <c r="U114" s="12"/>
      <c r="V114" s="12"/>
      <c r="W114" s="12"/>
    </row>
    <row r="115" spans="1:23" x14ac:dyDescent="0.25">
      <c r="A115" s="72"/>
      <c r="B115" s="72"/>
      <c r="C115" s="72"/>
      <c r="D115" s="7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78"/>
      <c r="T115" s="79"/>
      <c r="U115" s="12"/>
      <c r="V115" s="12"/>
      <c r="W115" s="12"/>
    </row>
    <row r="116" spans="1:23" x14ac:dyDescent="0.25">
      <c r="A116" s="72"/>
      <c r="B116" s="72"/>
      <c r="C116" s="72"/>
      <c r="D116" s="7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78"/>
      <c r="T116" s="79"/>
      <c r="U116" s="12"/>
      <c r="V116" s="12"/>
      <c r="W116" s="12"/>
    </row>
    <row r="117" spans="1:23" x14ac:dyDescent="0.25">
      <c r="A117" s="72"/>
      <c r="B117" s="72"/>
      <c r="C117" s="72"/>
      <c r="D117" s="7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78"/>
      <c r="T117" s="79"/>
      <c r="U117" s="12"/>
      <c r="V117" s="12"/>
      <c r="W117" s="12"/>
    </row>
    <row r="118" spans="1:23" x14ac:dyDescent="0.25">
      <c r="A118" s="72"/>
      <c r="B118" s="72"/>
      <c r="C118" s="72"/>
      <c r="D118" s="7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78"/>
      <c r="T118" s="79"/>
      <c r="U118" s="12"/>
      <c r="V118" s="12"/>
      <c r="W118" s="12"/>
    </row>
    <row r="119" spans="1:23" x14ac:dyDescent="0.25">
      <c r="A119" s="72"/>
      <c r="B119" s="72"/>
      <c r="C119" s="72"/>
      <c r="D119" s="7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78"/>
      <c r="T119" s="79"/>
      <c r="U119" s="12"/>
      <c r="V119" s="12"/>
      <c r="W119" s="12"/>
    </row>
    <row r="120" spans="1:23" x14ac:dyDescent="0.25">
      <c r="A120" s="72"/>
      <c r="B120" s="72"/>
      <c r="C120" s="72"/>
      <c r="D120" s="7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78"/>
      <c r="T120" s="79"/>
      <c r="U120" s="12"/>
      <c r="V120" s="12"/>
      <c r="W120" s="12"/>
    </row>
    <row r="121" spans="1:23" x14ac:dyDescent="0.25">
      <c r="A121" s="72"/>
      <c r="B121" s="72"/>
      <c r="C121" s="72"/>
      <c r="D121" s="7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78"/>
      <c r="T121" s="79"/>
      <c r="U121" s="12"/>
      <c r="V121" s="12"/>
      <c r="W121" s="12"/>
    </row>
    <row r="122" spans="1:23" x14ac:dyDescent="0.25">
      <c r="A122" s="72"/>
      <c r="B122" s="72"/>
      <c r="C122" s="72"/>
      <c r="D122" s="7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78"/>
      <c r="T122" s="79"/>
      <c r="U122" s="12"/>
      <c r="V122" s="12"/>
      <c r="W122" s="12"/>
    </row>
    <row r="123" spans="1:23" x14ac:dyDescent="0.25">
      <c r="A123" s="72"/>
      <c r="B123" s="72"/>
      <c r="C123" s="72"/>
      <c r="D123" s="7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78"/>
      <c r="T123" s="79"/>
      <c r="U123" s="12"/>
      <c r="V123" s="12"/>
      <c r="W123" s="12"/>
    </row>
    <row r="124" spans="1:23" x14ac:dyDescent="0.25">
      <c r="A124" s="72"/>
      <c r="B124" s="72"/>
      <c r="C124" s="72"/>
      <c r="D124" s="7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78"/>
      <c r="T124" s="79"/>
      <c r="U124" s="12"/>
      <c r="V124" s="12"/>
      <c r="W124" s="12"/>
    </row>
    <row r="125" spans="1:23" x14ac:dyDescent="0.25">
      <c r="A125" s="72"/>
      <c r="B125" s="72"/>
      <c r="C125" s="72"/>
      <c r="D125" s="7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78"/>
      <c r="T125" s="79"/>
      <c r="U125" s="12"/>
      <c r="V125" s="12"/>
      <c r="W125" s="12"/>
    </row>
    <row r="126" spans="1:23" x14ac:dyDescent="0.25">
      <c r="A126" s="72"/>
      <c r="B126" s="72"/>
      <c r="C126" s="72"/>
      <c r="D126" s="7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78"/>
      <c r="T126" s="79"/>
      <c r="U126" s="12"/>
      <c r="V126" s="12"/>
      <c r="W126" s="12"/>
    </row>
    <row r="127" spans="1:23" x14ac:dyDescent="0.25">
      <c r="A127" s="72"/>
      <c r="B127" s="72"/>
      <c r="C127" s="72"/>
      <c r="D127" s="7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78"/>
      <c r="T127" s="79"/>
      <c r="U127" s="12"/>
      <c r="V127" s="12"/>
      <c r="W127" s="12"/>
    </row>
    <row r="128" spans="1:23" x14ac:dyDescent="0.25">
      <c r="A128" s="72"/>
      <c r="B128" s="72"/>
      <c r="C128" s="72"/>
      <c r="D128" s="7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78"/>
      <c r="T128" s="79"/>
      <c r="U128" s="12"/>
      <c r="V128" s="12"/>
      <c r="W128" s="12"/>
    </row>
    <row r="129" spans="1:23" x14ac:dyDescent="0.25">
      <c r="A129" s="72"/>
      <c r="B129" s="72"/>
      <c r="C129" s="72"/>
      <c r="D129" s="7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78"/>
      <c r="T129" s="79"/>
      <c r="U129" s="12"/>
      <c r="V129" s="12"/>
      <c r="W129" s="12"/>
    </row>
    <row r="130" spans="1:23" x14ac:dyDescent="0.25">
      <c r="A130" s="72"/>
      <c r="B130" s="72"/>
      <c r="C130" s="72"/>
      <c r="D130" s="7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78"/>
      <c r="T130" s="79"/>
      <c r="U130" s="12"/>
      <c r="V130" s="12"/>
      <c r="W130" s="12"/>
    </row>
    <row r="131" spans="1:23" x14ac:dyDescent="0.25">
      <c r="A131" s="72"/>
      <c r="B131" s="72"/>
      <c r="C131" s="72"/>
      <c r="D131" s="7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78"/>
      <c r="T131" s="79"/>
      <c r="U131" s="12"/>
      <c r="V131" s="12"/>
      <c r="W131" s="12"/>
    </row>
    <row r="132" spans="1:23" x14ac:dyDescent="0.25">
      <c r="A132" s="72"/>
      <c r="B132" s="72"/>
      <c r="C132" s="72"/>
      <c r="D132" s="7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78"/>
      <c r="T132" s="79"/>
      <c r="U132" s="12"/>
      <c r="V132" s="12"/>
      <c r="W132" s="12"/>
    </row>
    <row r="133" spans="1:23" x14ac:dyDescent="0.25">
      <c r="A133" s="72"/>
      <c r="B133" s="72"/>
      <c r="C133" s="72"/>
      <c r="D133" s="7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78"/>
      <c r="T133" s="79"/>
      <c r="U133" s="12"/>
      <c r="V133" s="12"/>
      <c r="W133" s="12"/>
    </row>
    <row r="134" spans="1:23" x14ac:dyDescent="0.25">
      <c r="A134" s="72"/>
      <c r="B134" s="72"/>
      <c r="C134" s="72"/>
      <c r="D134" s="7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78"/>
      <c r="T134" s="79"/>
      <c r="U134" s="12"/>
      <c r="V134" s="12"/>
      <c r="W134" s="12"/>
    </row>
    <row r="135" spans="1:23" x14ac:dyDescent="0.25">
      <c r="A135" s="72"/>
      <c r="B135" s="72"/>
      <c r="C135" s="72"/>
      <c r="D135" s="7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78"/>
      <c r="T135" s="79"/>
      <c r="U135" s="12"/>
      <c r="V135" s="12"/>
      <c r="W135" s="12"/>
    </row>
    <row r="136" spans="1:23" x14ac:dyDescent="0.25">
      <c r="A136" s="72"/>
      <c r="B136" s="72"/>
      <c r="C136" s="72"/>
      <c r="D136" s="7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78"/>
      <c r="T136" s="79"/>
      <c r="U136" s="12"/>
      <c r="V136" s="12"/>
      <c r="W136" s="12"/>
    </row>
    <row r="137" spans="1:23" x14ac:dyDescent="0.25">
      <c r="A137" s="72"/>
      <c r="B137" s="72"/>
      <c r="C137" s="72"/>
      <c r="D137" s="7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78"/>
      <c r="T137" s="79"/>
      <c r="U137" s="12"/>
      <c r="V137" s="12"/>
      <c r="W137" s="12"/>
    </row>
    <row r="138" spans="1:23" x14ac:dyDescent="0.25">
      <c r="A138" s="72"/>
      <c r="B138" s="72"/>
      <c r="C138" s="72"/>
      <c r="D138" s="7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78"/>
      <c r="T138" s="79"/>
      <c r="U138" s="12"/>
      <c r="V138" s="12"/>
      <c r="W138" s="12"/>
    </row>
    <row r="139" spans="1:23" x14ac:dyDescent="0.25">
      <c r="A139" s="72"/>
      <c r="B139" s="72"/>
      <c r="C139" s="72"/>
      <c r="D139" s="7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78"/>
      <c r="T139" s="79"/>
      <c r="U139" s="12"/>
      <c r="V139" s="12"/>
      <c r="W139" s="12"/>
    </row>
    <row r="140" spans="1:23" x14ac:dyDescent="0.25">
      <c r="A140" s="72"/>
      <c r="B140" s="72"/>
      <c r="C140" s="72"/>
      <c r="D140" s="7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78"/>
      <c r="T140" s="79"/>
      <c r="U140" s="12"/>
      <c r="V140" s="12"/>
      <c r="W140" s="12"/>
    </row>
    <row r="141" spans="1:23" x14ac:dyDescent="0.25">
      <c r="A141" s="72"/>
      <c r="B141" s="72"/>
      <c r="C141" s="72"/>
      <c r="D141" s="7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78"/>
      <c r="T141" s="79"/>
      <c r="U141" s="12"/>
      <c r="V141" s="12"/>
      <c r="W141" s="12"/>
    </row>
    <row r="142" spans="1:23" x14ac:dyDescent="0.25">
      <c r="A142" s="72"/>
      <c r="B142" s="72"/>
      <c r="C142" s="72"/>
      <c r="D142" s="7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78"/>
      <c r="T142" s="79"/>
      <c r="U142" s="12"/>
      <c r="V142" s="12"/>
      <c r="W142" s="12"/>
    </row>
    <row r="143" spans="1:23" x14ac:dyDescent="0.25">
      <c r="A143" s="72"/>
      <c r="B143" s="72"/>
      <c r="C143" s="72"/>
      <c r="D143" s="7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78"/>
      <c r="T143" s="79"/>
      <c r="U143" s="12"/>
      <c r="V143" s="12"/>
      <c r="W143" s="12"/>
    </row>
    <row r="144" spans="1:23" x14ac:dyDescent="0.25">
      <c r="A144" s="72"/>
      <c r="B144" s="72"/>
      <c r="C144" s="72"/>
      <c r="D144" s="7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78"/>
      <c r="T144" s="79"/>
      <c r="U144" s="12"/>
      <c r="V144" s="12"/>
      <c r="W144" s="12"/>
    </row>
    <row r="145" spans="1:23" x14ac:dyDescent="0.25">
      <c r="A145" s="72"/>
      <c r="B145" s="72"/>
      <c r="C145" s="72"/>
      <c r="D145" s="7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78"/>
      <c r="T145" s="79"/>
      <c r="U145" s="12"/>
      <c r="V145" s="12"/>
      <c r="W145" s="12"/>
    </row>
    <row r="146" spans="1:23" x14ac:dyDescent="0.25">
      <c r="A146" s="72"/>
      <c r="B146" s="72"/>
      <c r="C146" s="72"/>
      <c r="D146" s="7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78"/>
      <c r="T146" s="79"/>
      <c r="U146" s="12"/>
      <c r="V146" s="12"/>
      <c r="W146" s="12"/>
    </row>
    <row r="147" spans="1:23" x14ac:dyDescent="0.25">
      <c r="A147" s="72"/>
      <c r="B147" s="72"/>
      <c r="C147" s="72"/>
      <c r="D147" s="7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78"/>
      <c r="T147" s="79"/>
      <c r="U147" s="12"/>
      <c r="V147" s="12"/>
      <c r="W147" s="12"/>
    </row>
    <row r="148" spans="1:23" x14ac:dyDescent="0.25">
      <c r="A148" s="72"/>
      <c r="B148" s="72"/>
      <c r="C148" s="72"/>
      <c r="D148" s="7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78"/>
      <c r="T148" s="79"/>
      <c r="U148" s="12"/>
      <c r="V148" s="12"/>
      <c r="W148" s="12"/>
    </row>
    <row r="149" spans="1:23" x14ac:dyDescent="0.25">
      <c r="A149" s="72"/>
      <c r="B149" s="72"/>
      <c r="C149" s="72"/>
      <c r="D149" s="7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78"/>
      <c r="T149" s="79"/>
      <c r="U149" s="12"/>
      <c r="V149" s="12"/>
      <c r="W149" s="12"/>
    </row>
    <row r="150" spans="1:23" x14ac:dyDescent="0.25">
      <c r="A150" s="72"/>
      <c r="B150" s="72"/>
      <c r="C150" s="72"/>
      <c r="D150" s="7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78"/>
      <c r="T150" s="79"/>
      <c r="U150" s="12"/>
      <c r="V150" s="12"/>
      <c r="W150" s="12"/>
    </row>
    <row r="151" spans="1:23" x14ac:dyDescent="0.25">
      <c r="A151" s="72"/>
      <c r="B151" s="72"/>
      <c r="C151" s="72"/>
      <c r="D151" s="7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78"/>
      <c r="T151" s="79"/>
      <c r="U151" s="12"/>
      <c r="V151" s="12"/>
      <c r="W151" s="12"/>
    </row>
    <row r="152" spans="1:23" x14ac:dyDescent="0.25">
      <c r="A152" s="72"/>
      <c r="B152" s="72"/>
      <c r="C152" s="72"/>
      <c r="D152" s="7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78"/>
      <c r="T152" s="79"/>
      <c r="U152" s="12"/>
      <c r="V152" s="12"/>
      <c r="W152" s="12"/>
    </row>
    <row r="153" spans="1:23" x14ac:dyDescent="0.25">
      <c r="A153" s="72"/>
      <c r="B153" s="72"/>
      <c r="C153" s="72"/>
      <c r="D153" s="7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78"/>
      <c r="T153" s="79"/>
      <c r="U153" s="12"/>
      <c r="V153" s="12"/>
      <c r="W153" s="12"/>
    </row>
    <row r="154" spans="1:23" x14ac:dyDescent="0.25">
      <c r="A154" s="72"/>
      <c r="B154" s="72"/>
      <c r="C154" s="72"/>
      <c r="D154" s="7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78"/>
      <c r="T154" s="79"/>
      <c r="U154" s="12"/>
      <c r="V154" s="12"/>
      <c r="W154" s="12"/>
    </row>
    <row r="155" spans="1:23" x14ac:dyDescent="0.25">
      <c r="A155" s="72"/>
      <c r="B155" s="72"/>
      <c r="C155" s="72"/>
      <c r="D155" s="7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78"/>
      <c r="T155" s="79"/>
      <c r="U155" s="12"/>
      <c r="V155" s="12"/>
      <c r="W155" s="12"/>
    </row>
    <row r="156" spans="1:23" x14ac:dyDescent="0.25">
      <c r="A156" s="72"/>
      <c r="B156" s="72"/>
      <c r="C156" s="72"/>
      <c r="D156" s="7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78"/>
      <c r="T156" s="79"/>
      <c r="U156" s="12"/>
      <c r="V156" s="12"/>
      <c r="W156" s="12"/>
    </row>
    <row r="157" spans="1:23" x14ac:dyDescent="0.25">
      <c r="A157" s="72"/>
      <c r="B157" s="72"/>
      <c r="C157" s="72"/>
      <c r="D157" s="7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78"/>
      <c r="T157" s="79"/>
      <c r="U157" s="12"/>
      <c r="V157" s="12"/>
      <c r="W157" s="12"/>
    </row>
    <row r="158" spans="1:23" x14ac:dyDescent="0.25">
      <c r="A158" s="72"/>
      <c r="B158" s="72"/>
      <c r="C158" s="72"/>
      <c r="D158" s="7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78"/>
      <c r="T158" s="79"/>
      <c r="U158" s="12"/>
      <c r="V158" s="12"/>
      <c r="W158" s="12"/>
    </row>
    <row r="159" spans="1:23" x14ac:dyDescent="0.25">
      <c r="A159" s="72"/>
      <c r="B159" s="72"/>
      <c r="C159" s="72"/>
      <c r="D159" s="7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78"/>
      <c r="T159" s="79"/>
      <c r="U159" s="12"/>
      <c r="V159" s="12"/>
      <c r="W159" s="12"/>
    </row>
    <row r="160" spans="1:23" x14ac:dyDescent="0.25">
      <c r="A160" s="72"/>
      <c r="B160" s="72"/>
      <c r="C160" s="72"/>
      <c r="D160" s="7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78"/>
      <c r="T160" s="79"/>
      <c r="U160" s="12"/>
      <c r="V160" s="12"/>
      <c r="W160" s="12"/>
    </row>
    <row r="161" spans="1:23" x14ac:dyDescent="0.25">
      <c r="A161" s="72"/>
      <c r="B161" s="72"/>
      <c r="C161" s="72"/>
      <c r="D161" s="7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78"/>
      <c r="T161" s="79"/>
      <c r="U161" s="12"/>
      <c r="V161" s="12"/>
      <c r="W161" s="12"/>
    </row>
    <row r="162" spans="1:23" x14ac:dyDescent="0.25">
      <c r="A162" s="72"/>
      <c r="B162" s="72"/>
      <c r="C162" s="72"/>
      <c r="D162" s="7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78"/>
      <c r="T162" s="79"/>
      <c r="U162" s="12"/>
      <c r="V162" s="12"/>
      <c r="W162" s="12"/>
    </row>
    <row r="163" spans="1:23" x14ac:dyDescent="0.25">
      <c r="A163" s="72"/>
      <c r="B163" s="72"/>
      <c r="C163" s="72"/>
      <c r="D163" s="7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78"/>
      <c r="T163" s="79"/>
      <c r="U163" s="12"/>
      <c r="V163" s="12"/>
      <c r="W163" s="12"/>
    </row>
    <row r="164" spans="1:23" x14ac:dyDescent="0.25">
      <c r="A164" s="72"/>
      <c r="B164" s="72"/>
      <c r="C164" s="72"/>
      <c r="D164" s="7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78"/>
      <c r="T164" s="79"/>
      <c r="U164" s="12"/>
      <c r="V164" s="12"/>
      <c r="W164" s="12"/>
    </row>
    <row r="165" spans="1:23" x14ac:dyDescent="0.25">
      <c r="A165" s="72"/>
      <c r="B165" s="72"/>
      <c r="C165" s="72"/>
      <c r="D165" s="7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78"/>
      <c r="T165" s="79"/>
      <c r="U165" s="12"/>
      <c r="V165" s="12"/>
      <c r="W165" s="12"/>
    </row>
    <row r="166" spans="1:23" x14ac:dyDescent="0.25">
      <c r="A166" s="72"/>
      <c r="B166" s="72"/>
      <c r="C166" s="72"/>
      <c r="D166" s="7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78"/>
      <c r="T166" s="79"/>
      <c r="U166" s="12"/>
      <c r="V166" s="12"/>
      <c r="W166" s="12"/>
    </row>
    <row r="167" spans="1:23" x14ac:dyDescent="0.25">
      <c r="A167" s="72"/>
      <c r="B167" s="72"/>
      <c r="C167" s="72"/>
      <c r="D167" s="7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78"/>
      <c r="T167" s="79"/>
      <c r="U167" s="12"/>
      <c r="V167" s="12"/>
      <c r="W167" s="12"/>
    </row>
    <row r="168" spans="1:23" x14ac:dyDescent="0.25">
      <c r="A168" s="72"/>
      <c r="B168" s="72"/>
      <c r="C168" s="72"/>
      <c r="D168" s="7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78"/>
      <c r="T168" s="79"/>
      <c r="U168" s="12"/>
      <c r="V168" s="12"/>
      <c r="W168" s="12"/>
    </row>
  </sheetData>
  <sheetProtection formatCells="0"/>
  <protectedRanges>
    <protectedRange sqref="Q91:W93" name="Plage12"/>
    <protectedRange sqref="B91:I93" name="Plage11"/>
    <protectedRange sqref="A83:S87" name="Plage10"/>
    <protectedRange sqref="T17:W78" name="Plage9"/>
    <protectedRange sqref="E20:R21 E23:R24 E26:R27 E29:R30 E32:R33 E35:R36 E38:R78" name="Plage8"/>
    <protectedRange sqref="A20:D78 A19:C19" name="Plage7"/>
    <protectedRange sqref="L2:W6" name="Plage2"/>
    <protectedRange sqref="B4:G6" name="Plage1"/>
    <protectedRange sqref="A16:C16 D17:D19" name="Plage6"/>
  </protectedRanges>
  <mergeCells count="215">
    <mergeCell ref="Y14:AA14"/>
    <mergeCell ref="Y23:AA23"/>
    <mergeCell ref="B4:G6"/>
    <mergeCell ref="H4:K4"/>
    <mergeCell ref="L4:W4"/>
    <mergeCell ref="H6:K6"/>
    <mergeCell ref="L6:W6"/>
    <mergeCell ref="H9:W9"/>
    <mergeCell ref="O15:P15"/>
    <mergeCell ref="Q15:R15"/>
    <mergeCell ref="T12:W12"/>
    <mergeCell ref="B16:C16"/>
    <mergeCell ref="B20:C20"/>
    <mergeCell ref="B23:C23"/>
    <mergeCell ref="M19:N19"/>
    <mergeCell ref="O19:P19"/>
    <mergeCell ref="Q19:R19"/>
    <mergeCell ref="E22:F22"/>
    <mergeCell ref="G22:H22"/>
    <mergeCell ref="I22:J22"/>
    <mergeCell ref="K22:L22"/>
    <mergeCell ref="M22:N22"/>
    <mergeCell ref="O22:P22"/>
    <mergeCell ref="U1:W1"/>
    <mergeCell ref="C2:F2"/>
    <mergeCell ref="H2:K2"/>
    <mergeCell ref="L2:W2"/>
    <mergeCell ref="H3:K3"/>
    <mergeCell ref="L3:W3"/>
    <mergeCell ref="H5:K5"/>
    <mergeCell ref="L5:W5"/>
    <mergeCell ref="H11:J11"/>
    <mergeCell ref="K11:N11"/>
    <mergeCell ref="P11:S11"/>
    <mergeCell ref="U11:W11"/>
    <mergeCell ref="C3:E3"/>
    <mergeCell ref="A13:A15"/>
    <mergeCell ref="B13:C15"/>
    <mergeCell ref="D13:D15"/>
    <mergeCell ref="E13:F13"/>
    <mergeCell ref="G13:H13"/>
    <mergeCell ref="I13:J13"/>
    <mergeCell ref="I15:J15"/>
    <mergeCell ref="K15:L15"/>
    <mergeCell ref="M15:N15"/>
    <mergeCell ref="B26:C26"/>
    <mergeCell ref="B29:C29"/>
    <mergeCell ref="B32:C32"/>
    <mergeCell ref="U13:U15"/>
    <mergeCell ref="V13:V15"/>
    <mergeCell ref="W13:W15"/>
    <mergeCell ref="E14:F14"/>
    <mergeCell ref="G14:H14"/>
    <mergeCell ref="I14:J14"/>
    <mergeCell ref="K14:L14"/>
    <mergeCell ref="M14:N14"/>
    <mergeCell ref="O14:P14"/>
    <mergeCell ref="Q14:R14"/>
    <mergeCell ref="K13:L13"/>
    <mergeCell ref="M13:N13"/>
    <mergeCell ref="O13:P13"/>
    <mergeCell ref="Q13:R13"/>
    <mergeCell ref="S13:S15"/>
    <mergeCell ref="T13:T15"/>
    <mergeCell ref="E15:F15"/>
    <mergeCell ref="G15:H15"/>
    <mergeCell ref="M28:N28"/>
    <mergeCell ref="O28:P28"/>
    <mergeCell ref="Q28:R28"/>
    <mergeCell ref="B43:C43"/>
    <mergeCell ref="B44:C44"/>
    <mergeCell ref="B45:C45"/>
    <mergeCell ref="B46:C46"/>
    <mergeCell ref="B47:C47"/>
    <mergeCell ref="B48:C48"/>
    <mergeCell ref="B35:C35"/>
    <mergeCell ref="B38:C38"/>
    <mergeCell ref="B39:C39"/>
    <mergeCell ref="B40:C40"/>
    <mergeCell ref="B41:C41"/>
    <mergeCell ref="B42:C42"/>
    <mergeCell ref="A37:C37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A79:C79"/>
    <mergeCell ref="A80:S80"/>
    <mergeCell ref="A81:W81"/>
    <mergeCell ref="A82:W87"/>
    <mergeCell ref="A88:S88"/>
    <mergeCell ref="U88:W88"/>
    <mergeCell ref="B73:C73"/>
    <mergeCell ref="B74:C74"/>
    <mergeCell ref="B75:C75"/>
    <mergeCell ref="B76:C76"/>
    <mergeCell ref="B77:C77"/>
    <mergeCell ref="B78:C78"/>
    <mergeCell ref="B93:I93"/>
    <mergeCell ref="M93:P93"/>
    <mergeCell ref="Q93:W93"/>
    <mergeCell ref="L89:S89"/>
    <mergeCell ref="U89:W89"/>
    <mergeCell ref="B91:I91"/>
    <mergeCell ref="M91:P91"/>
    <mergeCell ref="Q91:W91"/>
    <mergeCell ref="B92:I92"/>
    <mergeCell ref="M92:P92"/>
    <mergeCell ref="Q92:W92"/>
    <mergeCell ref="O27:P27"/>
    <mergeCell ref="M27:N27"/>
    <mergeCell ref="E27:F27"/>
    <mergeCell ref="M25:N25"/>
    <mergeCell ref="O25:P25"/>
    <mergeCell ref="Q25:R25"/>
    <mergeCell ref="M37:N37"/>
    <mergeCell ref="O37:P37"/>
    <mergeCell ref="Q37:R37"/>
    <mergeCell ref="Q36:R36"/>
    <mergeCell ref="O36:P36"/>
    <mergeCell ref="M36:N36"/>
    <mergeCell ref="K36:L36"/>
    <mergeCell ref="I36:J36"/>
    <mergeCell ref="G36:H36"/>
    <mergeCell ref="E36:F36"/>
    <mergeCell ref="Q30:R30"/>
    <mergeCell ref="O30:P30"/>
    <mergeCell ref="M30:N30"/>
    <mergeCell ref="K30:L30"/>
    <mergeCell ref="I30:J30"/>
    <mergeCell ref="G30:H30"/>
    <mergeCell ref="A34:C34"/>
    <mergeCell ref="E31:F31"/>
    <mergeCell ref="G31:H31"/>
    <mergeCell ref="I31:J31"/>
    <mergeCell ref="K31:L31"/>
    <mergeCell ref="M31:N31"/>
    <mergeCell ref="O31:P31"/>
    <mergeCell ref="Q31:R31"/>
    <mergeCell ref="E34:F34"/>
    <mergeCell ref="G34:H34"/>
    <mergeCell ref="I34:J34"/>
    <mergeCell ref="K34:L34"/>
    <mergeCell ref="M34:N34"/>
    <mergeCell ref="O34:P34"/>
    <mergeCell ref="Q34:R34"/>
    <mergeCell ref="A31:C31"/>
    <mergeCell ref="A28:C28"/>
    <mergeCell ref="A25:C25"/>
    <mergeCell ref="A22:C22"/>
    <mergeCell ref="A19:C19"/>
    <mergeCell ref="E37:F37"/>
    <mergeCell ref="G37:H37"/>
    <mergeCell ref="I37:J37"/>
    <mergeCell ref="K37:L37"/>
    <mergeCell ref="E25:F25"/>
    <mergeCell ref="G25:H25"/>
    <mergeCell ref="I25:J25"/>
    <mergeCell ref="K25:L25"/>
    <mergeCell ref="E19:F19"/>
    <mergeCell ref="G19:H19"/>
    <mergeCell ref="I19:J19"/>
    <mergeCell ref="K19:L19"/>
    <mergeCell ref="E24:F24"/>
    <mergeCell ref="E28:F28"/>
    <mergeCell ref="G28:H28"/>
    <mergeCell ref="I28:J28"/>
    <mergeCell ref="K28:L28"/>
    <mergeCell ref="K27:L27"/>
    <mergeCell ref="I27:J27"/>
    <mergeCell ref="G27:H27"/>
    <mergeCell ref="E30:F30"/>
    <mergeCell ref="Q33:R33"/>
    <mergeCell ref="O33:P33"/>
    <mergeCell ref="M33:N33"/>
    <mergeCell ref="K33:L33"/>
    <mergeCell ref="I33:J33"/>
    <mergeCell ref="G33:H33"/>
    <mergeCell ref="E33:F33"/>
    <mergeCell ref="Q18:R18"/>
    <mergeCell ref="O18:P18"/>
    <mergeCell ref="M18:N18"/>
    <mergeCell ref="K18:L18"/>
    <mergeCell ref="I18:J18"/>
    <mergeCell ref="G18:H18"/>
    <mergeCell ref="E18:F18"/>
    <mergeCell ref="E21:F21"/>
    <mergeCell ref="G21:H21"/>
    <mergeCell ref="I21:J21"/>
    <mergeCell ref="K21:L21"/>
    <mergeCell ref="M21:N21"/>
    <mergeCell ref="O21:P21"/>
    <mergeCell ref="Q21:R21"/>
    <mergeCell ref="Q22:R22"/>
    <mergeCell ref="Q27:R27"/>
  </mergeCells>
  <conditionalFormatting sqref="V88:W88 U79:W80 U88:U89 A82">
    <cfRule type="cellIs" dxfId="24" priority="41" stopIfTrue="1" operator="equal">
      <formula>0</formula>
    </cfRule>
  </conditionalFormatting>
  <conditionalFormatting sqref="E79:R79">
    <cfRule type="cellIs" dxfId="23" priority="40" stopIfTrue="1" operator="equal">
      <formula>0</formula>
    </cfRule>
  </conditionalFormatting>
  <conditionalFormatting sqref="K11:N11">
    <cfRule type="cellIs" dxfId="22" priority="36" stopIfTrue="1" operator="equal">
      <formula>0</formula>
    </cfRule>
    <cfRule type="cellIs" dxfId="21" priority="37" stopIfTrue="1" operator="equal">
      <formula>0</formula>
    </cfRule>
    <cfRule type="containsText" dxfId="20" priority="38" stopIfTrue="1" operator="containsText" text="0">
      <formula>NOT(ISERROR(SEARCH("0",K11)))</formula>
    </cfRule>
    <cfRule type="cellIs" dxfId="19" priority="39" stopIfTrue="1" operator="equal">
      <formula>0</formula>
    </cfRule>
    <cfRule type="cellIs" dxfId="18" priority="42" stopIfTrue="1" operator="equal">
      <formula>""""""</formula>
    </cfRule>
  </conditionalFormatting>
  <conditionalFormatting sqref="D17:D19 S20:W78 D31">
    <cfRule type="expression" dxfId="17" priority="33">
      <formula>ISTEXT($D17)</formula>
    </cfRule>
  </conditionalFormatting>
  <conditionalFormatting sqref="E39:F78 E38 E20:E21 G20:G21 I20:I21 K20:K21 M20:M21 O20:O21 Q20:Q21 E26:E27 Q38 G38 E35:E36 E29:E30">
    <cfRule type="expression" dxfId="16" priority="34">
      <formula>ISTEXT($D20)</formula>
    </cfRule>
  </conditionalFormatting>
  <conditionalFormatting sqref="S17:W19">
    <cfRule type="expression" dxfId="15" priority="32">
      <formula>ISTEXT($D17)</formula>
    </cfRule>
  </conditionalFormatting>
  <conditionalFormatting sqref="A20:D21 A38:D78 A37 D37 A35:D36 D34 A29:D30 D28 A26:D27 D25 A24:E24 D22 G24:R24 M23 O23 Q23 A32:E33 Q32:Q33 O33 M33 K33 I32:I33 G32:G33 A23:D23">
    <cfRule type="expression" dxfId="14" priority="35">
      <formula>ISTEXT($D20)</formula>
    </cfRule>
  </conditionalFormatting>
  <conditionalFormatting sqref="G39:H78 G26:G27 G35:G36 G29:G30">
    <cfRule type="expression" dxfId="13" priority="31">
      <formula>ISTEXT($D26)</formula>
    </cfRule>
  </conditionalFormatting>
  <conditionalFormatting sqref="I39:J78 I36 I30 I27">
    <cfRule type="expression" dxfId="12" priority="29">
      <formula>ISTEXT($D27)</formula>
    </cfRule>
  </conditionalFormatting>
  <conditionalFormatting sqref="K39:L78 K36 K30 K27">
    <cfRule type="expression" dxfId="11" priority="27">
      <formula>ISTEXT($D27)</formula>
    </cfRule>
  </conditionalFormatting>
  <conditionalFormatting sqref="M39:N78 M36 M30 M27">
    <cfRule type="expression" dxfId="10" priority="25">
      <formula>ISTEXT($D27)</formula>
    </cfRule>
  </conditionalFormatting>
  <conditionalFormatting sqref="O39:P78 O35:O36 O29:O30 O26:O27">
    <cfRule type="expression" dxfId="9" priority="23">
      <formula>ISTEXT($D26)</formula>
    </cfRule>
  </conditionalFormatting>
  <conditionalFormatting sqref="Q39:R78 Q35:Q36 Q29:Q30 Q26:Q27">
    <cfRule type="expression" dxfId="8" priority="21">
      <formula>ISTEXT($D26)</formula>
    </cfRule>
  </conditionalFormatting>
  <conditionalFormatting sqref="A16:C16">
    <cfRule type="expression" dxfId="7" priority="70">
      <formula>ISTEXT($D17)</formula>
    </cfRule>
  </conditionalFormatting>
  <conditionalFormatting sqref="A19 A22 A25 A28 A31 A34">
    <cfRule type="expression" dxfId="6" priority="7">
      <formula>ISTEXT($D19)</formula>
    </cfRule>
  </conditionalFormatting>
  <conditionalFormatting sqref="E23 G23 I23 K23">
    <cfRule type="expression" dxfId="5" priority="6">
      <formula>ISTEXT($D23)</formula>
    </cfRule>
  </conditionalFormatting>
  <conditionalFormatting sqref="H26 J26 L26 N26">
    <cfRule type="expression" dxfId="4" priority="5">
      <formula>ISTEXT($D26)</formula>
    </cfRule>
  </conditionalFormatting>
  <conditionalFormatting sqref="H29 J29 L29 N29">
    <cfRule type="expression" dxfId="3" priority="4">
      <formula>ISTEXT($D29)</formula>
    </cfRule>
  </conditionalFormatting>
  <conditionalFormatting sqref="J32 L32 N32 P32">
    <cfRule type="expression" dxfId="2" priority="3">
      <formula>ISTEXT($D32)</formula>
    </cfRule>
  </conditionalFormatting>
  <conditionalFormatting sqref="H35 J35 L35 N35">
    <cfRule type="expression" dxfId="1" priority="2">
      <formula>ISTEXT($D35)</formula>
    </cfRule>
  </conditionalFormatting>
  <conditionalFormatting sqref="I38 K38 M38 O38">
    <cfRule type="expression" dxfId="0" priority="1">
      <formula>ISTEXT($D38)</formula>
    </cfRule>
  </conditionalFormatting>
  <hyperlinks>
    <hyperlink ref="Z19" r:id="rId1"/>
    <hyperlink ref="Z28" r:id="rId2"/>
  </hyperlinks>
  <pageMargins left="0.7" right="0.7" top="0.75" bottom="0.75" header="0.3" footer="0.3"/>
  <pageSetup paperSize="8" orientation="landscape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pd1">
              <controlPr defaultSize="0" autoFill="0" autoLine="0" autoPict="0">
                <anchor moveWithCells="1" sizeWithCells="1">
                  <from>
                    <xdr:col>1</xdr:col>
                    <xdr:colOff>19050</xdr:colOff>
                    <xdr:row>0</xdr:row>
                    <xdr:rowOff>9525</xdr:rowOff>
                  </from>
                  <to>
                    <xdr:col>1</xdr:col>
                    <xdr:colOff>447675</xdr:colOff>
                    <xdr:row>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Option Button 2">
              <controlPr defaultSize="0" autoFill="0" autoLine="0" autoPict="0">
                <anchor moveWithCells="1" sizeWithCells="1">
                  <from>
                    <xdr:col>1</xdr:col>
                    <xdr:colOff>19050</xdr:colOff>
                    <xdr:row>1</xdr:row>
                    <xdr:rowOff>9525</xdr:rowOff>
                  </from>
                  <to>
                    <xdr:col>1</xdr:col>
                    <xdr:colOff>342900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opLeftCell="B1" workbookViewId="0">
      <selection activeCell="G10" sqref="G10"/>
    </sheetView>
  </sheetViews>
  <sheetFormatPr baseColWidth="10" defaultRowHeight="15" x14ac:dyDescent="0.25"/>
  <cols>
    <col min="1" max="1" width="25.42578125" customWidth="1"/>
    <col min="2" max="4" width="18.85546875" customWidth="1"/>
    <col min="5" max="5" width="17.140625" customWidth="1"/>
    <col min="6" max="6" width="18" customWidth="1"/>
    <col min="7" max="7" width="30.5703125" customWidth="1"/>
    <col min="8" max="10" width="21" customWidth="1"/>
    <col min="11" max="11" width="17.5703125" customWidth="1"/>
    <col min="12" max="12" width="23.5703125" customWidth="1"/>
    <col min="13" max="14" width="16" customWidth="1"/>
    <col min="17" max="17" width="18.140625" customWidth="1"/>
  </cols>
  <sheetData>
    <row r="1" spans="1:17" ht="15.75" thickBot="1" x14ac:dyDescent="0.3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01"/>
      <c r="L1" s="313"/>
      <c r="M1" s="313"/>
      <c r="N1" s="326"/>
    </row>
    <row r="2" spans="1:17" ht="30" thickTop="1" thickBot="1" x14ac:dyDescent="0.5">
      <c r="A2" s="312"/>
      <c r="B2" s="311"/>
      <c r="C2" s="311"/>
      <c r="D2" s="311"/>
      <c r="E2" s="302"/>
      <c r="F2" s="302"/>
      <c r="G2" s="302"/>
      <c r="H2" s="310" t="s">
        <v>2</v>
      </c>
      <c r="I2" s="310"/>
      <c r="J2" s="310"/>
      <c r="K2" s="314">
        <f>Feuil1!K11</f>
        <v>11</v>
      </c>
      <c r="L2" s="309"/>
      <c r="M2" s="309"/>
      <c r="N2" s="308"/>
    </row>
    <row r="3" spans="1:17" ht="16.5" thickBot="1" x14ac:dyDescent="0.3">
      <c r="A3" s="303"/>
      <c r="B3" s="307" t="s">
        <v>49</v>
      </c>
      <c r="C3" s="332" t="s">
        <v>10</v>
      </c>
      <c r="D3" s="336"/>
      <c r="E3" s="335"/>
      <c r="F3" s="335"/>
      <c r="G3" s="301"/>
      <c r="H3" s="301"/>
      <c r="I3" s="301"/>
      <c r="J3" s="301"/>
      <c r="K3" s="301"/>
      <c r="L3" s="129"/>
      <c r="M3" s="301"/>
      <c r="N3" s="329"/>
    </row>
    <row r="4" spans="1:17" ht="16.5" thickBot="1" x14ac:dyDescent="0.3">
      <c r="A4" s="303"/>
      <c r="B4" s="305" t="s">
        <v>11</v>
      </c>
      <c r="C4" s="333" t="s">
        <v>12</v>
      </c>
      <c r="D4" s="337"/>
      <c r="E4" s="335"/>
      <c r="F4" s="335"/>
      <c r="G4" s="301"/>
      <c r="H4" s="301"/>
      <c r="I4" s="301"/>
      <c r="J4" s="301"/>
      <c r="K4" s="301"/>
      <c r="L4" s="306" t="s">
        <v>96</v>
      </c>
      <c r="M4" s="301"/>
      <c r="N4" s="329"/>
    </row>
    <row r="5" spans="1:17" ht="15.75" x14ac:dyDescent="0.25">
      <c r="A5" s="303"/>
      <c r="B5" s="305" t="s">
        <v>14</v>
      </c>
      <c r="C5" s="333" t="s">
        <v>15</v>
      </c>
      <c r="D5" s="337"/>
      <c r="E5" s="335"/>
      <c r="F5" s="335"/>
      <c r="G5" s="301"/>
      <c r="H5" s="301"/>
      <c r="I5" s="301"/>
      <c r="J5" s="301"/>
      <c r="K5" s="301"/>
      <c r="L5" s="302"/>
      <c r="M5" s="301"/>
      <c r="N5" s="329"/>
    </row>
    <row r="6" spans="1:17" ht="16.5" thickBot="1" x14ac:dyDescent="0.3">
      <c r="A6" s="303"/>
      <c r="B6" s="304" t="s">
        <v>16</v>
      </c>
      <c r="C6" s="334" t="s">
        <v>17</v>
      </c>
      <c r="D6" s="338"/>
      <c r="E6" s="335"/>
      <c r="F6" s="335"/>
      <c r="G6" s="301"/>
      <c r="H6" s="301"/>
      <c r="I6" s="301"/>
      <c r="J6" s="301"/>
      <c r="K6" s="301"/>
      <c r="L6" s="301"/>
      <c r="M6" s="301"/>
      <c r="N6" s="329"/>
    </row>
    <row r="7" spans="1:17" x14ac:dyDescent="0.25">
      <c r="A7" s="303"/>
      <c r="B7" s="302"/>
      <c r="C7" s="302"/>
      <c r="D7" s="302"/>
      <c r="E7" s="301"/>
      <c r="F7" s="301"/>
      <c r="G7" s="301"/>
      <c r="H7" s="301"/>
      <c r="I7" s="301"/>
      <c r="J7" s="301"/>
      <c r="K7" s="301"/>
      <c r="L7" s="301"/>
      <c r="M7" s="301"/>
      <c r="N7" s="329"/>
    </row>
    <row r="8" spans="1:17" ht="15.75" thickBot="1" x14ac:dyDescent="0.3">
      <c r="A8" s="303"/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31"/>
      <c r="N8" s="330"/>
    </row>
    <row r="9" spans="1:17" ht="33.75" customHeight="1" thickBot="1" x14ac:dyDescent="0.3">
      <c r="A9" s="315" t="s">
        <v>107</v>
      </c>
      <c r="B9" s="315"/>
      <c r="C9" s="315" t="s">
        <v>106</v>
      </c>
      <c r="D9" s="315"/>
      <c r="E9" s="316" t="s">
        <v>105</v>
      </c>
      <c r="F9" s="316" t="s">
        <v>104</v>
      </c>
      <c r="G9" s="316" t="s">
        <v>103</v>
      </c>
      <c r="H9" s="316" t="s">
        <v>102</v>
      </c>
      <c r="I9" s="316" t="s">
        <v>51</v>
      </c>
      <c r="J9" s="316" t="s">
        <v>101</v>
      </c>
      <c r="K9" s="316" t="s">
        <v>100</v>
      </c>
      <c r="L9" s="317" t="s">
        <v>99</v>
      </c>
      <c r="M9" s="325" t="s">
        <v>98</v>
      </c>
      <c r="N9" s="325" t="s">
        <v>110</v>
      </c>
    </row>
    <row r="10" spans="1:17" ht="26.25" customHeight="1" thickBot="1" x14ac:dyDescent="0.3">
      <c r="A10" s="318">
        <f>Feuil1!E14</f>
        <v>44272</v>
      </c>
      <c r="B10" s="318"/>
      <c r="C10" s="318">
        <f>Feuil1!Q14</f>
        <v>44278</v>
      </c>
      <c r="D10" s="318"/>
      <c r="E10" s="319">
        <v>1</v>
      </c>
      <c r="F10" s="327" t="str">
        <f>Feuil1!E19</f>
        <v>IN2006700</v>
      </c>
      <c r="G10" s="324" t="str">
        <f>IF(Feuil1!E18=1,"JM VOITH ",IF(Feuil1!E18=2,"EUROTUNNEL France MANCHE",IF(Feuil1!E18=3,"ELH WAGGONBAU NIESKY",IF(Feuil1!E18=4,"BOMBARDIER TRANSPORT France",IF(Feuil1!E18=5,"EUROTUNNEL France MANCHE ",IF(Feuil1!E18=6,"BOMBARDIER TRANSPORT France",IF(Feuil1!E18=7,"ELH WAGGONBAU NIESKY",IF(Feuil1!E18=8,"ELH WAGGONBAU NIESKY ",IF(Feuil1!E18=9,"EUROTUNNEL France MANCHE ",)))))))))</f>
        <v>BOMBARDIER TRANSPORT France</v>
      </c>
      <c r="H10" s="324">
        <f>Feuil1!L4</f>
        <v>0</v>
      </c>
      <c r="I10" s="324" t="s">
        <v>109</v>
      </c>
      <c r="J10" s="324" t="s">
        <v>108</v>
      </c>
      <c r="K10" s="323" t="str">
        <f>F10</f>
        <v>IN2006700</v>
      </c>
      <c r="L10" s="319"/>
      <c r="M10" s="319">
        <f>Feuil1!E20+Feuil1!F20</f>
        <v>7</v>
      </c>
      <c r="N10" s="319" t="s">
        <v>111</v>
      </c>
    </row>
    <row r="11" spans="1:17" ht="27" customHeight="1" thickBot="1" x14ac:dyDescent="0.3">
      <c r="A11" s="321"/>
      <c r="B11" s="322"/>
      <c r="C11" s="321"/>
      <c r="D11" s="322"/>
      <c r="E11" s="319">
        <v>1</v>
      </c>
      <c r="F11" s="327" t="str">
        <f>Feuil1!G19</f>
        <v>IN2102402</v>
      </c>
      <c r="G11" s="324" t="str">
        <f>IF(Feuil1!G18=1,"JM VOITH ",IF(Feuil1!G18=2,"EUROTUNNEL France MANCHE",IF(Feuil1!G18=3,"ELH WAGGONBAU NIESKY",IF(Feuil1!G18=4,"BOMBARDIER TRANSPORT France",IF(Feuil1!G18=5,"EUROTUNNEL France MANCHE ",IF(Feuil1!G18=6,"BOMBARDIER TRANSPORT France",IF(Feuil1!G18=7,"ELH WAGGONBAU NIESKY",IF(Feuil1!G18=8,"ELH WAGGONBAU NIESKY ",IF(Feuil1!G18=9,"EUROTUNNEL France MANCHE ",)))))))))</f>
        <v xml:space="preserve">ELH WAGGONBAU NIESKY </v>
      </c>
      <c r="H11" s="319"/>
      <c r="I11" s="319"/>
      <c r="J11" s="319"/>
      <c r="K11" s="319"/>
      <c r="L11" s="319"/>
      <c r="M11" s="319">
        <f>Feuil1!G20+Feuil1!H20</f>
        <v>7</v>
      </c>
      <c r="N11" s="319" t="s">
        <v>111</v>
      </c>
    </row>
    <row r="12" spans="1:17" ht="30" customHeight="1" thickBot="1" x14ac:dyDescent="0.3">
      <c r="A12" s="321"/>
      <c r="B12" s="322"/>
      <c r="C12" s="321"/>
      <c r="D12" s="322"/>
      <c r="E12" s="319">
        <v>1</v>
      </c>
      <c r="F12" s="327" t="str">
        <f>Feuil1!I19</f>
        <v>IN2007800</v>
      </c>
      <c r="G12" s="324" t="str">
        <f>IF(Feuil1!I18=1,"JM VOITH ",IF(Feuil1!I18=2,"EUROTUNNEL France MANCHE",IF(Feuil1!I18=3,"ELH WAGGONBAU NIESKY",IF(Feuil1!I18=4,"BOMBARDIER TRANSPORT France",IF(Feuil1!I18=5,"EUROTUNNEL France MANCHE ",IF(Feuil1!I18=6,"BOMBARDIER TRANSPORT France",IF(Feuil1!I18=7,"ELH WAGGONBAU NIESKY",IF(Feuil1!I18=8,"ELH WAGGONBAU NIESKY ",IF(Feuil1!I18=9,"EUROTUNNEL France MANCHE ",)))))))))</f>
        <v xml:space="preserve">EUROTUNNEL France MANCHE </v>
      </c>
      <c r="H12" s="319"/>
      <c r="I12" s="319"/>
      <c r="J12" s="319"/>
      <c r="K12" s="319"/>
      <c r="L12" s="319"/>
      <c r="M12" s="319">
        <f>Feuil1!I20+Feuil1!J20</f>
        <v>7</v>
      </c>
      <c r="N12" s="319" t="s">
        <v>111</v>
      </c>
      <c r="Q12" s="300" t="s">
        <v>97</v>
      </c>
    </row>
    <row r="13" spans="1:17" ht="25.5" customHeight="1" thickBot="1" x14ac:dyDescent="0.3">
      <c r="A13" s="321"/>
      <c r="B13" s="322"/>
      <c r="C13" s="321"/>
      <c r="D13" s="322"/>
      <c r="E13" s="319">
        <v>1</v>
      </c>
      <c r="F13" s="327" t="str">
        <f>Feuil1!K19</f>
        <v>IN2102401</v>
      </c>
      <c r="G13" s="324" t="str">
        <f>IF(Feuil1!K18=1,"JM VOITH ",IF(Feuil1!K18=2,"EUROTUNNEL France MANCHE",IF(Feuil1!K18=3,"ELH WAGGONBAU NIESKY",IF(Feuil1!K18=4,"BOMBARDIER TRANSPORT France",IF(Feuil1!K18=5,"EUROTUNNEL France MANCHE ",IF(Feuil1!K18=6,"BOMBARDIER TRANSPORT France",IF(Feuil1!K18=7,"ELH WAGGONBAU NIESKY",IF(Feuil1!K18=8,"ELH WAGGONBAU NIESKY ",IF(Feuil1!K18=9,"EUROTUNNEL France MANCHE ",)))))))))</f>
        <v>ELH WAGGONBAU NIESKY</v>
      </c>
      <c r="H13" s="319"/>
      <c r="I13" s="319"/>
      <c r="J13" s="319"/>
      <c r="K13" s="319"/>
      <c r="L13" s="319"/>
      <c r="M13" s="319">
        <f>Feuil1!K20+Feuil1!L20</f>
        <v>7</v>
      </c>
      <c r="N13" s="319" t="s">
        <v>111</v>
      </c>
      <c r="Q13" s="299" t="s">
        <v>96</v>
      </c>
    </row>
    <row r="14" spans="1:17" ht="29.25" customHeight="1" thickBot="1" x14ac:dyDescent="0.3">
      <c r="A14" s="321"/>
      <c r="B14" s="322"/>
      <c r="C14" s="321"/>
      <c r="D14" s="322"/>
      <c r="E14" s="319">
        <v>1</v>
      </c>
      <c r="F14" s="327" t="str">
        <f>Feuil1!M19</f>
        <v>IN2104500</v>
      </c>
      <c r="G14" s="324" t="str">
        <f>IF(Feuil1!M18=1,"JM VOITH ",IF(Feuil1!M18=2,"EUROTUNNEL France MANCHE",IF(Feuil1!M18=3,"ELH WAGGONBAU NIESKY",IF(Feuil1!M18=4,"BOMBARDIER TRANSPORT France",IF(Feuil1!M18=5,"EUROTUNNEL France MANCHE ",IF(Feuil1!M18=6,"BOMBARDIER TRANSPORT France",IF(Feuil1!M18=7,"ELH WAGGONBAU NIESKY",IF(Feuil1!M18=8,"ELH WAGGONBAU NIESKY ",IF(Feuil1!M18=9,"EUROTUNNEL France MANCHE ",)))))))))</f>
        <v xml:space="preserve">EUROTUNNEL France MANCHE </v>
      </c>
      <c r="H14" s="319"/>
      <c r="I14" s="319"/>
      <c r="J14" s="319"/>
      <c r="K14" s="319"/>
      <c r="L14" s="319"/>
      <c r="M14" s="319">
        <f>Feuil1!M20+Feuil1!N20</f>
        <v>7</v>
      </c>
      <c r="N14" s="319" t="s">
        <v>111</v>
      </c>
      <c r="Q14" s="299" t="s">
        <v>4</v>
      </c>
    </row>
    <row r="15" spans="1:17" ht="29.25" customHeight="1" thickBot="1" x14ac:dyDescent="0.3">
      <c r="A15" s="321"/>
      <c r="B15" s="322"/>
      <c r="C15" s="321"/>
      <c r="D15" s="322"/>
      <c r="E15" s="319">
        <v>1</v>
      </c>
      <c r="F15" s="327" t="str">
        <f>Feuil1!O19</f>
        <v>IN1917001</v>
      </c>
      <c r="G15" s="324" t="str">
        <f>IF(Feuil1!O18=1,"JM VOITH ",IF(Feuil1!O18=2,"EUROTUNNEL France MANCHE",IF(Feuil1!O18=3,"ELH WAGGONBAU NIESKY",IF(Feuil1!O18=4,"BOMBARDIER TRANSPORT France",IF(Feuil1!O18=5,"EUROTUNNEL France MANCHE ",IF(Feuil1!O18=6,"BOMBARDIER TRANSPORT France",IF(Feuil1!O18=7,"ELH WAGGONBAU NIESKY",IF(Feuil1!O18=8,"ELH WAGGONBAU NIESKY ",IF(Feuil1!O18=9,"EUROTUNNEL France MANCHE ",)))))))))</f>
        <v xml:space="preserve">JM VOITH </v>
      </c>
      <c r="H15" s="319"/>
      <c r="I15" s="319"/>
      <c r="J15" s="319"/>
      <c r="K15" s="319"/>
      <c r="L15" s="319"/>
      <c r="M15" s="319">
        <f>Feuil1!O20+Feuil1!P20</f>
        <v>0</v>
      </c>
      <c r="N15" s="319" t="s">
        <v>111</v>
      </c>
      <c r="Q15" s="299" t="s">
        <v>95</v>
      </c>
    </row>
    <row r="16" spans="1:17" ht="30.75" customHeight="1" thickBot="1" x14ac:dyDescent="0.3">
      <c r="A16" s="321"/>
      <c r="B16" s="322"/>
      <c r="C16" s="321"/>
      <c r="D16" s="322"/>
      <c r="E16" s="319">
        <v>1</v>
      </c>
      <c r="F16" s="327" t="str">
        <f>Feuil1!Q19</f>
        <v>IN1917001</v>
      </c>
      <c r="G16" s="324" t="str">
        <f>IF(Feuil1!Q18=1,"JM VOITH ",IF(Feuil1!Q18=2,"EUROTUNNEL France MANCHE",IF(Feuil1!Q18=3,"ELH WAGGONBAU NIESKY",IF(Feuil1!Q18=4,"BOMBARDIER TRANSPORT France",IF(Feuil1!Q18=5,"EUROTUNNEL France MANCHE ",IF(Feuil1!Q18=6,"BOMBARDIER TRANSPORT France",IF(Feuil1!Q18=7,"ELH WAGGONBAU NIESKY",IF(Feuil1!Q18=8,"ELH WAGGONBAU NIESKY ",IF(Feuil1!Q18=9,"EUROTUNNEL France MANCHE ",)))))))))</f>
        <v xml:space="preserve">JM VOITH </v>
      </c>
      <c r="H16" s="319"/>
      <c r="I16" s="319"/>
      <c r="J16" s="319"/>
      <c r="K16" s="319"/>
      <c r="L16" s="319"/>
      <c r="M16" s="319">
        <f>Feuil1!Q20+Feuil1!R20</f>
        <v>0</v>
      </c>
      <c r="N16" s="319" t="s">
        <v>111</v>
      </c>
      <c r="Q16" s="299" t="s">
        <v>94</v>
      </c>
    </row>
    <row r="17" spans="1:17" ht="29.25" customHeight="1" thickBot="1" x14ac:dyDescent="0.3">
      <c r="A17" s="321"/>
      <c r="B17" s="322"/>
      <c r="C17" s="321"/>
      <c r="D17" s="322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Q17" s="299" t="s">
        <v>93</v>
      </c>
    </row>
    <row r="18" spans="1:17" ht="29.25" customHeight="1" thickBot="1" x14ac:dyDescent="0.3">
      <c r="A18" s="321"/>
      <c r="B18" s="322"/>
      <c r="C18" s="321"/>
      <c r="D18" s="322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Q18" s="299" t="s">
        <v>92</v>
      </c>
    </row>
    <row r="19" spans="1:17" ht="27.75" customHeight="1" thickBot="1" x14ac:dyDescent="0.3">
      <c r="A19" s="321"/>
      <c r="B19" s="322"/>
      <c r="C19" s="321"/>
      <c r="D19" s="322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Q19" s="299" t="s">
        <v>91</v>
      </c>
    </row>
    <row r="20" spans="1:17" ht="26.25" customHeight="1" thickBot="1" x14ac:dyDescent="0.3">
      <c r="A20" s="321"/>
      <c r="B20" s="322"/>
      <c r="C20" s="320"/>
      <c r="D20" s="320"/>
      <c r="E20" s="319"/>
      <c r="F20" s="319"/>
      <c r="G20" s="319"/>
      <c r="H20" s="319"/>
      <c r="I20" s="319"/>
      <c r="J20" s="319"/>
      <c r="K20" s="319"/>
      <c r="L20" s="319"/>
      <c r="M20" s="319"/>
      <c r="N20" s="319"/>
    </row>
    <row r="21" spans="1:17" ht="28.5" customHeight="1" x14ac:dyDescent="0.25">
      <c r="A21" s="303"/>
      <c r="B21" s="301"/>
      <c r="C21" s="301"/>
      <c r="D21" s="301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 spans="1:17" x14ac:dyDescent="0.25">
      <c r="A22" s="328"/>
      <c r="B22" s="72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 spans="1:17" x14ac:dyDescent="0.25">
      <c r="A23" s="72"/>
      <c r="B23" s="72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spans="1:17" x14ac:dyDescent="0.25">
      <c r="A24" s="72"/>
      <c r="B24" s="72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7" x14ac:dyDescent="0.25">
      <c r="A25" s="72"/>
      <c r="B25" s="7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7" x14ac:dyDescent="0.25">
      <c r="A26" s="72"/>
      <c r="B26" s="7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7" x14ac:dyDescent="0.25">
      <c r="A27" s="72"/>
      <c r="B27" s="72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7" x14ac:dyDescent="0.25">
      <c r="A28" s="72"/>
      <c r="B28" s="72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 spans="1:17" ht="15.75" x14ac:dyDescent="0.25">
      <c r="A29" s="80"/>
      <c r="B29" s="72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 spans="1:17" x14ac:dyDescent="0.25">
      <c r="A30" s="328"/>
      <c r="B30" s="72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 spans="1:17" x14ac:dyDescent="0.2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 spans="1:14" x14ac:dyDescent="0.2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 spans="1:14" x14ac:dyDescent="0.2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 spans="1:14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 spans="1:14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</sheetData>
  <sheetProtection formatCells="0" formatColumns="0" formatRows="0" insertColumns="0" insertRows="0" insertHyperlinks="0" deleteColumns="0" deleteRows="0" sort="0" autoFilter="0" pivotTables="0"/>
  <mergeCells count="45">
    <mergeCell ref="A21:B21"/>
    <mergeCell ref="C21:D21"/>
    <mergeCell ref="N2:N8"/>
    <mergeCell ref="C3:D3"/>
    <mergeCell ref="C4:D4"/>
    <mergeCell ref="C5:D5"/>
    <mergeCell ref="C6:D6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C12:D12"/>
    <mergeCell ref="C11:D11"/>
    <mergeCell ref="A10:B10"/>
    <mergeCell ref="A11:B11"/>
    <mergeCell ref="C9:D9"/>
    <mergeCell ref="A9:B9"/>
    <mergeCell ref="C10:D10"/>
    <mergeCell ref="A12:B12"/>
    <mergeCell ref="L5:L8"/>
    <mergeCell ref="H2:J2"/>
    <mergeCell ref="E3:F3"/>
    <mergeCell ref="E4:F4"/>
    <mergeCell ref="E5:F5"/>
    <mergeCell ref="L2:M2"/>
    <mergeCell ref="G2:G8"/>
    <mergeCell ref="A2:A8"/>
    <mergeCell ref="B7:F8"/>
    <mergeCell ref="B2:F2"/>
    <mergeCell ref="A1:M1"/>
    <mergeCell ref="E6:F6"/>
    <mergeCell ref="H3:K8"/>
    <mergeCell ref="M3:M7"/>
  </mergeCells>
  <dataValidations disablePrompts="1" count="1">
    <dataValidation type="list" errorStyle="information" allowBlank="1" showInputMessage="1" showErrorMessage="1" errorTitle="Erreur des donnés" promptTitle="Liste déroulante" sqref="L4">
      <formula1>Liste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>
      <selection activeCell="G10" sqref="G10"/>
    </sheetView>
  </sheetViews>
  <sheetFormatPr baseColWidth="10" defaultRowHeight="15" x14ac:dyDescent="0.25"/>
  <cols>
    <col min="1" max="1" width="25.42578125" customWidth="1"/>
    <col min="2" max="4" width="18.85546875" customWidth="1"/>
    <col min="5" max="5" width="17.140625" customWidth="1"/>
    <col min="6" max="6" width="18" customWidth="1"/>
    <col min="7" max="7" width="30.5703125" customWidth="1"/>
    <col min="8" max="10" width="21" customWidth="1"/>
    <col min="11" max="11" width="17.5703125" customWidth="1"/>
    <col min="12" max="12" width="23.5703125" customWidth="1"/>
    <col min="13" max="14" width="16" customWidth="1"/>
    <col min="17" max="17" width="18.140625" customWidth="1"/>
  </cols>
  <sheetData>
    <row r="1" spans="1:17" ht="15.75" thickBot="1" x14ac:dyDescent="0.3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01"/>
      <c r="L1" s="313"/>
      <c r="M1" s="313"/>
      <c r="N1" s="326"/>
    </row>
    <row r="2" spans="1:17" ht="30" thickTop="1" thickBot="1" x14ac:dyDescent="0.5">
      <c r="A2" s="312"/>
      <c r="B2" s="311"/>
      <c r="C2" s="311"/>
      <c r="D2" s="311"/>
      <c r="E2" s="302"/>
      <c r="F2" s="302"/>
      <c r="G2" s="302"/>
      <c r="H2" s="310" t="s">
        <v>2</v>
      </c>
      <c r="I2" s="310"/>
      <c r="J2" s="310"/>
      <c r="K2" s="314">
        <f>Feuil1!K11</f>
        <v>11</v>
      </c>
      <c r="L2" s="309"/>
      <c r="M2" s="309"/>
      <c r="N2" s="308"/>
    </row>
    <row r="3" spans="1:17" ht="16.5" thickBot="1" x14ac:dyDescent="0.3">
      <c r="A3" s="303"/>
      <c r="B3" s="307" t="s">
        <v>49</v>
      </c>
      <c r="C3" s="332" t="s">
        <v>10</v>
      </c>
      <c r="D3" s="336"/>
      <c r="E3" s="335"/>
      <c r="F3" s="335"/>
      <c r="G3" s="301"/>
      <c r="H3" s="301"/>
      <c r="I3" s="301"/>
      <c r="J3" s="301"/>
      <c r="K3" s="301"/>
      <c r="L3" s="129"/>
      <c r="M3" s="301"/>
      <c r="N3" s="329"/>
    </row>
    <row r="4" spans="1:17" ht="16.5" thickBot="1" x14ac:dyDescent="0.3">
      <c r="A4" s="303"/>
      <c r="B4" s="305" t="s">
        <v>11</v>
      </c>
      <c r="C4" s="333" t="s">
        <v>12</v>
      </c>
      <c r="D4" s="337"/>
      <c r="E4" s="335"/>
      <c r="F4" s="335"/>
      <c r="G4" s="301"/>
      <c r="H4" s="301"/>
      <c r="I4" s="301"/>
      <c r="J4" s="301"/>
      <c r="K4" s="301"/>
      <c r="L4" s="306" t="s">
        <v>96</v>
      </c>
      <c r="M4" s="301"/>
      <c r="N4" s="329"/>
    </row>
    <row r="5" spans="1:17" ht="15.75" x14ac:dyDescent="0.25">
      <c r="A5" s="303"/>
      <c r="B5" s="305" t="s">
        <v>14</v>
      </c>
      <c r="C5" s="333" t="s">
        <v>15</v>
      </c>
      <c r="D5" s="337"/>
      <c r="E5" s="335"/>
      <c r="F5" s="335"/>
      <c r="G5" s="301"/>
      <c r="H5" s="301"/>
      <c r="I5" s="301"/>
      <c r="J5" s="301"/>
      <c r="K5" s="301"/>
      <c r="L5" s="302"/>
      <c r="M5" s="301"/>
      <c r="N5" s="329"/>
    </row>
    <row r="6" spans="1:17" ht="16.5" thickBot="1" x14ac:dyDescent="0.3">
      <c r="A6" s="303"/>
      <c r="B6" s="304" t="s">
        <v>16</v>
      </c>
      <c r="C6" s="334" t="s">
        <v>17</v>
      </c>
      <c r="D6" s="338"/>
      <c r="E6" s="335"/>
      <c r="F6" s="335"/>
      <c r="G6" s="301"/>
      <c r="H6" s="301"/>
      <c r="I6" s="301"/>
      <c r="J6" s="301"/>
      <c r="K6" s="301"/>
      <c r="L6" s="301"/>
      <c r="M6" s="301"/>
      <c r="N6" s="329"/>
    </row>
    <row r="7" spans="1:17" x14ac:dyDescent="0.25">
      <c r="A7" s="303"/>
      <c r="B7" s="302"/>
      <c r="C7" s="302"/>
      <c r="D7" s="302"/>
      <c r="E7" s="301"/>
      <c r="F7" s="301"/>
      <c r="G7" s="301"/>
      <c r="H7" s="301"/>
      <c r="I7" s="301"/>
      <c r="J7" s="301"/>
      <c r="K7" s="301"/>
      <c r="L7" s="301"/>
      <c r="M7" s="301"/>
      <c r="N7" s="329"/>
    </row>
    <row r="8" spans="1:17" ht="15.75" thickBot="1" x14ac:dyDescent="0.3">
      <c r="A8" s="303"/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31"/>
      <c r="N8" s="330"/>
    </row>
    <row r="9" spans="1:17" ht="33.75" customHeight="1" thickBot="1" x14ac:dyDescent="0.3">
      <c r="A9" s="315" t="s">
        <v>107</v>
      </c>
      <c r="B9" s="315"/>
      <c r="C9" s="315" t="s">
        <v>106</v>
      </c>
      <c r="D9" s="315"/>
      <c r="E9" s="316" t="s">
        <v>105</v>
      </c>
      <c r="F9" s="316" t="s">
        <v>104</v>
      </c>
      <c r="G9" s="316" t="s">
        <v>103</v>
      </c>
      <c r="H9" s="316" t="s">
        <v>102</v>
      </c>
      <c r="I9" s="316" t="s">
        <v>51</v>
      </c>
      <c r="J9" s="316" t="s">
        <v>101</v>
      </c>
      <c r="K9" s="316" t="s">
        <v>100</v>
      </c>
      <c r="L9" s="317" t="s">
        <v>99</v>
      </c>
      <c r="M9" s="325" t="s">
        <v>98</v>
      </c>
      <c r="N9" s="325" t="s">
        <v>110</v>
      </c>
    </row>
    <row r="10" spans="1:17" ht="26.25" customHeight="1" thickBot="1" x14ac:dyDescent="0.3">
      <c r="A10" s="318">
        <f>Feuil1!E14</f>
        <v>44272</v>
      </c>
      <c r="B10" s="318"/>
      <c r="C10" s="318">
        <f>Feuil1!Q14</f>
        <v>44278</v>
      </c>
      <c r="D10" s="318"/>
      <c r="E10" s="319">
        <v>1</v>
      </c>
      <c r="F10" s="327">
        <f>Feuil1!E22</f>
        <v>0</v>
      </c>
      <c r="G10" s="324">
        <f>IF(Feuil1!E21=1,"JM VOITH ",IF(Feuil1!E21=2,"EUROTUNNEL France MANCHE",IF(Feuil1!E21=3,"ELH WAGGONBAU NIESKY",IF(Feuil1!E21=4,"BOMBARDIER TRANSPORT France",IF(Feuil1!E21=5,"EUROTUNNEL France MANCHE ",IF(Feuil1!E21=6,"BOMBARDIER TRANSPORT France",IF(Feuil1!E21=7,"ELH WAGGONBAU NIESKY",IF(Feuil1!E21=8,"ELH WAGGONBAU NIESKY ",IF(Feuil1!E21=9,"EUROTUNNEL France MANCHE ",)))))))))</f>
        <v>0</v>
      </c>
      <c r="H10" s="324">
        <f>Feuil1!L4</f>
        <v>0</v>
      </c>
      <c r="I10" s="324" t="s">
        <v>112</v>
      </c>
      <c r="J10" s="324" t="s">
        <v>113</v>
      </c>
      <c r="K10" s="323">
        <f>F10</f>
        <v>0</v>
      </c>
      <c r="L10" s="319"/>
      <c r="M10" s="319">
        <f>Feuil1!E23+Feuil1!F23</f>
        <v>2</v>
      </c>
      <c r="N10" s="319" t="s">
        <v>111</v>
      </c>
    </row>
    <row r="11" spans="1:17" ht="27" customHeight="1" thickBot="1" x14ac:dyDescent="0.3">
      <c r="A11" s="321"/>
      <c r="B11" s="322"/>
      <c r="C11" s="321"/>
      <c r="D11" s="322"/>
      <c r="E11" s="319">
        <v>1</v>
      </c>
      <c r="F11" s="327">
        <f>Feuil1!G22</f>
        <v>0</v>
      </c>
      <c r="G11" s="324">
        <f>IF(Feuil1!G21=1,"JM VOITH ",IF(Feuil1!G21=2,"EUROTUNNEL France MANCHE",IF(Feuil1!G21=3,"ELH WAGGONBAU NIESKY",IF(Feuil1!G21=4,"BOMBARDIER TRANSPORT France",IF(Feuil1!G21=5,"EUROTUNNEL France MANCHE ",IF(Feuil1!G21=6,"BOMBARDIER TRANSPORT France",IF(Feuil1!G21=7,"ELH WAGGONBAU NIESKY",IF(Feuil1!G21=8,"ELH WAGGONBAU NIESKY ",IF(Feuil1!G21=9,"EUROTUNNEL France MANCHE ",)))))))))</f>
        <v>0</v>
      </c>
      <c r="H11" s="319"/>
      <c r="I11" s="319"/>
      <c r="J11" s="319"/>
      <c r="K11" s="319"/>
      <c r="L11" s="319"/>
      <c r="M11" s="319">
        <f>Feuil1!G23+Feuil1!H23</f>
        <v>7</v>
      </c>
      <c r="N11" s="319" t="s">
        <v>111</v>
      </c>
    </row>
    <row r="12" spans="1:17" ht="30" customHeight="1" thickBot="1" x14ac:dyDescent="0.3">
      <c r="A12" s="321"/>
      <c r="B12" s="322"/>
      <c r="C12" s="321"/>
      <c r="D12" s="322"/>
      <c r="E12" s="319">
        <v>1</v>
      </c>
      <c r="F12" s="327" t="str">
        <f>Feuil1!I22</f>
        <v>IN2007800</v>
      </c>
      <c r="G12" s="324" t="str">
        <f>IF(Feuil1!I21=1,"JM VOITH ",IF(Feuil1!I21=2,"EUROTUNNEL France MANCHE",IF(Feuil1!I21=3,"ELH WAGGONBAU NIESKY",IF(Feuil1!I21=4,"BOMBARDIER TRANSPORT France",IF(Feuil1!I21=5,"EUROTUNNEL France MANCHE ",IF(Feuil1!I21=6,"BOMBARDIER TRANSPORT France",IF(Feuil1!I21=7,"ELH WAGGONBAU NIESKY",IF(Feuil1!I21=8,"ELH WAGGONBAU NIESKY ",IF(Feuil1!I21=9,"EUROTUNNEL France MANCHE ",)))))))))</f>
        <v xml:space="preserve">EUROTUNNEL France MANCHE </v>
      </c>
      <c r="H12" s="319"/>
      <c r="I12" s="319"/>
      <c r="J12" s="319"/>
      <c r="K12" s="319"/>
      <c r="L12" s="319"/>
      <c r="M12" s="319">
        <f>Feuil1!I23+Feuil1!J23</f>
        <v>7</v>
      </c>
      <c r="N12" s="319" t="s">
        <v>111</v>
      </c>
      <c r="Q12" s="300" t="s">
        <v>97</v>
      </c>
    </row>
    <row r="13" spans="1:17" ht="25.5" customHeight="1" thickBot="1" x14ac:dyDescent="0.3">
      <c r="A13" s="321"/>
      <c r="B13" s="322"/>
      <c r="C13" s="321"/>
      <c r="D13" s="322"/>
      <c r="E13" s="319">
        <v>1</v>
      </c>
      <c r="F13" s="327" t="str">
        <f>Feuil1!K22</f>
        <v>IN2007800</v>
      </c>
      <c r="G13" s="324" t="str">
        <f>IF(Feuil1!K21=1,"JM VOITH ",IF(Feuil1!K21=2,"EUROTUNNEL France MANCHE",IF(Feuil1!K21=3,"ELH WAGGONBAU NIESKY",IF(Feuil1!K21=4,"BOMBARDIER TRANSPORT France",IF(Feuil1!K21=5,"EUROTUNNEL France MANCHE ",IF(Feuil1!K21=6,"BOMBARDIER TRANSPORT France",IF(Feuil1!K21=7,"ELH WAGGONBAU NIESKY",IF(Feuil1!K21=8,"ELH WAGGONBAU NIESKY ",IF(Feuil1!K21=9,"EUROTUNNEL France MANCHE ",)))))))))</f>
        <v xml:space="preserve">EUROTUNNEL France MANCHE </v>
      </c>
      <c r="H13" s="319"/>
      <c r="I13" s="319"/>
      <c r="J13" s="319"/>
      <c r="K13" s="319"/>
      <c r="L13" s="319"/>
      <c r="M13" s="319">
        <f>Feuil1!K23+Feuil1!L23</f>
        <v>7</v>
      </c>
      <c r="N13" s="319" t="s">
        <v>111</v>
      </c>
      <c r="Q13" s="299" t="s">
        <v>96</v>
      </c>
    </row>
    <row r="14" spans="1:17" ht="29.25" customHeight="1" thickBot="1" x14ac:dyDescent="0.3">
      <c r="A14" s="321"/>
      <c r="B14" s="322"/>
      <c r="C14" s="321"/>
      <c r="D14" s="322"/>
      <c r="E14" s="319">
        <v>1</v>
      </c>
      <c r="F14" s="327">
        <f>Feuil1!M22</f>
        <v>0</v>
      </c>
      <c r="G14" s="324">
        <f>IF(Feuil1!M21=1,"JM VOITH ",IF(Feuil1!M21=2,"EUROTUNNEL France MANCHE",IF(Feuil1!M21=3,"ELH WAGGONBAU NIESKY",IF(Feuil1!M21=4,"BOMBARDIER TRANSPORT France",IF(Feuil1!M21=5,"EUROTUNNEL France MANCHE ",IF(Feuil1!M21=6,"BOMBARDIER TRANSPORT France",IF(Feuil1!M21=7,"ELH WAGGONBAU NIESKY",IF(Feuil1!M21=8,"ELH WAGGONBAU NIESKY ",IF(Feuil1!M21=9,"EUROTUNNEL France MANCHE ",)))))))))</f>
        <v>0</v>
      </c>
      <c r="H14" s="319"/>
      <c r="I14" s="319"/>
      <c r="J14" s="319"/>
      <c r="K14" s="319"/>
      <c r="L14" s="319"/>
      <c r="M14" s="319">
        <f>Feuil1!M23+Feuil1!N23</f>
        <v>0</v>
      </c>
      <c r="N14" s="319" t="s">
        <v>111</v>
      </c>
      <c r="Q14" s="299" t="s">
        <v>4</v>
      </c>
    </row>
    <row r="15" spans="1:17" ht="29.25" customHeight="1" thickBot="1" x14ac:dyDescent="0.3">
      <c r="A15" s="321"/>
      <c r="B15" s="322"/>
      <c r="C15" s="321"/>
      <c r="D15" s="322"/>
      <c r="E15" s="319">
        <v>1</v>
      </c>
      <c r="F15" s="327" t="str">
        <f>Feuil1!O22</f>
        <v>IN2007800</v>
      </c>
      <c r="G15" s="324" t="str">
        <f>IF(Feuil1!O21=1,"JM VOITH ",IF(Feuil1!O21=2,"EUROTUNNEL France MANCHE",IF(Feuil1!O21=3,"ELH WAGGONBAU NIESKY",IF(Feuil1!O21=4,"BOMBARDIER TRANSPORT France",IF(Feuil1!O21=5,"EUROTUNNEL France MANCHE ",IF(Feuil1!O21=6,"BOMBARDIER TRANSPORT France",IF(Feuil1!O21=7,"ELH WAGGONBAU NIESKY",IF(Feuil1!O21=8,"ELH WAGGONBAU NIESKY ",IF(Feuil1!O21=9,"EUROTUNNEL France MANCHE ",)))))))))</f>
        <v xml:space="preserve">EUROTUNNEL France MANCHE </v>
      </c>
      <c r="H15" s="319"/>
      <c r="I15" s="319"/>
      <c r="J15" s="319"/>
      <c r="K15" s="319"/>
      <c r="L15" s="319"/>
      <c r="M15" s="319">
        <f>Feuil1!O23+Feuil1!P23</f>
        <v>0</v>
      </c>
      <c r="N15" s="319" t="s">
        <v>111</v>
      </c>
      <c r="Q15" s="299" t="s">
        <v>95</v>
      </c>
    </row>
    <row r="16" spans="1:17" ht="30.75" customHeight="1" thickBot="1" x14ac:dyDescent="0.3">
      <c r="A16" s="321"/>
      <c r="B16" s="322"/>
      <c r="C16" s="321"/>
      <c r="D16" s="322"/>
      <c r="E16" s="319">
        <v>1</v>
      </c>
      <c r="F16" s="327">
        <f>Feuil1!Q22</f>
        <v>0</v>
      </c>
      <c r="G16" s="324">
        <f>IF(Feuil1!Q21=1,"JM VOITH ",IF(Feuil1!Q21=2,"EUROTUNNEL France MANCHE",IF(Feuil1!Q21=3,"ELH WAGGONBAU NIESKY",IF(Feuil1!Q21=4,"BOMBARDIER TRANSPORT France",IF(Feuil1!Q21=5,"EUROTUNNEL France MANCHE ",IF(Feuil1!Q21=6,"BOMBARDIER TRANSPORT France",IF(Feuil1!Q21=7,"ELH WAGGONBAU NIESKY",IF(Feuil1!Q21=8,"ELH WAGGONBAU NIESKY ",IF(Feuil1!Q21=9,"EUROTUNNEL France MANCHE ",)))))))))</f>
        <v>0</v>
      </c>
      <c r="H16" s="319"/>
      <c r="I16" s="319"/>
      <c r="J16" s="319"/>
      <c r="K16" s="319"/>
      <c r="L16" s="319"/>
      <c r="M16" s="319">
        <f>Feuil1!Q23+Feuil1!R23</f>
        <v>0</v>
      </c>
      <c r="N16" s="319" t="s">
        <v>111</v>
      </c>
      <c r="Q16" s="299" t="s">
        <v>94</v>
      </c>
    </row>
    <row r="17" spans="1:17" ht="29.25" customHeight="1" thickBot="1" x14ac:dyDescent="0.3">
      <c r="A17" s="321"/>
      <c r="B17" s="322"/>
      <c r="C17" s="321"/>
      <c r="D17" s="322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Q17" s="299" t="s">
        <v>93</v>
      </c>
    </row>
    <row r="18" spans="1:17" ht="29.25" customHeight="1" thickBot="1" x14ac:dyDescent="0.3">
      <c r="A18" s="321"/>
      <c r="B18" s="322"/>
      <c r="C18" s="321"/>
      <c r="D18" s="322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Q18" s="299" t="s">
        <v>92</v>
      </c>
    </row>
    <row r="19" spans="1:17" ht="27.75" customHeight="1" thickBot="1" x14ac:dyDescent="0.3">
      <c r="A19" s="321"/>
      <c r="B19" s="322"/>
      <c r="C19" s="321"/>
      <c r="D19" s="322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Q19" s="299" t="s">
        <v>91</v>
      </c>
    </row>
    <row r="20" spans="1:17" ht="26.25" customHeight="1" thickBot="1" x14ac:dyDescent="0.3">
      <c r="A20" s="321"/>
      <c r="B20" s="322"/>
      <c r="C20" s="320"/>
      <c r="D20" s="320"/>
      <c r="E20" s="319"/>
      <c r="F20" s="319"/>
      <c r="G20" s="319"/>
      <c r="H20" s="319"/>
      <c r="I20" s="319"/>
      <c r="J20" s="319"/>
      <c r="K20" s="319"/>
      <c r="L20" s="319"/>
      <c r="M20" s="319"/>
      <c r="N20" s="319"/>
    </row>
    <row r="21" spans="1:17" ht="28.5" customHeight="1" x14ac:dyDescent="0.25">
      <c r="A21" s="303"/>
      <c r="B21" s="301"/>
      <c r="C21" s="301"/>
      <c r="D21" s="301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 spans="1:17" x14ac:dyDescent="0.25">
      <c r="A22" s="328"/>
      <c r="B22" s="72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 spans="1:17" x14ac:dyDescent="0.25">
      <c r="A23" s="72"/>
      <c r="B23" s="72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spans="1:17" x14ac:dyDescent="0.25">
      <c r="A24" s="72"/>
      <c r="B24" s="72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7" x14ac:dyDescent="0.25">
      <c r="A25" s="72"/>
      <c r="B25" s="7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7" x14ac:dyDescent="0.25">
      <c r="A26" s="72"/>
      <c r="B26" s="7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7" x14ac:dyDescent="0.25">
      <c r="A27" s="72"/>
      <c r="B27" s="72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7" x14ac:dyDescent="0.25">
      <c r="A28" s="72"/>
      <c r="B28" s="72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 spans="1:17" ht="15.75" x14ac:dyDescent="0.25">
      <c r="A29" s="80"/>
      <c r="B29" s="72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 spans="1:17" x14ac:dyDescent="0.25">
      <c r="A30" s="328"/>
      <c r="B30" s="72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 spans="1:17" x14ac:dyDescent="0.2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 spans="1:14" x14ac:dyDescent="0.2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 spans="1:14" x14ac:dyDescent="0.2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 spans="1:14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 spans="1:14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</sheetData>
  <sheetProtection formatCells="0" formatColumns="0" formatRows="0" insertColumns="0" insertRows="0" insertHyperlinks="0" deleteColumns="0" deleteRows="0" sort="0" autoFilter="0" pivotTables="0"/>
  <mergeCells count="45">
    <mergeCell ref="A21:B21"/>
    <mergeCell ref="C21:D21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N2:N8"/>
    <mergeCell ref="C3:D3"/>
    <mergeCell ref="E3:F3"/>
    <mergeCell ref="H3:K8"/>
    <mergeCell ref="M3:M7"/>
    <mergeCell ref="C4:D4"/>
    <mergeCell ref="E4:F4"/>
    <mergeCell ref="C5:D5"/>
    <mergeCell ref="E5:F5"/>
    <mergeCell ref="L5:L8"/>
    <mergeCell ref="A1:M1"/>
    <mergeCell ref="A2:A8"/>
    <mergeCell ref="B2:F2"/>
    <mergeCell ref="G2:G8"/>
    <mergeCell ref="H2:J2"/>
    <mergeCell ref="L2:M2"/>
    <mergeCell ref="C6:D6"/>
    <mergeCell ref="E6:F6"/>
    <mergeCell ref="B7:F8"/>
  </mergeCells>
  <dataValidations count="1">
    <dataValidation type="list" errorStyle="information" allowBlank="1" showInputMessage="1" showErrorMessage="1" errorTitle="Erreur des donnés" promptTitle="Liste déroulante" sqref="L4">
      <formula1>Liste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opLeftCell="D1" workbookViewId="0">
      <selection activeCell="G17" sqref="G17"/>
    </sheetView>
  </sheetViews>
  <sheetFormatPr baseColWidth="10" defaultRowHeight="15" x14ac:dyDescent="0.25"/>
  <cols>
    <col min="1" max="1" width="25.42578125" customWidth="1"/>
    <col min="2" max="4" width="18.85546875" customWidth="1"/>
    <col min="5" max="5" width="17.140625" customWidth="1"/>
    <col min="6" max="6" width="18" customWidth="1"/>
    <col min="7" max="7" width="30.5703125" customWidth="1"/>
    <col min="8" max="10" width="21" customWidth="1"/>
    <col min="11" max="11" width="17.5703125" customWidth="1"/>
    <col min="12" max="12" width="23.5703125" customWidth="1"/>
    <col min="13" max="14" width="16" customWidth="1"/>
    <col min="17" max="17" width="18.140625" customWidth="1"/>
  </cols>
  <sheetData>
    <row r="1" spans="1:17" ht="15.75" thickBot="1" x14ac:dyDescent="0.3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01"/>
      <c r="L1" s="313"/>
      <c r="M1" s="313"/>
      <c r="N1" s="326"/>
    </row>
    <row r="2" spans="1:17" ht="30" thickTop="1" thickBot="1" x14ac:dyDescent="0.5">
      <c r="A2" s="312"/>
      <c r="B2" s="311"/>
      <c r="C2" s="311"/>
      <c r="D2" s="311"/>
      <c r="E2" s="302"/>
      <c r="F2" s="302"/>
      <c r="G2" s="302"/>
      <c r="H2" s="310" t="s">
        <v>2</v>
      </c>
      <c r="I2" s="310"/>
      <c r="J2" s="310"/>
      <c r="K2" s="314">
        <f>Feuil1!K11</f>
        <v>11</v>
      </c>
      <c r="L2" s="309"/>
      <c r="M2" s="309"/>
      <c r="N2" s="308"/>
    </row>
    <row r="3" spans="1:17" ht="16.5" thickBot="1" x14ac:dyDescent="0.3">
      <c r="A3" s="303"/>
      <c r="B3" s="307" t="s">
        <v>49</v>
      </c>
      <c r="C3" s="332" t="s">
        <v>10</v>
      </c>
      <c r="D3" s="336"/>
      <c r="E3" s="335"/>
      <c r="F3" s="335"/>
      <c r="G3" s="301"/>
      <c r="H3" s="301"/>
      <c r="I3" s="301"/>
      <c r="J3" s="301"/>
      <c r="K3" s="301"/>
      <c r="L3" s="129"/>
      <c r="M3" s="301"/>
      <c r="N3" s="329"/>
    </row>
    <row r="4" spans="1:17" ht="16.5" thickBot="1" x14ac:dyDescent="0.3">
      <c r="A4" s="303"/>
      <c r="B4" s="305" t="s">
        <v>11</v>
      </c>
      <c r="C4" s="333" t="s">
        <v>12</v>
      </c>
      <c r="D4" s="337"/>
      <c r="E4" s="335"/>
      <c r="F4" s="335"/>
      <c r="G4" s="301"/>
      <c r="H4" s="301"/>
      <c r="I4" s="301"/>
      <c r="J4" s="301"/>
      <c r="K4" s="301"/>
      <c r="L4" s="306" t="s">
        <v>96</v>
      </c>
      <c r="M4" s="301"/>
      <c r="N4" s="329"/>
    </row>
    <row r="5" spans="1:17" ht="15.75" x14ac:dyDescent="0.25">
      <c r="A5" s="303"/>
      <c r="B5" s="305" t="s">
        <v>14</v>
      </c>
      <c r="C5" s="333" t="s">
        <v>15</v>
      </c>
      <c r="D5" s="337"/>
      <c r="E5" s="335"/>
      <c r="F5" s="335"/>
      <c r="G5" s="301"/>
      <c r="H5" s="301"/>
      <c r="I5" s="301"/>
      <c r="J5" s="301"/>
      <c r="K5" s="301"/>
      <c r="L5" s="302"/>
      <c r="M5" s="301"/>
      <c r="N5" s="329"/>
    </row>
    <row r="6" spans="1:17" ht="16.5" thickBot="1" x14ac:dyDescent="0.3">
      <c r="A6" s="303"/>
      <c r="B6" s="304" t="s">
        <v>16</v>
      </c>
      <c r="C6" s="334" t="s">
        <v>17</v>
      </c>
      <c r="D6" s="338"/>
      <c r="E6" s="335"/>
      <c r="F6" s="335"/>
      <c r="G6" s="301"/>
      <c r="H6" s="301"/>
      <c r="I6" s="301"/>
      <c r="J6" s="301"/>
      <c r="K6" s="301"/>
      <c r="L6" s="301"/>
      <c r="M6" s="301"/>
      <c r="N6" s="329"/>
    </row>
    <row r="7" spans="1:17" x14ac:dyDescent="0.25">
      <c r="A7" s="303"/>
      <c r="B7" s="302"/>
      <c r="C7" s="302"/>
      <c r="D7" s="302"/>
      <c r="E7" s="301"/>
      <c r="F7" s="301"/>
      <c r="G7" s="301"/>
      <c r="H7" s="301"/>
      <c r="I7" s="301"/>
      <c r="J7" s="301"/>
      <c r="K7" s="301"/>
      <c r="L7" s="301"/>
      <c r="M7" s="301"/>
      <c r="N7" s="329"/>
    </row>
    <row r="8" spans="1:17" ht="15.75" thickBot="1" x14ac:dyDescent="0.3">
      <c r="A8" s="303"/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31"/>
      <c r="N8" s="330"/>
    </row>
    <row r="9" spans="1:17" ht="33.75" customHeight="1" thickBot="1" x14ac:dyDescent="0.3">
      <c r="A9" s="315" t="s">
        <v>107</v>
      </c>
      <c r="B9" s="315"/>
      <c r="C9" s="315" t="s">
        <v>106</v>
      </c>
      <c r="D9" s="315"/>
      <c r="E9" s="316" t="s">
        <v>105</v>
      </c>
      <c r="F9" s="316" t="s">
        <v>104</v>
      </c>
      <c r="G9" s="316" t="s">
        <v>103</v>
      </c>
      <c r="H9" s="316" t="s">
        <v>102</v>
      </c>
      <c r="I9" s="316" t="s">
        <v>51</v>
      </c>
      <c r="J9" s="316" t="s">
        <v>101</v>
      </c>
      <c r="K9" s="316" t="s">
        <v>100</v>
      </c>
      <c r="L9" s="317" t="s">
        <v>99</v>
      </c>
      <c r="M9" s="325" t="s">
        <v>98</v>
      </c>
      <c r="N9" s="325" t="s">
        <v>110</v>
      </c>
    </row>
    <row r="10" spans="1:17" ht="26.25" customHeight="1" thickBot="1" x14ac:dyDescent="0.3">
      <c r="A10" s="318">
        <f>Feuil1!E14</f>
        <v>44272</v>
      </c>
      <c r="B10" s="318"/>
      <c r="C10" s="318">
        <f>Feuil1!Q14</f>
        <v>44278</v>
      </c>
      <c r="D10" s="318"/>
      <c r="E10" s="319">
        <v>1</v>
      </c>
      <c r="F10" s="327">
        <f>Feuil1!E25</f>
        <v>0</v>
      </c>
      <c r="G10" s="324">
        <f>IF(Feuil1!E24=1,"JM VOITH ",IF(Feuil1!E24=2,"EUROTUNNEL France MANCHE",IF(Feuil1!E24=3,"ELH WAGGONBAU NIESKY",IF(Feuil1!E24=4,"BOMBARDIER TRANSPORT France",IF(Feuil1!E24=5,"EUROTUNNEL France MANCHE ",IF(Feuil1!E24=6,"BOMBARDIER TRANSPORT France",IF(Feuil1!E24=7,"ELH WAGGONBAU NIESKY",IF(Feuil1!E24=8,"ELH WAGGONBAU NIESKY ",IF(Feuil1!E24=9,"EUROTUNNEL France MANCHE ",)))))))))</f>
        <v>0</v>
      </c>
      <c r="H10" s="324">
        <f>Feuil1!L4</f>
        <v>0</v>
      </c>
      <c r="I10" s="324" t="s">
        <v>114</v>
      </c>
      <c r="J10" s="324" t="s">
        <v>115</v>
      </c>
      <c r="K10" s="323">
        <f>F10</f>
        <v>0</v>
      </c>
      <c r="L10" s="319"/>
      <c r="M10" s="319">
        <f>Feuil1!E26+Feuil1!F26</f>
        <v>0</v>
      </c>
      <c r="N10" s="319" t="s">
        <v>111</v>
      </c>
    </row>
    <row r="11" spans="1:17" ht="27" customHeight="1" thickBot="1" x14ac:dyDescent="0.3">
      <c r="A11" s="321"/>
      <c r="B11" s="322"/>
      <c r="C11" s="321"/>
      <c r="D11" s="322"/>
      <c r="E11" s="319">
        <v>1</v>
      </c>
      <c r="F11" s="327">
        <f>Feuil1!G25</f>
        <v>0</v>
      </c>
      <c r="G11" s="324">
        <f>IF(Feuil1!G24=1,"JM VOITH ",IF(Feuil1!G24=2,"EUROTUNNEL France MANCHE",IF(Feuil1!G24=3,"ELH WAGGONBAU NIESKY",IF(Feuil1!G24=4,"BOMBARDIER TRANSPORT France",IF(Feuil1!G24=5,"EUROTUNNEL France MANCHE ",IF(Feuil1!G24=6,"BOMBARDIER TRANSPORT France",IF(Feuil1!G24=7,"ELH WAGGONBAU NIESKY",IF(Feuil1!G24=8,"ELH WAGGONBAU NIESKY ",IF(Feuil1!G24=9,"EUROTUNNEL France MANCHE ",)))))))))</f>
        <v>0</v>
      </c>
      <c r="H11" s="319"/>
      <c r="I11" s="319"/>
      <c r="J11" s="319"/>
      <c r="K11" s="319"/>
      <c r="L11" s="319"/>
      <c r="M11" s="319">
        <f>Feuil1!G26+Feuil1!H26</f>
        <v>2</v>
      </c>
      <c r="N11" s="319" t="s">
        <v>111</v>
      </c>
    </row>
    <row r="12" spans="1:17" ht="30" customHeight="1" thickBot="1" x14ac:dyDescent="0.3">
      <c r="A12" s="321"/>
      <c r="B12" s="322"/>
      <c r="C12" s="321"/>
      <c r="D12" s="322"/>
      <c r="E12" s="319">
        <v>1</v>
      </c>
      <c r="F12" s="327">
        <f>Feuil1!I25</f>
        <v>0</v>
      </c>
      <c r="G12" s="324">
        <f>IF(Feuil1!I24=1,"JM VOITH ",IF(Feuil1!I24=2,"EUROTUNNEL France MANCHE",IF(Feuil1!I24=3,"ELH WAGGONBAU NIESKY",IF(Feuil1!I24=4,"BOMBARDIER TRANSPORT France",IF(Feuil1!I24=5,"EUROTUNNEL France MANCHE ",IF(Feuil1!I24=6,"BOMBARDIER TRANSPORT France",IF(Feuil1!I24=7,"ELH WAGGONBAU NIESKY",IF(Feuil1!I24=8,"ELH WAGGONBAU NIESKY ",IF(Feuil1!I24=9,"EUROTUNNEL France MANCHE ",)))))))))</f>
        <v>0</v>
      </c>
      <c r="H12" s="319"/>
      <c r="I12" s="319"/>
      <c r="J12" s="319"/>
      <c r="K12" s="319"/>
      <c r="L12" s="319"/>
      <c r="M12" s="319">
        <f>Feuil1!I26+Feuil1!J26</f>
        <v>7</v>
      </c>
      <c r="N12" s="319" t="s">
        <v>111</v>
      </c>
      <c r="Q12" s="300" t="s">
        <v>97</v>
      </c>
    </row>
    <row r="13" spans="1:17" ht="25.5" customHeight="1" thickBot="1" x14ac:dyDescent="0.3">
      <c r="A13" s="321"/>
      <c r="B13" s="322"/>
      <c r="C13" s="321"/>
      <c r="D13" s="322"/>
      <c r="E13" s="319">
        <v>1</v>
      </c>
      <c r="F13" s="327">
        <f>Feuil1!K25</f>
        <v>0</v>
      </c>
      <c r="G13" s="324">
        <f>IF(Feuil1!K24=1,"JM VOITH ",IF(Feuil1!K24=2,"EUROTUNNEL France MANCHE",IF(Feuil1!K24=3,"ELH WAGGONBAU NIESKY",IF(Feuil1!K24=4,"BOMBARDIER TRANSPORT France",IF(Feuil1!K24=5,"EUROTUNNEL France MANCHE ",IF(Feuil1!K24=6,"BOMBARDIER TRANSPORT France",IF(Feuil1!K24=7,"ELH WAGGONBAU NIESKY",IF(Feuil1!K24=8,"ELH WAGGONBAU NIESKY ",IF(Feuil1!K24=9,"EUROTUNNEL France MANCHE ",)))))))))</f>
        <v>0</v>
      </c>
      <c r="H13" s="319"/>
      <c r="I13" s="319"/>
      <c r="J13" s="319"/>
      <c r="K13" s="319"/>
      <c r="L13" s="319"/>
      <c r="M13" s="319">
        <f>Feuil1!K26+Feuil1!L26</f>
        <v>7</v>
      </c>
      <c r="N13" s="319" t="s">
        <v>111</v>
      </c>
      <c r="Q13" s="299" t="s">
        <v>96</v>
      </c>
    </row>
    <row r="14" spans="1:17" ht="29.25" customHeight="1" thickBot="1" x14ac:dyDescent="0.3">
      <c r="A14" s="321"/>
      <c r="B14" s="322"/>
      <c r="C14" s="321"/>
      <c r="D14" s="322"/>
      <c r="E14" s="319">
        <v>1</v>
      </c>
      <c r="F14" s="327">
        <f>Feuil1!M25</f>
        <v>0</v>
      </c>
      <c r="G14" s="324">
        <f>IF(Feuil1!M24=1,"JM VOITH ",IF(Feuil1!M24=2,"EUROTUNNEL France MANCHE",IF(Feuil1!M24=3,"ELH WAGGONBAU NIESKY",IF(Feuil1!M24=4,"BOMBARDIER TRANSPORT France",IF(Feuil1!M24=5,"EUROTUNNEL France MANCHE ",IF(Feuil1!M24=6,"BOMBARDIER TRANSPORT France",IF(Feuil1!M24=7,"ELH WAGGONBAU NIESKY",IF(Feuil1!M24=8,"ELH WAGGONBAU NIESKY ",IF(Feuil1!M24=9,"EUROTUNNEL France MANCHE ",)))))))))</f>
        <v>0</v>
      </c>
      <c r="H14" s="319"/>
      <c r="I14" s="319"/>
      <c r="J14" s="319"/>
      <c r="K14" s="319"/>
      <c r="L14" s="319"/>
      <c r="M14" s="319">
        <f>Feuil1!M26+Feuil1!N26</f>
        <v>7</v>
      </c>
      <c r="N14" s="319" t="s">
        <v>111</v>
      </c>
      <c r="Q14" s="299" t="s">
        <v>4</v>
      </c>
    </row>
    <row r="15" spans="1:17" ht="29.25" customHeight="1" thickBot="1" x14ac:dyDescent="0.3">
      <c r="A15" s="321"/>
      <c r="B15" s="322"/>
      <c r="C15" s="321"/>
      <c r="D15" s="322"/>
      <c r="E15" s="319">
        <v>1</v>
      </c>
      <c r="F15" s="327">
        <f>Feuil1!O25</f>
        <v>0</v>
      </c>
      <c r="G15" s="324">
        <f>IF(Feuil1!O24=1,"JM VOITH ",IF(Feuil1!O24=2,"EUROTUNNEL France MANCHE",IF(Feuil1!O24=3,"ELH WAGGONBAU NIESKY",IF(Feuil1!O24=4,"BOMBARDIER TRANSPORT France",IF(Feuil1!O24=5,"EUROTUNNEL France MANCHE ",IF(Feuil1!O24=6,"BOMBARDIER TRANSPORT France",IF(Feuil1!O24=7,"ELH WAGGONBAU NIESKY",IF(Feuil1!O24=8,"ELH WAGGONBAU NIESKY ",IF(Feuil1!O24=9,"EUROTUNNEL France MANCHE ",)))))))))</f>
        <v>0</v>
      </c>
      <c r="H15" s="319"/>
      <c r="I15" s="319"/>
      <c r="J15" s="319"/>
      <c r="K15" s="319"/>
      <c r="L15" s="319"/>
      <c r="M15" s="319">
        <f>Feuil1!O26+Feuil1!P26</f>
        <v>0</v>
      </c>
      <c r="N15" s="319" t="s">
        <v>111</v>
      </c>
      <c r="Q15" s="299" t="s">
        <v>95</v>
      </c>
    </row>
    <row r="16" spans="1:17" ht="30.75" customHeight="1" thickBot="1" x14ac:dyDescent="0.3">
      <c r="A16" s="321"/>
      <c r="B16" s="322"/>
      <c r="C16" s="321"/>
      <c r="D16" s="322"/>
      <c r="E16" s="319">
        <v>1</v>
      </c>
      <c r="F16" s="327">
        <f>Feuil1!Q25</f>
        <v>0</v>
      </c>
      <c r="G16" s="324">
        <f>IF(Feuil1!Q24=1,"JM VOITH ",IF(Feuil1!Q24=2,"EUROTUNNEL France MANCHE",IF(Feuil1!Q24=3,"ELH WAGGONBAU NIESKY",IF(Feuil1!Q24=4,"BOMBARDIER TRANSPORT France",IF(Feuil1!Q24=5,"EUROTUNNEL France MANCHE ",IF(Feuil1!Q24=6,"BOMBARDIER TRANSPORT France",IF(Feuil1!Q24=7,"ELH WAGGONBAU NIESKY",IF(Feuil1!Q24=8,"ELH WAGGONBAU NIESKY ",IF(Feuil1!Q24=9,"EUROTUNNEL France MANCHE ",)))))))))</f>
        <v>0</v>
      </c>
      <c r="H16" s="319"/>
      <c r="I16" s="319"/>
      <c r="J16" s="319"/>
      <c r="K16" s="319"/>
      <c r="L16" s="319"/>
      <c r="M16" s="319">
        <f>Feuil1!Q26+Feuil1!R26</f>
        <v>0</v>
      </c>
      <c r="N16" s="319" t="s">
        <v>111</v>
      </c>
      <c r="Q16" s="299" t="s">
        <v>94</v>
      </c>
    </row>
    <row r="17" spans="1:17" ht="29.25" customHeight="1" thickBot="1" x14ac:dyDescent="0.3">
      <c r="A17" s="321"/>
      <c r="B17" s="322"/>
      <c r="C17" s="321"/>
      <c r="D17" s="322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Q17" s="299" t="s">
        <v>93</v>
      </c>
    </row>
    <row r="18" spans="1:17" ht="29.25" customHeight="1" thickBot="1" x14ac:dyDescent="0.3">
      <c r="A18" s="321"/>
      <c r="B18" s="322"/>
      <c r="C18" s="321"/>
      <c r="D18" s="322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Q18" s="299" t="s">
        <v>92</v>
      </c>
    </row>
    <row r="19" spans="1:17" ht="27.75" customHeight="1" thickBot="1" x14ac:dyDescent="0.3">
      <c r="A19" s="321"/>
      <c r="B19" s="322"/>
      <c r="C19" s="321"/>
      <c r="D19" s="322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Q19" s="299" t="s">
        <v>91</v>
      </c>
    </row>
    <row r="20" spans="1:17" ht="26.25" customHeight="1" thickBot="1" x14ac:dyDescent="0.3">
      <c r="A20" s="321"/>
      <c r="B20" s="322"/>
      <c r="C20" s="320"/>
      <c r="D20" s="320"/>
      <c r="E20" s="319"/>
      <c r="F20" s="319"/>
      <c r="G20" s="319"/>
      <c r="H20" s="319"/>
      <c r="I20" s="319"/>
      <c r="J20" s="319"/>
      <c r="K20" s="319"/>
      <c r="L20" s="319"/>
      <c r="M20" s="319"/>
      <c r="N20" s="319"/>
    </row>
    <row r="21" spans="1:17" ht="28.5" customHeight="1" x14ac:dyDescent="0.25">
      <c r="A21" s="303"/>
      <c r="B21" s="301"/>
      <c r="C21" s="301"/>
      <c r="D21" s="301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 spans="1:17" x14ac:dyDescent="0.25">
      <c r="A22" s="328"/>
      <c r="B22" s="72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 spans="1:17" x14ac:dyDescent="0.25">
      <c r="A23" s="72"/>
      <c r="B23" s="72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spans="1:17" x14ac:dyDescent="0.25">
      <c r="A24" s="72"/>
      <c r="B24" s="72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7" x14ac:dyDescent="0.25">
      <c r="A25" s="72"/>
      <c r="B25" s="7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7" x14ac:dyDescent="0.25">
      <c r="A26" s="72"/>
      <c r="B26" s="7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7" x14ac:dyDescent="0.25">
      <c r="A27" s="72"/>
      <c r="B27" s="72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7" x14ac:dyDescent="0.25">
      <c r="A28" s="72"/>
      <c r="B28" s="72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 spans="1:17" ht="15.75" x14ac:dyDescent="0.25">
      <c r="A29" s="80"/>
      <c r="B29" s="72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 spans="1:17" x14ac:dyDescent="0.25">
      <c r="A30" s="328"/>
      <c r="B30" s="72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 spans="1:17" x14ac:dyDescent="0.2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 spans="1:14" x14ac:dyDescent="0.2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 spans="1:14" x14ac:dyDescent="0.2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 spans="1:14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 spans="1:14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</sheetData>
  <sheetProtection formatCells="0" formatColumns="0" formatRows="0" insertColumns="0" insertRows="0" insertHyperlinks="0" deleteColumns="0" deleteRows="0" sort="0" autoFilter="0" pivotTables="0"/>
  <mergeCells count="45">
    <mergeCell ref="A21:B21"/>
    <mergeCell ref="C21:D21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N2:N8"/>
    <mergeCell ref="C3:D3"/>
    <mergeCell ref="E3:F3"/>
    <mergeCell ref="H3:K8"/>
    <mergeCell ref="M3:M7"/>
    <mergeCell ref="C4:D4"/>
    <mergeCell ref="E4:F4"/>
    <mergeCell ref="C5:D5"/>
    <mergeCell ref="E5:F5"/>
    <mergeCell ref="L5:L8"/>
    <mergeCell ref="A1:M1"/>
    <mergeCell ref="A2:A8"/>
    <mergeCell ref="B2:F2"/>
    <mergeCell ref="G2:G8"/>
    <mergeCell ref="H2:J2"/>
    <mergeCell ref="L2:M2"/>
    <mergeCell ref="C6:D6"/>
    <mergeCell ref="E6:F6"/>
    <mergeCell ref="B7:F8"/>
  </mergeCells>
  <dataValidations count="1">
    <dataValidation type="list" errorStyle="information" allowBlank="1" showInputMessage="1" showErrorMessage="1" errorTitle="Erreur des donnés" promptTitle="Liste déroulante" sqref="L4">
      <formula1>Liste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opLeftCell="D1" workbookViewId="0">
      <selection activeCell="G17" sqref="G17"/>
    </sheetView>
  </sheetViews>
  <sheetFormatPr baseColWidth="10" defaultRowHeight="15" x14ac:dyDescent="0.25"/>
  <cols>
    <col min="1" max="1" width="25.42578125" customWidth="1"/>
    <col min="2" max="4" width="18.85546875" customWidth="1"/>
    <col min="5" max="5" width="17.140625" customWidth="1"/>
    <col min="6" max="6" width="18" customWidth="1"/>
    <col min="7" max="7" width="30.5703125" customWidth="1"/>
    <col min="8" max="10" width="21" customWidth="1"/>
    <col min="11" max="11" width="17.5703125" customWidth="1"/>
    <col min="12" max="12" width="23.5703125" customWidth="1"/>
    <col min="13" max="14" width="16" customWidth="1"/>
    <col min="17" max="17" width="18.140625" customWidth="1"/>
  </cols>
  <sheetData>
    <row r="1" spans="1:17" ht="15.75" thickBot="1" x14ac:dyDescent="0.3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01"/>
      <c r="L1" s="313"/>
      <c r="M1" s="313"/>
      <c r="N1" s="326"/>
    </row>
    <row r="2" spans="1:17" ht="30" thickTop="1" thickBot="1" x14ac:dyDescent="0.5">
      <c r="A2" s="312"/>
      <c r="B2" s="311"/>
      <c r="C2" s="311"/>
      <c r="D2" s="311"/>
      <c r="E2" s="302"/>
      <c r="F2" s="302"/>
      <c r="G2" s="302"/>
      <c r="H2" s="310" t="s">
        <v>2</v>
      </c>
      <c r="I2" s="310"/>
      <c r="J2" s="310"/>
      <c r="K2" s="314">
        <f>Feuil1!K11</f>
        <v>11</v>
      </c>
      <c r="L2" s="309"/>
      <c r="M2" s="309"/>
      <c r="N2" s="308"/>
    </row>
    <row r="3" spans="1:17" ht="16.5" thickBot="1" x14ac:dyDescent="0.3">
      <c r="A3" s="303"/>
      <c r="B3" s="307" t="s">
        <v>49</v>
      </c>
      <c r="C3" s="332" t="s">
        <v>10</v>
      </c>
      <c r="D3" s="336"/>
      <c r="E3" s="335"/>
      <c r="F3" s="335"/>
      <c r="G3" s="301"/>
      <c r="H3" s="301"/>
      <c r="I3" s="301"/>
      <c r="J3" s="301"/>
      <c r="K3" s="301"/>
      <c r="L3" s="129"/>
      <c r="M3" s="301"/>
      <c r="N3" s="329"/>
    </row>
    <row r="4" spans="1:17" ht="16.5" thickBot="1" x14ac:dyDescent="0.3">
      <c r="A4" s="303"/>
      <c r="B4" s="305" t="s">
        <v>11</v>
      </c>
      <c r="C4" s="333" t="s">
        <v>12</v>
      </c>
      <c r="D4" s="337"/>
      <c r="E4" s="335"/>
      <c r="F4" s="335"/>
      <c r="G4" s="301"/>
      <c r="H4" s="301"/>
      <c r="I4" s="301"/>
      <c r="J4" s="301"/>
      <c r="K4" s="301"/>
      <c r="L4" s="306" t="s">
        <v>96</v>
      </c>
      <c r="M4" s="301"/>
      <c r="N4" s="329"/>
    </row>
    <row r="5" spans="1:17" ht="15.75" x14ac:dyDescent="0.25">
      <c r="A5" s="303"/>
      <c r="B5" s="305" t="s">
        <v>14</v>
      </c>
      <c r="C5" s="333" t="s">
        <v>15</v>
      </c>
      <c r="D5" s="337"/>
      <c r="E5" s="335"/>
      <c r="F5" s="335"/>
      <c r="G5" s="301"/>
      <c r="H5" s="301"/>
      <c r="I5" s="301"/>
      <c r="J5" s="301"/>
      <c r="K5" s="301"/>
      <c r="L5" s="302"/>
      <c r="M5" s="301"/>
      <c r="N5" s="329"/>
    </row>
    <row r="6" spans="1:17" ht="16.5" thickBot="1" x14ac:dyDescent="0.3">
      <c r="A6" s="303"/>
      <c r="B6" s="304" t="s">
        <v>16</v>
      </c>
      <c r="C6" s="334" t="s">
        <v>17</v>
      </c>
      <c r="D6" s="338"/>
      <c r="E6" s="335"/>
      <c r="F6" s="335"/>
      <c r="G6" s="301"/>
      <c r="H6" s="301"/>
      <c r="I6" s="301"/>
      <c r="J6" s="301"/>
      <c r="K6" s="301"/>
      <c r="L6" s="301"/>
      <c r="M6" s="301"/>
      <c r="N6" s="329"/>
    </row>
    <row r="7" spans="1:17" x14ac:dyDescent="0.25">
      <c r="A7" s="303"/>
      <c r="B7" s="302"/>
      <c r="C7" s="302"/>
      <c r="D7" s="302"/>
      <c r="E7" s="301"/>
      <c r="F7" s="301"/>
      <c r="G7" s="301"/>
      <c r="H7" s="301"/>
      <c r="I7" s="301"/>
      <c r="J7" s="301"/>
      <c r="K7" s="301"/>
      <c r="L7" s="301"/>
      <c r="M7" s="301"/>
      <c r="N7" s="329"/>
    </row>
    <row r="8" spans="1:17" ht="15.75" thickBot="1" x14ac:dyDescent="0.3">
      <c r="A8" s="303"/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31"/>
      <c r="N8" s="330"/>
    </row>
    <row r="9" spans="1:17" ht="33.75" customHeight="1" thickBot="1" x14ac:dyDescent="0.3">
      <c r="A9" s="315" t="s">
        <v>107</v>
      </c>
      <c r="B9" s="315"/>
      <c r="C9" s="315" t="s">
        <v>106</v>
      </c>
      <c r="D9" s="315"/>
      <c r="E9" s="316" t="s">
        <v>105</v>
      </c>
      <c r="F9" s="316" t="s">
        <v>104</v>
      </c>
      <c r="G9" s="316" t="s">
        <v>103</v>
      </c>
      <c r="H9" s="316" t="s">
        <v>102</v>
      </c>
      <c r="I9" s="316" t="s">
        <v>51</v>
      </c>
      <c r="J9" s="316" t="s">
        <v>101</v>
      </c>
      <c r="K9" s="316" t="s">
        <v>100</v>
      </c>
      <c r="L9" s="317" t="s">
        <v>99</v>
      </c>
      <c r="M9" s="325" t="s">
        <v>98</v>
      </c>
      <c r="N9" s="325" t="s">
        <v>110</v>
      </c>
    </row>
    <row r="10" spans="1:17" ht="26.25" customHeight="1" thickBot="1" x14ac:dyDescent="0.3">
      <c r="A10" s="318">
        <f>Feuil1!E14</f>
        <v>44272</v>
      </c>
      <c r="B10" s="318"/>
      <c r="C10" s="318">
        <f>Feuil1!Q14</f>
        <v>44278</v>
      </c>
      <c r="D10" s="318"/>
      <c r="E10" s="319">
        <v>1</v>
      </c>
      <c r="F10" s="327" t="str">
        <f>Feuil1!E28</f>
        <v>IN2102402</v>
      </c>
      <c r="G10" s="324" t="str">
        <f>IF(Feuil1!E27=1,"JM VOITH ",IF(Feuil1!E27=2,"EUROTUNNEL France MANCHE",IF(Feuil1!E27=3,"ELH WAGGONBAU NIESKY",IF(Feuil1!E27=4,"BOMBARDIER TRANSPORT France",IF(Feuil1!E27=5,"EUROTUNNEL France MANCHE ",IF(Feuil1!E27=6,"BOMBARDIER TRANSPORT France",IF(Feuil1!E27=7,"ELH WAGGONBAU NIESKY",IF(Feuil1!E27=8,"ELH WAGGONBAU NIESKY ",IF(Feuil1!E27=9,"EUROTUNNEL France MANCHE ",)))))))))</f>
        <v xml:space="preserve">ELH WAGGONBAU NIESKY </v>
      </c>
      <c r="H10" s="324">
        <f>Feuil1!L4</f>
        <v>0</v>
      </c>
      <c r="I10" s="324" t="s">
        <v>116</v>
      </c>
      <c r="J10" s="324" t="s">
        <v>117</v>
      </c>
      <c r="K10" s="323" t="str">
        <f>F10</f>
        <v>IN2102402</v>
      </c>
      <c r="L10" s="319"/>
      <c r="M10" s="319">
        <f>Feuil1!E29+Feuil1!F29</f>
        <v>0</v>
      </c>
      <c r="N10" s="319" t="s">
        <v>111</v>
      </c>
    </row>
    <row r="11" spans="1:17" ht="27" customHeight="1" thickBot="1" x14ac:dyDescent="0.3">
      <c r="A11" s="321"/>
      <c r="B11" s="322"/>
      <c r="C11" s="321"/>
      <c r="D11" s="322"/>
      <c r="E11" s="319">
        <v>1</v>
      </c>
      <c r="F11" s="327" t="str">
        <f>Feuil1!G28</f>
        <v>IN2007800</v>
      </c>
      <c r="G11" s="324" t="str">
        <f>IF(Feuil1!G27=1,"JM VOITH ",IF(Feuil1!G27=2,"EUROTUNNEL France MANCHE",IF(Feuil1!G27=3,"ELH WAGGONBAU NIESKY",IF(Feuil1!G27=4,"BOMBARDIER TRANSPORT France",IF(Feuil1!G27=5,"EUROTUNNEL France MANCHE ",IF(Feuil1!G27=6,"BOMBARDIER TRANSPORT France",IF(Feuil1!G27=7,"ELH WAGGONBAU NIESKY",IF(Feuil1!G27=8,"ELH WAGGONBAU NIESKY ",IF(Feuil1!G27=9,"EUROTUNNEL France MANCHE ",)))))))))</f>
        <v xml:space="preserve">EUROTUNNEL France MANCHE </v>
      </c>
      <c r="H11" s="319"/>
      <c r="I11" s="319"/>
      <c r="J11" s="319"/>
      <c r="K11" s="319"/>
      <c r="L11" s="319"/>
      <c r="M11" s="319">
        <f>Feuil1!G29+Feuil1!H29</f>
        <v>2</v>
      </c>
      <c r="N11" s="319" t="s">
        <v>111</v>
      </c>
    </row>
    <row r="12" spans="1:17" ht="30" customHeight="1" thickBot="1" x14ac:dyDescent="0.3">
      <c r="A12" s="321"/>
      <c r="B12" s="322"/>
      <c r="C12" s="321"/>
      <c r="D12" s="322"/>
      <c r="E12" s="319">
        <v>1</v>
      </c>
      <c r="F12" s="327">
        <f>Feuil1!I28</f>
        <v>0</v>
      </c>
      <c r="G12" s="324">
        <f>IF(Feuil1!I27=1,"JM VOITH ",IF(Feuil1!I27=2,"EUROTUNNEL France MANCHE",IF(Feuil1!I27=3,"ELH WAGGONBAU NIESKY",IF(Feuil1!I27=4,"BOMBARDIER TRANSPORT France",IF(Feuil1!I27=5,"EUROTUNNEL France MANCHE ",IF(Feuil1!I27=6,"BOMBARDIER TRANSPORT France",IF(Feuil1!I27=7,"ELH WAGGONBAU NIESKY",IF(Feuil1!I27=8,"ELH WAGGONBAU NIESKY ",IF(Feuil1!I27=9,"EUROTUNNEL France MANCHE ",)))))))))</f>
        <v>0</v>
      </c>
      <c r="H12" s="319"/>
      <c r="I12" s="319"/>
      <c r="J12" s="319"/>
      <c r="K12" s="319"/>
      <c r="L12" s="319"/>
      <c r="M12" s="319">
        <f>Feuil1!I29+Feuil1!J29</f>
        <v>7</v>
      </c>
      <c r="N12" s="319" t="s">
        <v>111</v>
      </c>
      <c r="Q12" s="300" t="s">
        <v>97</v>
      </c>
    </row>
    <row r="13" spans="1:17" ht="25.5" customHeight="1" thickBot="1" x14ac:dyDescent="0.3">
      <c r="A13" s="321"/>
      <c r="B13" s="322"/>
      <c r="C13" s="321"/>
      <c r="D13" s="322"/>
      <c r="E13" s="319">
        <v>1</v>
      </c>
      <c r="F13" s="327">
        <f>Feuil1!K28</f>
        <v>0</v>
      </c>
      <c r="G13" s="324">
        <f>IF(Feuil1!K27=1,"JM VOITH ",IF(Feuil1!K27=2,"EUROTUNNEL France MANCHE",IF(Feuil1!K27=3,"ELH WAGGONBAU NIESKY",IF(Feuil1!K27=4,"BOMBARDIER TRANSPORT France",IF(Feuil1!K27=5,"EUROTUNNEL France MANCHE ",IF(Feuil1!K27=6,"BOMBARDIER TRANSPORT France",IF(Feuil1!K27=7,"ELH WAGGONBAU NIESKY",IF(Feuil1!K27=8,"ELH WAGGONBAU NIESKY ",IF(Feuil1!K27=9,"EUROTUNNEL France MANCHE ",)))))))))</f>
        <v>0</v>
      </c>
      <c r="H13" s="319"/>
      <c r="I13" s="319"/>
      <c r="J13" s="319"/>
      <c r="K13" s="319"/>
      <c r="L13" s="319"/>
      <c r="M13" s="319">
        <f>Feuil1!K29+Feuil1!L29</f>
        <v>7</v>
      </c>
      <c r="N13" s="319" t="s">
        <v>111</v>
      </c>
      <c r="Q13" s="299" t="s">
        <v>96</v>
      </c>
    </row>
    <row r="14" spans="1:17" ht="29.25" customHeight="1" thickBot="1" x14ac:dyDescent="0.3">
      <c r="A14" s="321"/>
      <c r="B14" s="322"/>
      <c r="C14" s="321"/>
      <c r="D14" s="322"/>
      <c r="E14" s="319">
        <v>1</v>
      </c>
      <c r="F14" s="327">
        <f>Feuil1!M28</f>
        <v>0</v>
      </c>
      <c r="G14" s="324">
        <f>IF(Feuil1!M27=1,"JM VOITH ",IF(Feuil1!M27=2,"EUROTUNNEL France MANCHE",IF(Feuil1!M27=3,"ELH WAGGONBAU NIESKY",IF(Feuil1!M27=4,"BOMBARDIER TRANSPORT France",IF(Feuil1!M27=5,"EUROTUNNEL France MANCHE ",IF(Feuil1!M27=6,"BOMBARDIER TRANSPORT France",IF(Feuil1!M27=7,"ELH WAGGONBAU NIESKY",IF(Feuil1!M27=8,"ELH WAGGONBAU NIESKY ",IF(Feuil1!M27=9,"EUROTUNNEL France MANCHE ",)))))))))</f>
        <v>0</v>
      </c>
      <c r="H14" s="319"/>
      <c r="I14" s="319"/>
      <c r="J14" s="319"/>
      <c r="K14" s="319"/>
      <c r="L14" s="319"/>
      <c r="M14" s="319">
        <f>Feuil1!M29+Feuil1!N29</f>
        <v>7</v>
      </c>
      <c r="N14" s="319" t="s">
        <v>111</v>
      </c>
      <c r="Q14" s="299" t="s">
        <v>4</v>
      </c>
    </row>
    <row r="15" spans="1:17" ht="29.25" customHeight="1" thickBot="1" x14ac:dyDescent="0.3">
      <c r="A15" s="321"/>
      <c r="B15" s="322"/>
      <c r="C15" s="321"/>
      <c r="D15" s="322"/>
      <c r="E15" s="319">
        <v>1</v>
      </c>
      <c r="F15" s="327">
        <f>Feuil1!O28</f>
        <v>0</v>
      </c>
      <c r="G15" s="324">
        <f>IF(Feuil1!O27=1,"JM VOITH ",IF(Feuil1!O27=2,"EUROTUNNEL France MANCHE",IF(Feuil1!O27=3,"ELH WAGGONBAU NIESKY",IF(Feuil1!O27=4,"BOMBARDIER TRANSPORT France",IF(Feuil1!O27=5,"EUROTUNNEL France MANCHE ",IF(Feuil1!O27=6,"BOMBARDIER TRANSPORT France",IF(Feuil1!O27=7,"ELH WAGGONBAU NIESKY",IF(Feuil1!O27=8,"ELH WAGGONBAU NIESKY ",IF(Feuil1!O27=9,"EUROTUNNEL France MANCHE ",)))))))))</f>
        <v>0</v>
      </c>
      <c r="H15" s="319"/>
      <c r="I15" s="319"/>
      <c r="J15" s="319"/>
      <c r="K15" s="319"/>
      <c r="L15" s="319"/>
      <c r="M15" s="319">
        <f>Feuil1!O29+Feuil1!P29</f>
        <v>0</v>
      </c>
      <c r="N15" s="319" t="s">
        <v>111</v>
      </c>
      <c r="Q15" s="299" t="s">
        <v>95</v>
      </c>
    </row>
    <row r="16" spans="1:17" ht="30.75" customHeight="1" thickBot="1" x14ac:dyDescent="0.3">
      <c r="A16" s="321"/>
      <c r="B16" s="322"/>
      <c r="C16" s="321"/>
      <c r="D16" s="322"/>
      <c r="E16" s="319">
        <v>1</v>
      </c>
      <c r="F16" s="327">
        <f>Feuil1!Q28</f>
        <v>0</v>
      </c>
      <c r="G16" s="324">
        <f>IF(Feuil1!Q27=1,"JM VOITH ",IF(Feuil1!Q27=2,"EUROTUNNEL France MANCHE",IF(Feuil1!Q27=3,"ELH WAGGONBAU NIESKY",IF(Feuil1!Q27=4,"BOMBARDIER TRANSPORT France",IF(Feuil1!Q27=5,"EUROTUNNEL France MANCHE ",IF(Feuil1!Q27=6,"BOMBARDIER TRANSPORT France",IF(Feuil1!Q27=7,"ELH WAGGONBAU NIESKY",IF(Feuil1!Q27=8,"ELH WAGGONBAU NIESKY ",IF(Feuil1!Q27=9,"EUROTUNNEL France MANCHE ",)))))))))</f>
        <v>0</v>
      </c>
      <c r="H16" s="319"/>
      <c r="I16" s="319"/>
      <c r="J16" s="319"/>
      <c r="K16" s="319"/>
      <c r="L16" s="319"/>
      <c r="M16" s="319">
        <f>Feuil1!Q29+Feuil1!R29</f>
        <v>0</v>
      </c>
      <c r="N16" s="319" t="s">
        <v>111</v>
      </c>
      <c r="Q16" s="299" t="s">
        <v>94</v>
      </c>
    </row>
    <row r="17" spans="1:17" ht="29.25" customHeight="1" thickBot="1" x14ac:dyDescent="0.3">
      <c r="A17" s="321"/>
      <c r="B17" s="322"/>
      <c r="C17" s="321"/>
      <c r="D17" s="322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Q17" s="299" t="s">
        <v>93</v>
      </c>
    </row>
    <row r="18" spans="1:17" ht="29.25" customHeight="1" thickBot="1" x14ac:dyDescent="0.3">
      <c r="A18" s="321"/>
      <c r="B18" s="322"/>
      <c r="C18" s="321"/>
      <c r="D18" s="322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Q18" s="299" t="s">
        <v>92</v>
      </c>
    </row>
    <row r="19" spans="1:17" ht="27.75" customHeight="1" thickBot="1" x14ac:dyDescent="0.3">
      <c r="A19" s="321"/>
      <c r="B19" s="322"/>
      <c r="C19" s="321"/>
      <c r="D19" s="322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Q19" s="299" t="s">
        <v>91</v>
      </c>
    </row>
    <row r="20" spans="1:17" ht="26.25" customHeight="1" thickBot="1" x14ac:dyDescent="0.3">
      <c r="A20" s="321"/>
      <c r="B20" s="322"/>
      <c r="C20" s="320"/>
      <c r="D20" s="320"/>
      <c r="E20" s="319"/>
      <c r="F20" s="319"/>
      <c r="G20" s="319"/>
      <c r="H20" s="319"/>
      <c r="I20" s="319"/>
      <c r="J20" s="319"/>
      <c r="K20" s="319"/>
      <c r="L20" s="319"/>
      <c r="M20" s="319"/>
      <c r="N20" s="319"/>
    </row>
    <row r="21" spans="1:17" ht="28.5" customHeight="1" x14ac:dyDescent="0.25">
      <c r="A21" s="303"/>
      <c r="B21" s="301"/>
      <c r="C21" s="301"/>
      <c r="D21" s="301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 spans="1:17" x14ac:dyDescent="0.25">
      <c r="A22" s="328"/>
      <c r="B22" s="72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 spans="1:17" x14ac:dyDescent="0.25">
      <c r="A23" s="72"/>
      <c r="B23" s="72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spans="1:17" x14ac:dyDescent="0.25">
      <c r="A24" s="72"/>
      <c r="B24" s="72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7" x14ac:dyDescent="0.25">
      <c r="A25" s="72"/>
      <c r="B25" s="7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7" x14ac:dyDescent="0.25">
      <c r="A26" s="72"/>
      <c r="B26" s="7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7" x14ac:dyDescent="0.25">
      <c r="A27" s="72"/>
      <c r="B27" s="72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7" x14ac:dyDescent="0.25">
      <c r="A28" s="72"/>
      <c r="B28" s="72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 spans="1:17" ht="15.75" x14ac:dyDescent="0.25">
      <c r="A29" s="80"/>
      <c r="B29" s="72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 spans="1:17" x14ac:dyDescent="0.25">
      <c r="A30" s="328"/>
      <c r="B30" s="72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 spans="1:17" x14ac:dyDescent="0.2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 spans="1:14" x14ac:dyDescent="0.2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 spans="1:14" x14ac:dyDescent="0.2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 spans="1:14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 spans="1:14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</sheetData>
  <sheetProtection formatCells="0" formatColumns="0" formatRows="0" insertColumns="0" insertRows="0" insertHyperlinks="0" deleteColumns="0" deleteRows="0" sort="0" autoFilter="0" pivotTables="0"/>
  <mergeCells count="45">
    <mergeCell ref="A21:B21"/>
    <mergeCell ref="C21:D21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N2:N8"/>
    <mergeCell ref="C3:D3"/>
    <mergeCell ref="E3:F3"/>
    <mergeCell ref="H3:K8"/>
    <mergeCell ref="M3:M7"/>
    <mergeCell ref="C4:D4"/>
    <mergeCell ref="E4:F4"/>
    <mergeCell ref="C5:D5"/>
    <mergeCell ref="E5:F5"/>
    <mergeCell ref="L5:L8"/>
    <mergeCell ref="A1:M1"/>
    <mergeCell ref="A2:A8"/>
    <mergeCell ref="B2:F2"/>
    <mergeCell ref="G2:G8"/>
    <mergeCell ref="H2:J2"/>
    <mergeCell ref="L2:M2"/>
    <mergeCell ref="C6:D6"/>
    <mergeCell ref="E6:F6"/>
    <mergeCell ref="B7:F8"/>
  </mergeCells>
  <dataValidations count="1">
    <dataValidation type="list" errorStyle="information" allowBlank="1" showInputMessage="1" showErrorMessage="1" errorTitle="Erreur des donnés" promptTitle="Liste déroulante" sqref="L4">
      <formula1>Liste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opLeftCell="C1" workbookViewId="0">
      <selection activeCell="G11" sqref="G11"/>
    </sheetView>
  </sheetViews>
  <sheetFormatPr baseColWidth="10" defaultRowHeight="15" x14ac:dyDescent="0.25"/>
  <cols>
    <col min="1" max="1" width="25.42578125" customWidth="1"/>
    <col min="2" max="4" width="18.85546875" customWidth="1"/>
    <col min="5" max="5" width="17.140625" customWidth="1"/>
    <col min="6" max="6" width="18" customWidth="1"/>
    <col min="7" max="7" width="30.5703125" customWidth="1"/>
    <col min="8" max="10" width="21" customWidth="1"/>
    <col min="11" max="11" width="17.5703125" customWidth="1"/>
    <col min="12" max="12" width="23.5703125" customWidth="1"/>
    <col min="13" max="14" width="16" customWidth="1"/>
    <col min="17" max="17" width="18.140625" customWidth="1"/>
  </cols>
  <sheetData>
    <row r="1" spans="1:17" ht="15.75" thickBot="1" x14ac:dyDescent="0.3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01"/>
      <c r="L1" s="313"/>
      <c r="M1" s="313"/>
      <c r="N1" s="326"/>
    </row>
    <row r="2" spans="1:17" ht="30" thickTop="1" thickBot="1" x14ac:dyDescent="0.5">
      <c r="A2" s="312"/>
      <c r="B2" s="311"/>
      <c r="C2" s="311"/>
      <c r="D2" s="311"/>
      <c r="E2" s="302"/>
      <c r="F2" s="302"/>
      <c r="G2" s="302"/>
      <c r="H2" s="310" t="s">
        <v>2</v>
      </c>
      <c r="I2" s="310"/>
      <c r="J2" s="310"/>
      <c r="K2" s="314">
        <f>Feuil1!K11</f>
        <v>11</v>
      </c>
      <c r="L2" s="309"/>
      <c r="M2" s="309"/>
      <c r="N2" s="308"/>
    </row>
    <row r="3" spans="1:17" ht="16.5" thickBot="1" x14ac:dyDescent="0.3">
      <c r="A3" s="303"/>
      <c r="B3" s="307" t="s">
        <v>49</v>
      </c>
      <c r="C3" s="332" t="s">
        <v>10</v>
      </c>
      <c r="D3" s="336"/>
      <c r="E3" s="335"/>
      <c r="F3" s="335"/>
      <c r="G3" s="301"/>
      <c r="H3" s="301"/>
      <c r="I3" s="301"/>
      <c r="J3" s="301"/>
      <c r="K3" s="301"/>
      <c r="L3" s="129"/>
      <c r="M3" s="301"/>
      <c r="N3" s="329"/>
    </row>
    <row r="4" spans="1:17" ht="16.5" thickBot="1" x14ac:dyDescent="0.3">
      <c r="A4" s="303"/>
      <c r="B4" s="305" t="s">
        <v>11</v>
      </c>
      <c r="C4" s="333" t="s">
        <v>12</v>
      </c>
      <c r="D4" s="337"/>
      <c r="E4" s="335"/>
      <c r="F4" s="335"/>
      <c r="G4" s="301"/>
      <c r="H4" s="301"/>
      <c r="I4" s="301"/>
      <c r="J4" s="301"/>
      <c r="K4" s="301"/>
      <c r="L4" s="306" t="s">
        <v>96</v>
      </c>
      <c r="M4" s="301"/>
      <c r="N4" s="329"/>
    </row>
    <row r="5" spans="1:17" ht="15.75" x14ac:dyDescent="0.25">
      <c r="A5" s="303"/>
      <c r="B5" s="305" t="s">
        <v>14</v>
      </c>
      <c r="C5" s="333" t="s">
        <v>15</v>
      </c>
      <c r="D5" s="337"/>
      <c r="E5" s="335"/>
      <c r="F5" s="335"/>
      <c r="G5" s="301"/>
      <c r="H5" s="301"/>
      <c r="I5" s="301"/>
      <c r="J5" s="301"/>
      <c r="K5" s="301"/>
      <c r="L5" s="302"/>
      <c r="M5" s="301"/>
      <c r="N5" s="329"/>
    </row>
    <row r="6" spans="1:17" ht="16.5" thickBot="1" x14ac:dyDescent="0.3">
      <c r="A6" s="303"/>
      <c r="B6" s="304" t="s">
        <v>16</v>
      </c>
      <c r="C6" s="334" t="s">
        <v>17</v>
      </c>
      <c r="D6" s="338"/>
      <c r="E6" s="335"/>
      <c r="F6" s="335"/>
      <c r="G6" s="301"/>
      <c r="H6" s="301"/>
      <c r="I6" s="301"/>
      <c r="J6" s="301"/>
      <c r="K6" s="301"/>
      <c r="L6" s="301"/>
      <c r="M6" s="301"/>
      <c r="N6" s="329"/>
    </row>
    <row r="7" spans="1:17" x14ac:dyDescent="0.25">
      <c r="A7" s="303"/>
      <c r="B7" s="302"/>
      <c r="C7" s="302"/>
      <c r="D7" s="302"/>
      <c r="E7" s="301"/>
      <c r="F7" s="301"/>
      <c r="G7" s="301"/>
      <c r="H7" s="301"/>
      <c r="I7" s="301"/>
      <c r="J7" s="301"/>
      <c r="K7" s="301"/>
      <c r="L7" s="301"/>
      <c r="M7" s="301"/>
      <c r="N7" s="329"/>
    </row>
    <row r="8" spans="1:17" ht="15.75" thickBot="1" x14ac:dyDescent="0.3">
      <c r="A8" s="303"/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31"/>
      <c r="N8" s="330"/>
    </row>
    <row r="9" spans="1:17" ht="33.75" customHeight="1" thickBot="1" x14ac:dyDescent="0.3">
      <c r="A9" s="315" t="s">
        <v>107</v>
      </c>
      <c r="B9" s="315"/>
      <c r="C9" s="315" t="s">
        <v>106</v>
      </c>
      <c r="D9" s="315"/>
      <c r="E9" s="316" t="s">
        <v>105</v>
      </c>
      <c r="F9" s="316" t="s">
        <v>104</v>
      </c>
      <c r="G9" s="316" t="s">
        <v>103</v>
      </c>
      <c r="H9" s="316" t="s">
        <v>102</v>
      </c>
      <c r="I9" s="316" t="s">
        <v>51</v>
      </c>
      <c r="J9" s="316" t="s">
        <v>101</v>
      </c>
      <c r="K9" s="316" t="s">
        <v>100</v>
      </c>
      <c r="L9" s="317" t="s">
        <v>99</v>
      </c>
      <c r="M9" s="325" t="s">
        <v>98</v>
      </c>
      <c r="N9" s="325" t="s">
        <v>110</v>
      </c>
    </row>
    <row r="10" spans="1:17" ht="26.25" customHeight="1" thickBot="1" x14ac:dyDescent="0.3">
      <c r="A10" s="318">
        <f>Feuil1!E14</f>
        <v>44272</v>
      </c>
      <c r="B10" s="318"/>
      <c r="C10" s="318">
        <f>Feuil1!Q14</f>
        <v>44278</v>
      </c>
      <c r="D10" s="318"/>
      <c r="E10" s="319">
        <v>1</v>
      </c>
      <c r="F10" s="327">
        <f>Feuil1!E31</f>
        <v>0</v>
      </c>
      <c r="G10" s="324">
        <f>IF(Feuil1!E30=1,"JM VOITH ",IF(Feuil1!E30=2,"EUROTUNNEL France MANCHE",IF(Feuil1!E30=3,"ELH WAGGONBAU NIESKY",IF(Feuil1!E30=4,"BOMBARDIER TRANSPORT France",IF(Feuil1!E30=5,"EUROTUNNEL France MANCHE ",IF(Feuil1!E30=6,"BOMBARDIER TRANSPORT France",IF(Feuil1!E30=7,"ELH WAGGONBAU NIESKY",IF(Feuil1!E30=8,"ELH WAGGONBAU NIESKY ",IF(Feuil1!E30=9,"EUROTUNNEL France MANCHE ",)))))))))</f>
        <v>0</v>
      </c>
      <c r="H10" s="324">
        <f>Feuil1!L4</f>
        <v>0</v>
      </c>
      <c r="I10" s="324" t="s">
        <v>118</v>
      </c>
      <c r="J10" s="324" t="s">
        <v>119</v>
      </c>
      <c r="K10" s="323">
        <f>F10</f>
        <v>0</v>
      </c>
      <c r="L10" s="319"/>
      <c r="M10" s="319">
        <f>Feuil1!E32+Feuil1!F32</f>
        <v>0</v>
      </c>
      <c r="N10" s="319" t="s">
        <v>111</v>
      </c>
    </row>
    <row r="11" spans="1:17" ht="27" customHeight="1" thickBot="1" x14ac:dyDescent="0.3">
      <c r="A11" s="321"/>
      <c r="B11" s="322"/>
      <c r="C11" s="321"/>
      <c r="D11" s="322"/>
      <c r="E11" s="319">
        <v>1</v>
      </c>
      <c r="F11" s="327">
        <f>Feuil1!G31</f>
        <v>0</v>
      </c>
      <c r="G11" s="324">
        <f>IF(Feuil1!G30=1,"JM VOITH ",IF(Feuil1!G30=2,"EUROTUNNEL France MANCHE",IF(Feuil1!G30=3,"ELH WAGGONBAU NIESKY",IF(Feuil1!G30=4,"BOMBARDIER TRANSPORT France",IF(Feuil1!G30=5,"EUROTUNNEL France MANCHE ",IF(Feuil1!G30=6,"BOMBARDIER TRANSPORT France",IF(Feuil1!G30=7,"ELH WAGGONBAU NIESKY",IF(Feuil1!G30=8,"ELH WAGGONBAU NIESKY ",IF(Feuil1!G30=9,"EUROTUNNEL France MANCHE ",)))))))))</f>
        <v>0</v>
      </c>
      <c r="H11" s="319"/>
      <c r="I11" s="319"/>
      <c r="J11" s="319"/>
      <c r="K11" s="319"/>
      <c r="L11" s="319"/>
      <c r="M11" s="319">
        <f>Feuil1!G32+Feuil1!H32</f>
        <v>0</v>
      </c>
      <c r="N11" s="319" t="s">
        <v>111</v>
      </c>
    </row>
    <row r="12" spans="1:17" ht="30" customHeight="1" thickBot="1" x14ac:dyDescent="0.3">
      <c r="A12" s="321"/>
      <c r="B12" s="322"/>
      <c r="C12" s="321"/>
      <c r="D12" s="322"/>
      <c r="E12" s="319">
        <v>1</v>
      </c>
      <c r="F12" s="327">
        <f>Feuil1!I31</f>
        <v>0</v>
      </c>
      <c r="G12" s="324">
        <f>IF(Feuil1!I30=1,"JM VOITH ",IF(Feuil1!I30=2,"EUROTUNNEL France MANCHE",IF(Feuil1!I30=3,"ELH WAGGONBAU NIESKY",IF(Feuil1!I30=4,"BOMBARDIER TRANSPORT France",IF(Feuil1!I30=5,"EUROTUNNEL France MANCHE ",IF(Feuil1!I30=6,"BOMBARDIER TRANSPORT France",IF(Feuil1!I30=7,"ELH WAGGONBAU NIESKY",IF(Feuil1!I30=8,"ELH WAGGONBAU NIESKY ",IF(Feuil1!I30=9,"EUROTUNNEL France MANCHE ",)))))))))</f>
        <v>0</v>
      </c>
      <c r="H12" s="319"/>
      <c r="I12" s="319"/>
      <c r="J12" s="319"/>
      <c r="K12" s="319"/>
      <c r="L12" s="319"/>
      <c r="M12" s="319">
        <f>Feuil1!I32+Feuil1!J32</f>
        <v>2</v>
      </c>
      <c r="N12" s="319" t="s">
        <v>111</v>
      </c>
      <c r="Q12" s="300" t="s">
        <v>97</v>
      </c>
    </row>
    <row r="13" spans="1:17" ht="25.5" customHeight="1" thickBot="1" x14ac:dyDescent="0.3">
      <c r="A13" s="321"/>
      <c r="B13" s="322"/>
      <c r="C13" s="321"/>
      <c r="D13" s="322"/>
      <c r="E13" s="319">
        <v>1</v>
      </c>
      <c r="F13" s="327">
        <f>Feuil1!K31</f>
        <v>0</v>
      </c>
      <c r="G13" s="324">
        <f>IF(Feuil1!K30=1,"JM VOITH ",IF(Feuil1!K30=2,"EUROTUNNEL France MANCHE",IF(Feuil1!K30=3,"ELH WAGGONBAU NIESKY",IF(Feuil1!K30=4,"BOMBARDIER TRANSPORT France",IF(Feuil1!K30=5,"EUROTUNNEL France MANCHE ",IF(Feuil1!K30=6,"BOMBARDIER TRANSPORT France",IF(Feuil1!K30=7,"ELH WAGGONBAU NIESKY",IF(Feuil1!K30=8,"ELH WAGGONBAU NIESKY ",IF(Feuil1!K30=9,"EUROTUNNEL France MANCHE ",)))))))))</f>
        <v>0</v>
      </c>
      <c r="H13" s="319"/>
      <c r="I13" s="319"/>
      <c r="J13" s="319"/>
      <c r="K13" s="319"/>
      <c r="L13" s="319"/>
      <c r="M13" s="319">
        <f>Feuil1!K32+Feuil1!L32</f>
        <v>7</v>
      </c>
      <c r="N13" s="319" t="s">
        <v>111</v>
      </c>
      <c r="Q13" s="299" t="s">
        <v>96</v>
      </c>
    </row>
    <row r="14" spans="1:17" ht="29.25" customHeight="1" thickBot="1" x14ac:dyDescent="0.3">
      <c r="A14" s="321"/>
      <c r="B14" s="322"/>
      <c r="C14" s="321"/>
      <c r="D14" s="322"/>
      <c r="E14" s="319">
        <v>1</v>
      </c>
      <c r="F14" s="327">
        <f>Feuil1!M31</f>
        <v>0</v>
      </c>
      <c r="G14" s="324">
        <f>IF(Feuil1!M30=1,"JM VOITH ",IF(Feuil1!M30=2,"EUROTUNNEL France MANCHE",IF(Feuil1!M30=3,"ELH WAGGONBAU NIESKY",IF(Feuil1!M30=4,"BOMBARDIER TRANSPORT France",IF(Feuil1!M30=5,"EUROTUNNEL France MANCHE ",IF(Feuil1!M30=6,"BOMBARDIER TRANSPORT France",IF(Feuil1!M30=7,"ELH WAGGONBAU NIESKY",IF(Feuil1!M30=8,"ELH WAGGONBAU NIESKY ",IF(Feuil1!M30=9,"EUROTUNNEL France MANCHE ",)))))))))</f>
        <v>0</v>
      </c>
      <c r="H14" s="319"/>
      <c r="I14" s="319"/>
      <c r="J14" s="319"/>
      <c r="K14" s="319"/>
      <c r="L14" s="319"/>
      <c r="M14" s="319">
        <f>Feuil1!M32+Feuil1!N32</f>
        <v>7</v>
      </c>
      <c r="N14" s="319" t="s">
        <v>111</v>
      </c>
      <c r="Q14" s="299" t="s">
        <v>4</v>
      </c>
    </row>
    <row r="15" spans="1:17" ht="29.25" customHeight="1" thickBot="1" x14ac:dyDescent="0.3">
      <c r="A15" s="321"/>
      <c r="B15" s="322"/>
      <c r="C15" s="321"/>
      <c r="D15" s="322"/>
      <c r="E15" s="319">
        <v>1</v>
      </c>
      <c r="F15" s="327">
        <f>Feuil1!O31</f>
        <v>0</v>
      </c>
      <c r="G15" s="324">
        <f>IF(Feuil1!O30=1,"JM VOITH ",IF(Feuil1!O30=2,"EUROTUNNEL France MANCHE",IF(Feuil1!O30=3,"ELH WAGGONBAU NIESKY",IF(Feuil1!O30=4,"BOMBARDIER TRANSPORT France",IF(Feuil1!O30=5,"EUROTUNNEL France MANCHE ",IF(Feuil1!O30=6,"BOMBARDIER TRANSPORT France",IF(Feuil1!O30=7,"ELH WAGGONBAU NIESKY",IF(Feuil1!O30=8,"ELH WAGGONBAU NIESKY ",IF(Feuil1!O30=9,"EUROTUNNEL France MANCHE ",)))))))))</f>
        <v>0</v>
      </c>
      <c r="H15" s="319"/>
      <c r="I15" s="319"/>
      <c r="J15" s="319"/>
      <c r="K15" s="319"/>
      <c r="L15" s="319"/>
      <c r="M15" s="319">
        <f>Feuil1!O32+Feuil1!P32</f>
        <v>7</v>
      </c>
      <c r="N15" s="319" t="s">
        <v>111</v>
      </c>
      <c r="Q15" s="299" t="s">
        <v>95</v>
      </c>
    </row>
    <row r="16" spans="1:17" ht="30.75" customHeight="1" thickBot="1" x14ac:dyDescent="0.3">
      <c r="A16" s="321"/>
      <c r="B16" s="322"/>
      <c r="C16" s="321"/>
      <c r="D16" s="322"/>
      <c r="E16" s="319">
        <v>1</v>
      </c>
      <c r="F16" s="327">
        <f>Feuil1!Q31</f>
        <v>0</v>
      </c>
      <c r="G16" s="324">
        <f>IF(Feuil1!Q30=1,"JM VOITH ",IF(Feuil1!Q30=2,"EUROTUNNEL France MANCHE",IF(Feuil1!Q30=3,"ELH WAGGONBAU NIESKY",IF(Feuil1!Q30=4,"BOMBARDIER TRANSPORT France",IF(Feuil1!Q30=5,"EUROTUNNEL France MANCHE ",IF(Feuil1!Q30=6,"BOMBARDIER TRANSPORT France",IF(Feuil1!Q30=7,"ELH WAGGONBAU NIESKY",IF(Feuil1!Q30=8,"ELH WAGGONBAU NIESKY ",IF(Feuil1!Q30=9,"EUROTUNNEL France MANCHE ",)))))))))</f>
        <v>0</v>
      </c>
      <c r="H16" s="319"/>
      <c r="I16" s="319"/>
      <c r="J16" s="319"/>
      <c r="K16" s="319"/>
      <c r="L16" s="319"/>
      <c r="M16" s="319">
        <f>Feuil1!Q32+Feuil1!R32</f>
        <v>0</v>
      </c>
      <c r="N16" s="319" t="s">
        <v>111</v>
      </c>
      <c r="Q16" s="299" t="s">
        <v>94</v>
      </c>
    </row>
    <row r="17" spans="1:17" ht="29.25" customHeight="1" thickBot="1" x14ac:dyDescent="0.3">
      <c r="A17" s="321"/>
      <c r="B17" s="322"/>
      <c r="C17" s="321"/>
      <c r="D17" s="322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Q17" s="299" t="s">
        <v>93</v>
      </c>
    </row>
    <row r="18" spans="1:17" ht="29.25" customHeight="1" thickBot="1" x14ac:dyDescent="0.3">
      <c r="A18" s="321"/>
      <c r="B18" s="322"/>
      <c r="C18" s="321"/>
      <c r="D18" s="322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Q18" s="299" t="s">
        <v>92</v>
      </c>
    </row>
    <row r="19" spans="1:17" ht="27.75" customHeight="1" thickBot="1" x14ac:dyDescent="0.3">
      <c r="A19" s="321"/>
      <c r="B19" s="322"/>
      <c r="C19" s="321"/>
      <c r="D19" s="322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Q19" s="299" t="s">
        <v>91</v>
      </c>
    </row>
    <row r="20" spans="1:17" ht="26.25" customHeight="1" thickBot="1" x14ac:dyDescent="0.3">
      <c r="A20" s="321"/>
      <c r="B20" s="322"/>
      <c r="C20" s="320"/>
      <c r="D20" s="320"/>
      <c r="E20" s="319"/>
      <c r="F20" s="319"/>
      <c r="G20" s="319"/>
      <c r="H20" s="319"/>
      <c r="I20" s="319"/>
      <c r="J20" s="319"/>
      <c r="K20" s="319"/>
      <c r="L20" s="319"/>
      <c r="M20" s="319"/>
      <c r="N20" s="319"/>
    </row>
    <row r="21" spans="1:17" ht="28.5" customHeight="1" x14ac:dyDescent="0.25">
      <c r="A21" s="303"/>
      <c r="B21" s="301"/>
      <c r="C21" s="301"/>
      <c r="D21" s="301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 spans="1:17" x14ac:dyDescent="0.25">
      <c r="A22" s="328"/>
      <c r="B22" s="72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 spans="1:17" x14ac:dyDescent="0.25">
      <c r="A23" s="72"/>
      <c r="B23" s="72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spans="1:17" x14ac:dyDescent="0.25">
      <c r="A24" s="72"/>
      <c r="B24" s="72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7" x14ac:dyDescent="0.25">
      <c r="A25" s="72"/>
      <c r="B25" s="7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7" x14ac:dyDescent="0.25">
      <c r="A26" s="72"/>
      <c r="B26" s="7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7" x14ac:dyDescent="0.25">
      <c r="A27" s="72"/>
      <c r="B27" s="72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7" x14ac:dyDescent="0.25">
      <c r="A28" s="72"/>
      <c r="B28" s="72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 spans="1:17" ht="15.75" x14ac:dyDescent="0.25">
      <c r="A29" s="80"/>
      <c r="B29" s="72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 spans="1:17" x14ac:dyDescent="0.25">
      <c r="A30" s="328"/>
      <c r="B30" s="72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 spans="1:17" x14ac:dyDescent="0.2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 spans="1:14" x14ac:dyDescent="0.2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 spans="1:14" x14ac:dyDescent="0.2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 spans="1:14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 spans="1:14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</sheetData>
  <sheetProtection formatCells="0" formatColumns="0" formatRows="0" insertColumns="0" insertRows="0" insertHyperlinks="0" deleteColumns="0" deleteRows="0" sort="0" autoFilter="0" pivotTables="0"/>
  <mergeCells count="45">
    <mergeCell ref="A21:B21"/>
    <mergeCell ref="C21:D21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N2:N8"/>
    <mergeCell ref="C3:D3"/>
    <mergeCell ref="E3:F3"/>
    <mergeCell ref="H3:K8"/>
    <mergeCell ref="M3:M7"/>
    <mergeCell ref="C4:D4"/>
    <mergeCell ref="E4:F4"/>
    <mergeCell ref="C5:D5"/>
    <mergeCell ref="E5:F5"/>
    <mergeCell ref="L5:L8"/>
    <mergeCell ref="A1:M1"/>
    <mergeCell ref="A2:A8"/>
    <mergeCell ref="B2:F2"/>
    <mergeCell ref="G2:G8"/>
    <mergeCell ref="H2:J2"/>
    <mergeCell ref="L2:M2"/>
    <mergeCell ref="C6:D6"/>
    <mergeCell ref="E6:F6"/>
    <mergeCell ref="B7:F8"/>
  </mergeCells>
  <dataValidations count="1">
    <dataValidation type="list" errorStyle="information" allowBlank="1" showInputMessage="1" showErrorMessage="1" errorTitle="Erreur des donnés" promptTitle="Liste déroulante" sqref="L4">
      <formula1>Liste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>
      <selection activeCell="G22" sqref="G22"/>
    </sheetView>
  </sheetViews>
  <sheetFormatPr baseColWidth="10" defaultRowHeight="15" x14ac:dyDescent="0.25"/>
  <cols>
    <col min="1" max="1" width="25.42578125" customWidth="1"/>
    <col min="2" max="4" width="18.85546875" customWidth="1"/>
    <col min="5" max="5" width="17.140625" customWidth="1"/>
    <col min="6" max="6" width="18" customWidth="1"/>
    <col min="7" max="7" width="30.5703125" customWidth="1"/>
    <col min="8" max="10" width="21" customWidth="1"/>
    <col min="11" max="11" width="17.5703125" customWidth="1"/>
    <col min="12" max="12" width="23.5703125" customWidth="1"/>
    <col min="13" max="14" width="16" customWidth="1"/>
    <col min="17" max="17" width="18.140625" customWidth="1"/>
  </cols>
  <sheetData>
    <row r="1" spans="1:17" ht="15.75" thickBot="1" x14ac:dyDescent="0.3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01"/>
      <c r="L1" s="313"/>
      <c r="M1" s="313"/>
      <c r="N1" s="326"/>
    </row>
    <row r="2" spans="1:17" ht="30" thickTop="1" thickBot="1" x14ac:dyDescent="0.5">
      <c r="A2" s="312"/>
      <c r="B2" s="311"/>
      <c r="C2" s="311"/>
      <c r="D2" s="311"/>
      <c r="E2" s="302"/>
      <c r="F2" s="302"/>
      <c r="G2" s="302"/>
      <c r="H2" s="310" t="s">
        <v>2</v>
      </c>
      <c r="I2" s="310"/>
      <c r="J2" s="310"/>
      <c r="K2" s="314">
        <f>Feuil1!K11</f>
        <v>11</v>
      </c>
      <c r="L2" s="309"/>
      <c r="M2" s="309"/>
      <c r="N2" s="308"/>
    </row>
    <row r="3" spans="1:17" ht="16.5" thickBot="1" x14ac:dyDescent="0.3">
      <c r="A3" s="303"/>
      <c r="B3" s="307" t="s">
        <v>49</v>
      </c>
      <c r="C3" s="332" t="s">
        <v>10</v>
      </c>
      <c r="D3" s="336"/>
      <c r="E3" s="335"/>
      <c r="F3" s="335"/>
      <c r="G3" s="301"/>
      <c r="H3" s="301"/>
      <c r="I3" s="301"/>
      <c r="J3" s="301"/>
      <c r="K3" s="301"/>
      <c r="L3" s="129"/>
      <c r="M3" s="301"/>
      <c r="N3" s="329"/>
    </row>
    <row r="4" spans="1:17" ht="16.5" thickBot="1" x14ac:dyDescent="0.3">
      <c r="A4" s="303"/>
      <c r="B4" s="305" t="s">
        <v>11</v>
      </c>
      <c r="C4" s="333" t="s">
        <v>12</v>
      </c>
      <c r="D4" s="337"/>
      <c r="E4" s="335"/>
      <c r="F4" s="335"/>
      <c r="G4" s="301"/>
      <c r="H4" s="301"/>
      <c r="I4" s="301"/>
      <c r="J4" s="301"/>
      <c r="K4" s="301"/>
      <c r="L4" s="306" t="s">
        <v>96</v>
      </c>
      <c r="M4" s="301"/>
      <c r="N4" s="329"/>
    </row>
    <row r="5" spans="1:17" ht="15.75" x14ac:dyDescent="0.25">
      <c r="A5" s="303"/>
      <c r="B5" s="305" t="s">
        <v>14</v>
      </c>
      <c r="C5" s="333" t="s">
        <v>15</v>
      </c>
      <c r="D5" s="337"/>
      <c r="E5" s="335"/>
      <c r="F5" s="335"/>
      <c r="G5" s="301"/>
      <c r="H5" s="301"/>
      <c r="I5" s="301"/>
      <c r="J5" s="301"/>
      <c r="K5" s="301"/>
      <c r="L5" s="302"/>
      <c r="M5" s="301"/>
      <c r="N5" s="329"/>
    </row>
    <row r="6" spans="1:17" ht="16.5" thickBot="1" x14ac:dyDescent="0.3">
      <c r="A6" s="303"/>
      <c r="B6" s="304" t="s">
        <v>16</v>
      </c>
      <c r="C6" s="334" t="s">
        <v>17</v>
      </c>
      <c r="D6" s="338"/>
      <c r="E6" s="335"/>
      <c r="F6" s="335"/>
      <c r="G6" s="301"/>
      <c r="H6" s="301"/>
      <c r="I6" s="301"/>
      <c r="J6" s="301"/>
      <c r="K6" s="301"/>
      <c r="L6" s="301"/>
      <c r="M6" s="301"/>
      <c r="N6" s="329"/>
    </row>
    <row r="7" spans="1:17" x14ac:dyDescent="0.25">
      <c r="A7" s="303"/>
      <c r="B7" s="302"/>
      <c r="C7" s="302"/>
      <c r="D7" s="302"/>
      <c r="E7" s="301"/>
      <c r="F7" s="301"/>
      <c r="G7" s="301"/>
      <c r="H7" s="301"/>
      <c r="I7" s="301"/>
      <c r="J7" s="301"/>
      <c r="K7" s="301"/>
      <c r="L7" s="301"/>
      <c r="M7" s="301"/>
      <c r="N7" s="329"/>
    </row>
    <row r="8" spans="1:17" ht="15.75" thickBot="1" x14ac:dyDescent="0.3">
      <c r="A8" s="303"/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31"/>
      <c r="N8" s="330"/>
    </row>
    <row r="9" spans="1:17" ht="33.75" customHeight="1" thickBot="1" x14ac:dyDescent="0.3">
      <c r="A9" s="315" t="s">
        <v>107</v>
      </c>
      <c r="B9" s="315"/>
      <c r="C9" s="315" t="s">
        <v>106</v>
      </c>
      <c r="D9" s="315"/>
      <c r="E9" s="316" t="s">
        <v>105</v>
      </c>
      <c r="F9" s="316" t="s">
        <v>104</v>
      </c>
      <c r="G9" s="316" t="s">
        <v>103</v>
      </c>
      <c r="H9" s="316" t="s">
        <v>102</v>
      </c>
      <c r="I9" s="316" t="s">
        <v>51</v>
      </c>
      <c r="J9" s="316" t="s">
        <v>101</v>
      </c>
      <c r="K9" s="316" t="s">
        <v>100</v>
      </c>
      <c r="L9" s="317" t="s">
        <v>99</v>
      </c>
      <c r="M9" s="325" t="s">
        <v>98</v>
      </c>
      <c r="N9" s="325" t="s">
        <v>110</v>
      </c>
    </row>
    <row r="10" spans="1:17" ht="26.25" customHeight="1" thickBot="1" x14ac:dyDescent="0.3">
      <c r="A10" s="318">
        <f>Feuil1!E14</f>
        <v>44272</v>
      </c>
      <c r="B10" s="318"/>
      <c r="C10" s="318">
        <f>Feuil1!Q14</f>
        <v>44278</v>
      </c>
      <c r="D10" s="318"/>
      <c r="E10" s="319">
        <v>1</v>
      </c>
      <c r="F10" s="327">
        <f>Feuil1!E34</f>
        <v>0</v>
      </c>
      <c r="G10" s="324">
        <f>IF(Feuil1!E33=1,"JM VOITH ",IF(Feuil1!E33=2,"EUROTUNNEL France MANCHE",IF(Feuil1!E33=3,"ELH WAGGONBAU NIESKY",IF(Feuil1!E33=4,"BOMBARDIER TRANSPORT France",IF(Feuil1!E33=5,"EUROTUNNEL France MANCHE ",IF(Feuil1!E33=6,"BOMBARDIER TRANSPORT France",IF(Feuil1!E33=7,"ELH WAGGONBAU NIESKY",IF(Feuil1!E33=8,"ELH WAGGONBAU NIESKY ",IF(Feuil1!E33=9,"EUROTUNNEL France MANCHE ",)))))))))</f>
        <v>0</v>
      </c>
      <c r="H10" s="324">
        <f>Feuil1!L4</f>
        <v>0</v>
      </c>
      <c r="I10" s="324" t="s">
        <v>120</v>
      </c>
      <c r="J10" s="324" t="s">
        <v>121</v>
      </c>
      <c r="K10" s="323">
        <f>F10</f>
        <v>0</v>
      </c>
      <c r="L10" s="319"/>
      <c r="M10" s="319">
        <f>Feuil1!E35+Feuil1!F35</f>
        <v>0</v>
      </c>
      <c r="N10" s="319" t="s">
        <v>111</v>
      </c>
    </row>
    <row r="11" spans="1:17" ht="27" customHeight="1" thickBot="1" x14ac:dyDescent="0.3">
      <c r="A11" s="321"/>
      <c r="B11" s="322"/>
      <c r="C11" s="321"/>
      <c r="D11" s="322"/>
      <c r="E11" s="319">
        <v>1</v>
      </c>
      <c r="F11" s="327">
        <f>Feuil1!G34</f>
        <v>0</v>
      </c>
      <c r="G11" s="324">
        <f>IF(Feuil1!G33=1,"JM VOITH ",IF(Feuil1!G33=2,"EUROTUNNEL France MANCHE",IF(Feuil1!G33=3,"ELH WAGGONBAU NIESKY",IF(Feuil1!G33=4,"BOMBARDIER TRANSPORT France",IF(Feuil1!G33=5,"EUROTUNNEL France MANCHE ",IF(Feuil1!G33=6,"BOMBARDIER TRANSPORT France",IF(Feuil1!G33=7,"ELH WAGGONBAU NIESKY",IF(Feuil1!G33=8,"ELH WAGGONBAU NIESKY ",IF(Feuil1!G33=9,"EUROTUNNEL France MANCHE ",)))))))))</f>
        <v>0</v>
      </c>
      <c r="H11" s="319"/>
      <c r="I11" s="319"/>
      <c r="J11" s="319"/>
      <c r="K11" s="319"/>
      <c r="L11" s="319"/>
      <c r="M11" s="319">
        <f>Feuil1!G35+Feuil1!H35</f>
        <v>2</v>
      </c>
      <c r="N11" s="319" t="s">
        <v>111</v>
      </c>
    </row>
    <row r="12" spans="1:17" ht="30" customHeight="1" thickBot="1" x14ac:dyDescent="0.3">
      <c r="A12" s="321"/>
      <c r="B12" s="322"/>
      <c r="C12" s="321"/>
      <c r="D12" s="322"/>
      <c r="E12" s="319">
        <v>1</v>
      </c>
      <c r="F12" s="327" t="str">
        <f>Feuil1!I34</f>
        <v>IN2001400</v>
      </c>
      <c r="G12" s="324" t="str">
        <f>IF(Feuil1!I33=1,"JM VOITH ",IF(Feuil1!I33=2,"EUROTUNNEL France MANCHE",IF(Feuil1!I33=3,"ELH WAGGONBAU NIESKY",IF(Feuil1!I33=4,"BOMBARDIER TRANSPORT France",IF(Feuil1!I33=5,"EUROTUNNEL France MANCHE ",IF(Feuil1!I33=6,"BOMBARDIER TRANSPORT France",IF(Feuil1!I33=7,"ELH WAGGONBAU NIESKY",IF(Feuil1!I33=8,"ELH WAGGONBAU NIESKY ",IF(Feuil1!I33=9,"EUROTUNNEL France MANCHE ",)))))))))</f>
        <v>EUROTUNNEL France MANCHE</v>
      </c>
      <c r="H12" s="319"/>
      <c r="I12" s="319"/>
      <c r="J12" s="319"/>
      <c r="K12" s="319"/>
      <c r="L12" s="319"/>
      <c r="M12" s="319">
        <f>Feuil1!I35+Feuil1!J35</f>
        <v>7</v>
      </c>
      <c r="N12" s="319" t="s">
        <v>111</v>
      </c>
      <c r="Q12" s="300" t="s">
        <v>97</v>
      </c>
    </row>
    <row r="13" spans="1:17" ht="25.5" customHeight="1" thickBot="1" x14ac:dyDescent="0.3">
      <c r="A13" s="321"/>
      <c r="B13" s="322"/>
      <c r="C13" s="321"/>
      <c r="D13" s="322"/>
      <c r="E13" s="319">
        <v>1</v>
      </c>
      <c r="F13" s="327">
        <f>Feuil1!K34</f>
        <v>0</v>
      </c>
      <c r="G13" s="324">
        <f>IF(Feuil1!K33=1,"JM VOITH ",IF(Feuil1!K33=2,"EUROTUNNEL France MANCHE",IF(Feuil1!K33=3,"ELH WAGGONBAU NIESKY",IF(Feuil1!K33=4,"BOMBARDIER TRANSPORT France",IF(Feuil1!K33=5,"EUROTUNNEL France MANCHE ",IF(Feuil1!K33=6,"BOMBARDIER TRANSPORT France",IF(Feuil1!K33=7,"ELH WAGGONBAU NIESKY",IF(Feuil1!K33=8,"ELH WAGGONBAU NIESKY ",IF(Feuil1!K33=9,"EUROTUNNEL France MANCHE ",)))))))))</f>
        <v>0</v>
      </c>
      <c r="H13" s="319"/>
      <c r="I13" s="319"/>
      <c r="J13" s="319"/>
      <c r="K13" s="319"/>
      <c r="L13" s="319"/>
      <c r="M13" s="319">
        <f>Feuil1!K35+Feuil1!L35</f>
        <v>7</v>
      </c>
      <c r="N13" s="319" t="s">
        <v>111</v>
      </c>
      <c r="Q13" s="299" t="s">
        <v>96</v>
      </c>
    </row>
    <row r="14" spans="1:17" ht="29.25" customHeight="1" thickBot="1" x14ac:dyDescent="0.3">
      <c r="A14" s="321"/>
      <c r="B14" s="322"/>
      <c r="C14" s="321"/>
      <c r="D14" s="322"/>
      <c r="E14" s="319">
        <v>1</v>
      </c>
      <c r="F14" s="327">
        <f>Feuil1!M34</f>
        <v>0</v>
      </c>
      <c r="G14" s="324">
        <f>IF(Feuil1!M33=1,"JM VOITH ",IF(Feuil1!M33=2,"EUROTUNNEL France MANCHE",IF(Feuil1!M33=3,"ELH WAGGONBAU NIESKY",IF(Feuil1!M33=4,"BOMBARDIER TRANSPORT France",IF(Feuil1!M33=5,"EUROTUNNEL France MANCHE ",IF(Feuil1!M33=6,"BOMBARDIER TRANSPORT France",IF(Feuil1!M33=7,"ELH WAGGONBAU NIESKY",IF(Feuil1!M33=8,"ELH WAGGONBAU NIESKY ",IF(Feuil1!M33=9,"EUROTUNNEL France MANCHE ",)))))))))</f>
        <v>0</v>
      </c>
      <c r="H14" s="319"/>
      <c r="I14" s="319"/>
      <c r="J14" s="319"/>
      <c r="K14" s="319"/>
      <c r="L14" s="319"/>
      <c r="M14" s="319">
        <f>Feuil1!M35+Feuil1!N35</f>
        <v>7</v>
      </c>
      <c r="N14" s="319" t="s">
        <v>111</v>
      </c>
      <c r="Q14" s="299" t="s">
        <v>4</v>
      </c>
    </row>
    <row r="15" spans="1:17" ht="29.25" customHeight="1" thickBot="1" x14ac:dyDescent="0.3">
      <c r="A15" s="321"/>
      <c r="B15" s="322"/>
      <c r="C15" s="321"/>
      <c r="D15" s="322"/>
      <c r="E15" s="319">
        <v>1</v>
      </c>
      <c r="F15" s="327">
        <f>Feuil1!O34</f>
        <v>0</v>
      </c>
      <c r="G15" s="324">
        <f>IF(Feuil1!O33=1,"JM VOITH ",IF(Feuil1!O33=2,"EUROTUNNEL France MANCHE",IF(Feuil1!O33=3,"ELH WAGGONBAU NIESKY",IF(Feuil1!O33=4,"BOMBARDIER TRANSPORT France",IF(Feuil1!O33=5,"EUROTUNNEL France MANCHE ",IF(Feuil1!O33=6,"BOMBARDIER TRANSPORT France",IF(Feuil1!O33=7,"ELH WAGGONBAU NIESKY",IF(Feuil1!O33=8,"ELH WAGGONBAU NIESKY ",IF(Feuil1!O33=9,"EUROTUNNEL France MANCHE ",)))))))))</f>
        <v>0</v>
      </c>
      <c r="H15" s="319"/>
      <c r="I15" s="319"/>
      <c r="J15" s="319"/>
      <c r="K15" s="319"/>
      <c r="L15" s="319"/>
      <c r="M15" s="319">
        <f>Feuil1!O35+Feuil1!P35</f>
        <v>0</v>
      </c>
      <c r="N15" s="319" t="s">
        <v>111</v>
      </c>
      <c r="Q15" s="299" t="s">
        <v>95</v>
      </c>
    </row>
    <row r="16" spans="1:17" ht="30.75" customHeight="1" thickBot="1" x14ac:dyDescent="0.3">
      <c r="A16" s="321"/>
      <c r="B16" s="322"/>
      <c r="C16" s="321"/>
      <c r="D16" s="322"/>
      <c r="E16" s="319">
        <v>1</v>
      </c>
      <c r="F16" s="327">
        <f>Feuil1!Q34</f>
        <v>0</v>
      </c>
      <c r="G16" s="324">
        <f>IF(Feuil1!Q33=1,"JM VOITH ",IF(Feuil1!Q33=2,"EUROTUNNEL France MANCHE",IF(Feuil1!Q33=3,"ELH WAGGONBAU NIESKY",IF(Feuil1!Q33=4,"BOMBARDIER TRANSPORT France",IF(Feuil1!Q33=5,"EUROTUNNEL France MANCHE ",IF(Feuil1!Q33=6,"BOMBARDIER TRANSPORT France",IF(Feuil1!Q33=7,"ELH WAGGONBAU NIESKY",IF(Feuil1!Q33=8,"ELH WAGGONBAU NIESKY ",IF(Feuil1!Q33=9,"EUROTUNNEL France MANCHE ",)))))))))</f>
        <v>0</v>
      </c>
      <c r="H16" s="319"/>
      <c r="I16" s="319"/>
      <c r="J16" s="319"/>
      <c r="K16" s="319"/>
      <c r="L16" s="319"/>
      <c r="M16" s="319">
        <f>Feuil1!Q35+Feuil1!R35</f>
        <v>0</v>
      </c>
      <c r="N16" s="319" t="s">
        <v>111</v>
      </c>
      <c r="Q16" s="299" t="s">
        <v>94</v>
      </c>
    </row>
    <row r="17" spans="1:17" ht="29.25" customHeight="1" thickBot="1" x14ac:dyDescent="0.3">
      <c r="A17" s="321"/>
      <c r="B17" s="322"/>
      <c r="C17" s="321"/>
      <c r="D17" s="322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Q17" s="299" t="s">
        <v>93</v>
      </c>
    </row>
    <row r="18" spans="1:17" ht="29.25" customHeight="1" thickBot="1" x14ac:dyDescent="0.3">
      <c r="A18" s="321"/>
      <c r="B18" s="322"/>
      <c r="C18" s="321"/>
      <c r="D18" s="322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Q18" s="299" t="s">
        <v>92</v>
      </c>
    </row>
    <row r="19" spans="1:17" ht="27.75" customHeight="1" thickBot="1" x14ac:dyDescent="0.3">
      <c r="A19" s="321"/>
      <c r="B19" s="322"/>
      <c r="C19" s="321"/>
      <c r="D19" s="322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Q19" s="299" t="s">
        <v>91</v>
      </c>
    </row>
    <row r="20" spans="1:17" ht="26.25" customHeight="1" thickBot="1" x14ac:dyDescent="0.3">
      <c r="A20" s="321"/>
      <c r="B20" s="322"/>
      <c r="C20" s="320"/>
      <c r="D20" s="320"/>
      <c r="E20" s="319"/>
      <c r="F20" s="319"/>
      <c r="G20" s="319"/>
      <c r="H20" s="319"/>
      <c r="I20" s="319"/>
      <c r="J20" s="319"/>
      <c r="K20" s="319"/>
      <c r="L20" s="319"/>
      <c r="M20" s="319"/>
      <c r="N20" s="319"/>
    </row>
    <row r="21" spans="1:17" ht="28.5" customHeight="1" x14ac:dyDescent="0.25">
      <c r="A21" s="303"/>
      <c r="B21" s="301"/>
      <c r="C21" s="301"/>
      <c r="D21" s="301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 spans="1:17" x14ac:dyDescent="0.25">
      <c r="A22" s="328"/>
      <c r="B22" s="72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 spans="1:17" x14ac:dyDescent="0.25">
      <c r="A23" s="72"/>
      <c r="B23" s="72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spans="1:17" x14ac:dyDescent="0.25">
      <c r="A24" s="72"/>
      <c r="B24" s="72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7" x14ac:dyDescent="0.25">
      <c r="A25" s="72"/>
      <c r="B25" s="7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7" x14ac:dyDescent="0.25">
      <c r="A26" s="72"/>
      <c r="B26" s="7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7" x14ac:dyDescent="0.25">
      <c r="A27" s="72"/>
      <c r="B27" s="72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7" x14ac:dyDescent="0.25">
      <c r="A28" s="72"/>
      <c r="B28" s="72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 spans="1:17" ht="15.75" x14ac:dyDescent="0.25">
      <c r="A29" s="80"/>
      <c r="B29" s="72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 spans="1:17" x14ac:dyDescent="0.25">
      <c r="A30" s="328"/>
      <c r="B30" s="72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 spans="1:17" x14ac:dyDescent="0.2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 spans="1:14" x14ac:dyDescent="0.2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 spans="1:14" x14ac:dyDescent="0.2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 spans="1:14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 spans="1:14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</sheetData>
  <sheetProtection formatCells="0" formatColumns="0" formatRows="0" insertColumns="0" insertRows="0" insertHyperlinks="0" deleteColumns="0" deleteRows="0" sort="0" autoFilter="0" pivotTables="0"/>
  <mergeCells count="45">
    <mergeCell ref="A21:B21"/>
    <mergeCell ref="C21:D21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N2:N8"/>
    <mergeCell ref="C3:D3"/>
    <mergeCell ref="E3:F3"/>
    <mergeCell ref="H3:K8"/>
    <mergeCell ref="M3:M7"/>
    <mergeCell ref="C4:D4"/>
    <mergeCell ref="E4:F4"/>
    <mergeCell ref="C5:D5"/>
    <mergeCell ref="E5:F5"/>
    <mergeCell ref="L5:L8"/>
    <mergeCell ref="A1:M1"/>
    <mergeCell ref="A2:A8"/>
    <mergeCell ref="B2:F2"/>
    <mergeCell ref="G2:G8"/>
    <mergeCell ref="H2:J2"/>
    <mergeCell ref="L2:M2"/>
    <mergeCell ref="C6:D6"/>
    <mergeCell ref="E6:F6"/>
    <mergeCell ref="B7:F8"/>
  </mergeCells>
  <dataValidations count="1">
    <dataValidation type="list" errorStyle="information" allowBlank="1" showInputMessage="1" showErrorMessage="1" errorTitle="Erreur des donnés" promptTitle="Liste déroulante" sqref="L4">
      <formula1>Liste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>
      <selection activeCell="G17" sqref="G17"/>
    </sheetView>
  </sheetViews>
  <sheetFormatPr baseColWidth="10" defaultRowHeight="15" x14ac:dyDescent="0.25"/>
  <cols>
    <col min="1" max="1" width="25.42578125" customWidth="1"/>
    <col min="2" max="4" width="18.85546875" customWidth="1"/>
    <col min="5" max="5" width="17.140625" customWidth="1"/>
    <col min="6" max="6" width="18" customWidth="1"/>
    <col min="7" max="7" width="30.5703125" customWidth="1"/>
    <col min="8" max="10" width="21" customWidth="1"/>
    <col min="11" max="11" width="17.5703125" customWidth="1"/>
    <col min="12" max="12" width="23.5703125" customWidth="1"/>
    <col min="13" max="14" width="16" customWidth="1"/>
    <col min="17" max="17" width="18.140625" customWidth="1"/>
  </cols>
  <sheetData>
    <row r="1" spans="1:17" ht="15.75" thickBot="1" x14ac:dyDescent="0.3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01"/>
      <c r="L1" s="313"/>
      <c r="M1" s="313"/>
      <c r="N1" s="326"/>
    </row>
    <row r="2" spans="1:17" ht="30" thickTop="1" thickBot="1" x14ac:dyDescent="0.5">
      <c r="A2" s="312"/>
      <c r="B2" s="311"/>
      <c r="C2" s="311"/>
      <c r="D2" s="311"/>
      <c r="E2" s="302"/>
      <c r="F2" s="302"/>
      <c r="G2" s="302"/>
      <c r="H2" s="310" t="s">
        <v>2</v>
      </c>
      <c r="I2" s="310"/>
      <c r="J2" s="310"/>
      <c r="K2" s="314">
        <f>Feuil1!K11</f>
        <v>11</v>
      </c>
      <c r="L2" s="309"/>
      <c r="M2" s="309"/>
      <c r="N2" s="308"/>
    </row>
    <row r="3" spans="1:17" ht="16.5" thickBot="1" x14ac:dyDescent="0.3">
      <c r="A3" s="303"/>
      <c r="B3" s="307" t="s">
        <v>49</v>
      </c>
      <c r="C3" s="332" t="s">
        <v>10</v>
      </c>
      <c r="D3" s="336"/>
      <c r="E3" s="335"/>
      <c r="F3" s="335"/>
      <c r="G3" s="301"/>
      <c r="H3" s="301"/>
      <c r="I3" s="301"/>
      <c r="J3" s="301"/>
      <c r="K3" s="301"/>
      <c r="L3" s="129"/>
      <c r="M3" s="301"/>
      <c r="N3" s="329"/>
    </row>
    <row r="4" spans="1:17" ht="16.5" thickBot="1" x14ac:dyDescent="0.3">
      <c r="A4" s="303"/>
      <c r="B4" s="305" t="s">
        <v>11</v>
      </c>
      <c r="C4" s="333" t="s">
        <v>12</v>
      </c>
      <c r="D4" s="337"/>
      <c r="E4" s="335"/>
      <c r="F4" s="335"/>
      <c r="G4" s="301"/>
      <c r="H4" s="301"/>
      <c r="I4" s="301"/>
      <c r="J4" s="301"/>
      <c r="K4" s="301"/>
      <c r="L4" s="306" t="s">
        <v>96</v>
      </c>
      <c r="M4" s="301"/>
      <c r="N4" s="329"/>
    </row>
    <row r="5" spans="1:17" ht="15.75" x14ac:dyDescent="0.25">
      <c r="A5" s="303"/>
      <c r="B5" s="305" t="s">
        <v>14</v>
      </c>
      <c r="C5" s="333" t="s">
        <v>15</v>
      </c>
      <c r="D5" s="337"/>
      <c r="E5" s="335"/>
      <c r="F5" s="335"/>
      <c r="G5" s="301"/>
      <c r="H5" s="301"/>
      <c r="I5" s="301"/>
      <c r="J5" s="301"/>
      <c r="K5" s="301"/>
      <c r="L5" s="302"/>
      <c r="M5" s="301"/>
      <c r="N5" s="329"/>
    </row>
    <row r="6" spans="1:17" ht="16.5" thickBot="1" x14ac:dyDescent="0.3">
      <c r="A6" s="303"/>
      <c r="B6" s="304" t="s">
        <v>16</v>
      </c>
      <c r="C6" s="334" t="s">
        <v>17</v>
      </c>
      <c r="D6" s="338"/>
      <c r="E6" s="335"/>
      <c r="F6" s="335"/>
      <c r="G6" s="301"/>
      <c r="H6" s="301"/>
      <c r="I6" s="301"/>
      <c r="J6" s="301"/>
      <c r="K6" s="301"/>
      <c r="L6" s="301"/>
      <c r="M6" s="301"/>
      <c r="N6" s="329"/>
    </row>
    <row r="7" spans="1:17" x14ac:dyDescent="0.25">
      <c r="A7" s="303"/>
      <c r="B7" s="302"/>
      <c r="C7" s="302"/>
      <c r="D7" s="302"/>
      <c r="E7" s="301"/>
      <c r="F7" s="301"/>
      <c r="G7" s="301"/>
      <c r="H7" s="301"/>
      <c r="I7" s="301"/>
      <c r="J7" s="301"/>
      <c r="K7" s="301"/>
      <c r="L7" s="301"/>
      <c r="M7" s="301"/>
      <c r="N7" s="329"/>
    </row>
    <row r="8" spans="1:17" ht="15.75" thickBot="1" x14ac:dyDescent="0.3">
      <c r="A8" s="303"/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31"/>
      <c r="N8" s="330"/>
    </row>
    <row r="9" spans="1:17" ht="33.75" customHeight="1" thickBot="1" x14ac:dyDescent="0.3">
      <c r="A9" s="315" t="s">
        <v>107</v>
      </c>
      <c r="B9" s="315"/>
      <c r="C9" s="315" t="s">
        <v>106</v>
      </c>
      <c r="D9" s="315"/>
      <c r="E9" s="316" t="s">
        <v>105</v>
      </c>
      <c r="F9" s="316" t="s">
        <v>104</v>
      </c>
      <c r="G9" s="316" t="s">
        <v>103</v>
      </c>
      <c r="H9" s="316" t="s">
        <v>102</v>
      </c>
      <c r="I9" s="316" t="s">
        <v>51</v>
      </c>
      <c r="J9" s="316" t="s">
        <v>101</v>
      </c>
      <c r="K9" s="316" t="s">
        <v>100</v>
      </c>
      <c r="L9" s="317" t="s">
        <v>99</v>
      </c>
      <c r="M9" s="325" t="s">
        <v>98</v>
      </c>
      <c r="N9" s="325" t="s">
        <v>110</v>
      </c>
    </row>
    <row r="10" spans="1:17" ht="26.25" customHeight="1" thickBot="1" x14ac:dyDescent="0.3">
      <c r="A10" s="318">
        <f>Feuil1!E14</f>
        <v>44272</v>
      </c>
      <c r="B10" s="318"/>
      <c r="C10" s="318">
        <f>Feuil1!Q14</f>
        <v>44278</v>
      </c>
      <c r="D10" s="318"/>
      <c r="E10" s="319">
        <v>1</v>
      </c>
      <c r="F10" s="327">
        <f>Feuil1!E37</f>
        <v>0</v>
      </c>
      <c r="G10" s="324">
        <f>IF(Feuil1!E36=1,"JM VOITH ",IF(Feuil1!E36=2,"EUROTUNNEL France MANCHE",IF(Feuil1!E36=3,"ELH WAGGONBAU NIESKY",IF(Feuil1!E36=4,"BOMBARDIER TRANSPORT France",IF(Feuil1!E36=5,"EUROTUNNEL France MANCHE ",IF(Feuil1!E36=6,"BOMBARDIER TRANSPORT France",IF(Feuil1!E36=7,"ELH WAGGONBAU NIESKY",IF(Feuil1!E36=8,"ELH WAGGONBAU NIESKY ",IF(Feuil1!E36=9,"EUROTUNNEL France MANCHE ",)))))))))</f>
        <v>0</v>
      </c>
      <c r="H10" s="324">
        <f>Feuil1!L4</f>
        <v>0</v>
      </c>
      <c r="I10" s="324" t="s">
        <v>122</v>
      </c>
      <c r="J10" s="324" t="s">
        <v>123</v>
      </c>
      <c r="K10" s="323">
        <f>F10</f>
        <v>0</v>
      </c>
      <c r="L10" s="319"/>
      <c r="M10" s="319">
        <f>Feuil1!E38+Feuil1!F38</f>
        <v>7</v>
      </c>
      <c r="N10" s="319" t="s">
        <v>111</v>
      </c>
    </row>
    <row r="11" spans="1:17" ht="27" customHeight="1" thickBot="1" x14ac:dyDescent="0.3">
      <c r="A11" s="321"/>
      <c r="B11" s="322"/>
      <c r="C11" s="321"/>
      <c r="D11" s="322"/>
      <c r="E11" s="319">
        <v>1</v>
      </c>
      <c r="F11" s="327">
        <f>Feuil1!G37</f>
        <v>0</v>
      </c>
      <c r="G11" s="324">
        <f>IF(Feuil1!G36=1,"JM VOITH ",IF(Feuil1!G36=2,"EUROTUNNEL France MANCHE",IF(Feuil1!G36=3,"ELH WAGGONBAU NIESKY",IF(Feuil1!G36=4,"BOMBARDIER TRANSPORT France",IF(Feuil1!G36=5,"EUROTUNNEL France MANCHE ",IF(Feuil1!G36=6,"BOMBARDIER TRANSPORT France",IF(Feuil1!G36=7,"ELH WAGGONBAU NIESKY",IF(Feuil1!G36=8,"ELH WAGGONBAU NIESKY ",IF(Feuil1!G36=9,"EUROTUNNEL France MANCHE ",)))))))))</f>
        <v>0</v>
      </c>
      <c r="H11" s="319"/>
      <c r="I11" s="319"/>
      <c r="J11" s="319"/>
      <c r="K11" s="319"/>
      <c r="L11" s="319"/>
      <c r="M11" s="319">
        <f>Feuil1!G38+Feuil1!H38</f>
        <v>0</v>
      </c>
      <c r="N11" s="319" t="s">
        <v>111</v>
      </c>
    </row>
    <row r="12" spans="1:17" ht="30" customHeight="1" thickBot="1" x14ac:dyDescent="0.3">
      <c r="A12" s="321"/>
      <c r="B12" s="322"/>
      <c r="C12" s="321"/>
      <c r="D12" s="322"/>
      <c r="E12" s="319">
        <v>1</v>
      </c>
      <c r="F12" s="327">
        <f>Feuil1!I37</f>
        <v>0</v>
      </c>
      <c r="G12" s="324">
        <f>IF(Feuil1!I36=1,"JM VOITH ",IF(Feuil1!I36=2,"EUROTUNNEL France MANCHE",IF(Feuil1!I36=3,"ELH WAGGONBAU NIESKY",IF(Feuil1!I36=4,"BOMBARDIER TRANSPORT France",IF(Feuil1!I36=5,"EUROTUNNEL France MANCHE ",IF(Feuil1!I36=6,"BOMBARDIER TRANSPORT France",IF(Feuil1!I36=7,"ELH WAGGONBAU NIESKY",IF(Feuil1!I36=8,"ELH WAGGONBAU NIESKY ",IF(Feuil1!I36=9,"EUROTUNNEL France MANCHE ",)))))))))</f>
        <v>0</v>
      </c>
      <c r="H12" s="319"/>
      <c r="I12" s="319"/>
      <c r="J12" s="319"/>
      <c r="K12" s="319"/>
      <c r="L12" s="319"/>
      <c r="M12" s="319">
        <f>Feuil1!I38+Feuil1!J38</f>
        <v>2</v>
      </c>
      <c r="N12" s="319" t="s">
        <v>111</v>
      </c>
      <c r="Q12" s="300" t="s">
        <v>97</v>
      </c>
    </row>
    <row r="13" spans="1:17" ht="25.5" customHeight="1" thickBot="1" x14ac:dyDescent="0.3">
      <c r="A13" s="321"/>
      <c r="B13" s="322"/>
      <c r="C13" s="321"/>
      <c r="D13" s="322"/>
      <c r="E13" s="319">
        <v>1</v>
      </c>
      <c r="F13" s="327">
        <f>Feuil1!K37</f>
        <v>0</v>
      </c>
      <c r="G13" s="324">
        <f>IF(Feuil1!K36=1,"JM VOITH ",IF(Feuil1!K36=2,"EUROTUNNEL France MANCHE",IF(Feuil1!K36=3,"ELH WAGGONBAU NIESKY",IF(Feuil1!K36=4,"BOMBARDIER TRANSPORT France",IF(Feuil1!K36=5,"EUROTUNNEL France MANCHE ",IF(Feuil1!K36=6,"BOMBARDIER TRANSPORT France",IF(Feuil1!K36=7,"ELH WAGGONBAU NIESKY",IF(Feuil1!K36=8,"ELH WAGGONBAU NIESKY ",IF(Feuil1!K36=9,"EUROTUNNEL France MANCHE ",)))))))))</f>
        <v>0</v>
      </c>
      <c r="H13" s="319"/>
      <c r="I13" s="319"/>
      <c r="J13" s="319"/>
      <c r="K13" s="319"/>
      <c r="L13" s="319"/>
      <c r="M13" s="319">
        <f>Feuil1!K38+Feuil1!L38</f>
        <v>7</v>
      </c>
      <c r="N13" s="319" t="s">
        <v>111</v>
      </c>
      <c r="Q13" s="299" t="s">
        <v>96</v>
      </c>
    </row>
    <row r="14" spans="1:17" ht="29.25" customHeight="1" thickBot="1" x14ac:dyDescent="0.3">
      <c r="A14" s="321"/>
      <c r="B14" s="322"/>
      <c r="C14" s="321"/>
      <c r="D14" s="322"/>
      <c r="E14" s="319">
        <v>1</v>
      </c>
      <c r="F14" s="327">
        <f>Feuil1!M37</f>
        <v>0</v>
      </c>
      <c r="G14" s="324">
        <f>IF(Feuil1!M36=1,"JM VOITH ",IF(Feuil1!M36=2,"EUROTUNNEL France MANCHE",IF(Feuil1!M36=3,"ELH WAGGONBAU NIESKY",IF(Feuil1!M36=4,"BOMBARDIER TRANSPORT France",IF(Feuil1!M36=5,"EUROTUNNEL France MANCHE ",IF(Feuil1!M36=6,"BOMBARDIER TRANSPORT France",IF(Feuil1!M36=7,"ELH WAGGONBAU NIESKY",IF(Feuil1!M36=8,"ELH WAGGONBAU NIESKY ",IF(Feuil1!M36=9,"EUROTUNNEL France MANCHE ",)))))))))</f>
        <v>0</v>
      </c>
      <c r="H14" s="319"/>
      <c r="I14" s="319"/>
      <c r="J14" s="319"/>
      <c r="K14" s="319"/>
      <c r="L14" s="319"/>
      <c r="M14" s="319">
        <f>Feuil1!M38+Feuil1!N38</f>
        <v>7</v>
      </c>
      <c r="N14" s="319" t="s">
        <v>111</v>
      </c>
      <c r="Q14" s="299" t="s">
        <v>4</v>
      </c>
    </row>
    <row r="15" spans="1:17" ht="29.25" customHeight="1" thickBot="1" x14ac:dyDescent="0.3">
      <c r="A15" s="321"/>
      <c r="B15" s="322"/>
      <c r="C15" s="321"/>
      <c r="D15" s="322"/>
      <c r="E15" s="319">
        <v>1</v>
      </c>
      <c r="F15" s="327">
        <f>Feuil1!O37</f>
        <v>0</v>
      </c>
      <c r="G15" s="324">
        <f>IF(Feuil1!O36=1,"JM VOITH ",IF(Feuil1!O36=2,"EUROTUNNEL France MANCHE",IF(Feuil1!O36=3,"ELH WAGGONBAU NIESKY",IF(Feuil1!O36=4,"BOMBARDIER TRANSPORT France",IF(Feuil1!O36=5,"EUROTUNNEL France MANCHE ",IF(Feuil1!O36=6,"BOMBARDIER TRANSPORT France",IF(Feuil1!O36=7,"ELH WAGGONBAU NIESKY",IF(Feuil1!O36=8,"ELH WAGGONBAU NIESKY ",IF(Feuil1!O36=9,"EUROTUNNEL France MANCHE ",)))))))))</f>
        <v>0</v>
      </c>
      <c r="H15" s="319"/>
      <c r="I15" s="319"/>
      <c r="J15" s="319"/>
      <c r="K15" s="319"/>
      <c r="L15" s="319"/>
      <c r="M15" s="319">
        <f>Feuil1!O38+Feuil1!P38</f>
        <v>7</v>
      </c>
      <c r="N15" s="319" t="s">
        <v>111</v>
      </c>
      <c r="Q15" s="299" t="s">
        <v>95</v>
      </c>
    </row>
    <row r="16" spans="1:17" ht="30.75" customHeight="1" thickBot="1" x14ac:dyDescent="0.3">
      <c r="A16" s="321"/>
      <c r="B16" s="322"/>
      <c r="C16" s="321"/>
      <c r="D16" s="322"/>
      <c r="E16" s="319">
        <v>1</v>
      </c>
      <c r="F16" s="327">
        <f>Feuil1!Q37</f>
        <v>0</v>
      </c>
      <c r="G16" s="324">
        <f>IF(Feuil1!Q36=1,"JM VOITH ",IF(Feuil1!Q36=2,"EUROTUNNEL France MANCHE",IF(Feuil1!Q36=3,"ELH WAGGONBAU NIESKY",IF(Feuil1!Q36=4,"BOMBARDIER TRANSPORT France",IF(Feuil1!Q36=5,"EUROTUNNEL France MANCHE ",IF(Feuil1!Q36=6,"BOMBARDIER TRANSPORT France",IF(Feuil1!Q36=7,"ELH WAGGONBAU NIESKY",IF(Feuil1!Q36=8,"ELH WAGGONBAU NIESKY ",IF(Feuil1!Q36=9,"EUROTUNNEL France MANCHE ",)))))))))</f>
        <v>0</v>
      </c>
      <c r="H16" s="319"/>
      <c r="I16" s="319"/>
      <c r="J16" s="319"/>
      <c r="K16" s="319"/>
      <c r="L16" s="319"/>
      <c r="M16" s="319">
        <f>Feuil1!Q38+Feuil1!R38</f>
        <v>0</v>
      </c>
      <c r="N16" s="319" t="s">
        <v>111</v>
      </c>
      <c r="Q16" s="299" t="s">
        <v>94</v>
      </c>
    </row>
    <row r="17" spans="1:17" ht="29.25" customHeight="1" thickBot="1" x14ac:dyDescent="0.3">
      <c r="A17" s="321"/>
      <c r="B17" s="322"/>
      <c r="C17" s="321"/>
      <c r="D17" s="322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Q17" s="299" t="s">
        <v>93</v>
      </c>
    </row>
    <row r="18" spans="1:17" ht="29.25" customHeight="1" thickBot="1" x14ac:dyDescent="0.3">
      <c r="A18" s="321"/>
      <c r="B18" s="322"/>
      <c r="C18" s="321"/>
      <c r="D18" s="322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Q18" s="299" t="s">
        <v>92</v>
      </c>
    </row>
    <row r="19" spans="1:17" ht="27.75" customHeight="1" thickBot="1" x14ac:dyDescent="0.3">
      <c r="A19" s="321"/>
      <c r="B19" s="322"/>
      <c r="C19" s="321"/>
      <c r="D19" s="322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Q19" s="299" t="s">
        <v>91</v>
      </c>
    </row>
    <row r="20" spans="1:17" ht="26.25" customHeight="1" thickBot="1" x14ac:dyDescent="0.3">
      <c r="A20" s="321"/>
      <c r="B20" s="322"/>
      <c r="C20" s="320"/>
      <c r="D20" s="320"/>
      <c r="E20" s="319"/>
      <c r="F20" s="319"/>
      <c r="G20" s="319"/>
      <c r="H20" s="319"/>
      <c r="I20" s="319"/>
      <c r="J20" s="319"/>
      <c r="K20" s="319"/>
      <c r="L20" s="319"/>
      <c r="M20" s="319"/>
      <c r="N20" s="319"/>
    </row>
    <row r="21" spans="1:17" ht="28.5" customHeight="1" x14ac:dyDescent="0.25">
      <c r="A21" s="303"/>
      <c r="B21" s="301"/>
      <c r="C21" s="301"/>
      <c r="D21" s="301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 spans="1:17" x14ac:dyDescent="0.25">
      <c r="A22" s="328"/>
      <c r="B22" s="72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 spans="1:17" x14ac:dyDescent="0.25">
      <c r="A23" s="72"/>
      <c r="B23" s="72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spans="1:17" x14ac:dyDescent="0.25">
      <c r="A24" s="72"/>
      <c r="B24" s="72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7" x14ac:dyDescent="0.25">
      <c r="A25" s="72"/>
      <c r="B25" s="7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7" x14ac:dyDescent="0.25">
      <c r="A26" s="72"/>
      <c r="B26" s="7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7" x14ac:dyDescent="0.25">
      <c r="A27" s="72"/>
      <c r="B27" s="72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7" x14ac:dyDescent="0.25">
      <c r="A28" s="72"/>
      <c r="B28" s="72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 spans="1:17" ht="15.75" x14ac:dyDescent="0.25">
      <c r="A29" s="80"/>
      <c r="B29" s="72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 spans="1:17" x14ac:dyDescent="0.25">
      <c r="A30" s="328"/>
      <c r="B30" s="72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 spans="1:17" x14ac:dyDescent="0.2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 spans="1:14" x14ac:dyDescent="0.2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 spans="1:14" x14ac:dyDescent="0.2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 spans="1:14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 spans="1:14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</sheetData>
  <sheetProtection formatCells="0" formatColumns="0" formatRows="0" insertColumns="0" insertRows="0" insertHyperlinks="0" deleteColumns="0" deleteRows="0" sort="0" autoFilter="0" pivotTables="0"/>
  <mergeCells count="45">
    <mergeCell ref="A21:B21"/>
    <mergeCell ref="C21:D21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N2:N8"/>
    <mergeCell ref="C3:D3"/>
    <mergeCell ref="E3:F3"/>
    <mergeCell ref="H3:K8"/>
    <mergeCell ref="M3:M7"/>
    <mergeCell ref="C4:D4"/>
    <mergeCell ref="E4:F4"/>
    <mergeCell ref="C5:D5"/>
    <mergeCell ref="E5:F5"/>
    <mergeCell ref="L5:L8"/>
    <mergeCell ref="A1:M1"/>
    <mergeCell ref="A2:A8"/>
    <mergeCell ref="B2:F2"/>
    <mergeCell ref="G2:G8"/>
    <mergeCell ref="H2:J2"/>
    <mergeCell ref="L2:M2"/>
    <mergeCell ref="C6:D6"/>
    <mergeCell ref="E6:F6"/>
    <mergeCell ref="B7:F8"/>
  </mergeCells>
  <dataValidations count="1">
    <dataValidation type="list" errorStyle="information" allowBlank="1" showInputMessage="1" showErrorMessage="1" errorTitle="Erreur des donnés" promptTitle="Liste déroulante" sqref="L4">
      <formula1>Liste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Feuil1</vt:lpstr>
      <vt:lpstr>BUE Gaetan</vt:lpstr>
      <vt:lpstr>DEGAY Nicolas</vt:lpstr>
      <vt:lpstr>GILLOT Jérome</vt:lpstr>
      <vt:lpstr>HERAULT Valentin</vt:lpstr>
      <vt:lpstr>HUCHIN Fabien</vt:lpstr>
      <vt:lpstr>LEFEBVRE Steeve</vt:lpstr>
      <vt:lpstr>WALLE Mickaël</vt:lpstr>
      <vt:lpstr>'BUE Gaetan'!Liste</vt:lpstr>
      <vt:lpstr>'DEGAY Nicolas'!Liste</vt:lpstr>
      <vt:lpstr>'GILLOT Jérome'!Liste</vt:lpstr>
      <vt:lpstr>'HERAULT Valentin'!Liste</vt:lpstr>
      <vt:lpstr>'HUCHIN Fabien'!Liste</vt:lpstr>
      <vt:lpstr>'LEFEBVRE Steeve'!Liste</vt:lpstr>
      <vt:lpstr>'WALLE Mickaël'!Liste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pierre.ngouala</dc:creator>
  <cp:lastModifiedBy>pierre.ngouala</cp:lastModifiedBy>
  <cp:lastPrinted>2021-03-03T13:03:00Z</cp:lastPrinted>
  <dcterms:created xsi:type="dcterms:W3CDTF">2021-03-02T13:58:22Z</dcterms:created>
  <dcterms:modified xsi:type="dcterms:W3CDTF">2021-03-07T22:52:49Z</dcterms:modified>
</cp:coreProperties>
</file>