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y_values" sheetId="2" r:id="rId1"/>
    <sheet name="AutoCad_transpose" sheetId="3" r:id="rId2"/>
  </sheets>
  <calcPr calcId="152511"/>
</workbook>
</file>

<file path=xl/calcChain.xml><?xml version="1.0" encoding="utf-8"?>
<calcChain xmlns="http://schemas.openxmlformats.org/spreadsheetml/2006/main">
  <c r="O96" i="3" l="1"/>
  <c r="O97" i="3"/>
  <c r="O98" i="3"/>
  <c r="O99" i="3"/>
  <c r="O100" i="3"/>
  <c r="O101" i="3"/>
  <c r="O102" i="3"/>
  <c r="O103" i="3"/>
  <c r="O104" i="3"/>
  <c r="O95" i="3"/>
  <c r="N96" i="3"/>
  <c r="N97" i="3"/>
  <c r="N98" i="3"/>
  <c r="N99" i="3"/>
  <c r="N100" i="3"/>
  <c r="N101" i="3"/>
  <c r="N102" i="3"/>
  <c r="N103" i="3"/>
  <c r="N104" i="3"/>
  <c r="N95" i="3"/>
  <c r="L96" i="3"/>
  <c r="L97" i="3"/>
  <c r="L98" i="3"/>
  <c r="L99" i="3"/>
  <c r="L100" i="3"/>
  <c r="L101" i="3"/>
  <c r="L102" i="3"/>
  <c r="L103" i="3"/>
  <c r="L104" i="3"/>
  <c r="L95" i="3"/>
  <c r="K96" i="3"/>
  <c r="K97" i="3"/>
  <c r="K98" i="3"/>
  <c r="K99" i="3"/>
  <c r="K100" i="3"/>
  <c r="K101" i="3"/>
  <c r="K102" i="3"/>
  <c r="K103" i="3"/>
  <c r="K104" i="3"/>
  <c r="K95" i="3"/>
  <c r="M96" i="3"/>
  <c r="M97" i="3"/>
  <c r="M98" i="3"/>
  <c r="M99" i="3"/>
  <c r="M100" i="3"/>
  <c r="M101" i="3"/>
  <c r="M102" i="3"/>
  <c r="M103" i="3"/>
  <c r="M104" i="3"/>
  <c r="M95" i="3"/>
  <c r="J96" i="3"/>
  <c r="J97" i="3"/>
  <c r="J98" i="3"/>
  <c r="J99" i="3"/>
  <c r="J100" i="3"/>
  <c r="J101" i="3"/>
  <c r="J102" i="3"/>
  <c r="J103" i="3"/>
  <c r="J104" i="3"/>
  <c r="J95" i="3"/>
  <c r="O83" i="3"/>
  <c r="O84" i="3"/>
  <c r="O85" i="3"/>
  <c r="O86" i="3"/>
  <c r="O87" i="3"/>
  <c r="O88" i="3"/>
  <c r="O89" i="3"/>
  <c r="O90" i="3"/>
  <c r="O91" i="3"/>
  <c r="O82" i="3"/>
  <c r="N83" i="3"/>
  <c r="N84" i="3"/>
  <c r="N85" i="3"/>
  <c r="N86" i="3"/>
  <c r="N87" i="3"/>
  <c r="N88" i="3"/>
  <c r="N89" i="3"/>
  <c r="N90" i="3"/>
  <c r="N91" i="3"/>
  <c r="N82" i="3"/>
  <c r="L83" i="3"/>
  <c r="L84" i="3"/>
  <c r="L85" i="3"/>
  <c r="L86" i="3"/>
  <c r="L87" i="3"/>
  <c r="L88" i="3"/>
  <c r="L89" i="3"/>
  <c r="L90" i="3"/>
  <c r="L91" i="3"/>
  <c r="L82" i="3"/>
  <c r="K83" i="3"/>
  <c r="K84" i="3"/>
  <c r="K85" i="3"/>
  <c r="K86" i="3"/>
  <c r="K87" i="3"/>
  <c r="K88" i="3"/>
  <c r="K89" i="3"/>
  <c r="K90" i="3"/>
  <c r="K91" i="3"/>
  <c r="K82" i="3"/>
  <c r="M83" i="3"/>
  <c r="M84" i="3"/>
  <c r="M85" i="3"/>
  <c r="M86" i="3"/>
  <c r="M87" i="3"/>
  <c r="M88" i="3"/>
  <c r="M89" i="3"/>
  <c r="M90" i="3"/>
  <c r="M91" i="3"/>
  <c r="M82" i="3"/>
  <c r="J83" i="3"/>
  <c r="J84" i="3"/>
  <c r="J85" i="3"/>
  <c r="J86" i="3"/>
  <c r="J87" i="3"/>
  <c r="J88" i="3"/>
  <c r="J89" i="3"/>
  <c r="J90" i="3"/>
  <c r="J91" i="3"/>
  <c r="J82" i="3"/>
  <c r="O70" i="3"/>
  <c r="O71" i="3"/>
  <c r="O72" i="3"/>
  <c r="O73" i="3"/>
  <c r="O74" i="3"/>
  <c r="O75" i="3"/>
  <c r="O76" i="3"/>
  <c r="O77" i="3"/>
  <c r="O78" i="3"/>
  <c r="O69" i="3"/>
  <c r="N70" i="3"/>
  <c r="N71" i="3"/>
  <c r="N72" i="3"/>
  <c r="N73" i="3"/>
  <c r="N74" i="3"/>
  <c r="N75" i="3"/>
  <c r="N76" i="3"/>
  <c r="N77" i="3"/>
  <c r="N78" i="3"/>
  <c r="N69" i="3"/>
  <c r="L70" i="3"/>
  <c r="L71" i="3"/>
  <c r="L72" i="3"/>
  <c r="L73" i="3"/>
  <c r="L74" i="3"/>
  <c r="L75" i="3"/>
  <c r="L76" i="3"/>
  <c r="L77" i="3"/>
  <c r="L78" i="3"/>
  <c r="L69" i="3"/>
  <c r="K70" i="3"/>
  <c r="K71" i="3"/>
  <c r="K72" i="3"/>
  <c r="K73" i="3"/>
  <c r="K74" i="3"/>
  <c r="K75" i="3"/>
  <c r="K76" i="3"/>
  <c r="K77" i="3"/>
  <c r="K78" i="3"/>
  <c r="K69" i="3"/>
  <c r="M70" i="3"/>
  <c r="M71" i="3"/>
  <c r="M72" i="3"/>
  <c r="M73" i="3"/>
  <c r="M74" i="3"/>
  <c r="M75" i="3"/>
  <c r="M76" i="3"/>
  <c r="M77" i="3"/>
  <c r="M78" i="3"/>
  <c r="M69" i="3"/>
  <c r="J70" i="3"/>
  <c r="J71" i="3"/>
  <c r="J72" i="3"/>
  <c r="J73" i="3"/>
  <c r="J74" i="3"/>
  <c r="J75" i="3"/>
  <c r="J76" i="3"/>
  <c r="J77" i="3"/>
  <c r="J78" i="3"/>
  <c r="J69" i="3"/>
  <c r="O57" i="3"/>
  <c r="O58" i="3"/>
  <c r="O59" i="3"/>
  <c r="O60" i="3"/>
  <c r="O61" i="3"/>
  <c r="O62" i="3"/>
  <c r="O63" i="3"/>
  <c r="O64" i="3"/>
  <c r="O65" i="3"/>
  <c r="O56" i="3"/>
  <c r="N57" i="3"/>
  <c r="N58" i="3"/>
  <c r="N59" i="3"/>
  <c r="N60" i="3"/>
  <c r="N61" i="3"/>
  <c r="N62" i="3"/>
  <c r="N63" i="3"/>
  <c r="N64" i="3"/>
  <c r="N65" i="3"/>
  <c r="N56" i="3"/>
  <c r="L57" i="3"/>
  <c r="L58" i="3"/>
  <c r="L59" i="3"/>
  <c r="L60" i="3"/>
  <c r="L61" i="3"/>
  <c r="L62" i="3"/>
  <c r="L63" i="3"/>
  <c r="L64" i="3"/>
  <c r="L65" i="3"/>
  <c r="L56" i="3"/>
  <c r="K57" i="3"/>
  <c r="K58" i="3"/>
  <c r="K59" i="3"/>
  <c r="K60" i="3"/>
  <c r="K61" i="3"/>
  <c r="K62" i="3"/>
  <c r="K63" i="3"/>
  <c r="K64" i="3"/>
  <c r="K65" i="3"/>
  <c r="K56" i="3"/>
  <c r="M57" i="3"/>
  <c r="M58" i="3"/>
  <c r="M59" i="3"/>
  <c r="M60" i="3"/>
  <c r="M61" i="3"/>
  <c r="M62" i="3"/>
  <c r="M63" i="3"/>
  <c r="M64" i="3"/>
  <c r="M65" i="3"/>
  <c r="M56" i="3"/>
  <c r="J57" i="3"/>
  <c r="J58" i="3"/>
  <c r="J59" i="3"/>
  <c r="J60" i="3"/>
  <c r="J61" i="3"/>
  <c r="J62" i="3"/>
  <c r="J63" i="3"/>
  <c r="J64" i="3"/>
  <c r="J65" i="3"/>
  <c r="J56" i="3"/>
  <c r="L44" i="3"/>
  <c r="L45" i="3"/>
  <c r="L46" i="3"/>
  <c r="L47" i="3"/>
  <c r="L48" i="3"/>
  <c r="L49" i="3"/>
  <c r="L50" i="3"/>
  <c r="L51" i="3"/>
  <c r="L52" i="3"/>
  <c r="L43" i="3"/>
  <c r="N44" i="3"/>
  <c r="N45" i="3"/>
  <c r="N46" i="3"/>
  <c r="N47" i="3"/>
  <c r="N48" i="3"/>
  <c r="N49" i="3"/>
  <c r="N50" i="3"/>
  <c r="N51" i="3"/>
  <c r="N52" i="3"/>
  <c r="N43" i="3"/>
  <c r="O44" i="3"/>
  <c r="O45" i="3"/>
  <c r="O46" i="3"/>
  <c r="O47" i="3"/>
  <c r="O48" i="3"/>
  <c r="O49" i="3"/>
  <c r="O50" i="3"/>
  <c r="O51" i="3"/>
  <c r="O52" i="3"/>
  <c r="O43" i="3"/>
  <c r="K44" i="3"/>
  <c r="K45" i="3"/>
  <c r="K46" i="3"/>
  <c r="K47" i="3"/>
  <c r="K48" i="3"/>
  <c r="K49" i="3"/>
  <c r="K50" i="3"/>
  <c r="K51" i="3"/>
  <c r="K52" i="3"/>
  <c r="K43" i="3"/>
  <c r="M44" i="3"/>
  <c r="M45" i="3"/>
  <c r="M46" i="3"/>
  <c r="M47" i="3"/>
  <c r="M48" i="3"/>
  <c r="M49" i="3"/>
  <c r="M50" i="3"/>
  <c r="M51" i="3"/>
  <c r="M52" i="3"/>
  <c r="M43" i="3"/>
  <c r="J44" i="3"/>
  <c r="J45" i="3"/>
  <c r="J46" i="3"/>
  <c r="J47" i="3"/>
  <c r="J48" i="3"/>
  <c r="J49" i="3"/>
  <c r="J50" i="3"/>
  <c r="J51" i="3"/>
  <c r="J52" i="3"/>
  <c r="J43" i="3"/>
  <c r="O31" i="3"/>
  <c r="O32" i="3"/>
  <c r="O33" i="3"/>
  <c r="O34" i="3"/>
  <c r="O35" i="3"/>
  <c r="O36" i="3"/>
  <c r="O37" i="3"/>
  <c r="O38" i="3"/>
  <c r="O39" i="3"/>
  <c r="O30" i="3"/>
  <c r="N31" i="3"/>
  <c r="N32" i="3"/>
  <c r="N33" i="3"/>
  <c r="N34" i="3"/>
  <c r="N35" i="3"/>
  <c r="N36" i="3"/>
  <c r="N37" i="3"/>
  <c r="N38" i="3"/>
  <c r="N39" i="3"/>
  <c r="N30" i="3"/>
  <c r="L31" i="3"/>
  <c r="L32" i="3"/>
  <c r="L33" i="3"/>
  <c r="L34" i="3"/>
  <c r="L35" i="3"/>
  <c r="L36" i="3"/>
  <c r="L37" i="3"/>
  <c r="L38" i="3"/>
  <c r="L39" i="3"/>
  <c r="L30" i="3"/>
  <c r="K31" i="3"/>
  <c r="K32" i="3"/>
  <c r="K33" i="3"/>
  <c r="K34" i="3"/>
  <c r="K35" i="3"/>
  <c r="K36" i="3"/>
  <c r="K37" i="3"/>
  <c r="K38" i="3"/>
  <c r="K39" i="3"/>
  <c r="K30" i="3"/>
  <c r="M31" i="3"/>
  <c r="M32" i="3"/>
  <c r="M33" i="3"/>
  <c r="M34" i="3"/>
  <c r="M35" i="3"/>
  <c r="M36" i="3"/>
  <c r="M37" i="3"/>
  <c r="M38" i="3"/>
  <c r="M39" i="3"/>
  <c r="M30" i="3"/>
  <c r="J31" i="3"/>
  <c r="J32" i="3"/>
  <c r="J33" i="3"/>
  <c r="J34" i="3"/>
  <c r="J35" i="3"/>
  <c r="J36" i="3"/>
  <c r="J37" i="3"/>
  <c r="J38" i="3"/>
  <c r="J39" i="3"/>
  <c r="J30" i="3"/>
  <c r="O18" i="3"/>
  <c r="O19" i="3"/>
  <c r="O20" i="3"/>
  <c r="O21" i="3"/>
  <c r="O22" i="3"/>
  <c r="O23" i="3"/>
  <c r="O24" i="3"/>
  <c r="O25" i="3"/>
  <c r="O26" i="3"/>
  <c r="O17" i="3"/>
  <c r="L18" i="3"/>
  <c r="L19" i="3"/>
  <c r="L20" i="3"/>
  <c r="L21" i="3"/>
  <c r="L22" i="3"/>
  <c r="L23" i="3"/>
  <c r="L24" i="3"/>
  <c r="L25" i="3"/>
  <c r="L26" i="3"/>
  <c r="L17" i="3"/>
  <c r="K18" i="3"/>
  <c r="K19" i="3"/>
  <c r="K20" i="3"/>
  <c r="K21" i="3"/>
  <c r="K22" i="3"/>
  <c r="K23" i="3"/>
  <c r="K24" i="3"/>
  <c r="K25" i="3"/>
  <c r="K26" i="3"/>
  <c r="K17" i="3"/>
  <c r="N18" i="3"/>
  <c r="N19" i="3"/>
  <c r="N20" i="3"/>
  <c r="N21" i="3"/>
  <c r="N22" i="3"/>
  <c r="N23" i="3"/>
  <c r="N24" i="3"/>
  <c r="N25" i="3"/>
  <c r="N26" i="3"/>
  <c r="N17" i="3"/>
  <c r="M17" i="3"/>
  <c r="M18" i="3"/>
  <c r="M19" i="3"/>
  <c r="M20" i="3"/>
  <c r="M21" i="3"/>
  <c r="M22" i="3"/>
  <c r="M23" i="3"/>
  <c r="M24" i="3"/>
  <c r="M25" i="3"/>
  <c r="M26" i="3"/>
  <c r="J18" i="3"/>
  <c r="J19" i="3"/>
  <c r="J20" i="3"/>
  <c r="J21" i="3"/>
  <c r="J22" i="3"/>
  <c r="J23" i="3"/>
  <c r="J24" i="3"/>
  <c r="J25" i="3"/>
  <c r="J26" i="3"/>
  <c r="J17" i="3"/>
  <c r="O4" i="3"/>
  <c r="O5" i="3"/>
  <c r="O6" i="3"/>
  <c r="O7" i="3"/>
  <c r="O8" i="3"/>
  <c r="O9" i="3"/>
  <c r="O10" i="3"/>
  <c r="O11" i="3"/>
  <c r="O12" i="3"/>
  <c r="O3" i="3"/>
  <c r="N4" i="3"/>
  <c r="N5" i="3"/>
  <c r="N6" i="3"/>
  <c r="N7" i="3"/>
  <c r="N8" i="3"/>
  <c r="N9" i="3"/>
  <c r="N10" i="3"/>
  <c r="N11" i="3"/>
  <c r="N12" i="3"/>
  <c r="N3" i="3"/>
  <c r="M4" i="3"/>
  <c r="M5" i="3"/>
  <c r="M6" i="3"/>
  <c r="M7" i="3"/>
  <c r="M8" i="3"/>
  <c r="M9" i="3"/>
  <c r="M10" i="3"/>
  <c r="M11" i="3"/>
  <c r="M12" i="3"/>
  <c r="M3" i="3"/>
  <c r="L4" i="3"/>
  <c r="L5" i="3"/>
  <c r="L6" i="3"/>
  <c r="L7" i="3"/>
  <c r="L8" i="3"/>
  <c r="L9" i="3"/>
  <c r="L10" i="3"/>
  <c r="L11" i="3"/>
  <c r="L12" i="3"/>
  <c r="L3" i="3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83" i="3" l="1"/>
  <c r="H84" i="3"/>
  <c r="H85" i="3"/>
  <c r="H86" i="3"/>
  <c r="H87" i="3"/>
  <c r="H88" i="3"/>
  <c r="H89" i="3"/>
  <c r="H90" i="3"/>
  <c r="H91" i="3"/>
  <c r="H82" i="3"/>
  <c r="H31" i="3" l="1"/>
  <c r="H32" i="3"/>
  <c r="H33" i="3"/>
  <c r="H34" i="3"/>
  <c r="H35" i="3"/>
  <c r="H36" i="3"/>
  <c r="H37" i="3"/>
  <c r="H38" i="3"/>
  <c r="H39" i="3"/>
  <c r="H30" i="3"/>
  <c r="H18" i="3"/>
  <c r="H19" i="3"/>
  <c r="H20" i="3"/>
  <c r="H21" i="3"/>
  <c r="H22" i="3"/>
  <c r="H23" i="3"/>
  <c r="H24" i="3"/>
  <c r="H25" i="3"/>
  <c r="H26" i="3"/>
  <c r="H17" i="3"/>
  <c r="C139" i="2"/>
  <c r="D139" i="2"/>
  <c r="E139" i="2"/>
  <c r="F139" i="2"/>
  <c r="G139" i="2"/>
  <c r="H139" i="2"/>
  <c r="I139" i="2"/>
  <c r="J139" i="2"/>
  <c r="K139" i="2"/>
  <c r="B139" i="2"/>
  <c r="C132" i="2"/>
  <c r="D132" i="2"/>
  <c r="E132" i="2"/>
  <c r="F132" i="2"/>
  <c r="G132" i="2"/>
  <c r="H132" i="2"/>
  <c r="I132" i="2"/>
  <c r="J132" i="2"/>
  <c r="K132" i="2"/>
  <c r="B132" i="2"/>
  <c r="C125" i="2"/>
  <c r="D125" i="2"/>
  <c r="E125" i="2"/>
  <c r="F125" i="2"/>
  <c r="G125" i="2"/>
  <c r="H125" i="2"/>
  <c r="I125" i="2"/>
  <c r="J125" i="2"/>
  <c r="K125" i="2"/>
  <c r="B125" i="2"/>
  <c r="C118" i="2"/>
  <c r="D118" i="2"/>
  <c r="E118" i="2"/>
  <c r="F118" i="2"/>
  <c r="G118" i="2"/>
  <c r="H118" i="2"/>
  <c r="I118" i="2"/>
  <c r="J118" i="2"/>
  <c r="K118" i="2"/>
  <c r="B118" i="2"/>
  <c r="C111" i="2"/>
  <c r="D111" i="2"/>
  <c r="E111" i="2"/>
  <c r="F111" i="2"/>
  <c r="G111" i="2"/>
  <c r="H111" i="2"/>
  <c r="I111" i="2"/>
  <c r="J111" i="2"/>
  <c r="K111" i="2"/>
  <c r="B111" i="2"/>
  <c r="C104" i="2"/>
  <c r="D104" i="2"/>
  <c r="E104" i="2"/>
  <c r="F104" i="2"/>
  <c r="G104" i="2"/>
  <c r="H104" i="2"/>
  <c r="I104" i="2"/>
  <c r="J104" i="2"/>
  <c r="K104" i="2"/>
  <c r="B104" i="2"/>
  <c r="C97" i="2"/>
  <c r="D97" i="2"/>
  <c r="E97" i="2"/>
  <c r="F97" i="2"/>
  <c r="G97" i="2"/>
  <c r="H97" i="2"/>
  <c r="I97" i="2"/>
  <c r="J97" i="2"/>
  <c r="K97" i="2"/>
  <c r="B97" i="2"/>
  <c r="C90" i="2"/>
  <c r="D90" i="2"/>
  <c r="E90" i="2"/>
  <c r="F90" i="2"/>
  <c r="G90" i="2"/>
  <c r="H90" i="2"/>
  <c r="I90" i="2"/>
  <c r="J90" i="2"/>
  <c r="K90" i="2"/>
  <c r="B90" i="2"/>
  <c r="P139" i="2"/>
  <c r="Q139" i="2"/>
  <c r="R139" i="2"/>
  <c r="S139" i="2"/>
  <c r="T139" i="2"/>
  <c r="U139" i="2"/>
  <c r="V139" i="2"/>
  <c r="W139" i="2"/>
  <c r="X139" i="2"/>
  <c r="O139" i="2"/>
  <c r="P132" i="2"/>
  <c r="Q132" i="2"/>
  <c r="R132" i="2"/>
  <c r="S132" i="2"/>
  <c r="T132" i="2"/>
  <c r="U132" i="2"/>
  <c r="V132" i="2"/>
  <c r="W132" i="2"/>
  <c r="X132" i="2"/>
  <c r="O132" i="2"/>
  <c r="P125" i="2"/>
  <c r="Q125" i="2"/>
  <c r="R125" i="2"/>
  <c r="S125" i="2"/>
  <c r="T125" i="2"/>
  <c r="U125" i="2"/>
  <c r="V125" i="2"/>
  <c r="W125" i="2"/>
  <c r="X125" i="2"/>
  <c r="O125" i="2"/>
  <c r="P118" i="2"/>
  <c r="Q118" i="2"/>
  <c r="R118" i="2"/>
  <c r="S118" i="2"/>
  <c r="T118" i="2"/>
  <c r="U118" i="2"/>
  <c r="V118" i="2"/>
  <c r="W118" i="2"/>
  <c r="X118" i="2"/>
  <c r="O118" i="2"/>
  <c r="P111" i="2"/>
  <c r="Q111" i="2"/>
  <c r="R111" i="2"/>
  <c r="S111" i="2"/>
  <c r="T111" i="2"/>
  <c r="U111" i="2"/>
  <c r="V111" i="2"/>
  <c r="W111" i="2"/>
  <c r="X111" i="2"/>
  <c r="O111" i="2"/>
  <c r="P104" i="2"/>
  <c r="Q104" i="2"/>
  <c r="R104" i="2"/>
  <c r="S104" i="2"/>
  <c r="T104" i="2"/>
  <c r="U104" i="2"/>
  <c r="V104" i="2"/>
  <c r="W104" i="2"/>
  <c r="X104" i="2"/>
  <c r="O104" i="2"/>
  <c r="P97" i="2"/>
  <c r="Q97" i="2"/>
  <c r="R97" i="2"/>
  <c r="S97" i="2"/>
  <c r="T97" i="2"/>
  <c r="U97" i="2"/>
  <c r="V97" i="2"/>
  <c r="W97" i="2"/>
  <c r="X97" i="2"/>
  <c r="O97" i="2"/>
  <c r="P90" i="2"/>
  <c r="Q90" i="2"/>
  <c r="R90" i="2"/>
  <c r="S90" i="2"/>
  <c r="T90" i="2"/>
  <c r="U90" i="2"/>
  <c r="V90" i="2"/>
  <c r="W90" i="2"/>
  <c r="X90" i="2"/>
  <c r="O90" i="2"/>
  <c r="K83" i="2"/>
  <c r="D81" i="2"/>
  <c r="D83" i="2" s="1"/>
  <c r="E81" i="2"/>
  <c r="E82" i="2" s="1"/>
  <c r="F81" i="2"/>
  <c r="F82" i="2" s="1"/>
  <c r="G81" i="2"/>
  <c r="G83" i="2" s="1"/>
  <c r="H81" i="2"/>
  <c r="H83" i="2" s="1"/>
  <c r="I81" i="2"/>
  <c r="I83" i="2" s="1"/>
  <c r="J81" i="2"/>
  <c r="J82" i="2" s="1"/>
  <c r="K81" i="2"/>
  <c r="K82" i="2" s="1"/>
  <c r="L81" i="2"/>
  <c r="L83" i="2" s="1"/>
  <c r="C81" i="2"/>
  <c r="C82" i="2" s="1"/>
  <c r="G75" i="2"/>
  <c r="H75" i="2"/>
  <c r="C75" i="2"/>
  <c r="K74" i="2"/>
  <c r="D73" i="2"/>
  <c r="D74" i="2" s="1"/>
  <c r="E73" i="2"/>
  <c r="E74" i="2" s="1"/>
  <c r="F73" i="2"/>
  <c r="F75" i="2" s="1"/>
  <c r="G73" i="2"/>
  <c r="G74" i="2" s="1"/>
  <c r="H73" i="2"/>
  <c r="H74" i="2" s="1"/>
  <c r="I73" i="2"/>
  <c r="I75" i="2" s="1"/>
  <c r="J73" i="2"/>
  <c r="J75" i="2" s="1"/>
  <c r="K73" i="2"/>
  <c r="K75" i="2" s="1"/>
  <c r="L73" i="2"/>
  <c r="L74" i="2" s="1"/>
  <c r="C73" i="2"/>
  <c r="C74" i="2" s="1"/>
  <c r="T66" i="2"/>
  <c r="Q65" i="2"/>
  <c r="R65" i="2"/>
  <c r="U65" i="2"/>
  <c r="Y65" i="2"/>
  <c r="P65" i="2"/>
  <c r="Q64" i="2"/>
  <c r="Q66" i="2" s="1"/>
  <c r="R64" i="2"/>
  <c r="R66" i="2" s="1"/>
  <c r="S64" i="2"/>
  <c r="S65" i="2" s="1"/>
  <c r="T64" i="2"/>
  <c r="T65" i="2" s="1"/>
  <c r="U64" i="2"/>
  <c r="U66" i="2" s="1"/>
  <c r="V64" i="2"/>
  <c r="V65" i="2" s="1"/>
  <c r="W64" i="2"/>
  <c r="W65" i="2" s="1"/>
  <c r="X64" i="2"/>
  <c r="X66" i="2" s="1"/>
  <c r="Y64" i="2"/>
  <c r="Y66" i="2" s="1"/>
  <c r="P64" i="2"/>
  <c r="P66" i="2" s="1"/>
  <c r="V58" i="2"/>
  <c r="S57" i="2"/>
  <c r="W57" i="2"/>
  <c r="Q56" i="2"/>
  <c r="Q57" i="2" s="1"/>
  <c r="R56" i="2"/>
  <c r="R58" i="2" s="1"/>
  <c r="S56" i="2"/>
  <c r="S58" i="2" s="1"/>
  <c r="T56" i="2"/>
  <c r="T58" i="2" s="1"/>
  <c r="U56" i="2"/>
  <c r="U57" i="2" s="1"/>
  <c r="V56" i="2"/>
  <c r="V57" i="2" s="1"/>
  <c r="W56" i="2"/>
  <c r="W58" i="2" s="1"/>
  <c r="X56" i="2"/>
  <c r="X57" i="2" s="1"/>
  <c r="Y56" i="2"/>
  <c r="Y57" i="2" s="1"/>
  <c r="P56" i="2"/>
  <c r="P58" i="2" s="1"/>
  <c r="D64" i="2"/>
  <c r="E64" i="2"/>
  <c r="E66" i="2" s="1"/>
  <c r="F64" i="2"/>
  <c r="F66" i="2" s="1"/>
  <c r="G64" i="2"/>
  <c r="H64" i="2"/>
  <c r="H66" i="2" s="1"/>
  <c r="I64" i="2"/>
  <c r="I65" i="2" s="1"/>
  <c r="J64" i="2"/>
  <c r="J66" i="2" s="1"/>
  <c r="K64" i="2"/>
  <c r="K66" i="2" s="1"/>
  <c r="L64" i="2"/>
  <c r="L65" i="2" s="1"/>
  <c r="C64" i="2"/>
  <c r="C65" i="2" s="1"/>
  <c r="D66" i="2"/>
  <c r="G66" i="2"/>
  <c r="L66" i="2"/>
  <c r="D65" i="2"/>
  <c r="G65" i="2"/>
  <c r="H65" i="2"/>
  <c r="G58" i="2"/>
  <c r="H58" i="2"/>
  <c r="K57" i="2"/>
  <c r="D56" i="2"/>
  <c r="D57" i="2" s="1"/>
  <c r="E56" i="2"/>
  <c r="E58" i="2" s="1"/>
  <c r="F56" i="2"/>
  <c r="F58" i="2" s="1"/>
  <c r="G56" i="2"/>
  <c r="G57" i="2" s="1"/>
  <c r="H56" i="2"/>
  <c r="H57" i="2" s="1"/>
  <c r="I56" i="2"/>
  <c r="I58" i="2" s="1"/>
  <c r="J56" i="2"/>
  <c r="J58" i="2" s="1"/>
  <c r="K56" i="2"/>
  <c r="K58" i="2" s="1"/>
  <c r="L56" i="2"/>
  <c r="L57" i="2" s="1"/>
  <c r="C56" i="2"/>
  <c r="C57" i="2" s="1"/>
  <c r="T49" i="2"/>
  <c r="W49" i="2"/>
  <c r="R48" i="2"/>
  <c r="P48" i="2"/>
  <c r="Q47" i="2"/>
  <c r="Q49" i="2" s="1"/>
  <c r="R47" i="2"/>
  <c r="R49" i="2" s="1"/>
  <c r="S47" i="2"/>
  <c r="S48" i="2" s="1"/>
  <c r="T47" i="2"/>
  <c r="T48" i="2" s="1"/>
  <c r="U47" i="2"/>
  <c r="U48" i="2" s="1"/>
  <c r="V47" i="2"/>
  <c r="V48" i="2" s="1"/>
  <c r="W47" i="2"/>
  <c r="W48" i="2" s="1"/>
  <c r="X47" i="2"/>
  <c r="X49" i="2" s="1"/>
  <c r="Y47" i="2"/>
  <c r="Y49" i="2" s="1"/>
  <c r="P47" i="2"/>
  <c r="P49" i="2" s="1"/>
  <c r="V41" i="2"/>
  <c r="W41" i="2"/>
  <c r="T40" i="2"/>
  <c r="V40" i="2"/>
  <c r="Q39" i="2"/>
  <c r="Q40" i="2" s="1"/>
  <c r="R39" i="2"/>
  <c r="R41" i="2" s="1"/>
  <c r="S39" i="2"/>
  <c r="S41" i="2" s="1"/>
  <c r="T39" i="2"/>
  <c r="T41" i="2" s="1"/>
  <c r="U39" i="2"/>
  <c r="U40" i="2" s="1"/>
  <c r="V39" i="2"/>
  <c r="W39" i="2"/>
  <c r="W40" i="2" s="1"/>
  <c r="X39" i="2"/>
  <c r="X40" i="2" s="1"/>
  <c r="Y39" i="2"/>
  <c r="Y40" i="2" s="1"/>
  <c r="P39" i="2"/>
  <c r="P41" i="2" s="1"/>
  <c r="D49" i="2"/>
  <c r="K49" i="2"/>
  <c r="L49" i="2"/>
  <c r="K48" i="2"/>
  <c r="D47" i="2"/>
  <c r="D48" i="2" s="1"/>
  <c r="E47" i="2"/>
  <c r="E48" i="2" s="1"/>
  <c r="F47" i="2"/>
  <c r="F48" i="2" s="1"/>
  <c r="G47" i="2"/>
  <c r="G49" i="2" s="1"/>
  <c r="H47" i="2"/>
  <c r="H49" i="2" s="1"/>
  <c r="I47" i="2"/>
  <c r="I49" i="2" s="1"/>
  <c r="J47" i="2"/>
  <c r="J48" i="2" s="1"/>
  <c r="K47" i="2"/>
  <c r="L47" i="2"/>
  <c r="L48" i="2" s="1"/>
  <c r="C47" i="2"/>
  <c r="C48" i="2" s="1"/>
  <c r="E41" i="2"/>
  <c r="H41" i="2"/>
  <c r="C41" i="2"/>
  <c r="C40" i="2"/>
  <c r="D39" i="2"/>
  <c r="D40" i="2" s="1"/>
  <c r="E39" i="2"/>
  <c r="E40" i="2" s="1"/>
  <c r="F39" i="2"/>
  <c r="F40" i="2" s="1"/>
  <c r="G39" i="2"/>
  <c r="G40" i="2" s="1"/>
  <c r="H39" i="2"/>
  <c r="H40" i="2" s="1"/>
  <c r="I39" i="2"/>
  <c r="I41" i="2" s="1"/>
  <c r="J39" i="2"/>
  <c r="J41" i="2" s="1"/>
  <c r="K39" i="2"/>
  <c r="K41" i="2" s="1"/>
  <c r="L39" i="2"/>
  <c r="L40" i="2" s="1"/>
  <c r="C39" i="2"/>
  <c r="T32" i="2"/>
  <c r="U32" i="2"/>
  <c r="T31" i="2"/>
  <c r="Q30" i="2"/>
  <c r="Q32" i="2" s="1"/>
  <c r="R30" i="2"/>
  <c r="R32" i="2" s="1"/>
  <c r="S30" i="2"/>
  <c r="S31" i="2" s="1"/>
  <c r="T30" i="2"/>
  <c r="U30" i="2"/>
  <c r="U31" i="2" s="1"/>
  <c r="V30" i="2"/>
  <c r="V31" i="2" s="1"/>
  <c r="W30" i="2"/>
  <c r="W31" i="2" s="1"/>
  <c r="X30" i="2"/>
  <c r="X32" i="2" s="1"/>
  <c r="Y30" i="2"/>
  <c r="Y32" i="2" s="1"/>
  <c r="P30" i="2"/>
  <c r="P32" i="2" s="1"/>
  <c r="V23" i="2"/>
  <c r="W23" i="2"/>
  <c r="Q22" i="2"/>
  <c r="Q23" i="2" s="1"/>
  <c r="R22" i="2"/>
  <c r="R24" i="2" s="1"/>
  <c r="S22" i="2"/>
  <c r="S24" i="2" s="1"/>
  <c r="T22" i="2"/>
  <c r="T24" i="2" s="1"/>
  <c r="U22" i="2"/>
  <c r="U23" i="2" s="1"/>
  <c r="V22" i="2"/>
  <c r="V24" i="2" s="1"/>
  <c r="W22" i="2"/>
  <c r="W24" i="2" s="1"/>
  <c r="X22" i="2"/>
  <c r="X23" i="2" s="1"/>
  <c r="Y22" i="2"/>
  <c r="Y23" i="2" s="1"/>
  <c r="P22" i="2"/>
  <c r="P24" i="2" s="1"/>
  <c r="D32" i="2"/>
  <c r="E32" i="2"/>
  <c r="L32" i="2"/>
  <c r="C32" i="2"/>
  <c r="L31" i="2"/>
  <c r="D30" i="2"/>
  <c r="D31" i="2" s="1"/>
  <c r="E30" i="2"/>
  <c r="E31" i="2" s="1"/>
  <c r="F30" i="2"/>
  <c r="F31" i="2" s="1"/>
  <c r="G30" i="2"/>
  <c r="G32" i="2" s="1"/>
  <c r="H30" i="2"/>
  <c r="H32" i="2" s="1"/>
  <c r="I30" i="2"/>
  <c r="I32" i="2" s="1"/>
  <c r="J30" i="2"/>
  <c r="J31" i="2" s="1"/>
  <c r="K30" i="2"/>
  <c r="K31" i="2" s="1"/>
  <c r="L30" i="2"/>
  <c r="C30" i="2"/>
  <c r="C31" i="2" s="1"/>
  <c r="E24" i="2"/>
  <c r="F24" i="2"/>
  <c r="C24" i="2"/>
  <c r="E23" i="2"/>
  <c r="C23" i="2"/>
  <c r="D22" i="2"/>
  <c r="D23" i="2" s="1"/>
  <c r="E22" i="2"/>
  <c r="F22" i="2"/>
  <c r="F23" i="2" s="1"/>
  <c r="G22" i="2"/>
  <c r="G23" i="2" s="1"/>
  <c r="H22" i="2"/>
  <c r="H23" i="2" s="1"/>
  <c r="I22" i="2"/>
  <c r="I24" i="2" s="1"/>
  <c r="J22" i="2"/>
  <c r="J24" i="2" s="1"/>
  <c r="K22" i="2"/>
  <c r="K24" i="2" s="1"/>
  <c r="L22" i="2"/>
  <c r="L23" i="2" s="1"/>
  <c r="C22" i="2"/>
  <c r="U15" i="2"/>
  <c r="V15" i="2"/>
  <c r="T14" i="2"/>
  <c r="U14" i="2"/>
  <c r="Q13" i="2"/>
  <c r="Q15" i="2" s="1"/>
  <c r="R13" i="2"/>
  <c r="R15" i="2" s="1"/>
  <c r="S13" i="2"/>
  <c r="S14" i="2" s="1"/>
  <c r="T13" i="2"/>
  <c r="T15" i="2" s="1"/>
  <c r="U13" i="2"/>
  <c r="V13" i="2"/>
  <c r="V14" i="2" s="1"/>
  <c r="W13" i="2"/>
  <c r="W14" i="2" s="1"/>
  <c r="X13" i="2"/>
  <c r="X15" i="2" s="1"/>
  <c r="Y13" i="2"/>
  <c r="Y15" i="2" s="1"/>
  <c r="P13" i="2"/>
  <c r="P15" i="2" s="1"/>
  <c r="X7" i="2"/>
  <c r="Y7" i="2"/>
  <c r="W6" i="2"/>
  <c r="Q5" i="2"/>
  <c r="Q6" i="2" s="1"/>
  <c r="R5" i="2"/>
  <c r="R7" i="2" s="1"/>
  <c r="S5" i="2"/>
  <c r="S7" i="2" s="1"/>
  <c r="T5" i="2"/>
  <c r="T7" i="2" s="1"/>
  <c r="U5" i="2"/>
  <c r="U6" i="2" s="1"/>
  <c r="V5" i="2"/>
  <c r="V6" i="2" s="1"/>
  <c r="W5" i="2"/>
  <c r="W7" i="2" s="1"/>
  <c r="X5" i="2"/>
  <c r="X6" i="2" s="1"/>
  <c r="Y5" i="2"/>
  <c r="Y6" i="2" s="1"/>
  <c r="P5" i="2"/>
  <c r="P7" i="2" s="1"/>
  <c r="E15" i="2"/>
  <c r="F15" i="2"/>
  <c r="C15" i="2"/>
  <c r="D13" i="2"/>
  <c r="D14" i="2" s="1"/>
  <c r="E13" i="2"/>
  <c r="E14" i="2" s="1"/>
  <c r="F13" i="2"/>
  <c r="F14" i="2" s="1"/>
  <c r="G13" i="2"/>
  <c r="G15" i="2" s="1"/>
  <c r="H13" i="2"/>
  <c r="H15" i="2" s="1"/>
  <c r="I13" i="2"/>
  <c r="I15" i="2" s="1"/>
  <c r="J13" i="2"/>
  <c r="J14" i="2" s="1"/>
  <c r="K13" i="2"/>
  <c r="K15" i="2" s="1"/>
  <c r="L13" i="2"/>
  <c r="L15" i="2" s="1"/>
  <c r="C13" i="2"/>
  <c r="C14" i="2" s="1"/>
  <c r="F7" i="2"/>
  <c r="G7" i="2"/>
  <c r="F6" i="2"/>
  <c r="D5" i="2"/>
  <c r="D6" i="2" s="1"/>
  <c r="E5" i="2"/>
  <c r="E7" i="2" s="1"/>
  <c r="F5" i="2"/>
  <c r="G5" i="2"/>
  <c r="G6" i="2" s="1"/>
  <c r="H5" i="2"/>
  <c r="H6" i="2" s="1"/>
  <c r="I5" i="2"/>
  <c r="I7" i="2" s="1"/>
  <c r="J5" i="2"/>
  <c r="J7" i="2" s="1"/>
  <c r="K5" i="2"/>
  <c r="K7" i="2" s="1"/>
  <c r="L5" i="2"/>
  <c r="L6" i="2" s="1"/>
  <c r="C5" i="2"/>
  <c r="C6" i="2" s="1"/>
  <c r="I48" i="2" l="1"/>
  <c r="Y58" i="2"/>
  <c r="H82" i="2"/>
  <c r="C7" i="2"/>
  <c r="K14" i="2"/>
  <c r="D15" i="2"/>
  <c r="R14" i="2"/>
  <c r="K23" i="2"/>
  <c r="K32" i="2"/>
  <c r="T23" i="2"/>
  <c r="P31" i="2"/>
  <c r="G41" i="2"/>
  <c r="Q41" i="2"/>
  <c r="V49" i="2"/>
  <c r="E57" i="2"/>
  <c r="F65" i="2"/>
  <c r="X58" i="2"/>
  <c r="D82" i="2"/>
  <c r="I82" i="2"/>
  <c r="E6" i="2"/>
  <c r="L14" i="2"/>
  <c r="F57" i="2"/>
  <c r="H7" i="2"/>
  <c r="I14" i="2"/>
  <c r="V7" i="2"/>
  <c r="W15" i="2"/>
  <c r="F32" i="2"/>
  <c r="Y24" i="2"/>
  <c r="F41" i="2"/>
  <c r="C49" i="2"/>
  <c r="U49" i="2"/>
  <c r="C58" i="2"/>
  <c r="E65" i="2"/>
  <c r="E75" i="2"/>
  <c r="C83" i="2"/>
  <c r="Q7" i="2"/>
  <c r="X24" i="2"/>
  <c r="K40" i="2"/>
  <c r="Q58" i="2"/>
  <c r="J74" i="2"/>
  <c r="H24" i="2"/>
  <c r="I31" i="2"/>
  <c r="W32" i="2"/>
  <c r="F49" i="2"/>
  <c r="Y41" i="2"/>
  <c r="I66" i="2"/>
  <c r="W66" i="2"/>
  <c r="F74" i="2"/>
  <c r="L82" i="2"/>
  <c r="F83" i="2"/>
  <c r="R31" i="2"/>
  <c r="K6" i="2"/>
  <c r="T6" i="2"/>
  <c r="P14" i="2"/>
  <c r="G24" i="2"/>
  <c r="Q24" i="2"/>
  <c r="V32" i="2"/>
  <c r="E49" i="2"/>
  <c r="X41" i="2"/>
  <c r="T57" i="2"/>
  <c r="V66" i="2"/>
  <c r="E83" i="2"/>
  <c r="J6" i="2"/>
  <c r="D7" i="2"/>
  <c r="H14" i="2"/>
  <c r="S6" i="2"/>
  <c r="U7" i="2"/>
  <c r="Y14" i="2"/>
  <c r="Q14" i="2"/>
  <c r="S15" i="2"/>
  <c r="J23" i="2"/>
  <c r="L24" i="2"/>
  <c r="D24" i="2"/>
  <c r="H31" i="2"/>
  <c r="J32" i="2"/>
  <c r="S23" i="2"/>
  <c r="U24" i="2"/>
  <c r="Y31" i="2"/>
  <c r="Q31" i="2"/>
  <c r="S32" i="2"/>
  <c r="J40" i="2"/>
  <c r="L41" i="2"/>
  <c r="D41" i="2"/>
  <c r="H48" i="2"/>
  <c r="J49" i="2"/>
  <c r="S40" i="2"/>
  <c r="U41" i="2"/>
  <c r="Y48" i="2"/>
  <c r="Q48" i="2"/>
  <c r="S49" i="2"/>
  <c r="J57" i="2"/>
  <c r="L58" i="2"/>
  <c r="D58" i="2"/>
  <c r="U58" i="2"/>
  <c r="S66" i="2"/>
  <c r="L75" i="2"/>
  <c r="D75" i="2"/>
  <c r="J83" i="2"/>
  <c r="I6" i="2"/>
  <c r="G14" i="2"/>
  <c r="P6" i="2"/>
  <c r="R6" i="2"/>
  <c r="X14" i="2"/>
  <c r="I23" i="2"/>
  <c r="G31" i="2"/>
  <c r="P23" i="2"/>
  <c r="R23" i="2"/>
  <c r="X31" i="2"/>
  <c r="I40" i="2"/>
  <c r="G48" i="2"/>
  <c r="P40" i="2"/>
  <c r="R40" i="2"/>
  <c r="X48" i="2"/>
  <c r="I57" i="2"/>
  <c r="P57" i="2"/>
  <c r="R57" i="2"/>
  <c r="X65" i="2"/>
  <c r="I74" i="2"/>
  <c r="G82" i="2"/>
  <c r="L7" i="2"/>
  <c r="J15" i="2"/>
  <c r="K65" i="2"/>
  <c r="J65" i="2"/>
  <c r="C66" i="2"/>
</calcChain>
</file>

<file path=xl/sharedStrings.xml><?xml version="1.0" encoding="utf-8"?>
<sst xmlns="http://schemas.openxmlformats.org/spreadsheetml/2006/main" count="337" uniqueCount="33">
  <si>
    <t>r/R = .2</t>
  </si>
  <si>
    <t>P</t>
  </si>
  <si>
    <t>t max =</t>
  </si>
  <si>
    <t>V1</t>
  </si>
  <si>
    <t>V2</t>
  </si>
  <si>
    <t>Y face</t>
  </si>
  <si>
    <t>Y back</t>
  </si>
  <si>
    <t>t_te</t>
  </si>
  <si>
    <t>t_le=</t>
  </si>
  <si>
    <t>r/R = .3</t>
  </si>
  <si>
    <t>r/R = .4</t>
  </si>
  <si>
    <t>r/R = .5</t>
  </si>
  <si>
    <t>r/R = .6</t>
  </si>
  <si>
    <t>r/R = .7</t>
  </si>
  <si>
    <t>t_le</t>
  </si>
  <si>
    <t>r/R = .8</t>
  </si>
  <si>
    <t>r/R = .9</t>
  </si>
  <si>
    <t>r/R = 1</t>
  </si>
  <si>
    <t>AUTOCAD</t>
  </si>
  <si>
    <t>x ordinate</t>
  </si>
  <si>
    <t>r/R=.3</t>
  </si>
  <si>
    <t>r/R=.2</t>
  </si>
  <si>
    <t>r/R=.4</t>
  </si>
  <si>
    <t>r/R=.5</t>
  </si>
  <si>
    <t>r/R=.6</t>
  </si>
  <si>
    <t>r/R=.7</t>
  </si>
  <si>
    <t>r/R=.8</t>
  </si>
  <si>
    <t>r/R=.9</t>
  </si>
  <si>
    <t>r/R=1</t>
  </si>
  <si>
    <t>y_face</t>
  </si>
  <si>
    <t>y_back</t>
  </si>
  <si>
    <t>y_pos</t>
  </si>
  <si>
    <t>y_neg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</si>
</sst>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2" borderId="4" applyNumberFormat="0" applyAlignment="0" applyProtection="0"/>
  </cellStyleXfs>
  <cellXfs count="13">
    <xf numFmtId="0" fontId="0" fillId="0" borderId="0" xfId="0"/>
    <xf numFmtId="0" fontId="0" fillId="3" borderId="2" xfId="0" applyFont="1" applyFill="1" applyBorder="1"/>
    <xf numFmtId="0" fontId="1" fillId="2" borderId="1" xfId="1"/>
    <xf numFmtId="0" fontId="0" fillId="0" borderId="0" xfId="0" applyAlignment="1"/>
    <xf numFmtId="0" fontId="1" fillId="2" borderId="1" xfId="1" applyAlignment="1">
      <alignment horizontal="center"/>
    </xf>
    <xf numFmtId="0" fontId="1" fillId="2" borderId="0" xfId="1" applyBorder="1" applyAlignment="1">
      <alignment horizont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2" fillId="2" borderId="4" xfId="2" applyAlignment="1">
      <alignment horizontal="center" vertic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2" fontId="0" fillId="0" borderId="0" xfId="0" applyNumberFormat="1"/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topLeftCell="C1" workbookViewId="0">
      <selection activeCell="N52" sqref="N52:Y66"/>
    </sheetView>
  </sheetViews>
  <sheetFormatPr defaultRowHeight="14.4" x14ac:dyDescent="0.3"/>
  <cols>
    <col min="1" max="1" width="9.21875" bestFit="1" customWidth="1"/>
    <col min="14" max="14" width="9.21875" bestFit="1" customWidth="1"/>
  </cols>
  <sheetData>
    <row r="1" spans="1:25" ht="14.4" customHeight="1" x14ac:dyDescent="0.3">
      <c r="A1" s="8" t="s">
        <v>0</v>
      </c>
      <c r="B1" t="s">
        <v>1</v>
      </c>
      <c r="C1" s="12">
        <v>-1</v>
      </c>
      <c r="D1" s="12">
        <v>-0.95</v>
      </c>
      <c r="E1" s="12">
        <v>-0.9</v>
      </c>
      <c r="F1" s="12">
        <v>-0.8</v>
      </c>
      <c r="G1" s="12">
        <v>-0.7</v>
      </c>
      <c r="H1" s="12">
        <v>-0.6</v>
      </c>
      <c r="I1" s="12">
        <v>-0.5</v>
      </c>
      <c r="J1" s="12">
        <v>-0.4</v>
      </c>
      <c r="K1" s="12">
        <v>-0.2</v>
      </c>
      <c r="L1" s="12">
        <v>0</v>
      </c>
      <c r="N1" s="8" t="s">
        <v>9</v>
      </c>
      <c r="O1" t="s">
        <v>1</v>
      </c>
      <c r="P1" s="12">
        <v>-1</v>
      </c>
      <c r="Q1" s="12">
        <v>-0.95</v>
      </c>
      <c r="R1" s="12">
        <v>-0.9</v>
      </c>
      <c r="S1" s="12">
        <v>-0.8</v>
      </c>
      <c r="T1" s="12">
        <v>-0.7</v>
      </c>
      <c r="U1" s="12">
        <v>-0.6</v>
      </c>
      <c r="V1" s="12">
        <v>-0.5</v>
      </c>
      <c r="W1" s="12">
        <v>-0.4</v>
      </c>
      <c r="X1" s="12">
        <v>-0.2</v>
      </c>
      <c r="Y1" s="12">
        <v>0</v>
      </c>
    </row>
    <row r="2" spans="1:25" ht="14.4" customHeight="1" x14ac:dyDescent="0.3">
      <c r="A2" s="8"/>
      <c r="B2" t="s">
        <v>2</v>
      </c>
      <c r="C2" s="12">
        <v>0.12504799999999999</v>
      </c>
      <c r="D2" s="12">
        <v>0.12504799999999999</v>
      </c>
      <c r="E2" s="12">
        <v>0.12504799999999999</v>
      </c>
      <c r="F2" s="12">
        <v>0.12504799999999999</v>
      </c>
      <c r="G2" s="12">
        <v>0.12504799999999999</v>
      </c>
      <c r="H2" s="12">
        <v>0.12504799999999999</v>
      </c>
      <c r="I2" s="12">
        <v>0.12504799999999999</v>
      </c>
      <c r="J2" s="12">
        <v>0.12504799999999999</v>
      </c>
      <c r="K2" s="12">
        <v>0.12504799999999999</v>
      </c>
      <c r="L2" s="12">
        <v>0.12504799999999999</v>
      </c>
      <c r="N2" s="8"/>
      <c r="O2" t="s">
        <v>2</v>
      </c>
      <c r="P2" s="12">
        <v>0.11057199999999999</v>
      </c>
      <c r="Q2" s="12">
        <v>0.11057199999999999</v>
      </c>
      <c r="R2" s="12">
        <v>0.11057199999999999</v>
      </c>
      <c r="S2" s="12">
        <v>0.11057199999999999</v>
      </c>
      <c r="T2" s="12">
        <v>0.11057199999999999</v>
      </c>
      <c r="U2" s="12">
        <v>0.11057199999999999</v>
      </c>
      <c r="V2" s="12">
        <v>0.11057199999999999</v>
      </c>
      <c r="W2" s="12">
        <v>0.11057199999999999</v>
      </c>
      <c r="X2" s="12">
        <v>0.11057199999999999</v>
      </c>
      <c r="Y2" s="12">
        <v>0.11057199999999999</v>
      </c>
    </row>
    <row r="3" spans="1:25" ht="14.4" customHeight="1" x14ac:dyDescent="0.3">
      <c r="A3" s="8"/>
      <c r="B3" t="s">
        <v>3</v>
      </c>
      <c r="C3" s="12">
        <v>0.28260000000000002</v>
      </c>
      <c r="D3" s="12">
        <v>0.26300000000000001</v>
      </c>
      <c r="E3" s="12">
        <v>0.24</v>
      </c>
      <c r="F3" s="12">
        <v>0.19670000000000001</v>
      </c>
      <c r="G3" s="12">
        <v>0.157</v>
      </c>
      <c r="H3" s="12">
        <v>0.1207</v>
      </c>
      <c r="I3" s="12">
        <v>8.7999999999999995E-2</v>
      </c>
      <c r="J3" s="12">
        <v>5.9200000000000003E-2</v>
      </c>
      <c r="K3" s="12">
        <v>1.72E-2</v>
      </c>
      <c r="L3" s="12">
        <v>0</v>
      </c>
      <c r="N3" s="8"/>
      <c r="O3" t="s">
        <v>3</v>
      </c>
      <c r="P3" s="12">
        <v>0.2306</v>
      </c>
      <c r="Q3" s="12">
        <v>0.20399999999999999</v>
      </c>
      <c r="R3" s="12">
        <v>0.17899999999999999</v>
      </c>
      <c r="S3" s="12">
        <v>0.1333</v>
      </c>
      <c r="T3" s="12">
        <v>9.4299999999999995E-2</v>
      </c>
      <c r="U3" s="12">
        <v>6.2300000000000001E-2</v>
      </c>
      <c r="V3" s="12">
        <v>3.7600000000000001E-2</v>
      </c>
      <c r="W3" s="12">
        <v>2.0199999999999999E-2</v>
      </c>
      <c r="X3" s="12">
        <v>3.3E-3</v>
      </c>
      <c r="Y3" s="12">
        <v>0</v>
      </c>
    </row>
    <row r="4" spans="1:25" ht="14.4" customHeight="1" x14ac:dyDescent="0.3">
      <c r="A4" s="8"/>
      <c r="B4" t="s">
        <v>4</v>
      </c>
      <c r="C4" s="12">
        <v>0</v>
      </c>
      <c r="D4" s="12">
        <v>6.4000000000000001E-2</v>
      </c>
      <c r="E4" s="12">
        <v>0.14549999999999999</v>
      </c>
      <c r="F4" s="12">
        <v>0.30599999999999999</v>
      </c>
      <c r="G4" s="12">
        <v>0.45350000000000001</v>
      </c>
      <c r="H4" s="12">
        <v>0.58420000000000005</v>
      </c>
      <c r="I4" s="12">
        <v>0.69950000000000001</v>
      </c>
      <c r="J4" s="12">
        <v>0.7984</v>
      </c>
      <c r="K4" s="12">
        <v>0.9446</v>
      </c>
      <c r="L4" s="12">
        <v>1</v>
      </c>
      <c r="N4" s="8"/>
      <c r="O4" t="s">
        <v>4</v>
      </c>
      <c r="P4" s="12">
        <v>0</v>
      </c>
      <c r="Q4" s="12">
        <v>0.08</v>
      </c>
      <c r="R4" s="12">
        <v>0.16700000000000001</v>
      </c>
      <c r="S4" s="12">
        <v>0.33600000000000002</v>
      </c>
      <c r="T4" s="12">
        <v>0.48849999999999999</v>
      </c>
      <c r="U4" s="12">
        <v>0.61950000000000005</v>
      </c>
      <c r="V4" s="12">
        <v>0.73350000000000004</v>
      </c>
      <c r="W4" s="12">
        <v>0.82650000000000001</v>
      </c>
      <c r="X4" s="12">
        <v>0.95830000000000004</v>
      </c>
      <c r="Y4" s="12">
        <v>1</v>
      </c>
    </row>
    <row r="5" spans="1:25" ht="14.4" customHeight="1" x14ac:dyDescent="0.3">
      <c r="A5" s="8"/>
      <c r="B5" t="s">
        <v>7</v>
      </c>
      <c r="C5" s="12">
        <f>0.03*C2</f>
        <v>3.7514399999999995E-3</v>
      </c>
      <c r="D5" s="12">
        <f t="shared" ref="D5:L5" si="0">0.03*D2</f>
        <v>3.7514399999999995E-3</v>
      </c>
      <c r="E5" s="12">
        <f t="shared" si="0"/>
        <v>3.7514399999999995E-3</v>
      </c>
      <c r="F5" s="12">
        <f t="shared" si="0"/>
        <v>3.7514399999999995E-3</v>
      </c>
      <c r="G5" s="12">
        <f t="shared" si="0"/>
        <v>3.7514399999999995E-3</v>
      </c>
      <c r="H5" s="12">
        <f t="shared" si="0"/>
        <v>3.7514399999999995E-3</v>
      </c>
      <c r="I5" s="12">
        <f t="shared" si="0"/>
        <v>3.7514399999999995E-3</v>
      </c>
      <c r="J5" s="12">
        <f t="shared" si="0"/>
        <v>3.7514399999999995E-3</v>
      </c>
      <c r="K5" s="12">
        <f t="shared" si="0"/>
        <v>3.7514399999999995E-3</v>
      </c>
      <c r="L5" s="12">
        <f t="shared" si="0"/>
        <v>3.7514399999999995E-3</v>
      </c>
      <c r="N5" s="8"/>
      <c r="O5" t="s">
        <v>7</v>
      </c>
      <c r="P5" s="12">
        <f>0.03*P2</f>
        <v>3.3171599999999996E-3</v>
      </c>
      <c r="Q5" s="12">
        <f t="shared" ref="Q5:Y5" si="1">0.03*Q2</f>
        <v>3.3171599999999996E-3</v>
      </c>
      <c r="R5" s="12">
        <f t="shared" si="1"/>
        <v>3.3171599999999996E-3</v>
      </c>
      <c r="S5" s="12">
        <f t="shared" si="1"/>
        <v>3.3171599999999996E-3</v>
      </c>
      <c r="T5" s="12">
        <f t="shared" si="1"/>
        <v>3.3171599999999996E-3</v>
      </c>
      <c r="U5" s="12">
        <f t="shared" si="1"/>
        <v>3.3171599999999996E-3</v>
      </c>
      <c r="V5" s="12">
        <f t="shared" si="1"/>
        <v>3.3171599999999996E-3</v>
      </c>
      <c r="W5" s="12">
        <f t="shared" si="1"/>
        <v>3.3171599999999996E-3</v>
      </c>
      <c r="X5" s="12">
        <f t="shared" si="1"/>
        <v>3.3171599999999996E-3</v>
      </c>
      <c r="Y5" s="12">
        <f t="shared" si="1"/>
        <v>3.3171599999999996E-3</v>
      </c>
    </row>
    <row r="6" spans="1:25" ht="14.4" customHeight="1" x14ac:dyDescent="0.3">
      <c r="A6" s="8"/>
      <c r="B6" s="1" t="s">
        <v>5</v>
      </c>
      <c r="C6" s="12">
        <f>C3*(C2-C5)</f>
        <v>3.4278407856000004E-2</v>
      </c>
      <c r="D6" s="12">
        <f t="shared" ref="D6:L6" si="2">D3*(D2-D5)</f>
        <v>3.1900995280000004E-2</v>
      </c>
      <c r="E6" s="12">
        <f t="shared" si="2"/>
        <v>2.9111174399999998E-2</v>
      </c>
      <c r="F6" s="12">
        <f t="shared" si="2"/>
        <v>2.3859033352E-2</v>
      </c>
      <c r="G6" s="12">
        <f t="shared" si="2"/>
        <v>1.9043559920000001E-2</v>
      </c>
      <c r="H6" s="12">
        <f t="shared" si="2"/>
        <v>1.4640494792000001E-2</v>
      </c>
      <c r="I6" s="12">
        <f t="shared" si="2"/>
        <v>1.0674097279999999E-2</v>
      </c>
      <c r="J6" s="12">
        <f t="shared" si="2"/>
        <v>7.1807563520000003E-3</v>
      </c>
      <c r="K6" s="12">
        <f t="shared" si="2"/>
        <v>2.0863008319999998E-3</v>
      </c>
      <c r="L6" s="12">
        <f t="shared" si="2"/>
        <v>0</v>
      </c>
      <c r="N6" s="8"/>
      <c r="O6" s="1" t="s">
        <v>5</v>
      </c>
      <c r="P6" s="12">
        <f>P3*(P2-P5)</f>
        <v>2.4732966103999998E-2</v>
      </c>
      <c r="Q6" s="12">
        <f t="shared" ref="Q6:Y6" si="3">Q3*(Q2-Q5)</f>
        <v>2.1879987359999995E-2</v>
      </c>
      <c r="R6" s="12">
        <f t="shared" si="3"/>
        <v>1.9198616359999997E-2</v>
      </c>
      <c r="S6" s="12">
        <f t="shared" si="3"/>
        <v>1.4297070172E-2</v>
      </c>
      <c r="T6" s="12">
        <f t="shared" si="3"/>
        <v>1.0114131411999999E-2</v>
      </c>
      <c r="U6" s="12">
        <f t="shared" si="3"/>
        <v>6.6819765319999997E-3</v>
      </c>
      <c r="V6" s="12">
        <f t="shared" si="3"/>
        <v>4.0327819839999996E-3</v>
      </c>
      <c r="W6" s="12">
        <f t="shared" si="3"/>
        <v>2.1665477679999995E-3</v>
      </c>
      <c r="X6" s="12">
        <f t="shared" si="3"/>
        <v>3.5394097199999998E-4</v>
      </c>
      <c r="Y6" s="12">
        <f t="shared" si="3"/>
        <v>0</v>
      </c>
    </row>
    <row r="7" spans="1:25" ht="14.4" customHeight="1" x14ac:dyDescent="0.3">
      <c r="A7" s="8"/>
      <c r="B7" s="1" t="s">
        <v>6</v>
      </c>
      <c r="C7" s="12">
        <f>(C3+C4)*(C2-C5)+C5</f>
        <v>3.8029847856000006E-2</v>
      </c>
      <c r="D7" s="12">
        <f t="shared" ref="D7:L7" si="4">(D3+D4)*(D2-D5)+D5</f>
        <v>4.3415415120000002E-2</v>
      </c>
      <c r="E7" s="12">
        <f t="shared" si="4"/>
        <v>5.0511263879999997E-2</v>
      </c>
      <c r="F7" s="12">
        <f t="shared" si="4"/>
        <v>6.4727220712000003E-2</v>
      </c>
      <c r="G7" s="12">
        <f t="shared" si="4"/>
        <v>7.7802989879999992E-2</v>
      </c>
      <c r="H7" s="12">
        <f t="shared" si="4"/>
        <v>8.9253385143999997E-2</v>
      </c>
      <c r="I7" s="12">
        <f t="shared" si="4"/>
        <v>9.9272480999999996E-2</v>
      </c>
      <c r="J7" s="12">
        <f t="shared" si="4"/>
        <v>0.107775369856</v>
      </c>
      <c r="K7" s="12">
        <f t="shared" si="4"/>
        <v>0.12041447140799999</v>
      </c>
      <c r="L7" s="12">
        <f t="shared" si="4"/>
        <v>0.12504799999999999</v>
      </c>
      <c r="N7" s="8"/>
      <c r="O7" s="1" t="s">
        <v>6</v>
      </c>
      <c r="P7" s="12">
        <f>(P3+P4)*(P2-P5)+P5</f>
        <v>2.8050126103999998E-2</v>
      </c>
      <c r="Q7" s="12">
        <f t="shared" ref="Q7:Y7" si="5">(Q3+Q4)*(Q2-Q5)+Q5</f>
        <v>3.3777534559999996E-2</v>
      </c>
      <c r="R7" s="12">
        <f t="shared" si="5"/>
        <v>4.0427334639999993E-2</v>
      </c>
      <c r="S7" s="12">
        <f t="shared" si="5"/>
        <v>5.3651856412000001E-2</v>
      </c>
      <c r="T7" s="12">
        <f t="shared" si="5"/>
        <v>6.582528075199999E-2</v>
      </c>
      <c r="U7" s="12">
        <f t="shared" si="5"/>
        <v>7.6443509911999996E-2</v>
      </c>
      <c r="V7" s="12">
        <f t="shared" si="5"/>
        <v>8.6021367123999992E-2</v>
      </c>
      <c r="W7" s="12">
        <f t="shared" si="5"/>
        <v>9.4129833027999987E-2</v>
      </c>
      <c r="X7" s="12">
        <f t="shared" si="5"/>
        <v>0.10645341414399999</v>
      </c>
      <c r="Y7" s="12">
        <f t="shared" si="5"/>
        <v>0.11057199999999999</v>
      </c>
    </row>
    <row r="8" spans="1:25" ht="14.4" customHeight="1" x14ac:dyDescent="0.3">
      <c r="A8" s="8"/>
      <c r="C8" s="12"/>
      <c r="D8" s="12"/>
      <c r="E8" s="12"/>
      <c r="F8" s="12"/>
      <c r="G8" s="12"/>
      <c r="H8" s="12"/>
      <c r="I8" s="12"/>
      <c r="J8" s="12"/>
      <c r="K8" s="12"/>
      <c r="L8" s="12"/>
      <c r="N8" s="8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4.4" customHeight="1" x14ac:dyDescent="0.3">
      <c r="A9" s="8"/>
      <c r="B9" t="s">
        <v>1</v>
      </c>
      <c r="C9" s="12">
        <v>1</v>
      </c>
      <c r="D9" s="12">
        <v>0.95</v>
      </c>
      <c r="E9" s="12">
        <v>0.9</v>
      </c>
      <c r="F9" s="12">
        <v>0.85</v>
      </c>
      <c r="G9" s="12">
        <v>0.8</v>
      </c>
      <c r="H9" s="12">
        <v>0.7</v>
      </c>
      <c r="I9" s="12">
        <v>0.6</v>
      </c>
      <c r="J9" s="12">
        <v>0.5</v>
      </c>
      <c r="K9" s="12">
        <v>0.4</v>
      </c>
      <c r="L9" s="12">
        <v>0.2</v>
      </c>
      <c r="N9" s="8"/>
      <c r="O9" t="s">
        <v>1</v>
      </c>
      <c r="P9" s="12">
        <v>1</v>
      </c>
      <c r="Q9" s="12">
        <v>0.95</v>
      </c>
      <c r="R9" s="12">
        <v>0.9</v>
      </c>
      <c r="S9" s="12">
        <v>0.85</v>
      </c>
      <c r="T9" s="12">
        <v>0.8</v>
      </c>
      <c r="U9" s="12">
        <v>0.7</v>
      </c>
      <c r="V9" s="12">
        <v>0.6</v>
      </c>
      <c r="W9" s="12">
        <v>0.5</v>
      </c>
      <c r="X9" s="12">
        <v>0.4</v>
      </c>
      <c r="Y9" s="12">
        <v>0.2</v>
      </c>
    </row>
    <row r="10" spans="1:25" ht="14.4" customHeight="1" x14ac:dyDescent="0.3">
      <c r="A10" s="8"/>
      <c r="B10" t="s">
        <v>2</v>
      </c>
      <c r="C10" s="12">
        <v>0.12504799999999999</v>
      </c>
      <c r="D10" s="12">
        <v>0.12504799999999999</v>
      </c>
      <c r="E10" s="12">
        <v>0.12504799999999999</v>
      </c>
      <c r="F10" s="12">
        <v>0.12504799999999999</v>
      </c>
      <c r="G10" s="12">
        <v>0.12504799999999999</v>
      </c>
      <c r="H10" s="12">
        <v>0.12504799999999999</v>
      </c>
      <c r="I10" s="12">
        <v>0.12504799999999999</v>
      </c>
      <c r="J10" s="12">
        <v>0.12504799999999999</v>
      </c>
      <c r="K10" s="12">
        <v>0.12504799999999999</v>
      </c>
      <c r="L10" s="12">
        <v>0.12504799999999999</v>
      </c>
      <c r="N10" s="8"/>
      <c r="O10" t="s">
        <v>2</v>
      </c>
      <c r="P10" s="12">
        <v>0.11057199999999999</v>
      </c>
      <c r="Q10" s="12">
        <v>0.11057199999999999</v>
      </c>
      <c r="R10" s="12">
        <v>0.11057199999999999</v>
      </c>
      <c r="S10" s="12">
        <v>0.11057199999999999</v>
      </c>
      <c r="T10" s="12">
        <v>0.11057199999999999</v>
      </c>
      <c r="U10" s="12">
        <v>0.11057199999999999</v>
      </c>
      <c r="V10" s="12">
        <v>0.11057199999999999</v>
      </c>
      <c r="W10" s="12">
        <v>0.11057199999999999</v>
      </c>
      <c r="X10" s="12">
        <v>0.11057199999999999</v>
      </c>
      <c r="Y10" s="12">
        <v>0.11057199999999999</v>
      </c>
    </row>
    <row r="11" spans="1:25" ht="14.4" customHeight="1" x14ac:dyDescent="0.3">
      <c r="A11" s="8"/>
      <c r="B11" t="s">
        <v>3</v>
      </c>
      <c r="C11" s="12">
        <v>0.35599999999999998</v>
      </c>
      <c r="D11" s="12">
        <v>0.28210000000000002</v>
      </c>
      <c r="E11" s="12">
        <v>0.23530000000000001</v>
      </c>
      <c r="F11" s="12">
        <v>0.2</v>
      </c>
      <c r="G11" s="12">
        <v>0.16850000000000001</v>
      </c>
      <c r="H11" s="12">
        <v>0.11799999999999999</v>
      </c>
      <c r="I11" s="12">
        <v>8.0399999999999999E-2</v>
      </c>
      <c r="J11" s="12">
        <v>5.1999999999999998E-2</v>
      </c>
      <c r="K11" s="12">
        <v>3.04E-2</v>
      </c>
      <c r="L11" s="12">
        <v>4.8999999999999998E-3</v>
      </c>
      <c r="N11" s="8"/>
      <c r="O11" t="s">
        <v>3</v>
      </c>
      <c r="P11" s="12">
        <v>0.2923</v>
      </c>
      <c r="Q11" s="12">
        <v>0.21859999999999999</v>
      </c>
      <c r="R11" s="12">
        <v>0.17599999999999999</v>
      </c>
      <c r="S11" s="12">
        <v>0.14449999999999999</v>
      </c>
      <c r="T11" s="12">
        <v>0.1191</v>
      </c>
      <c r="U11" s="12">
        <v>7.9000000000000001E-2</v>
      </c>
      <c r="V11" s="12">
        <v>5.0299999999999997E-2</v>
      </c>
      <c r="W11" s="12">
        <v>0.03</v>
      </c>
      <c r="X11" s="12">
        <v>1.4800000000000001E-2</v>
      </c>
      <c r="Y11" s="12">
        <v>2.7000000000000001E-3</v>
      </c>
    </row>
    <row r="12" spans="1:25" ht="14.4" customHeight="1" x14ac:dyDescent="0.3">
      <c r="A12" s="8"/>
      <c r="B12" t="s">
        <v>4</v>
      </c>
      <c r="C12" s="12">
        <v>0</v>
      </c>
      <c r="D12" s="12">
        <v>0.156</v>
      </c>
      <c r="E12" s="12">
        <v>0.28399999999999997</v>
      </c>
      <c r="F12" s="12">
        <v>0.39050000000000001</v>
      </c>
      <c r="G12" s="12">
        <v>0.47770000000000001</v>
      </c>
      <c r="H12" s="12">
        <v>0.61899999999999999</v>
      </c>
      <c r="I12" s="12">
        <v>0.72770000000000001</v>
      </c>
      <c r="J12" s="12">
        <v>0.81699999999999995</v>
      </c>
      <c r="K12" s="12">
        <v>0.88749999999999996</v>
      </c>
      <c r="L12" s="12">
        <v>0.97499999999999998</v>
      </c>
      <c r="N12" s="8"/>
      <c r="O12" t="s">
        <v>4</v>
      </c>
      <c r="P12" s="12">
        <v>0</v>
      </c>
      <c r="Q12" s="12">
        <v>0.189</v>
      </c>
      <c r="R12" s="12">
        <v>0.31969999999999998</v>
      </c>
      <c r="S12" s="12">
        <v>0.42649999999999999</v>
      </c>
      <c r="T12" s="12">
        <v>0.51300000000000001</v>
      </c>
      <c r="U12" s="12">
        <v>0.65049999999999997</v>
      </c>
      <c r="V12" s="12">
        <v>0.752</v>
      </c>
      <c r="W12" s="12">
        <v>0.83150000000000002</v>
      </c>
      <c r="X12" s="12">
        <v>0.89200000000000002</v>
      </c>
      <c r="Y12" s="12">
        <v>0.97499999999999998</v>
      </c>
    </row>
    <row r="13" spans="1:25" ht="14.4" customHeight="1" x14ac:dyDescent="0.3">
      <c r="A13" s="8"/>
      <c r="B13" t="s">
        <v>8</v>
      </c>
      <c r="C13" s="12">
        <f>C10*0.02</f>
        <v>2.50096E-3</v>
      </c>
      <c r="D13" s="12">
        <f t="shared" ref="D13:L13" si="6">D10*0.02</f>
        <v>2.50096E-3</v>
      </c>
      <c r="E13" s="12">
        <f t="shared" si="6"/>
        <v>2.50096E-3</v>
      </c>
      <c r="F13" s="12">
        <f t="shared" si="6"/>
        <v>2.50096E-3</v>
      </c>
      <c r="G13" s="12">
        <f t="shared" si="6"/>
        <v>2.50096E-3</v>
      </c>
      <c r="H13" s="12">
        <f t="shared" si="6"/>
        <v>2.50096E-3</v>
      </c>
      <c r="I13" s="12">
        <f t="shared" si="6"/>
        <v>2.50096E-3</v>
      </c>
      <c r="J13" s="12">
        <f t="shared" si="6"/>
        <v>2.50096E-3</v>
      </c>
      <c r="K13" s="12">
        <f t="shared" si="6"/>
        <v>2.50096E-3</v>
      </c>
      <c r="L13" s="12">
        <f t="shared" si="6"/>
        <v>2.50096E-3</v>
      </c>
      <c r="N13" s="8"/>
      <c r="O13" t="s">
        <v>8</v>
      </c>
      <c r="P13" s="12">
        <f>0.02*P10</f>
        <v>2.2114399999999998E-3</v>
      </c>
      <c r="Q13" s="12">
        <f t="shared" ref="Q13:Y13" si="7">0.02*Q10</f>
        <v>2.2114399999999998E-3</v>
      </c>
      <c r="R13" s="12">
        <f t="shared" si="7"/>
        <v>2.2114399999999998E-3</v>
      </c>
      <c r="S13" s="12">
        <f t="shared" si="7"/>
        <v>2.2114399999999998E-3</v>
      </c>
      <c r="T13" s="12">
        <f t="shared" si="7"/>
        <v>2.2114399999999998E-3</v>
      </c>
      <c r="U13" s="12">
        <f t="shared" si="7"/>
        <v>2.2114399999999998E-3</v>
      </c>
      <c r="V13" s="12">
        <f t="shared" si="7"/>
        <v>2.2114399999999998E-3</v>
      </c>
      <c r="W13" s="12">
        <f t="shared" si="7"/>
        <v>2.2114399999999998E-3</v>
      </c>
      <c r="X13" s="12">
        <f t="shared" si="7"/>
        <v>2.2114399999999998E-3</v>
      </c>
      <c r="Y13" s="12">
        <f t="shared" si="7"/>
        <v>2.2114399999999998E-3</v>
      </c>
    </row>
    <row r="14" spans="1:25" x14ac:dyDescent="0.3">
      <c r="A14" s="8"/>
      <c r="B14" s="1" t="s">
        <v>5</v>
      </c>
      <c r="C14" s="12">
        <f>C11*(C10-C13)</f>
        <v>4.3626746239999993E-2</v>
      </c>
      <c r="D14" s="12">
        <f t="shared" ref="D14:L14" si="8">D11*(D10-D13)</f>
        <v>3.4570519984E-2</v>
      </c>
      <c r="E14" s="12">
        <f t="shared" si="8"/>
        <v>2.8835318512E-2</v>
      </c>
      <c r="F14" s="12">
        <f t="shared" si="8"/>
        <v>2.4509408E-2</v>
      </c>
      <c r="G14" s="12">
        <f t="shared" si="8"/>
        <v>2.0649176240000001E-2</v>
      </c>
      <c r="H14" s="12">
        <f t="shared" si="8"/>
        <v>1.4460550719999998E-2</v>
      </c>
      <c r="I14" s="12">
        <f t="shared" si="8"/>
        <v>9.8527820159999991E-3</v>
      </c>
      <c r="J14" s="12">
        <f t="shared" si="8"/>
        <v>6.3724460799999992E-3</v>
      </c>
      <c r="K14" s="12">
        <f t="shared" si="8"/>
        <v>3.725430016E-3</v>
      </c>
      <c r="L14" s="12">
        <f t="shared" si="8"/>
        <v>6.0048049599999999E-4</v>
      </c>
      <c r="N14" s="8"/>
      <c r="O14" s="1" t="s">
        <v>5</v>
      </c>
      <c r="P14" s="12">
        <f>P11*(P10-P13)</f>
        <v>3.1673791687999997E-2</v>
      </c>
      <c r="Q14" s="12">
        <f t="shared" ref="Q14:Y14" si="9">Q11*(Q10-Q13)</f>
        <v>2.3687618415999999E-2</v>
      </c>
      <c r="R14" s="12">
        <f t="shared" si="9"/>
        <v>1.9071458559999997E-2</v>
      </c>
      <c r="S14" s="12">
        <f t="shared" si="9"/>
        <v>1.5658100919999998E-2</v>
      </c>
      <c r="T14" s="12">
        <f t="shared" si="9"/>
        <v>1.2905742695999999E-2</v>
      </c>
      <c r="U14" s="12">
        <f t="shared" si="9"/>
        <v>8.5604842399999992E-3</v>
      </c>
      <c r="V14" s="12">
        <f t="shared" si="9"/>
        <v>5.4505361679999991E-3</v>
      </c>
      <c r="W14" s="12">
        <f t="shared" si="9"/>
        <v>3.2508167999999995E-3</v>
      </c>
      <c r="X14" s="12">
        <f t="shared" si="9"/>
        <v>1.6037362880000001E-3</v>
      </c>
      <c r="Y14" s="12">
        <f t="shared" si="9"/>
        <v>2.9257351199999998E-4</v>
      </c>
    </row>
    <row r="15" spans="1:25" x14ac:dyDescent="0.3">
      <c r="A15" s="8"/>
      <c r="B15" s="1" t="s">
        <v>6</v>
      </c>
      <c r="C15" s="12">
        <f>(C11+C12)*(C10-C13)+C13</f>
        <v>4.6127706239999997E-2</v>
      </c>
      <c r="D15" s="12">
        <f t="shared" ref="D15:L15" si="10">(D11+D12)*(D10-D13)+D13</f>
        <v>5.6188818224000001E-2</v>
      </c>
      <c r="E15" s="12">
        <f t="shared" si="10"/>
        <v>6.6139637871999987E-2</v>
      </c>
      <c r="F15" s="12">
        <f t="shared" si="10"/>
        <v>7.4864987120000004E-2</v>
      </c>
      <c r="G15" s="12">
        <f t="shared" si="10"/>
        <v>8.1690857247999987E-2</v>
      </c>
      <c r="H15" s="12">
        <f t="shared" si="10"/>
        <v>9.2818128479999998E-2</v>
      </c>
      <c r="I15" s="12">
        <f t="shared" si="10"/>
        <v>0.101531223024</v>
      </c>
      <c r="J15" s="12">
        <f t="shared" si="10"/>
        <v>0.10899433775999999</v>
      </c>
      <c r="K15" s="12">
        <f t="shared" si="10"/>
        <v>0.11498688801599999</v>
      </c>
      <c r="L15" s="12">
        <f t="shared" si="10"/>
        <v>0.122584804496</v>
      </c>
      <c r="N15" s="8"/>
      <c r="O15" s="1" t="s">
        <v>6</v>
      </c>
      <c r="P15" s="12">
        <f>(P11+P12)*(P10-P13)+P13</f>
        <v>3.3885231687999999E-2</v>
      </c>
      <c r="Q15" s="12">
        <f t="shared" ref="Q15:Y15" si="11">(Q11+Q12)*(Q10-Q13)+Q13</f>
        <v>4.6379204255999992E-2</v>
      </c>
      <c r="R15" s="12">
        <f t="shared" si="11"/>
        <v>5.5925769591999998E-2</v>
      </c>
      <c r="S15" s="12">
        <f t="shared" si="11"/>
        <v>6.4085319759999995E-2</v>
      </c>
      <c r="T15" s="12">
        <f t="shared" si="11"/>
        <v>7.0706149975999985E-2</v>
      </c>
      <c r="U15" s="12">
        <f t="shared" si="11"/>
        <v>8.126046851999999E-2</v>
      </c>
      <c r="V15" s="12">
        <f t="shared" si="11"/>
        <v>8.9149117287999999E-2</v>
      </c>
      <c r="W15" s="12">
        <f t="shared" si="11"/>
        <v>9.556406244E-2</v>
      </c>
      <c r="X15" s="12">
        <f t="shared" si="11"/>
        <v>0.10047279580799999</v>
      </c>
      <c r="Y15" s="12">
        <f t="shared" si="11"/>
        <v>0.108155559512</v>
      </c>
    </row>
    <row r="18" spans="1:25" x14ac:dyDescent="0.3">
      <c r="A18" s="8" t="s">
        <v>10</v>
      </c>
      <c r="B18" t="s">
        <v>1</v>
      </c>
      <c r="C18" s="12">
        <v>-1</v>
      </c>
      <c r="D18" s="12">
        <v>-0.95</v>
      </c>
      <c r="E18" s="12">
        <v>-0.9</v>
      </c>
      <c r="F18" s="12">
        <v>-0.8</v>
      </c>
      <c r="G18" s="12">
        <v>-0.7</v>
      </c>
      <c r="H18" s="12">
        <v>-0.6</v>
      </c>
      <c r="I18" s="12">
        <v>-0.5</v>
      </c>
      <c r="J18" s="12">
        <v>-0.4</v>
      </c>
      <c r="K18" s="12">
        <v>-0.2</v>
      </c>
      <c r="L18" s="12">
        <v>0</v>
      </c>
      <c r="N18" s="8" t="s">
        <v>11</v>
      </c>
      <c r="O18" t="s">
        <v>1</v>
      </c>
      <c r="P18" s="12">
        <v>-1</v>
      </c>
      <c r="Q18" s="12">
        <v>-0.95</v>
      </c>
      <c r="R18" s="12">
        <v>-0.9</v>
      </c>
      <c r="S18" s="12">
        <v>-0.8</v>
      </c>
      <c r="T18" s="12">
        <v>-0.7</v>
      </c>
      <c r="U18" s="12">
        <v>-0.6</v>
      </c>
      <c r="V18" s="12">
        <v>-0.5</v>
      </c>
      <c r="W18" s="12">
        <v>-0.4</v>
      </c>
      <c r="X18" s="12">
        <v>-0.2</v>
      </c>
      <c r="Y18" s="12">
        <v>0</v>
      </c>
    </row>
    <row r="19" spans="1:25" x14ac:dyDescent="0.3">
      <c r="A19" s="8"/>
      <c r="B19" t="s">
        <v>2</v>
      </c>
      <c r="C19" s="12">
        <v>9.6096000000000001E-2</v>
      </c>
      <c r="D19" s="12">
        <v>9.6096000000000001E-2</v>
      </c>
      <c r="E19" s="12">
        <v>9.6096000000000001E-2</v>
      </c>
      <c r="F19" s="12">
        <v>9.6096000000000001E-2</v>
      </c>
      <c r="G19" s="12">
        <v>9.6096000000000001E-2</v>
      </c>
      <c r="H19" s="12">
        <v>9.6096000000000001E-2</v>
      </c>
      <c r="I19" s="12">
        <v>9.6096000000000001E-2</v>
      </c>
      <c r="J19" s="12">
        <v>9.6096000000000001E-2</v>
      </c>
      <c r="K19" s="12">
        <v>9.6096000000000001E-2</v>
      </c>
      <c r="L19" s="12">
        <v>9.6096000000000001E-2</v>
      </c>
      <c r="N19" s="8"/>
      <c r="O19" t="s">
        <v>2</v>
      </c>
      <c r="P19" s="12">
        <v>8.1620000000000012E-2</v>
      </c>
      <c r="Q19" s="12">
        <v>8.1620000000000012E-2</v>
      </c>
      <c r="R19" s="12">
        <v>8.1620000000000012E-2</v>
      </c>
      <c r="S19" s="12">
        <v>8.1620000000000012E-2</v>
      </c>
      <c r="T19" s="12">
        <v>8.1620000000000012E-2</v>
      </c>
      <c r="U19" s="12">
        <v>8.1620000000000012E-2</v>
      </c>
      <c r="V19" s="12">
        <v>8.1620000000000012E-2</v>
      </c>
      <c r="W19" s="12">
        <v>8.1620000000000012E-2</v>
      </c>
      <c r="X19" s="12">
        <v>8.1620000000000012E-2</v>
      </c>
      <c r="Y19" s="12">
        <v>8.1620000000000012E-2</v>
      </c>
    </row>
    <row r="20" spans="1:25" x14ac:dyDescent="0.3">
      <c r="A20" s="8"/>
      <c r="B20" t="s">
        <v>3</v>
      </c>
      <c r="C20" s="12">
        <v>0.1467</v>
      </c>
      <c r="D20" s="12">
        <v>0.12</v>
      </c>
      <c r="E20" s="12">
        <v>9.7199999999999995E-2</v>
      </c>
      <c r="F20" s="12">
        <v>6.3E-2</v>
      </c>
      <c r="G20" s="12">
        <v>3.95E-2</v>
      </c>
      <c r="H20" s="12">
        <v>2.1399999999999999E-2</v>
      </c>
      <c r="I20" s="12">
        <v>1.1599999999999999E-2</v>
      </c>
      <c r="J20" s="12">
        <v>4.4000000000000003E-3</v>
      </c>
      <c r="K20" s="12">
        <v>0</v>
      </c>
      <c r="L20" s="12">
        <v>0</v>
      </c>
      <c r="N20" s="8"/>
      <c r="O20" t="s">
        <v>3</v>
      </c>
      <c r="P20" s="12">
        <v>5.2200000000000003E-2</v>
      </c>
      <c r="Q20" s="12">
        <v>4.2000000000000003E-2</v>
      </c>
      <c r="R20" s="12">
        <v>3.3000000000000002E-2</v>
      </c>
      <c r="S20" s="12">
        <v>1.9E-2</v>
      </c>
      <c r="T20" s="12">
        <v>0.01</v>
      </c>
      <c r="U20" s="12">
        <v>4.0000000000000001E-3</v>
      </c>
      <c r="V20" s="12">
        <v>1.1999999999999999E-3</v>
      </c>
      <c r="W20" s="12">
        <v>0</v>
      </c>
      <c r="X20" s="12">
        <v>0</v>
      </c>
      <c r="Y20" s="12">
        <v>0</v>
      </c>
    </row>
    <row r="21" spans="1:25" x14ac:dyDescent="0.3">
      <c r="A21" s="8"/>
      <c r="B21" t="s">
        <v>4</v>
      </c>
      <c r="C21" s="12">
        <v>0</v>
      </c>
      <c r="D21" s="12">
        <v>9.0499999999999997E-2</v>
      </c>
      <c r="E21" s="12">
        <v>0.18099999999999999</v>
      </c>
      <c r="F21" s="12">
        <v>0.35</v>
      </c>
      <c r="G21" s="12">
        <v>0.504</v>
      </c>
      <c r="H21" s="12">
        <v>0.63529999999999998</v>
      </c>
      <c r="I21" s="12">
        <v>0.75249999999999995</v>
      </c>
      <c r="J21" s="12">
        <v>0.84150000000000003</v>
      </c>
      <c r="K21" s="12">
        <v>0.96450000000000002</v>
      </c>
      <c r="L21" s="12">
        <v>1</v>
      </c>
      <c r="N21" s="8"/>
      <c r="O21" t="s">
        <v>4</v>
      </c>
      <c r="P21" s="12">
        <v>0</v>
      </c>
      <c r="Q21" s="12">
        <v>9.5000000000000001E-2</v>
      </c>
      <c r="R21" s="12">
        <v>0.1865</v>
      </c>
      <c r="S21" s="12">
        <v>0.3569</v>
      </c>
      <c r="T21" s="12">
        <v>0.51400000000000001</v>
      </c>
      <c r="U21" s="12">
        <v>0.64390000000000003</v>
      </c>
      <c r="V21" s="12">
        <v>0.75800000000000001</v>
      </c>
      <c r="W21" s="12">
        <v>0.84560000000000002</v>
      </c>
      <c r="X21" s="12">
        <v>0.96389999999999998</v>
      </c>
      <c r="Y21" s="12">
        <v>1</v>
      </c>
    </row>
    <row r="22" spans="1:25" x14ac:dyDescent="0.3">
      <c r="A22" s="8"/>
      <c r="B22" t="s">
        <v>7</v>
      </c>
      <c r="C22" s="12">
        <f>0.03*C19</f>
        <v>2.88288E-3</v>
      </c>
      <c r="D22" s="12">
        <f t="shared" ref="D22:L22" si="12">0.03*D19</f>
        <v>2.88288E-3</v>
      </c>
      <c r="E22" s="12">
        <f t="shared" si="12"/>
        <v>2.88288E-3</v>
      </c>
      <c r="F22" s="12">
        <f t="shared" si="12"/>
        <v>2.88288E-3</v>
      </c>
      <c r="G22" s="12">
        <f t="shared" si="12"/>
        <v>2.88288E-3</v>
      </c>
      <c r="H22" s="12">
        <f t="shared" si="12"/>
        <v>2.88288E-3</v>
      </c>
      <c r="I22" s="12">
        <f t="shared" si="12"/>
        <v>2.88288E-3</v>
      </c>
      <c r="J22" s="12">
        <f t="shared" si="12"/>
        <v>2.88288E-3</v>
      </c>
      <c r="K22" s="12">
        <f t="shared" si="12"/>
        <v>2.88288E-3</v>
      </c>
      <c r="L22" s="12">
        <f t="shared" si="12"/>
        <v>2.88288E-3</v>
      </c>
      <c r="N22" s="8"/>
      <c r="O22" t="s">
        <v>7</v>
      </c>
      <c r="P22" s="12">
        <f>P19*0.03</f>
        <v>2.4486000000000004E-3</v>
      </c>
      <c r="Q22" s="12">
        <f t="shared" ref="Q22:Y22" si="13">Q19*0.03</f>
        <v>2.4486000000000004E-3</v>
      </c>
      <c r="R22" s="12">
        <f t="shared" si="13"/>
        <v>2.4486000000000004E-3</v>
      </c>
      <c r="S22" s="12">
        <f t="shared" si="13"/>
        <v>2.4486000000000004E-3</v>
      </c>
      <c r="T22" s="12">
        <f t="shared" si="13"/>
        <v>2.4486000000000004E-3</v>
      </c>
      <c r="U22" s="12">
        <f t="shared" si="13"/>
        <v>2.4486000000000004E-3</v>
      </c>
      <c r="V22" s="12">
        <f t="shared" si="13"/>
        <v>2.4486000000000004E-3</v>
      </c>
      <c r="W22" s="12">
        <f t="shared" si="13"/>
        <v>2.4486000000000004E-3</v>
      </c>
      <c r="X22" s="12">
        <f t="shared" si="13"/>
        <v>2.4486000000000004E-3</v>
      </c>
      <c r="Y22" s="12">
        <f t="shared" si="13"/>
        <v>2.4486000000000004E-3</v>
      </c>
    </row>
    <row r="23" spans="1:25" x14ac:dyDescent="0.3">
      <c r="A23" s="8"/>
      <c r="B23" s="1" t="s">
        <v>5</v>
      </c>
      <c r="C23" s="12">
        <f>C20*(C19-C22)</f>
        <v>1.3674364703999999E-2</v>
      </c>
      <c r="D23" s="12">
        <f t="shared" ref="D23:L23" si="14">D20*(D19-D22)</f>
        <v>1.1185574399999999E-2</v>
      </c>
      <c r="E23" s="12">
        <f t="shared" si="14"/>
        <v>9.060315264E-3</v>
      </c>
      <c r="F23" s="12">
        <f t="shared" si="14"/>
        <v>5.8724265599999995E-3</v>
      </c>
      <c r="G23" s="12">
        <f t="shared" si="14"/>
        <v>3.6819182400000001E-3</v>
      </c>
      <c r="H23" s="12">
        <f t="shared" si="14"/>
        <v>1.9947607679999999E-3</v>
      </c>
      <c r="I23" s="12">
        <f t="shared" si="14"/>
        <v>1.081272192E-3</v>
      </c>
      <c r="J23" s="12">
        <f t="shared" si="14"/>
        <v>4.10137728E-4</v>
      </c>
      <c r="K23" s="12">
        <f t="shared" si="14"/>
        <v>0</v>
      </c>
      <c r="L23" s="12">
        <f t="shared" si="14"/>
        <v>0</v>
      </c>
      <c r="N23" s="8"/>
      <c r="O23" s="1" t="s">
        <v>5</v>
      </c>
      <c r="P23" s="12">
        <f>P20*(P19-P22)</f>
        <v>4.1327470800000014E-3</v>
      </c>
      <c r="Q23" s="12">
        <f t="shared" ref="Q23:Y23" si="15">Q20*(Q19-Q22)</f>
        <v>3.3251988000000008E-3</v>
      </c>
      <c r="R23" s="12">
        <f t="shared" si="15"/>
        <v>2.6126562000000006E-3</v>
      </c>
      <c r="S23" s="12">
        <f t="shared" si="15"/>
        <v>1.5042566000000002E-3</v>
      </c>
      <c r="T23" s="12">
        <f t="shared" si="15"/>
        <v>7.9171400000000022E-4</v>
      </c>
      <c r="U23" s="12">
        <f t="shared" si="15"/>
        <v>3.1668560000000008E-4</v>
      </c>
      <c r="V23" s="12">
        <f t="shared" si="15"/>
        <v>9.500568000000001E-5</v>
      </c>
      <c r="W23" s="12">
        <f t="shared" si="15"/>
        <v>0</v>
      </c>
      <c r="X23" s="12">
        <f t="shared" si="15"/>
        <v>0</v>
      </c>
      <c r="Y23" s="12">
        <f t="shared" si="15"/>
        <v>0</v>
      </c>
    </row>
    <row r="24" spans="1:25" x14ac:dyDescent="0.3">
      <c r="A24" s="8"/>
      <c r="B24" s="1" t="s">
        <v>6</v>
      </c>
      <c r="C24" s="12">
        <f>(C20+C21)*(C19-C22)+C22</f>
        <v>1.6557244703999999E-2</v>
      </c>
      <c r="D24" s="12">
        <f t="shared" ref="D24:L24" si="16">(D20+D21)*(D19-D22)+D22</f>
        <v>2.2504241759999998E-2</v>
      </c>
      <c r="E24" s="12">
        <f t="shared" si="16"/>
        <v>2.8814769984E-2</v>
      </c>
      <c r="F24" s="12">
        <f t="shared" si="16"/>
        <v>4.1379898559999996E-2</v>
      </c>
      <c r="G24" s="12">
        <f t="shared" si="16"/>
        <v>5.3544210719999992E-2</v>
      </c>
      <c r="H24" s="12">
        <f t="shared" si="16"/>
        <v>6.4095935903999993E-2</v>
      </c>
      <c r="I24" s="12">
        <f t="shared" si="16"/>
        <v>7.4107024992000003E-2</v>
      </c>
      <c r="J24" s="12">
        <f t="shared" si="16"/>
        <v>8.1731858207999997E-2</v>
      </c>
      <c r="K24" s="12">
        <f t="shared" si="16"/>
        <v>9.2786934240000007E-2</v>
      </c>
      <c r="L24" s="12">
        <f t="shared" si="16"/>
        <v>9.6096000000000001E-2</v>
      </c>
      <c r="N24" s="8"/>
      <c r="O24" s="1" t="s">
        <v>6</v>
      </c>
      <c r="P24" s="12">
        <f>(P20+P21)*(P19-P22)+P22</f>
        <v>6.5813470800000018E-3</v>
      </c>
      <c r="Q24" s="12">
        <f t="shared" ref="Q24:Y24" si="17">(Q20+Q21)*(Q19-Q22)+Q22</f>
        <v>1.3295081800000004E-2</v>
      </c>
      <c r="R24" s="12">
        <f t="shared" si="17"/>
        <v>1.9826722300000002E-2</v>
      </c>
      <c r="S24" s="12">
        <f t="shared" si="17"/>
        <v>3.2209129260000011E-2</v>
      </c>
      <c r="T24" s="12">
        <f t="shared" si="17"/>
        <v>4.3934413600000014E-2</v>
      </c>
      <c r="U24" s="12">
        <f t="shared" si="17"/>
        <v>5.3743750060000019E-2</v>
      </c>
      <c r="V24" s="12">
        <f t="shared" si="17"/>
        <v>6.2555526880000004E-2</v>
      </c>
      <c r="W24" s="12">
        <f t="shared" si="17"/>
        <v>6.9395935840000006E-2</v>
      </c>
      <c r="X24" s="12">
        <f t="shared" si="17"/>
        <v>7.8761912460000014E-2</v>
      </c>
      <c r="Y24" s="12">
        <f t="shared" si="17"/>
        <v>8.1620000000000012E-2</v>
      </c>
    </row>
    <row r="25" spans="1:25" x14ac:dyDescent="0.3">
      <c r="A25" s="8"/>
      <c r="C25" s="12"/>
      <c r="D25" s="12"/>
      <c r="E25" s="12"/>
      <c r="F25" s="12"/>
      <c r="G25" s="12"/>
      <c r="H25" s="12"/>
      <c r="I25" s="12"/>
      <c r="J25" s="12"/>
      <c r="K25" s="12"/>
      <c r="L25" s="12"/>
      <c r="N25" s="8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3">
      <c r="A26" s="8"/>
      <c r="B26" t="s">
        <v>1</v>
      </c>
      <c r="C26" s="12">
        <v>1</v>
      </c>
      <c r="D26" s="12">
        <v>0.95</v>
      </c>
      <c r="E26" s="12">
        <v>0.9</v>
      </c>
      <c r="F26" s="12">
        <v>0.85</v>
      </c>
      <c r="G26" s="12">
        <v>0.8</v>
      </c>
      <c r="H26" s="12">
        <v>0.7</v>
      </c>
      <c r="I26" s="12">
        <v>0.6</v>
      </c>
      <c r="J26" s="12">
        <v>0.5</v>
      </c>
      <c r="K26" s="12">
        <v>0.4</v>
      </c>
      <c r="L26" s="12">
        <v>0.2</v>
      </c>
      <c r="N26" s="8"/>
      <c r="O26" t="s">
        <v>1</v>
      </c>
      <c r="P26" s="12">
        <v>1</v>
      </c>
      <c r="Q26" s="12">
        <v>0.95</v>
      </c>
      <c r="R26" s="12">
        <v>0.9</v>
      </c>
      <c r="S26" s="12">
        <v>0.85</v>
      </c>
      <c r="T26" s="12">
        <v>0.8</v>
      </c>
      <c r="U26" s="12">
        <v>0.7</v>
      </c>
      <c r="V26" s="12">
        <v>0.6</v>
      </c>
      <c r="W26" s="12">
        <v>0.5</v>
      </c>
      <c r="X26" s="12">
        <v>0.4</v>
      </c>
      <c r="Y26" s="12">
        <v>0.2</v>
      </c>
    </row>
    <row r="27" spans="1:25" x14ac:dyDescent="0.3">
      <c r="A27" s="8"/>
      <c r="B27" t="s">
        <v>2</v>
      </c>
      <c r="C27" s="12">
        <v>9.6096000000000001E-2</v>
      </c>
      <c r="D27" s="12">
        <v>9.6096000000000001E-2</v>
      </c>
      <c r="E27" s="12">
        <v>9.6096000000000001E-2</v>
      </c>
      <c r="F27" s="12">
        <v>9.6096000000000001E-2</v>
      </c>
      <c r="G27" s="12">
        <v>9.6096000000000001E-2</v>
      </c>
      <c r="H27" s="12">
        <v>9.6096000000000001E-2</v>
      </c>
      <c r="I27" s="12">
        <v>9.6096000000000001E-2</v>
      </c>
      <c r="J27" s="12">
        <v>9.6096000000000001E-2</v>
      </c>
      <c r="K27" s="12">
        <v>9.6096000000000001E-2</v>
      </c>
      <c r="L27" s="12">
        <v>9.6096000000000001E-2</v>
      </c>
      <c r="N27" s="8"/>
      <c r="O27" t="s">
        <v>2</v>
      </c>
      <c r="P27" s="12">
        <v>8.1620000000000012E-2</v>
      </c>
      <c r="Q27" s="12">
        <v>8.1620000000000012E-2</v>
      </c>
      <c r="R27" s="12">
        <v>8.1620000000000012E-2</v>
      </c>
      <c r="S27" s="12">
        <v>8.1620000000000012E-2</v>
      </c>
      <c r="T27" s="12">
        <v>8.1620000000000012E-2</v>
      </c>
      <c r="U27" s="12">
        <v>8.1620000000000012E-2</v>
      </c>
      <c r="V27" s="12">
        <v>8.1620000000000012E-2</v>
      </c>
      <c r="W27" s="12">
        <v>8.1620000000000012E-2</v>
      </c>
      <c r="X27" s="12">
        <v>8.1620000000000012E-2</v>
      </c>
      <c r="Y27" s="12">
        <v>8.1620000000000012E-2</v>
      </c>
    </row>
    <row r="28" spans="1:25" x14ac:dyDescent="0.3">
      <c r="A28" s="8"/>
      <c r="B28" t="s">
        <v>3</v>
      </c>
      <c r="C28" s="12">
        <v>0.21809999999999999</v>
      </c>
      <c r="D28" s="12">
        <v>0.1467</v>
      </c>
      <c r="E28" s="12">
        <v>0.10879999999999999</v>
      </c>
      <c r="F28" s="12">
        <v>8.3299999999999999E-2</v>
      </c>
      <c r="G28" s="12">
        <v>6.3700000000000007E-2</v>
      </c>
      <c r="H28" s="12">
        <v>3.5700000000000003E-2</v>
      </c>
      <c r="I28" s="12">
        <v>1.89E-2</v>
      </c>
      <c r="J28" s="12">
        <v>8.9999999999999993E-3</v>
      </c>
      <c r="K28" s="12">
        <v>3.3E-3</v>
      </c>
      <c r="L28" s="12">
        <v>0</v>
      </c>
      <c r="N28" s="8"/>
      <c r="O28" t="s">
        <v>3</v>
      </c>
      <c r="P28" s="12">
        <v>0.1278</v>
      </c>
      <c r="Q28" s="12">
        <v>7.7799999999999994E-2</v>
      </c>
      <c r="R28" s="12">
        <v>0.05</v>
      </c>
      <c r="S28" s="12">
        <v>3.2800000000000003E-2</v>
      </c>
      <c r="T28" s="12">
        <v>2.1100000000000001E-2</v>
      </c>
      <c r="U28" s="12">
        <v>8.5000000000000006E-3</v>
      </c>
      <c r="V28" s="12">
        <v>3.3999999999999998E-3</v>
      </c>
      <c r="W28" s="12">
        <v>8.0000000000000004E-4</v>
      </c>
      <c r="X28" s="12">
        <v>0</v>
      </c>
      <c r="Y28" s="12">
        <v>0</v>
      </c>
    </row>
    <row r="29" spans="1:25" x14ac:dyDescent="0.3">
      <c r="A29" s="8"/>
      <c r="B29" t="s">
        <v>4</v>
      </c>
      <c r="C29" s="12">
        <v>0</v>
      </c>
      <c r="D29" s="12">
        <v>0.19350000000000001</v>
      </c>
      <c r="E29" s="12">
        <v>0.32350000000000001</v>
      </c>
      <c r="F29" s="12">
        <v>0.4335</v>
      </c>
      <c r="G29" s="12">
        <v>0.52200000000000002</v>
      </c>
      <c r="H29" s="12">
        <v>0.65900000000000003</v>
      </c>
      <c r="I29" s="12">
        <v>0.75929999999999997</v>
      </c>
      <c r="J29" s="12">
        <v>0.83450000000000002</v>
      </c>
      <c r="K29" s="12">
        <v>0.89329999999999998</v>
      </c>
      <c r="L29" s="12">
        <v>0.97250000000000003</v>
      </c>
      <c r="N29" s="8"/>
      <c r="O29" t="s">
        <v>4</v>
      </c>
      <c r="P29" s="12">
        <v>0</v>
      </c>
      <c r="Q29" s="12">
        <v>0.17499999999999999</v>
      </c>
      <c r="R29" s="12">
        <v>0.30559999999999998</v>
      </c>
      <c r="S29" s="12">
        <v>0.41349999999999998</v>
      </c>
      <c r="T29" s="12">
        <v>0.50390000000000001</v>
      </c>
      <c r="U29" s="12">
        <v>0.64300000000000002</v>
      </c>
      <c r="V29" s="12">
        <v>0.74780000000000002</v>
      </c>
      <c r="W29" s="12">
        <v>0.82750000000000001</v>
      </c>
      <c r="X29" s="12">
        <v>0.88800000000000001</v>
      </c>
      <c r="Y29" s="12">
        <v>0.97099999999999997</v>
      </c>
    </row>
    <row r="30" spans="1:25" x14ac:dyDescent="0.3">
      <c r="A30" s="8"/>
      <c r="B30" t="s">
        <v>8</v>
      </c>
      <c r="C30" s="12">
        <f>C27*0.02</f>
        <v>1.9219200000000001E-3</v>
      </c>
      <c r="D30" s="12">
        <f t="shared" ref="D30:L30" si="18">D27*0.02</f>
        <v>1.9219200000000001E-3</v>
      </c>
      <c r="E30" s="12">
        <f t="shared" si="18"/>
        <v>1.9219200000000001E-3</v>
      </c>
      <c r="F30" s="12">
        <f t="shared" si="18"/>
        <v>1.9219200000000001E-3</v>
      </c>
      <c r="G30" s="12">
        <f t="shared" si="18"/>
        <v>1.9219200000000001E-3</v>
      </c>
      <c r="H30" s="12">
        <f t="shared" si="18"/>
        <v>1.9219200000000001E-3</v>
      </c>
      <c r="I30" s="12">
        <f t="shared" si="18"/>
        <v>1.9219200000000001E-3</v>
      </c>
      <c r="J30" s="12">
        <f t="shared" si="18"/>
        <v>1.9219200000000001E-3</v>
      </c>
      <c r="K30" s="12">
        <f t="shared" si="18"/>
        <v>1.9219200000000001E-3</v>
      </c>
      <c r="L30" s="12">
        <f t="shared" si="18"/>
        <v>1.9219200000000001E-3</v>
      </c>
      <c r="N30" s="8"/>
      <c r="O30" t="s">
        <v>8</v>
      </c>
      <c r="P30" s="12">
        <f>0.02*P27</f>
        <v>1.6324000000000002E-3</v>
      </c>
      <c r="Q30" s="12">
        <f t="shared" ref="Q30:Y30" si="19">0.02*Q27</f>
        <v>1.6324000000000002E-3</v>
      </c>
      <c r="R30" s="12">
        <f t="shared" si="19"/>
        <v>1.6324000000000002E-3</v>
      </c>
      <c r="S30" s="12">
        <f t="shared" si="19"/>
        <v>1.6324000000000002E-3</v>
      </c>
      <c r="T30" s="12">
        <f t="shared" si="19"/>
        <v>1.6324000000000002E-3</v>
      </c>
      <c r="U30" s="12">
        <f t="shared" si="19"/>
        <v>1.6324000000000002E-3</v>
      </c>
      <c r="V30" s="12">
        <f t="shared" si="19"/>
        <v>1.6324000000000002E-3</v>
      </c>
      <c r="W30" s="12">
        <f t="shared" si="19"/>
        <v>1.6324000000000002E-3</v>
      </c>
      <c r="X30" s="12">
        <f t="shared" si="19"/>
        <v>1.6324000000000002E-3</v>
      </c>
      <c r="Y30" s="12">
        <f t="shared" si="19"/>
        <v>1.6324000000000002E-3</v>
      </c>
    </row>
    <row r="31" spans="1:25" x14ac:dyDescent="0.3">
      <c r="A31" s="8"/>
      <c r="B31" s="1" t="s">
        <v>5</v>
      </c>
      <c r="C31" s="12">
        <f>C28*(C27-C30)</f>
        <v>2.0539366848E-2</v>
      </c>
      <c r="D31" s="12">
        <f t="shared" ref="D31:L31" si="20">D28*(D27-D30)</f>
        <v>1.3815337536E-2</v>
      </c>
      <c r="E31" s="12">
        <f t="shared" si="20"/>
        <v>1.0246139903999999E-2</v>
      </c>
      <c r="F31" s="12">
        <f t="shared" si="20"/>
        <v>7.8447008640000013E-3</v>
      </c>
      <c r="G31" s="12">
        <f t="shared" si="20"/>
        <v>5.9988888960000007E-3</v>
      </c>
      <c r="H31" s="12">
        <f t="shared" si="20"/>
        <v>3.3620146560000004E-3</v>
      </c>
      <c r="I31" s="12">
        <f t="shared" si="20"/>
        <v>1.7798901120000001E-3</v>
      </c>
      <c r="J31" s="12">
        <f t="shared" si="20"/>
        <v>8.4756671999999995E-4</v>
      </c>
      <c r="K31" s="12">
        <f t="shared" si="20"/>
        <v>3.1077446400000003E-4</v>
      </c>
      <c r="L31" s="12">
        <f t="shared" si="20"/>
        <v>0</v>
      </c>
      <c r="N31" s="8"/>
      <c r="O31" s="1" t="s">
        <v>5</v>
      </c>
      <c r="P31" s="12">
        <f>P28*(P27-P30)</f>
        <v>1.0222415280000001E-2</v>
      </c>
      <c r="Q31" s="12">
        <f t="shared" ref="Q31:Y31" si="21">Q28*(Q27-Q30)</f>
        <v>6.2230352799999998E-3</v>
      </c>
      <c r="R31" s="12">
        <f t="shared" si="21"/>
        <v>3.9993800000000003E-3</v>
      </c>
      <c r="S31" s="12">
        <f t="shared" si="21"/>
        <v>2.6235932800000002E-3</v>
      </c>
      <c r="T31" s="12">
        <f t="shared" si="21"/>
        <v>1.6877383600000001E-3</v>
      </c>
      <c r="U31" s="12">
        <f t="shared" si="21"/>
        <v>6.798946000000001E-4</v>
      </c>
      <c r="V31" s="12">
        <f t="shared" si="21"/>
        <v>2.7195784000000003E-4</v>
      </c>
      <c r="W31" s="12">
        <f t="shared" si="21"/>
        <v>6.3990080000000008E-5</v>
      </c>
      <c r="X31" s="12">
        <f t="shared" si="21"/>
        <v>0</v>
      </c>
      <c r="Y31" s="12">
        <f t="shared" si="21"/>
        <v>0</v>
      </c>
    </row>
    <row r="32" spans="1:25" x14ac:dyDescent="0.3">
      <c r="A32" s="8"/>
      <c r="B32" s="1" t="s">
        <v>6</v>
      </c>
      <c r="C32" s="12">
        <f>(C28+C29)*(C27-C30)+C30</f>
        <v>2.2461286848000001E-2</v>
      </c>
      <c r="D32" s="12">
        <f t="shared" ref="D32:L32" si="22">(D28+D29)*(D27-D30)+D30</f>
        <v>3.3959942016E-2</v>
      </c>
      <c r="E32" s="12">
        <f t="shared" si="22"/>
        <v>4.2633374784000005E-2</v>
      </c>
      <c r="F32" s="12">
        <f t="shared" si="22"/>
        <v>5.0591084544000006E-2</v>
      </c>
      <c r="G32" s="12">
        <f t="shared" si="22"/>
        <v>5.7079678656000006E-2</v>
      </c>
      <c r="H32" s="12">
        <f t="shared" si="22"/>
        <v>6.7344653375999999E-2</v>
      </c>
      <c r="I32" s="12">
        <f t="shared" si="22"/>
        <v>7.5208189056000005E-2</v>
      </c>
      <c r="J32" s="12">
        <f t="shared" si="22"/>
        <v>8.1357756480000001E-2</v>
      </c>
      <c r="K32" s="12">
        <f t="shared" si="22"/>
        <v>8.6358400128000001E-2</v>
      </c>
      <c r="L32" s="12">
        <f t="shared" si="22"/>
        <v>9.3506212800000002E-2</v>
      </c>
      <c r="N32" s="8"/>
      <c r="O32" s="1" t="s">
        <v>6</v>
      </c>
      <c r="P32" s="12">
        <f>(P28+P29)*(P27-P30)+P30</f>
        <v>1.1854815280000002E-2</v>
      </c>
      <c r="Q32" s="12">
        <f t="shared" ref="Q32:Y32" si="23">(Q28+Q29)*(Q27-Q30)+Q30</f>
        <v>2.1853265279999999E-2</v>
      </c>
      <c r="R32" s="12">
        <f t="shared" si="23"/>
        <v>3.0075990559999998E-2</v>
      </c>
      <c r="S32" s="12">
        <f t="shared" si="23"/>
        <v>3.7330865880000001E-2</v>
      </c>
      <c r="T32" s="12">
        <f t="shared" si="23"/>
        <v>4.3625890000000007E-2</v>
      </c>
      <c r="U32" s="12">
        <f t="shared" si="23"/>
        <v>5.3744321400000003E-2</v>
      </c>
      <c r="V32" s="12">
        <f t="shared" si="23"/>
        <v>6.1719085120000003E-2</v>
      </c>
      <c r="W32" s="12">
        <f t="shared" si="23"/>
        <v>6.788612908000001E-2</v>
      </c>
      <c r="X32" s="12">
        <f t="shared" si="23"/>
        <v>7.2661388800000018E-2</v>
      </c>
      <c r="Y32" s="12">
        <f t="shared" si="23"/>
        <v>7.9300359600000009E-2</v>
      </c>
    </row>
    <row r="33" spans="1:25" x14ac:dyDescent="0.3">
      <c r="C33" s="12"/>
      <c r="D33" s="12"/>
      <c r="E33" s="12"/>
      <c r="F33" s="12"/>
      <c r="G33" s="12"/>
      <c r="H33" s="12"/>
      <c r="I33" s="12"/>
      <c r="J33" s="12"/>
      <c r="K33" s="12"/>
      <c r="L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4.4" customHeight="1" x14ac:dyDescent="0.3">
      <c r="A35" s="8" t="s">
        <v>12</v>
      </c>
      <c r="B35" t="s">
        <v>1</v>
      </c>
      <c r="C35" s="12">
        <v>-1</v>
      </c>
      <c r="D35" s="12">
        <v>-0.95</v>
      </c>
      <c r="E35" s="12">
        <v>-0.9</v>
      </c>
      <c r="F35" s="12">
        <v>-0.8</v>
      </c>
      <c r="G35" s="12">
        <v>-0.7</v>
      </c>
      <c r="H35" s="12">
        <v>-0.6</v>
      </c>
      <c r="I35" s="12">
        <v>-0.5</v>
      </c>
      <c r="J35" s="12">
        <v>-0.4</v>
      </c>
      <c r="K35" s="12">
        <v>-0.2</v>
      </c>
      <c r="L35" s="12">
        <v>0</v>
      </c>
      <c r="N35" s="8" t="s">
        <v>13</v>
      </c>
      <c r="O35" t="s">
        <v>1</v>
      </c>
      <c r="P35" s="12">
        <v>-1</v>
      </c>
      <c r="Q35" s="12">
        <v>-0.95</v>
      </c>
      <c r="R35" s="12">
        <v>-0.9</v>
      </c>
      <c r="S35" s="12">
        <v>-0.8</v>
      </c>
      <c r="T35" s="12">
        <v>-0.7</v>
      </c>
      <c r="U35" s="12">
        <v>-0.6</v>
      </c>
      <c r="V35" s="12">
        <v>-0.5</v>
      </c>
      <c r="W35" s="12">
        <v>-0.4</v>
      </c>
      <c r="X35" s="12">
        <v>-0.2</v>
      </c>
      <c r="Y35" s="12">
        <v>0</v>
      </c>
    </row>
    <row r="36" spans="1:25" ht="14.4" customHeight="1" x14ac:dyDescent="0.3">
      <c r="A36" s="8"/>
      <c r="B36" t="s">
        <v>2</v>
      </c>
      <c r="C36" s="12">
        <v>6.7143999999999995E-2</v>
      </c>
      <c r="D36" s="12">
        <v>6.7143999999999995E-2</v>
      </c>
      <c r="E36" s="12">
        <v>6.7143999999999995E-2</v>
      </c>
      <c r="F36" s="12">
        <v>6.7143999999999995E-2</v>
      </c>
      <c r="G36" s="12">
        <v>6.7143999999999995E-2</v>
      </c>
      <c r="H36" s="12">
        <v>6.7143999999999995E-2</v>
      </c>
      <c r="I36" s="12">
        <v>6.7143999999999995E-2</v>
      </c>
      <c r="J36" s="12">
        <v>6.7143999999999995E-2</v>
      </c>
      <c r="K36" s="12">
        <v>6.7143999999999995E-2</v>
      </c>
      <c r="L36" s="12">
        <v>6.7143999999999995E-2</v>
      </c>
      <c r="N36" s="8"/>
      <c r="O36" t="s">
        <v>2</v>
      </c>
      <c r="P36" s="12">
        <v>5.2668000000000006E-2</v>
      </c>
      <c r="Q36" s="12">
        <v>5.2668000000000006E-2</v>
      </c>
      <c r="R36" s="12">
        <v>5.2668000000000006E-2</v>
      </c>
      <c r="S36" s="12">
        <v>5.2668000000000006E-2</v>
      </c>
      <c r="T36" s="12">
        <v>5.2668000000000006E-2</v>
      </c>
      <c r="U36" s="12">
        <v>5.2668000000000006E-2</v>
      </c>
      <c r="V36" s="12">
        <v>5.2668000000000006E-2</v>
      </c>
      <c r="W36" s="12">
        <v>5.2668000000000006E-2</v>
      </c>
      <c r="X36" s="12">
        <v>5.2668000000000006E-2</v>
      </c>
      <c r="Y36" s="12">
        <v>5.2668000000000006E-2</v>
      </c>
    </row>
    <row r="37" spans="1:25" ht="14.4" customHeight="1" x14ac:dyDescent="0.3">
      <c r="A37" s="8"/>
      <c r="B37" t="s">
        <v>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N37" s="8"/>
      <c r="O37" t="s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</row>
    <row r="38" spans="1:25" ht="14.4" customHeight="1" x14ac:dyDescent="0.3">
      <c r="A38" s="8"/>
      <c r="B38" t="s">
        <v>4</v>
      </c>
      <c r="C38" s="12">
        <v>0</v>
      </c>
      <c r="D38" s="12">
        <v>9.6500000000000002E-2</v>
      </c>
      <c r="E38" s="12">
        <v>0.1885</v>
      </c>
      <c r="F38" s="12">
        <v>0.35849999999999999</v>
      </c>
      <c r="G38" s="12">
        <v>0.51100000000000001</v>
      </c>
      <c r="H38" s="12">
        <v>0.64149999999999996</v>
      </c>
      <c r="I38" s="12">
        <v>0.753</v>
      </c>
      <c r="J38" s="12">
        <v>0.84260000000000002</v>
      </c>
      <c r="K38" s="12">
        <v>0.96130000000000004</v>
      </c>
      <c r="L38" s="12">
        <v>1</v>
      </c>
      <c r="N38" s="8"/>
      <c r="O38" t="s">
        <v>4</v>
      </c>
      <c r="P38" s="12">
        <v>0</v>
      </c>
      <c r="Q38" s="12">
        <v>9.7500000000000003E-2</v>
      </c>
      <c r="R38" s="12">
        <v>0.19</v>
      </c>
      <c r="S38" s="12">
        <v>0.36</v>
      </c>
      <c r="T38" s="12">
        <v>0.51</v>
      </c>
      <c r="U38" s="12">
        <v>0.64</v>
      </c>
      <c r="V38" s="12">
        <v>0.75</v>
      </c>
      <c r="W38" s="12">
        <v>0.84</v>
      </c>
      <c r="X38" s="12">
        <v>0.96</v>
      </c>
      <c r="Y38" s="12">
        <v>1</v>
      </c>
    </row>
    <row r="39" spans="1:25" ht="14.4" customHeight="1" x14ac:dyDescent="0.3">
      <c r="A39" s="8"/>
      <c r="B39" t="s">
        <v>7</v>
      </c>
      <c r="C39" s="12">
        <f>C36*0.03</f>
        <v>2.01432E-3</v>
      </c>
      <c r="D39" s="12">
        <f t="shared" ref="D39:L39" si="24">D36*0.03</f>
        <v>2.01432E-3</v>
      </c>
      <c r="E39" s="12">
        <f t="shared" si="24"/>
        <v>2.01432E-3</v>
      </c>
      <c r="F39" s="12">
        <f t="shared" si="24"/>
        <v>2.01432E-3</v>
      </c>
      <c r="G39" s="12">
        <f t="shared" si="24"/>
        <v>2.01432E-3</v>
      </c>
      <c r="H39" s="12">
        <f t="shared" si="24"/>
        <v>2.01432E-3</v>
      </c>
      <c r="I39" s="12">
        <f t="shared" si="24"/>
        <v>2.01432E-3</v>
      </c>
      <c r="J39" s="12">
        <f t="shared" si="24"/>
        <v>2.01432E-3</v>
      </c>
      <c r="K39" s="12">
        <f t="shared" si="24"/>
        <v>2.01432E-3</v>
      </c>
      <c r="L39" s="12">
        <f t="shared" si="24"/>
        <v>2.01432E-3</v>
      </c>
      <c r="N39" s="8"/>
      <c r="O39" t="s">
        <v>7</v>
      </c>
      <c r="P39" s="12">
        <f>0.03*P36</f>
        <v>1.5800400000000002E-3</v>
      </c>
      <c r="Q39" s="12">
        <f t="shared" ref="Q39:Y39" si="25">0.03*Q36</f>
        <v>1.5800400000000002E-3</v>
      </c>
      <c r="R39" s="12">
        <f t="shared" si="25"/>
        <v>1.5800400000000002E-3</v>
      </c>
      <c r="S39" s="12">
        <f t="shared" si="25"/>
        <v>1.5800400000000002E-3</v>
      </c>
      <c r="T39" s="12">
        <f t="shared" si="25"/>
        <v>1.5800400000000002E-3</v>
      </c>
      <c r="U39" s="12">
        <f t="shared" si="25"/>
        <v>1.5800400000000002E-3</v>
      </c>
      <c r="V39" s="12">
        <f t="shared" si="25"/>
        <v>1.5800400000000002E-3</v>
      </c>
      <c r="W39" s="12">
        <f t="shared" si="25"/>
        <v>1.5800400000000002E-3</v>
      </c>
      <c r="X39" s="12">
        <f t="shared" si="25"/>
        <v>1.5800400000000002E-3</v>
      </c>
      <c r="Y39" s="12">
        <f t="shared" si="25"/>
        <v>1.5800400000000002E-3</v>
      </c>
    </row>
    <row r="40" spans="1:25" ht="14.4" customHeight="1" x14ac:dyDescent="0.3">
      <c r="A40" s="8"/>
      <c r="B40" s="1" t="s">
        <v>5</v>
      </c>
      <c r="C40" s="12">
        <f>C37*(C36-C39)</f>
        <v>0</v>
      </c>
      <c r="D40" s="12">
        <f t="shared" ref="D40:L40" si="26">D37*(D36-D39)</f>
        <v>0</v>
      </c>
      <c r="E40" s="12">
        <f t="shared" si="26"/>
        <v>0</v>
      </c>
      <c r="F40" s="12">
        <f t="shared" si="26"/>
        <v>0</v>
      </c>
      <c r="G40" s="12">
        <f t="shared" si="26"/>
        <v>0</v>
      </c>
      <c r="H40" s="12">
        <f t="shared" si="26"/>
        <v>0</v>
      </c>
      <c r="I40" s="12">
        <f t="shared" si="26"/>
        <v>0</v>
      </c>
      <c r="J40" s="12">
        <f t="shared" si="26"/>
        <v>0</v>
      </c>
      <c r="K40" s="12">
        <f t="shared" si="26"/>
        <v>0</v>
      </c>
      <c r="L40" s="12">
        <f t="shared" si="26"/>
        <v>0</v>
      </c>
      <c r="N40" s="8"/>
      <c r="O40" s="1" t="s">
        <v>5</v>
      </c>
      <c r="P40" s="12">
        <f>P37*(P36-P39)</f>
        <v>0</v>
      </c>
      <c r="Q40" s="12">
        <f t="shared" ref="Q40:Y40" si="27">Q37*(Q36-Q39)</f>
        <v>0</v>
      </c>
      <c r="R40" s="12">
        <f t="shared" si="27"/>
        <v>0</v>
      </c>
      <c r="S40" s="12">
        <f t="shared" si="27"/>
        <v>0</v>
      </c>
      <c r="T40" s="12">
        <f t="shared" si="27"/>
        <v>0</v>
      </c>
      <c r="U40" s="12">
        <f t="shared" si="27"/>
        <v>0</v>
      </c>
      <c r="V40" s="12">
        <f t="shared" si="27"/>
        <v>0</v>
      </c>
      <c r="W40" s="12">
        <f t="shared" si="27"/>
        <v>0</v>
      </c>
      <c r="X40" s="12">
        <f t="shared" si="27"/>
        <v>0</v>
      </c>
      <c r="Y40" s="12">
        <f t="shared" si="27"/>
        <v>0</v>
      </c>
    </row>
    <row r="41" spans="1:25" ht="14.4" customHeight="1" x14ac:dyDescent="0.3">
      <c r="A41" s="8"/>
      <c r="B41" s="1" t="s">
        <v>6</v>
      </c>
      <c r="C41" s="12">
        <f>(C37+C38)*(C36-C39)+C39</f>
        <v>2.01432E-3</v>
      </c>
      <c r="D41" s="12">
        <f t="shared" ref="D41:L41" si="28">(D37+D38)*(D36-D39)+D39</f>
        <v>8.2993341199999997E-3</v>
      </c>
      <c r="E41" s="12">
        <f t="shared" si="28"/>
        <v>1.4291264679999999E-2</v>
      </c>
      <c r="F41" s="12">
        <f t="shared" si="28"/>
        <v>2.5363310279999999E-2</v>
      </c>
      <c r="G41" s="12">
        <f t="shared" si="28"/>
        <v>3.5295586479999995E-2</v>
      </c>
      <c r="H41" s="12">
        <f t="shared" si="28"/>
        <v>4.3795009719999993E-2</v>
      </c>
      <c r="I41" s="12">
        <f t="shared" si="28"/>
        <v>5.1056969039999997E-2</v>
      </c>
      <c r="J41" s="12">
        <f t="shared" si="28"/>
        <v>5.6892588367999999E-2</v>
      </c>
      <c r="K41" s="12">
        <f t="shared" si="28"/>
        <v>6.4623481383999995E-2</v>
      </c>
      <c r="L41" s="12">
        <f t="shared" si="28"/>
        <v>6.7143999999999995E-2</v>
      </c>
      <c r="N41" s="8"/>
      <c r="O41" s="1" t="s">
        <v>6</v>
      </c>
      <c r="P41" s="12">
        <f>(P37+P38)*(P36-P39)+P39</f>
        <v>1.5800400000000002E-3</v>
      </c>
      <c r="Q41" s="12">
        <f t="shared" ref="Q41:Y41" si="29">(Q37+Q38)*(Q36-Q39)+Q39</f>
        <v>6.5611161000000019E-3</v>
      </c>
      <c r="R41" s="12">
        <f t="shared" si="29"/>
        <v>1.1286752400000001E-2</v>
      </c>
      <c r="S41" s="12">
        <f t="shared" si="29"/>
        <v>1.9971705600000004E-2</v>
      </c>
      <c r="T41" s="12">
        <f t="shared" si="29"/>
        <v>2.7634899600000006E-2</v>
      </c>
      <c r="U41" s="12">
        <f t="shared" si="29"/>
        <v>3.4276334400000004E-2</v>
      </c>
      <c r="V41" s="12">
        <f t="shared" si="29"/>
        <v>3.9896010000000003E-2</v>
      </c>
      <c r="W41" s="12">
        <f t="shared" si="29"/>
        <v>4.4493926400000001E-2</v>
      </c>
      <c r="X41" s="12">
        <f t="shared" si="29"/>
        <v>5.0624481600000007E-2</v>
      </c>
      <c r="Y41" s="12">
        <f t="shared" si="29"/>
        <v>5.2668000000000006E-2</v>
      </c>
    </row>
    <row r="42" spans="1:25" ht="14.4" customHeight="1" x14ac:dyDescent="0.3">
      <c r="A42" s="8"/>
      <c r="C42" s="12"/>
      <c r="D42" s="12"/>
      <c r="E42" s="12"/>
      <c r="F42" s="12"/>
      <c r="G42" s="12"/>
      <c r="H42" s="12"/>
      <c r="I42" s="12"/>
      <c r="J42" s="12"/>
      <c r="K42" s="12"/>
      <c r="L42" s="12"/>
      <c r="N42" s="8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4.4" customHeight="1" x14ac:dyDescent="0.3">
      <c r="A43" s="8"/>
      <c r="B43" t="s">
        <v>1</v>
      </c>
      <c r="C43" s="12">
        <v>1</v>
      </c>
      <c r="D43" s="12">
        <v>0.95</v>
      </c>
      <c r="E43" s="12">
        <v>0.9</v>
      </c>
      <c r="F43" s="12">
        <v>0.85</v>
      </c>
      <c r="G43" s="12">
        <v>0.8</v>
      </c>
      <c r="H43" s="12">
        <v>0.7</v>
      </c>
      <c r="I43" s="12">
        <v>0.6</v>
      </c>
      <c r="J43" s="12">
        <v>0.5</v>
      </c>
      <c r="K43" s="12">
        <v>0.4</v>
      </c>
      <c r="L43" s="12">
        <v>0.2</v>
      </c>
      <c r="N43" s="8"/>
      <c r="O43" t="s">
        <v>1</v>
      </c>
      <c r="P43" s="12">
        <v>1</v>
      </c>
      <c r="Q43" s="12">
        <v>0.95</v>
      </c>
      <c r="R43" s="12">
        <v>0.9</v>
      </c>
      <c r="S43" s="12">
        <v>0.85</v>
      </c>
      <c r="T43" s="12">
        <v>0.8</v>
      </c>
      <c r="U43" s="12">
        <v>0.7</v>
      </c>
      <c r="V43" s="12">
        <v>0.6</v>
      </c>
      <c r="W43" s="12">
        <v>0.5</v>
      </c>
      <c r="X43" s="12">
        <v>0.4</v>
      </c>
      <c r="Y43" s="12">
        <v>0.2</v>
      </c>
    </row>
    <row r="44" spans="1:25" ht="14.4" customHeight="1" x14ac:dyDescent="0.3">
      <c r="A44" s="8"/>
      <c r="B44" t="s">
        <v>2</v>
      </c>
      <c r="C44" s="12">
        <v>6.7143999999999995E-2</v>
      </c>
      <c r="D44" s="12">
        <v>6.7143999999999995E-2</v>
      </c>
      <c r="E44" s="12">
        <v>6.7143999999999995E-2</v>
      </c>
      <c r="F44" s="12">
        <v>6.7143999999999995E-2</v>
      </c>
      <c r="G44" s="12">
        <v>6.7143999999999995E-2</v>
      </c>
      <c r="H44" s="12">
        <v>6.7143999999999995E-2</v>
      </c>
      <c r="I44" s="12">
        <v>6.7143999999999995E-2</v>
      </c>
      <c r="J44" s="12">
        <v>6.7143999999999995E-2</v>
      </c>
      <c r="K44" s="12">
        <v>6.7143999999999995E-2</v>
      </c>
      <c r="L44" s="12">
        <v>6.7143999999999995E-2</v>
      </c>
      <c r="N44" s="8"/>
      <c r="O44" t="s">
        <v>2</v>
      </c>
      <c r="P44" s="12">
        <v>5.2668000000000006E-2</v>
      </c>
      <c r="Q44" s="12">
        <v>5.2668000000000006E-2</v>
      </c>
      <c r="R44" s="12">
        <v>5.2668000000000006E-2</v>
      </c>
      <c r="S44" s="12">
        <v>5.2668000000000006E-2</v>
      </c>
      <c r="T44" s="12">
        <v>5.2668000000000006E-2</v>
      </c>
      <c r="U44" s="12">
        <v>5.2668000000000006E-2</v>
      </c>
      <c r="V44" s="12">
        <v>5.2668000000000006E-2</v>
      </c>
      <c r="W44" s="12">
        <v>5.2668000000000006E-2</v>
      </c>
      <c r="X44" s="12">
        <v>5.2668000000000006E-2</v>
      </c>
      <c r="Y44" s="12">
        <v>5.2668000000000006E-2</v>
      </c>
    </row>
    <row r="45" spans="1:25" ht="14.4" customHeight="1" x14ac:dyDescent="0.3">
      <c r="A45" s="8"/>
      <c r="B45" t="s">
        <v>3</v>
      </c>
      <c r="C45" s="12">
        <v>3.8199999999999998E-2</v>
      </c>
      <c r="D45" s="12">
        <v>1.6899999999999998E-2</v>
      </c>
      <c r="E45" s="12">
        <v>6.7000000000000002E-3</v>
      </c>
      <c r="F45" s="12">
        <v>2.2000000000000001E-3</v>
      </c>
      <c r="G45" s="12">
        <v>5.9999999999999995E-4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N45" s="8"/>
      <c r="O45" t="s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</row>
    <row r="46" spans="1:25" ht="14.4" customHeight="1" x14ac:dyDescent="0.3">
      <c r="A46" s="8"/>
      <c r="B46" t="s">
        <v>4</v>
      </c>
      <c r="C46" s="12">
        <v>0</v>
      </c>
      <c r="D46" s="12">
        <v>0.14849999999999999</v>
      </c>
      <c r="E46" s="12">
        <v>0.27200000000000002</v>
      </c>
      <c r="F46" s="12">
        <v>0.3775</v>
      </c>
      <c r="G46" s="12">
        <v>0.46200000000000002</v>
      </c>
      <c r="H46" s="12">
        <v>0.60599999999999998</v>
      </c>
      <c r="I46" s="12">
        <v>0.72</v>
      </c>
      <c r="J46" s="12">
        <v>0.80900000000000005</v>
      </c>
      <c r="K46" s="12">
        <v>0.879</v>
      </c>
      <c r="L46" s="12">
        <v>0.96899999999999997</v>
      </c>
      <c r="N46" s="8"/>
      <c r="O46" t="s">
        <v>4</v>
      </c>
      <c r="P46" s="12">
        <v>0</v>
      </c>
      <c r="Q46" s="12">
        <v>0.124</v>
      </c>
      <c r="R46" s="12">
        <v>0.23369999999999999</v>
      </c>
      <c r="S46" s="12">
        <v>0.33</v>
      </c>
      <c r="T46" s="12">
        <v>0.41399999999999998</v>
      </c>
      <c r="U46" s="12">
        <v>0.5615</v>
      </c>
      <c r="V46" s="12">
        <v>0.68400000000000005</v>
      </c>
      <c r="W46" s="12">
        <v>0.78500000000000003</v>
      </c>
      <c r="X46" s="12">
        <v>0.86599999999999999</v>
      </c>
      <c r="Y46" s="12">
        <v>0.96750000000000003</v>
      </c>
    </row>
    <row r="47" spans="1:25" ht="14.4" customHeight="1" x14ac:dyDescent="0.3">
      <c r="A47" s="8"/>
      <c r="B47" t="s">
        <v>8</v>
      </c>
      <c r="C47" s="12">
        <f>0.02*C44</f>
        <v>1.3428799999999999E-3</v>
      </c>
      <c r="D47" s="12">
        <f t="shared" ref="D47:L47" si="30">0.02*D44</f>
        <v>1.3428799999999999E-3</v>
      </c>
      <c r="E47" s="12">
        <f t="shared" si="30"/>
        <v>1.3428799999999999E-3</v>
      </c>
      <c r="F47" s="12">
        <f t="shared" si="30"/>
        <v>1.3428799999999999E-3</v>
      </c>
      <c r="G47" s="12">
        <f t="shared" si="30"/>
        <v>1.3428799999999999E-3</v>
      </c>
      <c r="H47" s="12">
        <f t="shared" si="30"/>
        <v>1.3428799999999999E-3</v>
      </c>
      <c r="I47" s="12">
        <f t="shared" si="30"/>
        <v>1.3428799999999999E-3</v>
      </c>
      <c r="J47" s="12">
        <f t="shared" si="30"/>
        <v>1.3428799999999999E-3</v>
      </c>
      <c r="K47" s="12">
        <f t="shared" si="30"/>
        <v>1.3428799999999999E-3</v>
      </c>
      <c r="L47" s="12">
        <f t="shared" si="30"/>
        <v>1.3428799999999999E-3</v>
      </c>
      <c r="N47" s="8"/>
      <c r="O47" t="s">
        <v>14</v>
      </c>
      <c r="P47" s="12">
        <f>P44*0.02</f>
        <v>1.0533600000000001E-3</v>
      </c>
      <c r="Q47" s="12">
        <f t="shared" ref="Q47:Y47" si="31">Q44*0.02</f>
        <v>1.0533600000000001E-3</v>
      </c>
      <c r="R47" s="12">
        <f t="shared" si="31"/>
        <v>1.0533600000000001E-3</v>
      </c>
      <c r="S47" s="12">
        <f t="shared" si="31"/>
        <v>1.0533600000000001E-3</v>
      </c>
      <c r="T47" s="12">
        <f t="shared" si="31"/>
        <v>1.0533600000000001E-3</v>
      </c>
      <c r="U47" s="12">
        <f t="shared" si="31"/>
        <v>1.0533600000000001E-3</v>
      </c>
      <c r="V47" s="12">
        <f t="shared" si="31"/>
        <v>1.0533600000000001E-3</v>
      </c>
      <c r="W47" s="12">
        <f t="shared" si="31"/>
        <v>1.0533600000000001E-3</v>
      </c>
      <c r="X47" s="12">
        <f t="shared" si="31"/>
        <v>1.0533600000000001E-3</v>
      </c>
      <c r="Y47" s="12">
        <f t="shared" si="31"/>
        <v>1.0533600000000001E-3</v>
      </c>
    </row>
    <row r="48" spans="1:25" x14ac:dyDescent="0.3">
      <c r="A48" s="8"/>
      <c r="B48" s="1" t="s">
        <v>5</v>
      </c>
      <c r="C48" s="12">
        <f>C45*(C44-C47)</f>
        <v>2.5136027839999997E-3</v>
      </c>
      <c r="D48" s="12">
        <f t="shared" ref="D48:L48" si="32">D45*(D44-D47)</f>
        <v>1.1120389279999996E-3</v>
      </c>
      <c r="E48" s="12">
        <f t="shared" si="32"/>
        <v>4.4086750399999994E-4</v>
      </c>
      <c r="F48" s="12">
        <f t="shared" si="32"/>
        <v>1.4476246399999998E-4</v>
      </c>
      <c r="G48" s="12">
        <f t="shared" si="32"/>
        <v>3.9480671999999993E-5</v>
      </c>
      <c r="H48" s="12">
        <f t="shared" si="32"/>
        <v>0</v>
      </c>
      <c r="I48" s="12">
        <f t="shared" si="32"/>
        <v>0</v>
      </c>
      <c r="J48" s="12">
        <f t="shared" si="32"/>
        <v>0</v>
      </c>
      <c r="K48" s="12">
        <f t="shared" si="32"/>
        <v>0</v>
      </c>
      <c r="L48" s="12">
        <f t="shared" si="32"/>
        <v>0</v>
      </c>
      <c r="N48" s="8"/>
      <c r="O48" s="1" t="s">
        <v>5</v>
      </c>
      <c r="P48" s="12">
        <f>P45*(P44-P47)</f>
        <v>0</v>
      </c>
      <c r="Q48" s="12">
        <f t="shared" ref="Q48:Y48" si="33">Q45*(Q44-Q47)</f>
        <v>0</v>
      </c>
      <c r="R48" s="12">
        <f t="shared" si="33"/>
        <v>0</v>
      </c>
      <c r="S48" s="12">
        <f t="shared" si="33"/>
        <v>0</v>
      </c>
      <c r="T48" s="12">
        <f t="shared" si="33"/>
        <v>0</v>
      </c>
      <c r="U48" s="12">
        <f t="shared" si="33"/>
        <v>0</v>
      </c>
      <c r="V48" s="12">
        <f t="shared" si="33"/>
        <v>0</v>
      </c>
      <c r="W48" s="12">
        <f t="shared" si="33"/>
        <v>0</v>
      </c>
      <c r="X48" s="12">
        <f t="shared" si="33"/>
        <v>0</v>
      </c>
      <c r="Y48" s="12">
        <f t="shared" si="33"/>
        <v>0</v>
      </c>
    </row>
    <row r="49" spans="1:25" x14ac:dyDescent="0.3">
      <c r="A49" s="8"/>
      <c r="B49" s="1" t="s">
        <v>6</v>
      </c>
      <c r="C49" s="12">
        <f>(C45+C46)*(C44-C47)+C47</f>
        <v>3.8564827839999995E-3</v>
      </c>
      <c r="D49" s="12">
        <f t="shared" ref="D49:L49" si="34">(D45+D46)*(D44-D47)+D47</f>
        <v>1.2226385247999997E-2</v>
      </c>
      <c r="E49" s="12">
        <f t="shared" si="34"/>
        <v>1.9681652144E-2</v>
      </c>
      <c r="F49" s="12">
        <f t="shared" si="34"/>
        <v>2.6327565263999996E-2</v>
      </c>
      <c r="G49" s="12">
        <f t="shared" si="34"/>
        <v>3.1782478111999996E-2</v>
      </c>
      <c r="H49" s="12">
        <f t="shared" si="34"/>
        <v>4.1218358719999994E-2</v>
      </c>
      <c r="I49" s="12">
        <f t="shared" si="34"/>
        <v>4.871968639999999E-2</v>
      </c>
      <c r="J49" s="12">
        <f t="shared" si="34"/>
        <v>5.4575986079999993E-2</v>
      </c>
      <c r="K49" s="12">
        <f t="shared" si="34"/>
        <v>5.9182064479999991E-2</v>
      </c>
      <c r="L49" s="12">
        <f t="shared" si="34"/>
        <v>6.5104165279999987E-2</v>
      </c>
      <c r="N49" s="8"/>
      <c r="O49" s="1" t="s">
        <v>6</v>
      </c>
      <c r="P49" s="12">
        <f>(P45+P46)*(P44-P47)+P47</f>
        <v>1.0533600000000001E-3</v>
      </c>
      <c r="Q49" s="12">
        <f t="shared" ref="Q49:Y49" si="35">(Q45+Q46)*(Q44-Q47)+Q47</f>
        <v>7.4535753600000008E-3</v>
      </c>
      <c r="R49" s="12">
        <f t="shared" si="35"/>
        <v>1.3115701368000001E-2</v>
      </c>
      <c r="S49" s="12">
        <f t="shared" si="35"/>
        <v>1.8086191200000001E-2</v>
      </c>
      <c r="T49" s="12">
        <f t="shared" si="35"/>
        <v>2.2421820960000002E-2</v>
      </c>
      <c r="U49" s="12">
        <f t="shared" si="35"/>
        <v>3.0034980360000001E-2</v>
      </c>
      <c r="V49" s="12">
        <f t="shared" si="35"/>
        <v>3.635777376000001E-2</v>
      </c>
      <c r="W49" s="12">
        <f t="shared" si="35"/>
        <v>4.1570852400000011E-2</v>
      </c>
      <c r="X49" s="12">
        <f t="shared" si="35"/>
        <v>4.5751638240000003E-2</v>
      </c>
      <c r="Y49" s="12">
        <f t="shared" si="35"/>
        <v>5.0990524200000005E-2</v>
      </c>
    </row>
    <row r="50" spans="1:25" x14ac:dyDescent="0.3">
      <c r="C50" s="12"/>
      <c r="D50" s="12"/>
      <c r="E50" s="12"/>
      <c r="F50" s="12"/>
      <c r="G50" s="12"/>
      <c r="H50" s="12"/>
      <c r="I50" s="12"/>
      <c r="J50" s="12"/>
      <c r="K50" s="12"/>
      <c r="L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x14ac:dyDescent="0.3">
      <c r="C51" s="12"/>
      <c r="D51" s="12"/>
      <c r="E51" s="12"/>
      <c r="F51" s="12"/>
      <c r="G51" s="12"/>
      <c r="H51" s="12"/>
      <c r="I51" s="12"/>
      <c r="J51" s="12"/>
      <c r="K51" s="12"/>
      <c r="L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x14ac:dyDescent="0.3">
      <c r="A52" s="8" t="s">
        <v>15</v>
      </c>
      <c r="B52" t="s">
        <v>1</v>
      </c>
      <c r="C52" s="12">
        <v>-1</v>
      </c>
      <c r="D52" s="12">
        <v>-0.95</v>
      </c>
      <c r="E52" s="12">
        <v>-0.9</v>
      </c>
      <c r="F52" s="12">
        <v>-0.8</v>
      </c>
      <c r="G52" s="12">
        <v>-0.7</v>
      </c>
      <c r="H52" s="12">
        <v>-0.6</v>
      </c>
      <c r="I52" s="12">
        <v>-0.5</v>
      </c>
      <c r="J52" s="12">
        <v>-0.4</v>
      </c>
      <c r="K52" s="12">
        <v>-0.2</v>
      </c>
      <c r="L52" s="12">
        <v>0</v>
      </c>
      <c r="N52" s="8" t="s">
        <v>16</v>
      </c>
      <c r="O52" t="s">
        <v>1</v>
      </c>
      <c r="P52" s="12">
        <v>-1</v>
      </c>
      <c r="Q52" s="12">
        <v>-0.95</v>
      </c>
      <c r="R52" s="12">
        <v>-0.9</v>
      </c>
      <c r="S52" s="12">
        <v>-0.8</v>
      </c>
      <c r="T52" s="12">
        <v>-0.7</v>
      </c>
      <c r="U52" s="12">
        <v>-0.6</v>
      </c>
      <c r="V52" s="12">
        <v>-0.5</v>
      </c>
      <c r="W52" s="12">
        <v>-0.4</v>
      </c>
      <c r="X52" s="12">
        <v>-0.2</v>
      </c>
      <c r="Y52" s="12">
        <v>0</v>
      </c>
    </row>
    <row r="53" spans="1:25" x14ac:dyDescent="0.3">
      <c r="A53" s="8"/>
      <c r="B53" t="s">
        <v>2</v>
      </c>
      <c r="C53" s="12">
        <v>3.8192000000000004E-2</v>
      </c>
      <c r="D53" s="12">
        <v>3.8192000000000004E-2</v>
      </c>
      <c r="E53" s="12">
        <v>3.8192000000000004E-2</v>
      </c>
      <c r="F53" s="12">
        <v>3.8192000000000004E-2</v>
      </c>
      <c r="G53" s="12">
        <v>3.8192000000000004E-2</v>
      </c>
      <c r="H53" s="12">
        <v>3.8192000000000004E-2</v>
      </c>
      <c r="I53" s="12">
        <v>3.8192000000000004E-2</v>
      </c>
      <c r="J53" s="12">
        <v>3.8192000000000004E-2</v>
      </c>
      <c r="K53" s="12">
        <v>3.8192000000000004E-2</v>
      </c>
      <c r="L53" s="12">
        <v>3.8192000000000004E-2</v>
      </c>
      <c r="N53" s="8"/>
      <c r="O53" t="s">
        <v>2</v>
      </c>
      <c r="P53" s="12">
        <v>2.3716000000000001E-2</v>
      </c>
      <c r="Q53" s="12">
        <v>2.3716000000000001E-2</v>
      </c>
      <c r="R53" s="12">
        <v>2.3716000000000001E-2</v>
      </c>
      <c r="S53" s="12">
        <v>2.3716000000000001E-2</v>
      </c>
      <c r="T53" s="12">
        <v>2.3716000000000001E-2</v>
      </c>
      <c r="U53" s="12">
        <v>2.3716000000000001E-2</v>
      </c>
      <c r="V53" s="12">
        <v>2.3716000000000001E-2</v>
      </c>
      <c r="W53" s="12">
        <v>2.3716000000000001E-2</v>
      </c>
      <c r="X53" s="12">
        <v>2.3716000000000001E-2</v>
      </c>
      <c r="Y53" s="12">
        <v>2.3716000000000001E-2</v>
      </c>
    </row>
    <row r="54" spans="1:25" x14ac:dyDescent="0.3">
      <c r="A54" s="8"/>
      <c r="B54" t="s">
        <v>3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N54" s="8"/>
      <c r="O54" t="s">
        <v>3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</row>
    <row r="55" spans="1:25" x14ac:dyDescent="0.3">
      <c r="A55" s="8"/>
      <c r="B55" t="s">
        <v>4</v>
      </c>
      <c r="C55" s="12">
        <v>0</v>
      </c>
      <c r="D55" s="12">
        <v>9.7500000000000003E-2</v>
      </c>
      <c r="E55" s="12">
        <v>0.19</v>
      </c>
      <c r="F55" s="12">
        <v>0.36</v>
      </c>
      <c r="G55" s="12">
        <v>0.51</v>
      </c>
      <c r="H55" s="12">
        <v>0.64</v>
      </c>
      <c r="I55" s="12">
        <v>0.75</v>
      </c>
      <c r="J55" s="12">
        <v>0.84</v>
      </c>
      <c r="K55" s="12">
        <v>0.96</v>
      </c>
      <c r="L55" s="12">
        <v>1</v>
      </c>
      <c r="N55" s="8"/>
      <c r="O55" t="s">
        <v>4</v>
      </c>
      <c r="P55" s="12">
        <v>0</v>
      </c>
      <c r="Q55" s="12">
        <v>9.7500000000000003E-2</v>
      </c>
      <c r="R55" s="12">
        <v>0.19</v>
      </c>
      <c r="S55" s="12">
        <v>0.36</v>
      </c>
      <c r="T55" s="12">
        <v>0.51</v>
      </c>
      <c r="U55" s="12">
        <v>0.64</v>
      </c>
      <c r="V55" s="12">
        <v>0.75</v>
      </c>
      <c r="W55" s="12">
        <v>0.84</v>
      </c>
      <c r="X55" s="12">
        <v>0.96</v>
      </c>
      <c r="Y55" s="12">
        <v>1</v>
      </c>
    </row>
    <row r="56" spans="1:25" x14ac:dyDescent="0.3">
      <c r="A56" s="8"/>
      <c r="B56" t="s">
        <v>7</v>
      </c>
      <c r="C56" s="12">
        <f>0.03*C53</f>
        <v>1.14576E-3</v>
      </c>
      <c r="D56" s="12">
        <f t="shared" ref="D56:L56" si="36">0.03*D53</f>
        <v>1.14576E-3</v>
      </c>
      <c r="E56" s="12">
        <f t="shared" si="36"/>
        <v>1.14576E-3</v>
      </c>
      <c r="F56" s="12">
        <f t="shared" si="36"/>
        <v>1.14576E-3</v>
      </c>
      <c r="G56" s="12">
        <f t="shared" si="36"/>
        <v>1.14576E-3</v>
      </c>
      <c r="H56" s="12">
        <f t="shared" si="36"/>
        <v>1.14576E-3</v>
      </c>
      <c r="I56" s="12">
        <f t="shared" si="36"/>
        <v>1.14576E-3</v>
      </c>
      <c r="J56" s="12">
        <f t="shared" si="36"/>
        <v>1.14576E-3</v>
      </c>
      <c r="K56" s="12">
        <f t="shared" si="36"/>
        <v>1.14576E-3</v>
      </c>
      <c r="L56" s="12">
        <f t="shared" si="36"/>
        <v>1.14576E-3</v>
      </c>
      <c r="N56" s="8"/>
      <c r="O56" t="s">
        <v>7</v>
      </c>
      <c r="P56" s="12">
        <f>0.02*P53</f>
        <v>4.7432000000000003E-4</v>
      </c>
      <c r="Q56" s="12">
        <f t="shared" ref="Q56:Y56" si="37">0.02*Q53</f>
        <v>4.7432000000000003E-4</v>
      </c>
      <c r="R56" s="12">
        <f t="shared" si="37"/>
        <v>4.7432000000000003E-4</v>
      </c>
      <c r="S56" s="12">
        <f t="shared" si="37"/>
        <v>4.7432000000000003E-4</v>
      </c>
      <c r="T56" s="12">
        <f t="shared" si="37"/>
        <v>4.7432000000000003E-4</v>
      </c>
      <c r="U56" s="12">
        <f t="shared" si="37"/>
        <v>4.7432000000000003E-4</v>
      </c>
      <c r="V56" s="12">
        <f t="shared" si="37"/>
        <v>4.7432000000000003E-4</v>
      </c>
      <c r="W56" s="12">
        <f t="shared" si="37"/>
        <v>4.7432000000000003E-4</v>
      </c>
      <c r="X56" s="12">
        <f t="shared" si="37"/>
        <v>4.7432000000000003E-4</v>
      </c>
      <c r="Y56" s="12">
        <f t="shared" si="37"/>
        <v>4.7432000000000003E-4</v>
      </c>
    </row>
    <row r="57" spans="1:25" x14ac:dyDescent="0.3">
      <c r="A57" s="8"/>
      <c r="B57" s="1" t="s">
        <v>5</v>
      </c>
      <c r="C57" s="12">
        <f>C54*(C53-C56)</f>
        <v>0</v>
      </c>
      <c r="D57" s="12">
        <f t="shared" ref="D57:L57" si="38">D54*(D53-D56)</f>
        <v>0</v>
      </c>
      <c r="E57" s="12">
        <f t="shared" si="38"/>
        <v>0</v>
      </c>
      <c r="F57" s="12">
        <f t="shared" si="38"/>
        <v>0</v>
      </c>
      <c r="G57" s="12">
        <f t="shared" si="38"/>
        <v>0</v>
      </c>
      <c r="H57" s="12">
        <f t="shared" si="38"/>
        <v>0</v>
      </c>
      <c r="I57" s="12">
        <f t="shared" si="38"/>
        <v>0</v>
      </c>
      <c r="J57" s="12">
        <f t="shared" si="38"/>
        <v>0</v>
      </c>
      <c r="K57" s="12">
        <f t="shared" si="38"/>
        <v>0</v>
      </c>
      <c r="L57" s="12">
        <f t="shared" si="38"/>
        <v>0</v>
      </c>
      <c r="N57" s="8"/>
      <c r="O57" s="1" t="s">
        <v>5</v>
      </c>
      <c r="P57" s="12">
        <f>P54*(P53-P56)</f>
        <v>0</v>
      </c>
      <c r="Q57" s="12">
        <f t="shared" ref="Q57:Y57" si="39">Q54*(Q53-Q56)</f>
        <v>0</v>
      </c>
      <c r="R57" s="12">
        <f t="shared" si="39"/>
        <v>0</v>
      </c>
      <c r="S57" s="12">
        <f t="shared" si="39"/>
        <v>0</v>
      </c>
      <c r="T57" s="12">
        <f t="shared" si="39"/>
        <v>0</v>
      </c>
      <c r="U57" s="12">
        <f t="shared" si="39"/>
        <v>0</v>
      </c>
      <c r="V57" s="12">
        <f t="shared" si="39"/>
        <v>0</v>
      </c>
      <c r="W57" s="12">
        <f t="shared" si="39"/>
        <v>0</v>
      </c>
      <c r="X57" s="12">
        <f t="shared" si="39"/>
        <v>0</v>
      </c>
      <c r="Y57" s="12">
        <f t="shared" si="39"/>
        <v>0</v>
      </c>
    </row>
    <row r="58" spans="1:25" x14ac:dyDescent="0.3">
      <c r="A58" s="8"/>
      <c r="B58" s="1" t="s">
        <v>6</v>
      </c>
      <c r="C58" s="12">
        <f>(C54+C55)*(C53-C56)+C56</f>
        <v>1.14576E-3</v>
      </c>
      <c r="D58" s="12">
        <f t="shared" ref="D58:L58" si="40">(D54+D55)*(D53-D56)+D56</f>
        <v>4.7577684E-3</v>
      </c>
      <c r="E58" s="12">
        <f t="shared" si="40"/>
        <v>8.184545599999999E-3</v>
      </c>
      <c r="F58" s="12">
        <f t="shared" si="40"/>
        <v>1.4482406400000002E-2</v>
      </c>
      <c r="G58" s="12">
        <f t="shared" si="40"/>
        <v>2.00393424E-2</v>
      </c>
      <c r="H58" s="12">
        <f t="shared" si="40"/>
        <v>2.4855353600000001E-2</v>
      </c>
      <c r="I58" s="12">
        <f t="shared" si="40"/>
        <v>2.8930439999999998E-2</v>
      </c>
      <c r="J58" s="12">
        <f t="shared" si="40"/>
        <v>3.2264601599999998E-2</v>
      </c>
      <c r="K58" s="12">
        <f t="shared" si="40"/>
        <v>3.6710150400000002E-2</v>
      </c>
      <c r="L58" s="12">
        <f t="shared" si="40"/>
        <v>3.8192000000000004E-2</v>
      </c>
      <c r="N58" s="8"/>
      <c r="O58" s="1" t="s">
        <v>6</v>
      </c>
      <c r="P58" s="12">
        <f>(P54+P55)*(P53-P56)+P56</f>
        <v>4.7432000000000003E-4</v>
      </c>
      <c r="Q58" s="12">
        <f t="shared" ref="Q58:Y58" si="41">(Q54+Q55)*(Q53-Q56)+Q56</f>
        <v>2.7403838000000002E-3</v>
      </c>
      <c r="R58" s="12">
        <f t="shared" si="41"/>
        <v>4.8902392000000003E-3</v>
      </c>
      <c r="S58" s="12">
        <f t="shared" si="41"/>
        <v>8.8413247999999996E-3</v>
      </c>
      <c r="T58" s="12">
        <f t="shared" si="41"/>
        <v>1.23275768E-2</v>
      </c>
      <c r="U58" s="12">
        <f t="shared" si="41"/>
        <v>1.5348995200000002E-2</v>
      </c>
      <c r="V58" s="12">
        <f t="shared" si="41"/>
        <v>1.7905580000000001E-2</v>
      </c>
      <c r="W58" s="12">
        <f t="shared" si="41"/>
        <v>1.9997331199999999E-2</v>
      </c>
      <c r="X58" s="12">
        <f t="shared" si="41"/>
        <v>2.27863328E-2</v>
      </c>
      <c r="Y58" s="12">
        <f t="shared" si="41"/>
        <v>2.3716000000000001E-2</v>
      </c>
    </row>
    <row r="59" spans="1:25" x14ac:dyDescent="0.3">
      <c r="A59" s="8"/>
      <c r="C59" s="12"/>
      <c r="D59" s="12"/>
      <c r="E59" s="12"/>
      <c r="F59" s="12"/>
      <c r="G59" s="12"/>
      <c r="H59" s="12"/>
      <c r="I59" s="12"/>
      <c r="J59" s="12"/>
      <c r="K59" s="12"/>
      <c r="L59" s="12"/>
      <c r="N59" s="8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3">
      <c r="A60" s="8"/>
      <c r="B60" t="s">
        <v>1</v>
      </c>
      <c r="C60" s="12">
        <v>1</v>
      </c>
      <c r="D60" s="12">
        <v>0.95</v>
      </c>
      <c r="E60" s="12">
        <v>0.9</v>
      </c>
      <c r="F60" s="12">
        <v>0.85</v>
      </c>
      <c r="G60" s="12">
        <v>0.8</v>
      </c>
      <c r="H60" s="12">
        <v>0.7</v>
      </c>
      <c r="I60" s="12">
        <v>0.6</v>
      </c>
      <c r="J60" s="12">
        <v>0.5</v>
      </c>
      <c r="K60" s="12">
        <v>0.4</v>
      </c>
      <c r="L60" s="12">
        <v>0.2</v>
      </c>
      <c r="N60" s="8"/>
      <c r="O60" t="s">
        <v>1</v>
      </c>
      <c r="P60" s="12">
        <v>1</v>
      </c>
      <c r="Q60" s="12">
        <v>0.95</v>
      </c>
      <c r="R60" s="12">
        <v>0.9</v>
      </c>
      <c r="S60" s="12">
        <v>0.85</v>
      </c>
      <c r="T60" s="12">
        <v>0.8</v>
      </c>
      <c r="U60" s="12">
        <v>0.7</v>
      </c>
      <c r="V60" s="12">
        <v>0.6</v>
      </c>
      <c r="W60" s="12">
        <v>0.5</v>
      </c>
      <c r="X60" s="12">
        <v>0.4</v>
      </c>
      <c r="Y60" s="12">
        <v>0.2</v>
      </c>
    </row>
    <row r="61" spans="1:25" x14ac:dyDescent="0.3">
      <c r="A61" s="8"/>
      <c r="B61" t="s">
        <v>2</v>
      </c>
      <c r="C61" s="12">
        <v>3.8192000000000004E-2</v>
      </c>
      <c r="D61" s="12">
        <v>3.8192000000000004E-2</v>
      </c>
      <c r="E61" s="12">
        <v>3.8192000000000004E-2</v>
      </c>
      <c r="F61" s="12">
        <v>3.8192000000000004E-2</v>
      </c>
      <c r="G61" s="12">
        <v>3.8192000000000004E-2</v>
      </c>
      <c r="H61" s="12">
        <v>3.8192000000000004E-2</v>
      </c>
      <c r="I61" s="12">
        <v>3.8192000000000004E-2</v>
      </c>
      <c r="J61" s="12">
        <v>3.8192000000000004E-2</v>
      </c>
      <c r="K61" s="12">
        <v>3.8192000000000004E-2</v>
      </c>
      <c r="L61" s="12">
        <v>3.8192000000000004E-2</v>
      </c>
      <c r="N61" s="8"/>
      <c r="O61" t="s">
        <v>2</v>
      </c>
      <c r="P61" s="12">
        <v>2.3716000000000001E-2</v>
      </c>
      <c r="Q61" s="12">
        <v>2.3716000000000001E-2</v>
      </c>
      <c r="R61" s="12">
        <v>2.3716000000000001E-2</v>
      </c>
      <c r="S61" s="12">
        <v>2.3716000000000001E-2</v>
      </c>
      <c r="T61" s="12">
        <v>2.3716000000000001E-2</v>
      </c>
      <c r="U61" s="12">
        <v>2.3716000000000001E-2</v>
      </c>
      <c r="V61" s="12">
        <v>2.3716000000000001E-2</v>
      </c>
      <c r="W61" s="12">
        <v>2.3716000000000001E-2</v>
      </c>
      <c r="X61" s="12">
        <v>2.3716000000000001E-2</v>
      </c>
      <c r="Y61" s="12">
        <v>2.3716000000000001E-2</v>
      </c>
    </row>
    <row r="62" spans="1:25" x14ac:dyDescent="0.3">
      <c r="A62" s="8"/>
      <c r="B62" t="s">
        <v>3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N62" s="8"/>
      <c r="O62" t="s">
        <v>3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</row>
    <row r="63" spans="1:25" x14ac:dyDescent="0.3">
      <c r="A63" s="8"/>
      <c r="B63" t="s">
        <v>4</v>
      </c>
      <c r="C63" s="12">
        <v>0</v>
      </c>
      <c r="D63" s="12">
        <v>0.105</v>
      </c>
      <c r="E63" s="12">
        <v>0.20280000000000001</v>
      </c>
      <c r="F63" s="12">
        <v>0.29249999999999998</v>
      </c>
      <c r="G63" s="12">
        <v>0.3765</v>
      </c>
      <c r="H63" s="12">
        <v>0.52649999999999997</v>
      </c>
      <c r="I63" s="12">
        <v>0.65449999999999997</v>
      </c>
      <c r="J63" s="12">
        <v>0.76349999999999996</v>
      </c>
      <c r="K63" s="12">
        <v>0.85199999999999998</v>
      </c>
      <c r="L63" s="12">
        <v>0.96350000000000002</v>
      </c>
      <c r="N63" s="8"/>
      <c r="O63" t="s">
        <v>4</v>
      </c>
      <c r="P63" s="12">
        <v>0</v>
      </c>
      <c r="Q63" s="12">
        <v>9.7500000000000003E-2</v>
      </c>
      <c r="R63" s="12">
        <v>0.19</v>
      </c>
      <c r="S63" s="12">
        <v>0.27750000000000002</v>
      </c>
      <c r="T63" s="12">
        <v>0.36</v>
      </c>
      <c r="U63" s="12">
        <v>0.51</v>
      </c>
      <c r="V63" s="12">
        <v>0.64</v>
      </c>
      <c r="W63" s="12">
        <v>0.75</v>
      </c>
      <c r="X63" s="12">
        <v>0.84</v>
      </c>
      <c r="Y63" s="12">
        <v>0.96</v>
      </c>
    </row>
    <row r="64" spans="1:25" x14ac:dyDescent="0.3">
      <c r="A64" s="8"/>
      <c r="B64" t="s">
        <v>14</v>
      </c>
      <c r="C64" s="12">
        <f>0.02*C61</f>
        <v>7.6384000000000011E-4</v>
      </c>
      <c r="D64" s="12">
        <f t="shared" ref="D64:L64" si="42">0.02*D61</f>
        <v>7.6384000000000011E-4</v>
      </c>
      <c r="E64" s="12">
        <f t="shared" si="42"/>
        <v>7.6384000000000011E-4</v>
      </c>
      <c r="F64" s="12">
        <f t="shared" si="42"/>
        <v>7.6384000000000011E-4</v>
      </c>
      <c r="G64" s="12">
        <f t="shared" si="42"/>
        <v>7.6384000000000011E-4</v>
      </c>
      <c r="H64" s="12">
        <f t="shared" si="42"/>
        <v>7.6384000000000011E-4</v>
      </c>
      <c r="I64" s="12">
        <f t="shared" si="42"/>
        <v>7.6384000000000011E-4</v>
      </c>
      <c r="J64" s="12">
        <f t="shared" si="42"/>
        <v>7.6384000000000011E-4</v>
      </c>
      <c r="K64" s="12">
        <f t="shared" si="42"/>
        <v>7.6384000000000011E-4</v>
      </c>
      <c r="L64" s="12">
        <f t="shared" si="42"/>
        <v>7.6384000000000011E-4</v>
      </c>
      <c r="N64" s="8"/>
      <c r="O64" t="s">
        <v>14</v>
      </c>
      <c r="P64" s="12">
        <f>0.02*P61</f>
        <v>4.7432000000000003E-4</v>
      </c>
      <c r="Q64" s="12">
        <f t="shared" ref="Q64:Y64" si="43">0.02*Q61</f>
        <v>4.7432000000000003E-4</v>
      </c>
      <c r="R64" s="12">
        <f t="shared" si="43"/>
        <v>4.7432000000000003E-4</v>
      </c>
      <c r="S64" s="12">
        <f t="shared" si="43"/>
        <v>4.7432000000000003E-4</v>
      </c>
      <c r="T64" s="12">
        <f t="shared" si="43"/>
        <v>4.7432000000000003E-4</v>
      </c>
      <c r="U64" s="12">
        <f t="shared" si="43"/>
        <v>4.7432000000000003E-4</v>
      </c>
      <c r="V64" s="12">
        <f t="shared" si="43"/>
        <v>4.7432000000000003E-4</v>
      </c>
      <c r="W64" s="12">
        <f t="shared" si="43"/>
        <v>4.7432000000000003E-4</v>
      </c>
      <c r="X64" s="12">
        <f t="shared" si="43"/>
        <v>4.7432000000000003E-4</v>
      </c>
      <c r="Y64" s="12">
        <f t="shared" si="43"/>
        <v>4.7432000000000003E-4</v>
      </c>
    </row>
    <row r="65" spans="1:25" x14ac:dyDescent="0.3">
      <c r="A65" s="8"/>
      <c r="B65" s="1" t="s">
        <v>5</v>
      </c>
      <c r="C65" s="12">
        <f>C62*(C61-C64)</f>
        <v>0</v>
      </c>
      <c r="D65" s="12">
        <f t="shared" ref="D65:L65" si="44">D62*(D61-D64)</f>
        <v>0</v>
      </c>
      <c r="E65" s="12">
        <f t="shared" si="44"/>
        <v>0</v>
      </c>
      <c r="F65" s="12">
        <f t="shared" si="44"/>
        <v>0</v>
      </c>
      <c r="G65" s="12">
        <f t="shared" si="44"/>
        <v>0</v>
      </c>
      <c r="H65" s="12">
        <f t="shared" si="44"/>
        <v>0</v>
      </c>
      <c r="I65" s="12">
        <f t="shared" si="44"/>
        <v>0</v>
      </c>
      <c r="J65" s="12">
        <f t="shared" si="44"/>
        <v>0</v>
      </c>
      <c r="K65" s="12">
        <f t="shared" si="44"/>
        <v>0</v>
      </c>
      <c r="L65" s="12">
        <f t="shared" si="44"/>
        <v>0</v>
      </c>
      <c r="N65" s="8"/>
      <c r="O65" s="1" t="s">
        <v>5</v>
      </c>
      <c r="P65" s="12">
        <f>P62*(P61-P64)</f>
        <v>0</v>
      </c>
      <c r="Q65" s="12">
        <f t="shared" ref="Q65:Y65" si="45">Q62*(Q61-Q64)</f>
        <v>0</v>
      </c>
      <c r="R65" s="12">
        <f t="shared" si="45"/>
        <v>0</v>
      </c>
      <c r="S65" s="12">
        <f t="shared" si="45"/>
        <v>0</v>
      </c>
      <c r="T65" s="12">
        <f t="shared" si="45"/>
        <v>0</v>
      </c>
      <c r="U65" s="12">
        <f t="shared" si="45"/>
        <v>0</v>
      </c>
      <c r="V65" s="12">
        <f t="shared" si="45"/>
        <v>0</v>
      </c>
      <c r="W65" s="12">
        <f t="shared" si="45"/>
        <v>0</v>
      </c>
      <c r="X65" s="12">
        <f t="shared" si="45"/>
        <v>0</v>
      </c>
      <c r="Y65" s="12">
        <f t="shared" si="45"/>
        <v>0</v>
      </c>
    </row>
    <row r="66" spans="1:25" x14ac:dyDescent="0.3">
      <c r="A66" s="8"/>
      <c r="B66" s="1" t="s">
        <v>6</v>
      </c>
      <c r="C66" s="12">
        <f>(C62+C63)*(C61-C64)+C64</f>
        <v>7.6384000000000011E-4</v>
      </c>
      <c r="D66" s="12">
        <f t="shared" ref="D66:L66" si="46">(D62+D63)*(D61-D64)+D64</f>
        <v>4.6937968000000004E-3</v>
      </c>
      <c r="E66" s="12">
        <f t="shared" si="46"/>
        <v>8.3542708480000005E-3</v>
      </c>
      <c r="F66" s="12">
        <f t="shared" si="46"/>
        <v>1.17115768E-2</v>
      </c>
      <c r="G66" s="12">
        <f t="shared" si="46"/>
        <v>1.485554224E-2</v>
      </c>
      <c r="H66" s="12">
        <f t="shared" si="46"/>
        <v>2.0469766240000003E-2</v>
      </c>
      <c r="I66" s="12">
        <f t="shared" si="46"/>
        <v>2.5260570720000004E-2</v>
      </c>
      <c r="J66" s="12">
        <f t="shared" si="46"/>
        <v>2.9340240160000003E-2</v>
      </c>
      <c r="K66" s="12">
        <f t="shared" si="46"/>
        <v>3.265263232E-2</v>
      </c>
      <c r="L66" s="12">
        <f t="shared" si="46"/>
        <v>3.6825872160000002E-2</v>
      </c>
      <c r="N66" s="8"/>
      <c r="O66" s="1" t="s">
        <v>6</v>
      </c>
      <c r="P66" s="12">
        <f>(P62+P63)*(P61-P64)+P64</f>
        <v>4.7432000000000003E-4</v>
      </c>
      <c r="Q66" s="12">
        <f t="shared" ref="Q66:Y66" si="47">(Q62+Q63)*(Q61-Q64)+Q64</f>
        <v>2.7403838000000002E-3</v>
      </c>
      <c r="R66" s="12">
        <f t="shared" si="47"/>
        <v>4.8902392000000003E-3</v>
      </c>
      <c r="S66" s="12">
        <f t="shared" si="47"/>
        <v>6.9238862000000007E-3</v>
      </c>
      <c r="T66" s="12">
        <f t="shared" si="47"/>
        <v>8.8413247999999996E-3</v>
      </c>
      <c r="U66" s="12">
        <f t="shared" si="47"/>
        <v>1.23275768E-2</v>
      </c>
      <c r="V66" s="12">
        <f t="shared" si="47"/>
        <v>1.5348995200000002E-2</v>
      </c>
      <c r="W66" s="12">
        <f t="shared" si="47"/>
        <v>1.7905580000000001E-2</v>
      </c>
      <c r="X66" s="12">
        <f t="shared" si="47"/>
        <v>1.9997331199999999E-2</v>
      </c>
      <c r="Y66" s="12">
        <f t="shared" si="47"/>
        <v>2.27863328E-2</v>
      </c>
    </row>
    <row r="67" spans="1:25" x14ac:dyDescent="0.3"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25" x14ac:dyDescent="0.3"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25" x14ac:dyDescent="0.3">
      <c r="A69" s="8" t="s">
        <v>17</v>
      </c>
      <c r="B69" t="s">
        <v>1</v>
      </c>
      <c r="C69" s="12">
        <v>-1</v>
      </c>
      <c r="D69" s="12">
        <v>-0.95</v>
      </c>
      <c r="E69" s="12">
        <v>-0.9</v>
      </c>
      <c r="F69" s="12">
        <v>-0.8</v>
      </c>
      <c r="G69" s="12">
        <v>-0.7</v>
      </c>
      <c r="H69" s="12">
        <v>-0.6</v>
      </c>
      <c r="I69" s="12">
        <v>-0.5</v>
      </c>
      <c r="J69" s="12">
        <v>-0.4</v>
      </c>
      <c r="K69" s="12">
        <v>-0.2</v>
      </c>
      <c r="L69" s="12">
        <v>0</v>
      </c>
    </row>
    <row r="70" spans="1:25" x14ac:dyDescent="0.3">
      <c r="A70" s="8"/>
      <c r="B70" t="s">
        <v>2</v>
      </c>
      <c r="C70" s="12">
        <v>9.2399999999999999E-3</v>
      </c>
      <c r="D70" s="12">
        <v>9.2399999999999999E-3</v>
      </c>
      <c r="E70" s="12">
        <v>9.2399999999999999E-3</v>
      </c>
      <c r="F70" s="12">
        <v>9.2399999999999999E-3</v>
      </c>
      <c r="G70" s="12">
        <v>9.2399999999999999E-3</v>
      </c>
      <c r="H70" s="12">
        <v>9.2399999999999999E-3</v>
      </c>
      <c r="I70" s="12">
        <v>9.2399999999999999E-3</v>
      </c>
      <c r="J70" s="12">
        <v>9.2399999999999999E-3</v>
      </c>
      <c r="K70" s="12">
        <v>9.2399999999999999E-3</v>
      </c>
      <c r="L70" s="12">
        <v>9.2399999999999999E-3</v>
      </c>
    </row>
    <row r="71" spans="1:25" x14ac:dyDescent="0.3">
      <c r="A71" s="8"/>
      <c r="B71" t="s">
        <v>3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</row>
    <row r="72" spans="1:25" x14ac:dyDescent="0.3">
      <c r="A72" s="8"/>
      <c r="B72" t="s">
        <v>4</v>
      </c>
      <c r="C72" s="12">
        <v>0</v>
      </c>
      <c r="D72" s="12">
        <v>9.7500000000000003E-2</v>
      </c>
      <c r="E72" s="12">
        <v>0.19</v>
      </c>
      <c r="F72" s="12">
        <v>0.36</v>
      </c>
      <c r="G72" s="12">
        <v>0.51</v>
      </c>
      <c r="H72" s="12">
        <v>0.64</v>
      </c>
      <c r="I72" s="12">
        <v>0.75</v>
      </c>
      <c r="J72" s="12">
        <v>0.84</v>
      </c>
      <c r="K72" s="12">
        <v>0.96</v>
      </c>
      <c r="L72" s="12">
        <v>1</v>
      </c>
    </row>
    <row r="73" spans="1:25" x14ac:dyDescent="0.3">
      <c r="A73" s="8"/>
      <c r="B73" t="s">
        <v>7</v>
      </c>
      <c r="C73" s="12">
        <f>0.03*C70</f>
        <v>2.7719999999999996E-4</v>
      </c>
      <c r="D73" s="12">
        <f t="shared" ref="D73:L73" si="48">0.03*D70</f>
        <v>2.7719999999999996E-4</v>
      </c>
      <c r="E73" s="12">
        <f t="shared" si="48"/>
        <v>2.7719999999999996E-4</v>
      </c>
      <c r="F73" s="12">
        <f t="shared" si="48"/>
        <v>2.7719999999999996E-4</v>
      </c>
      <c r="G73" s="12">
        <f t="shared" si="48"/>
        <v>2.7719999999999996E-4</v>
      </c>
      <c r="H73" s="12">
        <f t="shared" si="48"/>
        <v>2.7719999999999996E-4</v>
      </c>
      <c r="I73" s="12">
        <f t="shared" si="48"/>
        <v>2.7719999999999996E-4</v>
      </c>
      <c r="J73" s="12">
        <f t="shared" si="48"/>
        <v>2.7719999999999996E-4</v>
      </c>
      <c r="K73" s="12">
        <f t="shared" si="48"/>
        <v>2.7719999999999996E-4</v>
      </c>
      <c r="L73" s="12">
        <f t="shared" si="48"/>
        <v>2.7719999999999996E-4</v>
      </c>
    </row>
    <row r="74" spans="1:25" x14ac:dyDescent="0.3">
      <c r="A74" s="8"/>
      <c r="B74" s="1" t="s">
        <v>5</v>
      </c>
      <c r="C74" s="12">
        <f>C71*(C70-C73)</f>
        <v>0</v>
      </c>
      <c r="D74" s="12">
        <f t="shared" ref="D74:L74" si="49">D71*(D70-D73)</f>
        <v>0</v>
      </c>
      <c r="E74" s="12">
        <f t="shared" si="49"/>
        <v>0</v>
      </c>
      <c r="F74" s="12">
        <f t="shared" si="49"/>
        <v>0</v>
      </c>
      <c r="G74" s="12">
        <f t="shared" si="49"/>
        <v>0</v>
      </c>
      <c r="H74" s="12">
        <f t="shared" si="49"/>
        <v>0</v>
      </c>
      <c r="I74" s="12">
        <f t="shared" si="49"/>
        <v>0</v>
      </c>
      <c r="J74" s="12">
        <f t="shared" si="49"/>
        <v>0</v>
      </c>
      <c r="K74" s="12">
        <f t="shared" si="49"/>
        <v>0</v>
      </c>
      <c r="L74" s="12">
        <f t="shared" si="49"/>
        <v>0</v>
      </c>
    </row>
    <row r="75" spans="1:25" x14ac:dyDescent="0.3">
      <c r="A75" s="8"/>
      <c r="B75" s="1" t="s">
        <v>6</v>
      </c>
      <c r="C75" s="12">
        <f>(C71+C72)*(C70-C73)+C73</f>
        <v>2.7719999999999996E-4</v>
      </c>
      <c r="D75" s="12">
        <f t="shared" ref="D75:L75" si="50">(D71+D72)*(D70-D73)+D73</f>
        <v>1.1510730000000001E-3</v>
      </c>
      <c r="E75" s="12">
        <f t="shared" si="50"/>
        <v>1.9801319999999999E-3</v>
      </c>
      <c r="F75" s="12">
        <f t="shared" si="50"/>
        <v>3.5038079999999997E-3</v>
      </c>
      <c r="G75" s="12">
        <f t="shared" si="50"/>
        <v>4.8482280000000004E-3</v>
      </c>
      <c r="H75" s="12">
        <f t="shared" si="50"/>
        <v>6.0133920000000002E-3</v>
      </c>
      <c r="I75" s="12">
        <f t="shared" si="50"/>
        <v>6.9993E-3</v>
      </c>
      <c r="J75" s="12">
        <f t="shared" si="50"/>
        <v>7.8059519999999997E-3</v>
      </c>
      <c r="K75" s="12">
        <f t="shared" si="50"/>
        <v>8.8814879999999999E-3</v>
      </c>
      <c r="L75" s="12">
        <f t="shared" si="50"/>
        <v>9.2399999999999999E-3</v>
      </c>
    </row>
    <row r="76" spans="1:25" x14ac:dyDescent="0.3">
      <c r="A76" s="8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25" x14ac:dyDescent="0.3">
      <c r="A77" s="8"/>
      <c r="B77" t="s">
        <v>1</v>
      </c>
      <c r="C77" s="12">
        <v>1</v>
      </c>
      <c r="D77" s="12">
        <v>0.95</v>
      </c>
      <c r="E77" s="12">
        <v>0.9</v>
      </c>
      <c r="F77" s="12">
        <v>0.85</v>
      </c>
      <c r="G77" s="12">
        <v>0.8</v>
      </c>
      <c r="H77" s="12">
        <v>0.7</v>
      </c>
      <c r="I77" s="12">
        <v>0.6</v>
      </c>
      <c r="J77" s="12">
        <v>0.5</v>
      </c>
      <c r="K77" s="12">
        <v>0.4</v>
      </c>
      <c r="L77" s="12">
        <v>0.2</v>
      </c>
    </row>
    <row r="78" spans="1:25" x14ac:dyDescent="0.3">
      <c r="A78" s="8"/>
      <c r="B78" t="s">
        <v>2</v>
      </c>
      <c r="C78" s="12">
        <v>9.2399999999999999E-3</v>
      </c>
      <c r="D78" s="12">
        <v>9.2399999999999999E-3</v>
      </c>
      <c r="E78" s="12">
        <v>9.2399999999999999E-3</v>
      </c>
      <c r="F78" s="12">
        <v>9.2399999999999999E-3</v>
      </c>
      <c r="G78" s="12">
        <v>9.2399999999999999E-3</v>
      </c>
      <c r="H78" s="12">
        <v>9.2399999999999999E-3</v>
      </c>
      <c r="I78" s="12">
        <v>9.2399999999999999E-3</v>
      </c>
      <c r="J78" s="12">
        <v>9.2399999999999999E-3</v>
      </c>
      <c r="K78" s="12">
        <v>9.2399999999999999E-3</v>
      </c>
      <c r="L78" s="12">
        <v>9.2399999999999999E-3</v>
      </c>
    </row>
    <row r="79" spans="1:25" x14ac:dyDescent="0.3">
      <c r="A79" s="8"/>
      <c r="B79" t="s">
        <v>3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</row>
    <row r="80" spans="1:25" x14ac:dyDescent="0.3">
      <c r="A80" s="8"/>
      <c r="B80" t="s">
        <v>4</v>
      </c>
      <c r="C80" s="12">
        <v>0</v>
      </c>
      <c r="D80" s="12">
        <v>9.7500000000000003E-2</v>
      </c>
      <c r="E80" s="12">
        <v>0.19</v>
      </c>
      <c r="F80" s="12">
        <v>0.27750000000000002</v>
      </c>
      <c r="G80" s="12">
        <v>0.36</v>
      </c>
      <c r="H80" s="12">
        <v>0.51</v>
      </c>
      <c r="I80" s="12">
        <v>0.64</v>
      </c>
      <c r="J80" s="12">
        <v>0.75</v>
      </c>
      <c r="K80" s="12">
        <v>0.84</v>
      </c>
      <c r="L80" s="12">
        <v>0.96</v>
      </c>
    </row>
    <row r="81" spans="1:24" x14ac:dyDescent="0.3">
      <c r="A81" s="8"/>
      <c r="B81" t="s">
        <v>14</v>
      </c>
      <c r="C81" s="12">
        <f>0.02*C78</f>
        <v>1.8479999999999999E-4</v>
      </c>
      <c r="D81" s="12">
        <f t="shared" ref="D81:L81" si="51">0.02*D78</f>
        <v>1.8479999999999999E-4</v>
      </c>
      <c r="E81" s="12">
        <f t="shared" si="51"/>
        <v>1.8479999999999999E-4</v>
      </c>
      <c r="F81" s="12">
        <f t="shared" si="51"/>
        <v>1.8479999999999999E-4</v>
      </c>
      <c r="G81" s="12">
        <f t="shared" si="51"/>
        <v>1.8479999999999999E-4</v>
      </c>
      <c r="H81" s="12">
        <f t="shared" si="51"/>
        <v>1.8479999999999999E-4</v>
      </c>
      <c r="I81" s="12">
        <f t="shared" si="51"/>
        <v>1.8479999999999999E-4</v>
      </c>
      <c r="J81" s="12">
        <f t="shared" si="51"/>
        <v>1.8479999999999999E-4</v>
      </c>
      <c r="K81" s="12">
        <f t="shared" si="51"/>
        <v>1.8479999999999999E-4</v>
      </c>
      <c r="L81" s="12">
        <f t="shared" si="51"/>
        <v>1.8479999999999999E-4</v>
      </c>
    </row>
    <row r="82" spans="1:24" x14ac:dyDescent="0.3">
      <c r="A82" s="8"/>
      <c r="B82" s="1" t="s">
        <v>5</v>
      </c>
      <c r="C82" s="12">
        <f>C79*(C78-C81)</f>
        <v>0</v>
      </c>
      <c r="D82" s="12">
        <f t="shared" ref="D82:L82" si="52">D79*(D78-D81)</f>
        <v>0</v>
      </c>
      <c r="E82" s="12">
        <f t="shared" si="52"/>
        <v>0</v>
      </c>
      <c r="F82" s="12">
        <f t="shared" si="52"/>
        <v>0</v>
      </c>
      <c r="G82" s="12">
        <f t="shared" si="52"/>
        <v>0</v>
      </c>
      <c r="H82" s="12">
        <f t="shared" si="52"/>
        <v>0</v>
      </c>
      <c r="I82" s="12">
        <f t="shared" si="52"/>
        <v>0</v>
      </c>
      <c r="J82" s="12">
        <f t="shared" si="52"/>
        <v>0</v>
      </c>
      <c r="K82" s="12">
        <f t="shared" si="52"/>
        <v>0</v>
      </c>
      <c r="L82" s="12">
        <f t="shared" si="52"/>
        <v>0</v>
      </c>
    </row>
    <row r="83" spans="1:24" x14ac:dyDescent="0.3">
      <c r="A83" s="8"/>
      <c r="B83" s="1" t="s">
        <v>6</v>
      </c>
      <c r="C83" s="12">
        <f>(C79+C80)*(C78-C81)+C81</f>
        <v>1.8479999999999999E-4</v>
      </c>
      <c r="D83" s="12">
        <f t="shared" ref="D83:L83" si="53">(D79+D80)*(D78-D81)+D81</f>
        <v>1.0676819999999999E-3</v>
      </c>
      <c r="E83" s="12">
        <f t="shared" si="53"/>
        <v>1.9052879999999998E-3</v>
      </c>
      <c r="F83" s="12">
        <f t="shared" si="53"/>
        <v>2.6976180000000002E-3</v>
      </c>
      <c r="G83" s="12">
        <f t="shared" si="53"/>
        <v>3.4446719999999998E-3</v>
      </c>
      <c r="H83" s="12">
        <f t="shared" si="53"/>
        <v>4.8029519999999992E-3</v>
      </c>
      <c r="I83" s="12">
        <f t="shared" si="53"/>
        <v>5.9801279999999995E-3</v>
      </c>
      <c r="J83" s="12">
        <f t="shared" si="53"/>
        <v>6.9761999999999992E-3</v>
      </c>
      <c r="K83" s="12">
        <f t="shared" si="53"/>
        <v>7.7911679999999985E-3</v>
      </c>
      <c r="L83" s="12">
        <f t="shared" si="53"/>
        <v>8.8777919999999989E-3</v>
      </c>
    </row>
    <row r="85" spans="1:24" x14ac:dyDescent="0.3">
      <c r="A85" s="10" t="s">
        <v>18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x14ac:dyDescent="0.3">
      <c r="L86" s="9" t="s">
        <v>21</v>
      </c>
      <c r="M86" s="9"/>
    </row>
    <row r="87" spans="1:24" x14ac:dyDescent="0.3">
      <c r="A87" t="s">
        <v>1</v>
      </c>
      <c r="B87">
        <v>-1</v>
      </c>
      <c r="C87">
        <v>-0.95</v>
      </c>
      <c r="D87">
        <v>-0.9</v>
      </c>
      <c r="E87">
        <v>-0.8</v>
      </c>
      <c r="F87">
        <v>-0.7</v>
      </c>
      <c r="G87">
        <v>-0.6</v>
      </c>
      <c r="H87">
        <v>-0.5</v>
      </c>
      <c r="I87">
        <v>-0.4</v>
      </c>
      <c r="J87">
        <v>-0.2</v>
      </c>
      <c r="K87">
        <v>0</v>
      </c>
      <c r="N87" t="s">
        <v>1</v>
      </c>
      <c r="O87">
        <v>1</v>
      </c>
      <c r="P87">
        <v>0.95</v>
      </c>
      <c r="Q87">
        <v>0.9</v>
      </c>
      <c r="R87">
        <v>0.85</v>
      </c>
      <c r="S87">
        <v>0.8</v>
      </c>
      <c r="T87">
        <v>0.7</v>
      </c>
      <c r="U87">
        <v>0.6</v>
      </c>
      <c r="V87">
        <v>0.5</v>
      </c>
      <c r="W87">
        <v>0.4</v>
      </c>
      <c r="X87">
        <v>0.2</v>
      </c>
    </row>
    <row r="88" spans="1:24" x14ac:dyDescent="0.3">
      <c r="A88" t="s">
        <v>5</v>
      </c>
      <c r="B88">
        <v>3.4278407856000004E-2</v>
      </c>
      <c r="C88">
        <v>3.1900995280000004E-2</v>
      </c>
      <c r="D88">
        <v>2.9111174399999998E-2</v>
      </c>
      <c r="E88">
        <v>2.3859033352E-2</v>
      </c>
      <c r="F88">
        <v>1.9043559920000001E-2</v>
      </c>
      <c r="G88">
        <v>1.4640494792000001E-2</v>
      </c>
      <c r="H88">
        <v>1.0674097279999999E-2</v>
      </c>
      <c r="I88">
        <v>7.1807563520000003E-3</v>
      </c>
      <c r="J88">
        <v>2.0863008319999998E-3</v>
      </c>
      <c r="K88">
        <v>0</v>
      </c>
      <c r="N88" t="s">
        <v>5</v>
      </c>
      <c r="O88">
        <v>4.3626746239999993E-2</v>
      </c>
      <c r="P88">
        <v>3.4570519984E-2</v>
      </c>
      <c r="Q88">
        <v>2.8835318512E-2</v>
      </c>
      <c r="R88">
        <v>2.4509408E-2</v>
      </c>
      <c r="S88">
        <v>2.0649176240000001E-2</v>
      </c>
      <c r="T88">
        <v>1.4460550719999998E-2</v>
      </c>
      <c r="U88">
        <v>9.8527820159999991E-3</v>
      </c>
      <c r="V88">
        <v>6.3724460799999992E-3</v>
      </c>
      <c r="W88">
        <v>3.725430016E-3</v>
      </c>
      <c r="X88">
        <v>6.0048049599999999E-4</v>
      </c>
    </row>
    <row r="89" spans="1:24" x14ac:dyDescent="0.3">
      <c r="A89" t="s">
        <v>6</v>
      </c>
      <c r="B89">
        <v>3.8029847856000006E-2</v>
      </c>
      <c r="C89">
        <v>4.3415415120000002E-2</v>
      </c>
      <c r="D89">
        <v>5.0511263879999997E-2</v>
      </c>
      <c r="E89">
        <v>6.4727220712000003E-2</v>
      </c>
      <c r="F89">
        <v>7.7802989879999992E-2</v>
      </c>
      <c r="G89">
        <v>8.9253385143999997E-2</v>
      </c>
      <c r="H89">
        <v>9.9272480999999996E-2</v>
      </c>
      <c r="I89">
        <v>0.107775369856</v>
      </c>
      <c r="J89">
        <v>0.12041447140799999</v>
      </c>
      <c r="K89">
        <v>0.12504799999999999</v>
      </c>
      <c r="N89" t="s">
        <v>6</v>
      </c>
      <c r="O89">
        <v>4.6127706239999997E-2</v>
      </c>
      <c r="P89">
        <v>5.6188818224000001E-2</v>
      </c>
      <c r="Q89">
        <v>6.6139637871999987E-2</v>
      </c>
      <c r="R89">
        <v>7.4864987120000004E-2</v>
      </c>
      <c r="S89">
        <v>8.1690857247999987E-2</v>
      </c>
      <c r="T89">
        <v>9.2818128479999998E-2</v>
      </c>
      <c r="U89">
        <v>0.101531223024</v>
      </c>
      <c r="V89">
        <v>0.10899433775999999</v>
      </c>
      <c r="W89">
        <v>0.11498688801599999</v>
      </c>
      <c r="X89">
        <v>0.122584804496</v>
      </c>
    </row>
    <row r="90" spans="1:24" x14ac:dyDescent="0.3">
      <c r="A90" t="s">
        <v>19</v>
      </c>
      <c r="B90">
        <f>591.486*B87</f>
        <v>-591.48599999999999</v>
      </c>
      <c r="C90">
        <f t="shared" ref="C90:K90" si="54">591.486*C87</f>
        <v>-561.9117</v>
      </c>
      <c r="D90">
        <f t="shared" si="54"/>
        <v>-532.3374</v>
      </c>
      <c r="E90">
        <f t="shared" si="54"/>
        <v>-473.18880000000001</v>
      </c>
      <c r="F90">
        <f t="shared" si="54"/>
        <v>-414.04019999999997</v>
      </c>
      <c r="G90">
        <f t="shared" si="54"/>
        <v>-354.89159999999998</v>
      </c>
      <c r="H90">
        <f t="shared" si="54"/>
        <v>-295.74299999999999</v>
      </c>
      <c r="I90">
        <f t="shared" si="54"/>
        <v>-236.59440000000001</v>
      </c>
      <c r="J90">
        <f t="shared" si="54"/>
        <v>-118.2972</v>
      </c>
      <c r="K90">
        <f t="shared" si="54"/>
        <v>0</v>
      </c>
      <c r="N90" t="s">
        <v>19</v>
      </c>
      <c r="O90">
        <f>234.71*O87</f>
        <v>234.71</v>
      </c>
      <c r="P90">
        <f t="shared" ref="P90:X90" si="55">234.71*P87</f>
        <v>222.97450000000001</v>
      </c>
      <c r="Q90">
        <f t="shared" si="55"/>
        <v>211.239</v>
      </c>
      <c r="R90">
        <f t="shared" si="55"/>
        <v>199.5035</v>
      </c>
      <c r="S90">
        <f t="shared" si="55"/>
        <v>187.76800000000003</v>
      </c>
      <c r="T90">
        <f t="shared" si="55"/>
        <v>164.297</v>
      </c>
      <c r="U90">
        <f t="shared" si="55"/>
        <v>140.82599999999999</v>
      </c>
      <c r="V90">
        <f t="shared" si="55"/>
        <v>117.355</v>
      </c>
      <c r="W90">
        <f t="shared" si="55"/>
        <v>93.884000000000015</v>
      </c>
      <c r="X90">
        <f t="shared" si="55"/>
        <v>46.942000000000007</v>
      </c>
    </row>
    <row r="93" spans="1:24" x14ac:dyDescent="0.3">
      <c r="L93" s="2" t="s">
        <v>20</v>
      </c>
      <c r="M93" s="2"/>
    </row>
    <row r="94" spans="1:24" x14ac:dyDescent="0.3">
      <c r="A94" t="s">
        <v>1</v>
      </c>
      <c r="B94">
        <v>-1</v>
      </c>
      <c r="C94">
        <v>-0.95</v>
      </c>
      <c r="D94">
        <v>-0.9</v>
      </c>
      <c r="E94">
        <v>-0.8</v>
      </c>
      <c r="F94">
        <v>-0.7</v>
      </c>
      <c r="G94">
        <v>-0.6</v>
      </c>
      <c r="H94">
        <v>-0.5</v>
      </c>
      <c r="I94">
        <v>-0.4</v>
      </c>
      <c r="J94">
        <v>-0.2</v>
      </c>
      <c r="K94">
        <v>0</v>
      </c>
      <c r="N94" t="s">
        <v>1</v>
      </c>
      <c r="O94">
        <v>1</v>
      </c>
      <c r="P94">
        <v>0.95</v>
      </c>
      <c r="Q94">
        <v>0.9</v>
      </c>
      <c r="R94">
        <v>0.85</v>
      </c>
      <c r="S94">
        <v>0.8</v>
      </c>
      <c r="T94">
        <v>0.7</v>
      </c>
      <c r="U94">
        <v>0.6</v>
      </c>
      <c r="V94">
        <v>0.5</v>
      </c>
      <c r="W94">
        <v>0.4</v>
      </c>
      <c r="X94">
        <v>0.2</v>
      </c>
    </row>
    <row r="95" spans="1:24" x14ac:dyDescent="0.3">
      <c r="A95" t="s">
        <v>5</v>
      </c>
      <c r="B95">
        <v>2.4732966103999998E-2</v>
      </c>
      <c r="C95">
        <v>2.1879987359999995E-2</v>
      </c>
      <c r="D95">
        <v>1.9198616359999997E-2</v>
      </c>
      <c r="E95">
        <v>1.4297070172E-2</v>
      </c>
      <c r="F95">
        <v>1.0114131411999999E-2</v>
      </c>
      <c r="G95">
        <v>6.6819765319999997E-3</v>
      </c>
      <c r="H95">
        <v>4.0327819839999996E-3</v>
      </c>
      <c r="I95">
        <v>2.1665477679999995E-3</v>
      </c>
      <c r="J95">
        <v>3.5394097199999998E-4</v>
      </c>
      <c r="K95">
        <v>0</v>
      </c>
      <c r="N95" t="s">
        <v>5</v>
      </c>
      <c r="O95">
        <v>3.1673791687999997E-2</v>
      </c>
      <c r="P95">
        <v>2.3687618415999999E-2</v>
      </c>
      <c r="Q95">
        <v>1.9071458559999997E-2</v>
      </c>
      <c r="R95">
        <v>1.5658100919999998E-2</v>
      </c>
      <c r="S95">
        <v>1.2905742695999999E-2</v>
      </c>
      <c r="T95">
        <v>8.5604842399999992E-3</v>
      </c>
      <c r="U95">
        <v>5.4505361679999991E-3</v>
      </c>
      <c r="V95">
        <v>3.2508167999999995E-3</v>
      </c>
      <c r="W95">
        <v>1.6037362880000001E-3</v>
      </c>
      <c r="X95">
        <v>2.9257351199999998E-4</v>
      </c>
    </row>
    <row r="96" spans="1:24" x14ac:dyDescent="0.3">
      <c r="A96" t="s">
        <v>6</v>
      </c>
      <c r="B96">
        <v>2.8050126103999998E-2</v>
      </c>
      <c r="C96">
        <v>3.3777534559999996E-2</v>
      </c>
      <c r="D96">
        <v>4.0427334639999993E-2</v>
      </c>
      <c r="E96">
        <v>5.3651856412000001E-2</v>
      </c>
      <c r="F96">
        <v>6.582528075199999E-2</v>
      </c>
      <c r="G96">
        <v>7.6443509911999996E-2</v>
      </c>
      <c r="H96">
        <v>8.6021367123999992E-2</v>
      </c>
      <c r="I96">
        <v>9.4129833027999987E-2</v>
      </c>
      <c r="J96">
        <v>0.10645341414399999</v>
      </c>
      <c r="K96">
        <v>0.11057199999999999</v>
      </c>
      <c r="N96" t="s">
        <v>6</v>
      </c>
      <c r="O96">
        <v>3.3885231687999999E-2</v>
      </c>
      <c r="P96">
        <v>4.6379204255999992E-2</v>
      </c>
      <c r="Q96">
        <v>5.5925769591999998E-2</v>
      </c>
      <c r="R96">
        <v>6.4085319759999995E-2</v>
      </c>
      <c r="S96">
        <v>7.0706149975999985E-2</v>
      </c>
      <c r="T96">
        <v>8.126046851999999E-2</v>
      </c>
      <c r="U96">
        <v>8.9149117287999999E-2</v>
      </c>
      <c r="V96">
        <v>9.556406244E-2</v>
      </c>
      <c r="W96">
        <v>0.10047279580799999</v>
      </c>
      <c r="X96">
        <v>0.108155559512</v>
      </c>
    </row>
    <row r="97" spans="1:24" x14ac:dyDescent="0.3">
      <c r="A97" t="s">
        <v>19</v>
      </c>
      <c r="B97">
        <f>656.042*B94</f>
        <v>-656.04200000000003</v>
      </c>
      <c r="C97">
        <f t="shared" ref="C97:K97" si="56">656.042*C94</f>
        <v>-623.23990000000003</v>
      </c>
      <c r="D97">
        <f t="shared" si="56"/>
        <v>-590.43780000000004</v>
      </c>
      <c r="E97">
        <f t="shared" si="56"/>
        <v>-524.83360000000005</v>
      </c>
      <c r="F97">
        <f t="shared" si="56"/>
        <v>-459.2294</v>
      </c>
      <c r="G97">
        <f t="shared" si="56"/>
        <v>-393.62520000000001</v>
      </c>
      <c r="H97">
        <f t="shared" si="56"/>
        <v>-328.02100000000002</v>
      </c>
      <c r="I97">
        <f t="shared" si="56"/>
        <v>-262.41680000000002</v>
      </c>
      <c r="J97">
        <f t="shared" si="56"/>
        <v>-131.20840000000001</v>
      </c>
      <c r="K97">
        <f t="shared" si="56"/>
        <v>0</v>
      </c>
      <c r="N97" t="s">
        <v>19</v>
      </c>
      <c r="O97">
        <f>459.681*O94</f>
        <v>459.68099999999998</v>
      </c>
      <c r="P97">
        <f t="shared" ref="P97:X97" si="57">459.681*P94</f>
        <v>436.69694999999996</v>
      </c>
      <c r="Q97">
        <f t="shared" si="57"/>
        <v>413.71289999999999</v>
      </c>
      <c r="R97">
        <f t="shared" si="57"/>
        <v>390.72884999999997</v>
      </c>
      <c r="S97">
        <f t="shared" si="57"/>
        <v>367.7448</v>
      </c>
      <c r="T97">
        <f t="shared" si="57"/>
        <v>321.77669999999995</v>
      </c>
      <c r="U97">
        <f t="shared" si="57"/>
        <v>275.80859999999996</v>
      </c>
      <c r="V97">
        <f t="shared" si="57"/>
        <v>229.84049999999999</v>
      </c>
      <c r="W97">
        <f t="shared" si="57"/>
        <v>183.8724</v>
      </c>
      <c r="X97">
        <f t="shared" si="57"/>
        <v>91.936199999999999</v>
      </c>
    </row>
    <row r="100" spans="1:24" x14ac:dyDescent="0.3">
      <c r="L100" s="9" t="s">
        <v>22</v>
      </c>
      <c r="M100" s="9"/>
    </row>
    <row r="101" spans="1:24" x14ac:dyDescent="0.3">
      <c r="A101" t="s">
        <v>1</v>
      </c>
      <c r="B101">
        <v>-1</v>
      </c>
      <c r="C101">
        <v>-0.95</v>
      </c>
      <c r="D101">
        <v>-0.9</v>
      </c>
      <c r="E101">
        <v>-0.8</v>
      </c>
      <c r="F101">
        <v>-0.7</v>
      </c>
      <c r="G101">
        <v>-0.6</v>
      </c>
      <c r="H101">
        <v>-0.5</v>
      </c>
      <c r="I101">
        <v>-0.4</v>
      </c>
      <c r="J101">
        <v>-0.2</v>
      </c>
      <c r="K101">
        <v>0</v>
      </c>
      <c r="N101" t="s">
        <v>1</v>
      </c>
      <c r="O101">
        <v>1</v>
      </c>
      <c r="P101">
        <v>0.95</v>
      </c>
      <c r="Q101">
        <v>0.9</v>
      </c>
      <c r="R101">
        <v>0.85</v>
      </c>
      <c r="S101">
        <v>0.8</v>
      </c>
      <c r="T101">
        <v>0.7</v>
      </c>
      <c r="U101">
        <v>0.6</v>
      </c>
      <c r="V101">
        <v>0.5</v>
      </c>
      <c r="W101">
        <v>0.4</v>
      </c>
      <c r="X101">
        <v>0.2</v>
      </c>
    </row>
    <row r="102" spans="1:24" x14ac:dyDescent="0.3">
      <c r="A102" t="s">
        <v>5</v>
      </c>
      <c r="B102">
        <v>1.3674364703999999E-2</v>
      </c>
      <c r="C102">
        <v>1.1185574399999999E-2</v>
      </c>
      <c r="D102">
        <v>9.060315264E-3</v>
      </c>
      <c r="E102">
        <v>5.8724265599999995E-3</v>
      </c>
      <c r="F102">
        <v>3.6819182400000001E-3</v>
      </c>
      <c r="G102">
        <v>1.9947607679999999E-3</v>
      </c>
      <c r="H102">
        <v>1.081272192E-3</v>
      </c>
      <c r="I102">
        <v>4.10137728E-4</v>
      </c>
      <c r="J102">
        <v>0</v>
      </c>
      <c r="K102">
        <v>0</v>
      </c>
      <c r="N102" t="s">
        <v>5</v>
      </c>
      <c r="O102">
        <v>2.0539366848E-2</v>
      </c>
      <c r="P102">
        <v>1.3815337536E-2</v>
      </c>
      <c r="Q102">
        <v>1.0246139903999999E-2</v>
      </c>
      <c r="R102">
        <v>7.8447008640000013E-3</v>
      </c>
      <c r="S102">
        <v>5.9988888960000007E-3</v>
      </c>
      <c r="T102">
        <v>3.3620146560000004E-3</v>
      </c>
      <c r="U102">
        <v>1.7798901120000001E-3</v>
      </c>
      <c r="V102">
        <v>8.4756671999999995E-4</v>
      </c>
      <c r="W102">
        <v>3.1077446400000003E-4</v>
      </c>
      <c r="X102">
        <v>0</v>
      </c>
    </row>
    <row r="103" spans="1:24" x14ac:dyDescent="0.3">
      <c r="A103" t="s">
        <v>6</v>
      </c>
      <c r="B103">
        <v>1.6557244703999999E-2</v>
      </c>
      <c r="C103">
        <v>2.2504241759999998E-2</v>
      </c>
      <c r="D103">
        <v>2.8814769984E-2</v>
      </c>
      <c r="E103">
        <v>4.1379898559999996E-2</v>
      </c>
      <c r="F103">
        <v>5.3544210719999992E-2</v>
      </c>
      <c r="G103">
        <v>6.4095935903999993E-2</v>
      </c>
      <c r="H103">
        <v>7.4107024992000003E-2</v>
      </c>
      <c r="I103">
        <v>8.1731858207999997E-2</v>
      </c>
      <c r="J103">
        <v>9.2786934240000007E-2</v>
      </c>
      <c r="K103">
        <v>9.6096000000000001E-2</v>
      </c>
      <c r="N103" t="s">
        <v>6</v>
      </c>
      <c r="O103">
        <v>2.2461286848000001E-2</v>
      </c>
      <c r="P103">
        <v>3.3959942016E-2</v>
      </c>
      <c r="Q103">
        <v>4.2633374784000005E-2</v>
      </c>
      <c r="R103">
        <v>5.0591084544000006E-2</v>
      </c>
      <c r="S103">
        <v>5.7079678656000006E-2</v>
      </c>
      <c r="T103">
        <v>6.7344653375999999E-2</v>
      </c>
      <c r="U103">
        <v>7.5208189056000005E-2</v>
      </c>
      <c r="V103">
        <v>8.1357756480000001E-2</v>
      </c>
      <c r="W103">
        <v>8.6358400128000001E-2</v>
      </c>
      <c r="X103">
        <v>9.3506212800000002E-2</v>
      </c>
    </row>
    <row r="104" spans="1:24" x14ac:dyDescent="0.3">
      <c r="A104" t="s">
        <v>19</v>
      </c>
      <c r="B104">
        <f>696.491*B101</f>
        <v>-696.49099999999999</v>
      </c>
      <c r="C104">
        <f t="shared" ref="C104:K104" si="58">696.491*C101</f>
        <v>-661.66644999999994</v>
      </c>
      <c r="D104">
        <f t="shared" si="58"/>
        <v>-626.84190000000001</v>
      </c>
      <c r="E104">
        <f t="shared" si="58"/>
        <v>-557.19280000000003</v>
      </c>
      <c r="F104">
        <f t="shared" si="58"/>
        <v>-487.54369999999994</v>
      </c>
      <c r="G104">
        <f t="shared" si="58"/>
        <v>-417.89459999999997</v>
      </c>
      <c r="H104">
        <f t="shared" si="58"/>
        <v>-348.24549999999999</v>
      </c>
      <c r="I104">
        <f t="shared" si="58"/>
        <v>-278.59640000000002</v>
      </c>
      <c r="J104">
        <f t="shared" si="58"/>
        <v>-139.29820000000001</v>
      </c>
      <c r="K104">
        <f t="shared" si="58"/>
        <v>0</v>
      </c>
      <c r="N104" t="s">
        <v>19</v>
      </c>
      <c r="O104">
        <f>491.979*O101</f>
        <v>491.97899999999998</v>
      </c>
      <c r="P104">
        <f t="shared" ref="P104:X104" si="59">491.979*P101</f>
        <v>467.38004999999998</v>
      </c>
      <c r="Q104">
        <f t="shared" si="59"/>
        <v>442.78109999999998</v>
      </c>
      <c r="R104">
        <f t="shared" si="59"/>
        <v>418.18214999999998</v>
      </c>
      <c r="S104">
        <f t="shared" si="59"/>
        <v>393.58320000000003</v>
      </c>
      <c r="T104">
        <f t="shared" si="59"/>
        <v>344.38529999999997</v>
      </c>
      <c r="U104">
        <f t="shared" si="59"/>
        <v>295.18739999999997</v>
      </c>
      <c r="V104">
        <f t="shared" si="59"/>
        <v>245.98949999999999</v>
      </c>
      <c r="W104">
        <f t="shared" si="59"/>
        <v>196.79160000000002</v>
      </c>
      <c r="X104">
        <f t="shared" si="59"/>
        <v>98.395800000000008</v>
      </c>
    </row>
    <row r="107" spans="1:24" x14ac:dyDescent="0.3">
      <c r="L107" s="9" t="s">
        <v>23</v>
      </c>
      <c r="M107" s="9"/>
    </row>
    <row r="108" spans="1:24" x14ac:dyDescent="0.3">
      <c r="A108" t="s">
        <v>1</v>
      </c>
      <c r="B108">
        <v>-1</v>
      </c>
      <c r="C108">
        <v>-0.95</v>
      </c>
      <c r="D108">
        <v>-0.9</v>
      </c>
      <c r="E108">
        <v>-0.8</v>
      </c>
      <c r="F108">
        <v>-0.7</v>
      </c>
      <c r="G108">
        <v>-0.6</v>
      </c>
      <c r="H108">
        <v>-0.5</v>
      </c>
      <c r="I108">
        <v>-0.4</v>
      </c>
      <c r="J108">
        <v>-0.2</v>
      </c>
      <c r="K108">
        <v>0</v>
      </c>
      <c r="N108" t="s">
        <v>1</v>
      </c>
      <c r="O108">
        <v>1</v>
      </c>
      <c r="P108">
        <v>0.95</v>
      </c>
      <c r="Q108">
        <v>0.9</v>
      </c>
      <c r="R108">
        <v>0.85</v>
      </c>
      <c r="S108">
        <v>0.8</v>
      </c>
      <c r="T108">
        <v>0.7</v>
      </c>
      <c r="U108">
        <v>0.6</v>
      </c>
      <c r="V108">
        <v>0.5</v>
      </c>
      <c r="W108">
        <v>0.4</v>
      </c>
      <c r="X108">
        <v>0.2</v>
      </c>
    </row>
    <row r="109" spans="1:24" x14ac:dyDescent="0.3">
      <c r="A109" t="s">
        <v>5</v>
      </c>
      <c r="B109">
        <v>4.1327470800000014E-3</v>
      </c>
      <c r="C109">
        <v>3.3251988000000008E-3</v>
      </c>
      <c r="D109">
        <v>2.6126562000000006E-3</v>
      </c>
      <c r="E109">
        <v>1.5042566000000002E-3</v>
      </c>
      <c r="F109">
        <v>7.9171400000000022E-4</v>
      </c>
      <c r="G109">
        <v>3.1668560000000008E-4</v>
      </c>
      <c r="H109">
        <v>9.500568000000001E-5</v>
      </c>
      <c r="I109">
        <v>0</v>
      </c>
      <c r="J109">
        <v>0</v>
      </c>
      <c r="K109">
        <v>0</v>
      </c>
      <c r="N109" t="s">
        <v>5</v>
      </c>
      <c r="O109">
        <v>1.0222415280000001E-2</v>
      </c>
      <c r="P109">
        <v>6.2230352799999998E-3</v>
      </c>
      <c r="Q109">
        <v>3.9993800000000003E-3</v>
      </c>
      <c r="R109">
        <v>2.6235932800000002E-3</v>
      </c>
      <c r="S109">
        <v>1.6877383600000001E-3</v>
      </c>
      <c r="T109">
        <v>6.798946000000001E-4</v>
      </c>
      <c r="U109">
        <v>2.7195784000000003E-4</v>
      </c>
      <c r="V109">
        <v>6.3990080000000008E-5</v>
      </c>
      <c r="W109">
        <v>0</v>
      </c>
      <c r="X109">
        <v>0</v>
      </c>
    </row>
    <row r="110" spans="1:24" x14ac:dyDescent="0.3">
      <c r="A110" t="s">
        <v>6</v>
      </c>
      <c r="B110">
        <v>6.5813470800000018E-3</v>
      </c>
      <c r="C110">
        <v>1.3295081800000004E-2</v>
      </c>
      <c r="D110">
        <v>1.9826722300000002E-2</v>
      </c>
      <c r="E110">
        <v>3.2209129260000011E-2</v>
      </c>
      <c r="F110">
        <v>4.3934413600000014E-2</v>
      </c>
      <c r="G110">
        <v>5.3743750060000019E-2</v>
      </c>
      <c r="H110">
        <v>6.2555526880000004E-2</v>
      </c>
      <c r="I110">
        <v>6.9395935840000006E-2</v>
      </c>
      <c r="J110">
        <v>7.8761912460000014E-2</v>
      </c>
      <c r="K110">
        <v>8.1620000000000012E-2</v>
      </c>
      <c r="N110" t="s">
        <v>6</v>
      </c>
      <c r="O110">
        <v>1.1854815280000002E-2</v>
      </c>
      <c r="P110">
        <v>2.1853265279999999E-2</v>
      </c>
      <c r="Q110">
        <v>3.0075990559999998E-2</v>
      </c>
      <c r="R110">
        <v>3.7330865880000001E-2</v>
      </c>
      <c r="S110">
        <v>4.3625890000000007E-2</v>
      </c>
      <c r="T110">
        <v>5.3744321400000003E-2</v>
      </c>
      <c r="U110">
        <v>6.1719085120000003E-2</v>
      </c>
      <c r="V110">
        <v>6.788612908000001E-2</v>
      </c>
      <c r="W110">
        <v>7.2661388800000018E-2</v>
      </c>
      <c r="X110">
        <v>7.9300359600000009E-2</v>
      </c>
    </row>
    <row r="111" spans="1:24" x14ac:dyDescent="0.3">
      <c r="A111" t="s">
        <v>19</v>
      </c>
      <c r="B111">
        <f>706.067*B108</f>
        <v>-706.06700000000001</v>
      </c>
      <c r="C111">
        <f t="shared" ref="C111:K111" si="60">706.067*C108</f>
        <v>-670.76364999999998</v>
      </c>
      <c r="D111">
        <f t="shared" si="60"/>
        <v>-635.46030000000007</v>
      </c>
      <c r="E111">
        <f t="shared" si="60"/>
        <v>-564.85360000000003</v>
      </c>
      <c r="F111">
        <f t="shared" si="60"/>
        <v>-494.24689999999998</v>
      </c>
      <c r="G111">
        <f t="shared" si="60"/>
        <v>-423.64019999999999</v>
      </c>
      <c r="H111">
        <f t="shared" si="60"/>
        <v>-353.0335</v>
      </c>
      <c r="I111">
        <f t="shared" si="60"/>
        <v>-282.42680000000001</v>
      </c>
      <c r="J111">
        <f t="shared" si="60"/>
        <v>-141.21340000000001</v>
      </c>
      <c r="K111">
        <f t="shared" si="60"/>
        <v>0</v>
      </c>
      <c r="N111" t="s">
        <v>19</v>
      </c>
      <c r="O111">
        <f>309.068*O108</f>
        <v>309.06799999999998</v>
      </c>
      <c r="P111">
        <f t="shared" ref="P111:X111" si="61">309.068*P108</f>
        <v>293.6146</v>
      </c>
      <c r="Q111">
        <f t="shared" si="61"/>
        <v>278.16120000000001</v>
      </c>
      <c r="R111">
        <f t="shared" si="61"/>
        <v>262.70779999999996</v>
      </c>
      <c r="S111">
        <f t="shared" si="61"/>
        <v>247.2544</v>
      </c>
      <c r="T111">
        <f t="shared" si="61"/>
        <v>216.34759999999997</v>
      </c>
      <c r="U111">
        <f t="shared" si="61"/>
        <v>185.4408</v>
      </c>
      <c r="V111">
        <f t="shared" si="61"/>
        <v>154.53399999999999</v>
      </c>
      <c r="W111">
        <f t="shared" si="61"/>
        <v>123.6272</v>
      </c>
      <c r="X111">
        <f t="shared" si="61"/>
        <v>61.813600000000001</v>
      </c>
    </row>
    <row r="114" spans="1:24" x14ac:dyDescent="0.3">
      <c r="L114" s="9" t="s">
        <v>24</v>
      </c>
      <c r="M114" s="9"/>
    </row>
    <row r="115" spans="1:24" x14ac:dyDescent="0.3">
      <c r="A115" t="s">
        <v>1</v>
      </c>
      <c r="B115">
        <v>-1</v>
      </c>
      <c r="C115">
        <v>-0.95</v>
      </c>
      <c r="D115">
        <v>-0.9</v>
      </c>
      <c r="E115">
        <v>-0.8</v>
      </c>
      <c r="F115">
        <v>-0.7</v>
      </c>
      <c r="G115">
        <v>-0.6</v>
      </c>
      <c r="H115">
        <v>-0.5</v>
      </c>
      <c r="I115">
        <v>-0.4</v>
      </c>
      <c r="J115">
        <v>-0.2</v>
      </c>
      <c r="K115">
        <v>0</v>
      </c>
      <c r="N115" t="s">
        <v>1</v>
      </c>
      <c r="O115">
        <v>1</v>
      </c>
      <c r="P115">
        <v>0.95</v>
      </c>
      <c r="Q115">
        <v>0.9</v>
      </c>
      <c r="R115">
        <v>0.85</v>
      </c>
      <c r="S115">
        <v>0.8</v>
      </c>
      <c r="T115">
        <v>0.7</v>
      </c>
      <c r="U115">
        <v>0.6</v>
      </c>
      <c r="V115">
        <v>0.5</v>
      </c>
      <c r="W115">
        <v>0.4</v>
      </c>
      <c r="X115">
        <v>0.2</v>
      </c>
    </row>
    <row r="116" spans="1:24" x14ac:dyDescent="0.3">
      <c r="A116" t="s">
        <v>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N116" t="s">
        <v>5</v>
      </c>
      <c r="O116">
        <v>2.5136027839999997E-3</v>
      </c>
      <c r="P116">
        <v>1.1120389279999996E-3</v>
      </c>
      <c r="Q116">
        <v>4.4086750399999994E-4</v>
      </c>
      <c r="R116">
        <v>1.4476246399999998E-4</v>
      </c>
      <c r="S116">
        <v>3.9480671999999993E-5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">
      <c r="A117" t="s">
        <v>6</v>
      </c>
      <c r="B117">
        <v>2.01432E-3</v>
      </c>
      <c r="C117">
        <v>8.2993341199999997E-3</v>
      </c>
      <c r="D117">
        <v>1.4291264679999999E-2</v>
      </c>
      <c r="E117">
        <v>2.5363310279999999E-2</v>
      </c>
      <c r="F117">
        <v>3.5295586479999995E-2</v>
      </c>
      <c r="G117">
        <v>4.3795009719999993E-2</v>
      </c>
      <c r="H117">
        <v>5.1056969039999997E-2</v>
      </c>
      <c r="I117">
        <v>5.6892588367999999E-2</v>
      </c>
      <c r="J117">
        <v>6.4623481383999995E-2</v>
      </c>
      <c r="K117">
        <v>6.7143999999999995E-2</v>
      </c>
      <c r="N117" t="s">
        <v>6</v>
      </c>
      <c r="O117">
        <v>3.8564827839999995E-3</v>
      </c>
      <c r="P117">
        <v>1.2226385247999997E-2</v>
      </c>
      <c r="Q117">
        <v>1.9681652144E-2</v>
      </c>
      <c r="R117">
        <v>2.6327565263999996E-2</v>
      </c>
      <c r="S117">
        <v>3.1782478111999996E-2</v>
      </c>
      <c r="T117">
        <v>4.1218358719999994E-2</v>
      </c>
      <c r="U117">
        <v>4.871968639999999E-2</v>
      </c>
      <c r="V117">
        <v>5.4575986079999993E-2</v>
      </c>
      <c r="W117">
        <v>5.9182064479999991E-2</v>
      </c>
      <c r="X117">
        <v>6.5104165279999987E-2</v>
      </c>
    </row>
    <row r="118" spans="1:24" x14ac:dyDescent="0.3">
      <c r="A118" t="s">
        <v>19</v>
      </c>
      <c r="B118">
        <f>652.641*B115</f>
        <v>-652.64099999999996</v>
      </c>
      <c r="C118">
        <f t="shared" ref="C118:K118" si="62">652.641*C115</f>
        <v>-620.00894999999991</v>
      </c>
      <c r="D118">
        <f t="shared" si="62"/>
        <v>-587.37689999999998</v>
      </c>
      <c r="E118">
        <f t="shared" si="62"/>
        <v>-522.11279999999999</v>
      </c>
      <c r="F118">
        <f t="shared" si="62"/>
        <v>-456.84869999999995</v>
      </c>
      <c r="G118">
        <f t="shared" si="62"/>
        <v>-391.58459999999997</v>
      </c>
      <c r="H118">
        <f t="shared" si="62"/>
        <v>-326.32049999999998</v>
      </c>
      <c r="I118">
        <f t="shared" si="62"/>
        <v>-261.0564</v>
      </c>
      <c r="J118">
        <f t="shared" si="62"/>
        <v>-130.5282</v>
      </c>
      <c r="K118">
        <f t="shared" si="62"/>
        <v>0</v>
      </c>
      <c r="N118" t="s">
        <v>19</v>
      </c>
      <c r="O118">
        <f>349.212*O115</f>
        <v>349.21199999999999</v>
      </c>
      <c r="P118">
        <f t="shared" ref="P118:X118" si="63">349.212*P115</f>
        <v>331.75139999999999</v>
      </c>
      <c r="Q118">
        <f t="shared" si="63"/>
        <v>314.29079999999999</v>
      </c>
      <c r="R118">
        <f t="shared" si="63"/>
        <v>296.83019999999999</v>
      </c>
      <c r="S118">
        <f t="shared" si="63"/>
        <v>279.36959999999999</v>
      </c>
      <c r="T118">
        <f t="shared" si="63"/>
        <v>244.44839999999996</v>
      </c>
      <c r="U118">
        <f t="shared" si="63"/>
        <v>209.52719999999999</v>
      </c>
      <c r="V118">
        <f t="shared" si="63"/>
        <v>174.60599999999999</v>
      </c>
      <c r="W118">
        <f t="shared" si="63"/>
        <v>139.6848</v>
      </c>
      <c r="X118">
        <f t="shared" si="63"/>
        <v>69.842399999999998</v>
      </c>
    </row>
    <row r="121" spans="1:24" x14ac:dyDescent="0.3">
      <c r="L121" s="9" t="s">
        <v>25</v>
      </c>
      <c r="M121" s="9"/>
    </row>
    <row r="122" spans="1:24" x14ac:dyDescent="0.3">
      <c r="A122" t="s">
        <v>1</v>
      </c>
      <c r="B122">
        <v>-1</v>
      </c>
      <c r="C122">
        <v>-0.95</v>
      </c>
      <c r="D122">
        <v>-0.9</v>
      </c>
      <c r="E122">
        <v>-0.8</v>
      </c>
      <c r="F122">
        <v>-0.7</v>
      </c>
      <c r="G122">
        <v>-0.6</v>
      </c>
      <c r="H122">
        <v>-0.5</v>
      </c>
      <c r="I122">
        <v>-0.4</v>
      </c>
      <c r="J122">
        <v>-0.2</v>
      </c>
      <c r="K122">
        <v>0</v>
      </c>
      <c r="N122" t="s">
        <v>1</v>
      </c>
      <c r="O122">
        <v>1</v>
      </c>
      <c r="P122">
        <v>0.95</v>
      </c>
      <c r="Q122">
        <v>0.9</v>
      </c>
      <c r="R122">
        <v>0.85</v>
      </c>
      <c r="S122">
        <v>0.8</v>
      </c>
      <c r="T122">
        <v>0.7</v>
      </c>
      <c r="U122">
        <v>0.6</v>
      </c>
      <c r="V122">
        <v>0.5</v>
      </c>
      <c r="W122">
        <v>0.4</v>
      </c>
      <c r="X122">
        <v>0.2</v>
      </c>
    </row>
    <row r="123" spans="1:24" x14ac:dyDescent="0.3">
      <c r="A123" t="s">
        <v>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N123" t="s">
        <v>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6</v>
      </c>
      <c r="B124">
        <v>1.5800400000000002E-3</v>
      </c>
      <c r="C124">
        <v>6.5611161000000019E-3</v>
      </c>
      <c r="D124">
        <v>1.1286752400000001E-2</v>
      </c>
      <c r="E124">
        <v>1.9971705600000004E-2</v>
      </c>
      <c r="F124">
        <v>2.7634899600000006E-2</v>
      </c>
      <c r="G124">
        <v>3.4276334400000004E-2</v>
      </c>
      <c r="H124">
        <v>3.9896010000000003E-2</v>
      </c>
      <c r="I124">
        <v>4.4493926400000001E-2</v>
      </c>
      <c r="J124">
        <v>5.0624481600000007E-2</v>
      </c>
      <c r="K124">
        <v>5.2668000000000006E-2</v>
      </c>
      <c r="N124" t="s">
        <v>6</v>
      </c>
      <c r="O124">
        <v>1.0533600000000001E-3</v>
      </c>
      <c r="P124">
        <v>7.4535753600000008E-3</v>
      </c>
      <c r="Q124">
        <v>1.3115701368000001E-2</v>
      </c>
      <c r="R124">
        <v>1.8086191200000001E-2</v>
      </c>
      <c r="S124">
        <v>2.2421820960000002E-2</v>
      </c>
      <c r="T124">
        <v>3.0034980360000001E-2</v>
      </c>
      <c r="U124">
        <v>3.635777376000001E-2</v>
      </c>
      <c r="V124">
        <v>4.1570852400000011E-2</v>
      </c>
      <c r="W124">
        <v>4.5751638240000003E-2</v>
      </c>
      <c r="X124">
        <v>5.0990524200000005E-2</v>
      </c>
    </row>
    <row r="125" spans="1:24" x14ac:dyDescent="0.3">
      <c r="A125" t="s">
        <v>19</v>
      </c>
      <c r="B125">
        <f>543.098*B122</f>
        <v>-543.09799999999996</v>
      </c>
      <c r="C125">
        <f t="shared" ref="C125:K125" si="64">543.098*C122</f>
        <v>-515.94309999999996</v>
      </c>
      <c r="D125">
        <f t="shared" si="64"/>
        <v>-488.78819999999996</v>
      </c>
      <c r="E125">
        <f t="shared" si="64"/>
        <v>-434.47839999999997</v>
      </c>
      <c r="F125">
        <f t="shared" si="64"/>
        <v>-380.16859999999997</v>
      </c>
      <c r="G125">
        <f t="shared" si="64"/>
        <v>-325.85879999999997</v>
      </c>
      <c r="H125">
        <f t="shared" si="64"/>
        <v>-271.54899999999998</v>
      </c>
      <c r="I125">
        <f t="shared" si="64"/>
        <v>-217.23919999999998</v>
      </c>
      <c r="J125">
        <f t="shared" si="64"/>
        <v>-108.61959999999999</v>
      </c>
      <c r="K125">
        <f t="shared" si="64"/>
        <v>0</v>
      </c>
      <c r="N125" t="s">
        <v>19</v>
      </c>
      <c r="O125">
        <f>393.524*O122</f>
        <v>393.524</v>
      </c>
      <c r="P125">
        <f t="shared" ref="P125:X125" si="65">393.524*P122</f>
        <v>373.84780000000001</v>
      </c>
      <c r="Q125">
        <f t="shared" si="65"/>
        <v>354.17160000000001</v>
      </c>
      <c r="R125">
        <f t="shared" si="65"/>
        <v>334.49540000000002</v>
      </c>
      <c r="S125">
        <f t="shared" si="65"/>
        <v>314.81920000000002</v>
      </c>
      <c r="T125">
        <f t="shared" si="65"/>
        <v>275.46679999999998</v>
      </c>
      <c r="U125">
        <f t="shared" si="65"/>
        <v>236.11439999999999</v>
      </c>
      <c r="V125">
        <f t="shared" si="65"/>
        <v>196.762</v>
      </c>
      <c r="W125">
        <f t="shared" si="65"/>
        <v>157.40960000000001</v>
      </c>
      <c r="X125">
        <f t="shared" si="65"/>
        <v>78.704800000000006</v>
      </c>
    </row>
    <row r="126" spans="1:24" x14ac:dyDescent="0.3">
      <c r="L126" s="3"/>
      <c r="M126" s="3"/>
    </row>
    <row r="128" spans="1:24" x14ac:dyDescent="0.3">
      <c r="L128" s="9" t="s">
        <v>26</v>
      </c>
      <c r="M128" s="9"/>
    </row>
    <row r="129" spans="1:24" x14ac:dyDescent="0.3">
      <c r="A129" t="s">
        <v>1</v>
      </c>
      <c r="B129">
        <v>-1</v>
      </c>
      <c r="C129">
        <v>-0.95</v>
      </c>
      <c r="D129">
        <v>-0.9</v>
      </c>
      <c r="E129">
        <v>-0.8</v>
      </c>
      <c r="F129">
        <v>-0.7</v>
      </c>
      <c r="G129">
        <v>-0.6</v>
      </c>
      <c r="H129">
        <v>-0.5</v>
      </c>
      <c r="I129">
        <v>-0.4</v>
      </c>
      <c r="J129">
        <v>-0.2</v>
      </c>
      <c r="K129">
        <v>0</v>
      </c>
      <c r="N129" t="s">
        <v>1</v>
      </c>
      <c r="O129">
        <v>1</v>
      </c>
      <c r="P129">
        <v>0.95</v>
      </c>
      <c r="Q129">
        <v>0.9</v>
      </c>
      <c r="R129">
        <v>0.85</v>
      </c>
      <c r="S129">
        <v>0.8</v>
      </c>
      <c r="T129">
        <v>0.7</v>
      </c>
      <c r="U129">
        <v>0.6</v>
      </c>
      <c r="V129">
        <v>0.5</v>
      </c>
      <c r="W129">
        <v>0.4</v>
      </c>
      <c r="X129">
        <v>0.2</v>
      </c>
    </row>
    <row r="130" spans="1:24" x14ac:dyDescent="0.3">
      <c r="A130" t="s">
        <v>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N130" t="s">
        <v>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t="s">
        <v>6</v>
      </c>
      <c r="B131">
        <v>1.14576E-3</v>
      </c>
      <c r="C131">
        <v>4.7577684E-3</v>
      </c>
      <c r="D131">
        <v>8.184545599999999E-3</v>
      </c>
      <c r="E131">
        <v>1.4482406400000002E-2</v>
      </c>
      <c r="F131">
        <v>2.00393424E-2</v>
      </c>
      <c r="G131">
        <v>2.4855353600000001E-2</v>
      </c>
      <c r="H131">
        <v>2.8930439999999998E-2</v>
      </c>
      <c r="I131">
        <v>3.2264601599999998E-2</v>
      </c>
      <c r="J131">
        <v>3.6710150400000002E-2</v>
      </c>
      <c r="K131">
        <v>3.8192000000000004E-2</v>
      </c>
      <c r="N131" t="s">
        <v>6</v>
      </c>
      <c r="O131">
        <v>7.6384000000000011E-4</v>
      </c>
      <c r="P131">
        <v>4.6937968000000004E-3</v>
      </c>
      <c r="Q131">
        <v>8.3542708480000005E-3</v>
      </c>
      <c r="R131">
        <v>1.17115768E-2</v>
      </c>
      <c r="S131">
        <v>1.485554224E-2</v>
      </c>
      <c r="T131">
        <v>2.0469766240000003E-2</v>
      </c>
      <c r="U131">
        <v>2.5260570720000004E-2</v>
      </c>
      <c r="V131">
        <v>2.9340240160000003E-2</v>
      </c>
      <c r="W131">
        <v>3.265263232E-2</v>
      </c>
      <c r="X131">
        <v>3.6825872160000002E-2</v>
      </c>
    </row>
    <row r="132" spans="1:24" x14ac:dyDescent="0.3">
      <c r="A132" t="s">
        <v>19</v>
      </c>
      <c r="B132">
        <f>422.768*B129</f>
        <v>-422.76799999999997</v>
      </c>
      <c r="C132">
        <f t="shared" ref="C132:K132" si="66">422.768*C129</f>
        <v>-401.62959999999998</v>
      </c>
      <c r="D132">
        <f t="shared" si="66"/>
        <v>-380.49119999999999</v>
      </c>
      <c r="E132">
        <f t="shared" si="66"/>
        <v>-338.21440000000001</v>
      </c>
      <c r="F132">
        <f t="shared" si="66"/>
        <v>-295.93759999999997</v>
      </c>
      <c r="G132">
        <f t="shared" si="66"/>
        <v>-253.66079999999997</v>
      </c>
      <c r="H132">
        <f t="shared" si="66"/>
        <v>-211.38399999999999</v>
      </c>
      <c r="I132">
        <f t="shared" si="66"/>
        <v>-169.10720000000001</v>
      </c>
      <c r="J132">
        <f t="shared" si="66"/>
        <v>-84.553600000000003</v>
      </c>
      <c r="K132">
        <f t="shared" si="66"/>
        <v>0</v>
      </c>
      <c r="N132" t="s">
        <v>19</v>
      </c>
      <c r="O132">
        <f>417.527*O129</f>
        <v>417.52699999999999</v>
      </c>
      <c r="P132">
        <f t="shared" ref="P132:X132" si="67">417.527*P129</f>
        <v>396.65064999999998</v>
      </c>
      <c r="Q132">
        <f t="shared" si="67"/>
        <v>375.77429999999998</v>
      </c>
      <c r="R132">
        <f t="shared" si="67"/>
        <v>354.89794999999998</v>
      </c>
      <c r="S132">
        <f t="shared" si="67"/>
        <v>334.02160000000003</v>
      </c>
      <c r="T132">
        <f t="shared" si="67"/>
        <v>292.26889999999997</v>
      </c>
      <c r="U132">
        <f t="shared" si="67"/>
        <v>250.51619999999997</v>
      </c>
      <c r="V132">
        <f t="shared" si="67"/>
        <v>208.76349999999999</v>
      </c>
      <c r="W132">
        <f t="shared" si="67"/>
        <v>167.01080000000002</v>
      </c>
      <c r="X132">
        <f t="shared" si="67"/>
        <v>83.505400000000009</v>
      </c>
    </row>
    <row r="135" spans="1:24" x14ac:dyDescent="0.3">
      <c r="L135" s="9" t="s">
        <v>27</v>
      </c>
      <c r="M135" s="9"/>
    </row>
    <row r="136" spans="1:24" x14ac:dyDescent="0.3">
      <c r="A136" t="s">
        <v>1</v>
      </c>
      <c r="B136">
        <v>-1</v>
      </c>
      <c r="C136">
        <v>-0.95</v>
      </c>
      <c r="D136">
        <v>-0.9</v>
      </c>
      <c r="E136">
        <v>-0.8</v>
      </c>
      <c r="F136">
        <v>-0.7</v>
      </c>
      <c r="G136">
        <v>-0.6</v>
      </c>
      <c r="H136">
        <v>-0.5</v>
      </c>
      <c r="I136">
        <v>-0.4</v>
      </c>
      <c r="J136">
        <v>-0.2</v>
      </c>
      <c r="K136">
        <v>0</v>
      </c>
      <c r="N136" t="s">
        <v>1</v>
      </c>
      <c r="O136">
        <v>1</v>
      </c>
      <c r="P136">
        <v>0.95</v>
      </c>
      <c r="Q136">
        <v>0.9</v>
      </c>
      <c r="R136">
        <v>0.85</v>
      </c>
      <c r="S136">
        <v>0.8</v>
      </c>
      <c r="T136">
        <v>0.7</v>
      </c>
      <c r="U136">
        <v>0.6</v>
      </c>
      <c r="V136">
        <v>0.5</v>
      </c>
      <c r="W136">
        <v>0.4</v>
      </c>
      <c r="X136">
        <v>0.2</v>
      </c>
    </row>
    <row r="137" spans="1:24" x14ac:dyDescent="0.3">
      <c r="A137" t="s">
        <v>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N137" t="s">
        <v>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3">
      <c r="A138" t="s">
        <v>6</v>
      </c>
      <c r="B138">
        <v>4.7432000000000003E-4</v>
      </c>
      <c r="C138">
        <v>2.7403838000000002E-3</v>
      </c>
      <c r="D138">
        <v>4.8902392000000003E-3</v>
      </c>
      <c r="E138">
        <v>8.8413247999999996E-3</v>
      </c>
      <c r="F138">
        <v>1.23275768E-2</v>
      </c>
      <c r="G138">
        <v>1.5348995200000002E-2</v>
      </c>
      <c r="H138">
        <v>1.7905580000000001E-2</v>
      </c>
      <c r="I138">
        <v>1.9997331199999999E-2</v>
      </c>
      <c r="J138">
        <v>2.27863328E-2</v>
      </c>
      <c r="K138">
        <v>2.3716000000000001E-2</v>
      </c>
      <c r="N138" t="s">
        <v>6</v>
      </c>
      <c r="O138">
        <v>4.7432000000000003E-4</v>
      </c>
      <c r="P138">
        <v>2.7403838000000002E-3</v>
      </c>
      <c r="Q138">
        <v>4.8902392000000003E-3</v>
      </c>
      <c r="R138">
        <v>8.8413247999999996E-3</v>
      </c>
      <c r="S138">
        <v>1.23275768E-2</v>
      </c>
      <c r="T138">
        <v>1.5348995200000002E-2</v>
      </c>
      <c r="U138">
        <v>1.7905580000000001E-2</v>
      </c>
      <c r="V138">
        <v>1.9997331199999999E-2</v>
      </c>
      <c r="W138">
        <v>2.27863328E-2</v>
      </c>
      <c r="X138">
        <v>2.3716000000000001E-2</v>
      </c>
    </row>
    <row r="139" spans="1:24" x14ac:dyDescent="0.3">
      <c r="A139" t="s">
        <v>19</v>
      </c>
      <c r="B139">
        <f>204.142*B136</f>
        <v>-204.142</v>
      </c>
      <c r="C139">
        <f t="shared" ref="C139:K139" si="68">204.142*C136</f>
        <v>-193.9349</v>
      </c>
      <c r="D139">
        <f t="shared" si="68"/>
        <v>-183.7278</v>
      </c>
      <c r="E139">
        <f t="shared" si="68"/>
        <v>-163.31360000000001</v>
      </c>
      <c r="F139">
        <f t="shared" si="68"/>
        <v>-142.89939999999999</v>
      </c>
      <c r="G139">
        <f t="shared" si="68"/>
        <v>-122.48519999999999</v>
      </c>
      <c r="H139">
        <f t="shared" si="68"/>
        <v>-102.071</v>
      </c>
      <c r="I139">
        <f t="shared" si="68"/>
        <v>-81.656800000000004</v>
      </c>
      <c r="J139">
        <f t="shared" si="68"/>
        <v>-40.828400000000002</v>
      </c>
      <c r="K139">
        <f t="shared" si="68"/>
        <v>0</v>
      </c>
      <c r="N139" t="s">
        <v>19</v>
      </c>
      <c r="O139">
        <f>340.237*O136</f>
        <v>340.23700000000002</v>
      </c>
      <c r="P139">
        <f t="shared" ref="P139:X139" si="69">340.237*P136</f>
        <v>323.22514999999999</v>
      </c>
      <c r="Q139">
        <f t="shared" si="69"/>
        <v>306.2133</v>
      </c>
      <c r="R139">
        <f t="shared" si="69"/>
        <v>289.20145000000002</v>
      </c>
      <c r="S139">
        <f t="shared" si="69"/>
        <v>272.18960000000004</v>
      </c>
      <c r="T139">
        <f t="shared" si="69"/>
        <v>238.16589999999999</v>
      </c>
      <c r="U139">
        <f t="shared" si="69"/>
        <v>204.1422</v>
      </c>
      <c r="V139">
        <f t="shared" si="69"/>
        <v>170.11850000000001</v>
      </c>
      <c r="W139">
        <f t="shared" si="69"/>
        <v>136.09480000000002</v>
      </c>
      <c r="X139">
        <f t="shared" si="69"/>
        <v>68.04740000000001</v>
      </c>
    </row>
    <row r="142" spans="1:24" x14ac:dyDescent="0.3">
      <c r="L142" s="9" t="s">
        <v>28</v>
      </c>
      <c r="M142" s="9"/>
    </row>
    <row r="143" spans="1:24" x14ac:dyDescent="0.3">
      <c r="A143" t="s">
        <v>1</v>
      </c>
      <c r="B143">
        <v>-1</v>
      </c>
      <c r="C143">
        <v>-0.95</v>
      </c>
      <c r="D143">
        <v>-0.9</v>
      </c>
      <c r="E143">
        <v>-0.8</v>
      </c>
      <c r="F143">
        <v>-0.7</v>
      </c>
      <c r="G143">
        <v>-0.6</v>
      </c>
      <c r="H143">
        <v>-0.5</v>
      </c>
      <c r="I143">
        <v>-0.4</v>
      </c>
      <c r="J143">
        <v>-0.2</v>
      </c>
      <c r="K143">
        <v>0</v>
      </c>
      <c r="N143" t="s">
        <v>1</v>
      </c>
      <c r="O143">
        <v>1</v>
      </c>
      <c r="P143">
        <v>0.95</v>
      </c>
      <c r="Q143">
        <v>0.9</v>
      </c>
      <c r="R143">
        <v>0.85</v>
      </c>
      <c r="S143">
        <v>0.8</v>
      </c>
      <c r="T143">
        <v>0.7</v>
      </c>
      <c r="U143">
        <v>0.6</v>
      </c>
      <c r="V143">
        <v>0.5</v>
      </c>
      <c r="W143">
        <v>0.4</v>
      </c>
      <c r="X143">
        <v>0.2</v>
      </c>
    </row>
    <row r="144" spans="1:24" x14ac:dyDescent="0.3">
      <c r="A144" t="s">
        <v>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N144" t="s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 t="s">
        <v>6</v>
      </c>
      <c r="B145">
        <v>2.7719999999999996E-4</v>
      </c>
      <c r="C145">
        <v>1.1510730000000001E-3</v>
      </c>
      <c r="D145">
        <v>1.9801319999999999E-3</v>
      </c>
      <c r="E145">
        <v>3.5038079999999997E-3</v>
      </c>
      <c r="F145">
        <v>4.8482280000000004E-3</v>
      </c>
      <c r="G145">
        <v>6.0133920000000002E-3</v>
      </c>
      <c r="H145">
        <v>6.9993E-3</v>
      </c>
      <c r="I145">
        <v>7.8059519999999997E-3</v>
      </c>
      <c r="J145">
        <v>8.8814879999999999E-3</v>
      </c>
      <c r="K145">
        <v>9.2399999999999999E-3</v>
      </c>
      <c r="N145" t="s">
        <v>6</v>
      </c>
      <c r="O145">
        <v>1.8479999999999999E-4</v>
      </c>
      <c r="P145">
        <v>1.0676819999999999E-3</v>
      </c>
      <c r="Q145">
        <v>1.9052879999999998E-3</v>
      </c>
      <c r="R145">
        <v>2.6976180000000002E-3</v>
      </c>
      <c r="S145">
        <v>3.4446719999999998E-3</v>
      </c>
      <c r="T145">
        <v>4.8029519999999992E-3</v>
      </c>
      <c r="U145">
        <v>5.9801279999999995E-3</v>
      </c>
      <c r="V145">
        <v>6.9761999999999992E-3</v>
      </c>
      <c r="W145">
        <v>7.7911679999999985E-3</v>
      </c>
      <c r="X145">
        <v>8.8777919999999989E-3</v>
      </c>
    </row>
    <row r="146" spans="1:24" x14ac:dyDescent="0.3">
      <c r="A146" t="s">
        <v>19</v>
      </c>
      <c r="N146" t="s">
        <v>19</v>
      </c>
    </row>
  </sheetData>
  <mergeCells count="18">
    <mergeCell ref="L121:M121"/>
    <mergeCell ref="L128:M128"/>
    <mergeCell ref="L135:M135"/>
    <mergeCell ref="L142:M142"/>
    <mergeCell ref="A85:X85"/>
    <mergeCell ref="A69:A83"/>
    <mergeCell ref="L100:M100"/>
    <mergeCell ref="L86:M86"/>
    <mergeCell ref="L107:M107"/>
    <mergeCell ref="L114:M114"/>
    <mergeCell ref="A35:A49"/>
    <mergeCell ref="N35:N49"/>
    <mergeCell ref="A52:A66"/>
    <mergeCell ref="N52:N66"/>
    <mergeCell ref="A1:A15"/>
    <mergeCell ref="N1:N15"/>
    <mergeCell ref="A18:A32"/>
    <mergeCell ref="N18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selection activeCell="O95" sqref="O95:O104"/>
    </sheetView>
  </sheetViews>
  <sheetFormatPr defaultRowHeight="14.4" x14ac:dyDescent="0.3"/>
  <cols>
    <col min="2" max="3" width="12" bestFit="1" customWidth="1"/>
    <col min="4" max="4" width="10.6640625" bestFit="1" customWidth="1"/>
    <col min="8" max="8" width="10" bestFit="1" customWidth="1"/>
    <col min="9" max="9" width="10" customWidth="1"/>
    <col min="10" max="10" width="14.33203125" bestFit="1" customWidth="1"/>
    <col min="11" max="11" width="20.44140625" bestFit="1" customWidth="1"/>
    <col min="12" max="12" width="22.5546875" bestFit="1" customWidth="1"/>
    <col min="13" max="13" width="7" bestFit="1" customWidth="1"/>
    <col min="14" max="14" width="20.77734375" bestFit="1" customWidth="1"/>
    <col min="15" max="15" width="19.77734375" bestFit="1" customWidth="1"/>
  </cols>
  <sheetData>
    <row r="1" spans="1:15" x14ac:dyDescent="0.3">
      <c r="A1" s="10" t="s">
        <v>21</v>
      </c>
      <c r="B1" s="11"/>
      <c r="C1" s="11"/>
      <c r="D1" s="11"/>
      <c r="E1" s="11"/>
      <c r="F1" s="11"/>
      <c r="G1" s="11"/>
      <c r="H1" s="11"/>
    </row>
    <row r="2" spans="1:15" x14ac:dyDescent="0.3">
      <c r="A2" s="4" t="s">
        <v>1</v>
      </c>
      <c r="B2" s="4" t="s">
        <v>5</v>
      </c>
      <c r="C2" s="4" t="s">
        <v>6</v>
      </c>
      <c r="D2" s="4" t="s">
        <v>19</v>
      </c>
      <c r="E2" s="4" t="s">
        <v>1</v>
      </c>
      <c r="F2" s="4" t="s">
        <v>5</v>
      </c>
      <c r="G2" s="4" t="s">
        <v>6</v>
      </c>
      <c r="H2" s="4" t="s">
        <v>19</v>
      </c>
      <c r="J2" s="7" t="s">
        <v>32</v>
      </c>
      <c r="K2" s="7" t="s">
        <v>29</v>
      </c>
      <c r="L2" s="4" t="s">
        <v>30</v>
      </c>
      <c r="M2" s="4" t="s">
        <v>31</v>
      </c>
      <c r="N2" s="4" t="s">
        <v>29</v>
      </c>
      <c r="O2" s="4" t="s">
        <v>30</v>
      </c>
    </row>
    <row r="3" spans="1:15" x14ac:dyDescent="0.3">
      <c r="A3">
        <v>-1</v>
      </c>
      <c r="B3">
        <v>3.4278407856000004E-2</v>
      </c>
      <c r="C3">
        <v>3.8029847856000006E-2</v>
      </c>
      <c r="D3">
        <v>-591.48599999999999</v>
      </c>
      <c r="E3">
        <v>1</v>
      </c>
      <c r="F3">
        <v>4.3626746239999993E-2</v>
      </c>
      <c r="G3">
        <v>4.6127706239999997E-2</v>
      </c>
      <c r="H3">
        <v>234.71</v>
      </c>
      <c r="J3">
        <f>430.24*A3</f>
        <v>-430.24</v>
      </c>
      <c r="K3" t="str">
        <f>J3&amp;","&amp;(B3*1000)</f>
        <v>-430.24,34.278407856</v>
      </c>
      <c r="L3" t="str">
        <f>J3&amp;","&amp;(C3*1000)</f>
        <v>-430.24,38.029847856</v>
      </c>
      <c r="M3">
        <f>231.67*E3</f>
        <v>231.67</v>
      </c>
      <c r="N3" t="str">
        <f>M3&amp;","&amp;(F3*1000)</f>
        <v>231.67,43.62674624</v>
      </c>
      <c r="O3" t="str">
        <f>M3&amp;","&amp;(G3*1000)</f>
        <v>231.67,46.12770624</v>
      </c>
    </row>
    <row r="4" spans="1:15" x14ac:dyDescent="0.3">
      <c r="A4">
        <v>-0.95</v>
      </c>
      <c r="B4">
        <v>3.1900995280000004E-2</v>
      </c>
      <c r="C4">
        <v>4.3415415120000002E-2</v>
      </c>
      <c r="D4">
        <v>-561.9117</v>
      </c>
      <c r="E4">
        <v>0.95</v>
      </c>
      <c r="F4">
        <v>3.4570519984E-2</v>
      </c>
      <c r="G4">
        <v>5.6188818224000001E-2</v>
      </c>
      <c r="H4">
        <v>222.97450000000001</v>
      </c>
      <c r="J4">
        <f t="shared" ref="J4:J12" si="0">430.24*A4</f>
        <v>-408.72800000000001</v>
      </c>
      <c r="K4" t="str">
        <f t="shared" ref="K4:K12" si="1">J4&amp;","&amp;(B4*1000)</f>
        <v>-408.728,31.90099528</v>
      </c>
      <c r="L4" t="str">
        <f t="shared" ref="L4:L12" si="2">J4&amp;","&amp;(C4*1000)</f>
        <v>-408.728,43.41541512</v>
      </c>
      <c r="M4">
        <f t="shared" ref="M4:M12" si="3">231.67*E4</f>
        <v>220.08649999999997</v>
      </c>
      <c r="N4" t="str">
        <f t="shared" ref="N4:N12" si="4">M4&amp;","&amp;(F4*1000)</f>
        <v>220.0865,34.570519984</v>
      </c>
      <c r="O4" t="str">
        <f t="shared" ref="O4:O12" si="5">M4&amp;","&amp;(G4*1000)</f>
        <v>220.0865,56.188818224</v>
      </c>
    </row>
    <row r="5" spans="1:15" x14ac:dyDescent="0.3">
      <c r="A5">
        <v>-0.9</v>
      </c>
      <c r="B5">
        <v>2.9111174399999998E-2</v>
      </c>
      <c r="C5">
        <v>5.0511263879999997E-2</v>
      </c>
      <c r="D5">
        <v>-532.3374</v>
      </c>
      <c r="E5">
        <v>0.9</v>
      </c>
      <c r="F5">
        <v>2.8835318512E-2</v>
      </c>
      <c r="G5">
        <v>6.6139637871999987E-2</v>
      </c>
      <c r="H5">
        <v>211.239</v>
      </c>
      <c r="J5">
        <f t="shared" si="0"/>
        <v>-387.21600000000001</v>
      </c>
      <c r="K5" t="str">
        <f t="shared" si="1"/>
        <v>-387.216,29.1111744</v>
      </c>
      <c r="L5" t="str">
        <f t="shared" si="2"/>
        <v>-387.216,50.51126388</v>
      </c>
      <c r="M5">
        <f t="shared" si="3"/>
        <v>208.50299999999999</v>
      </c>
      <c r="N5" t="str">
        <f t="shared" si="4"/>
        <v>208.503,28.835318512</v>
      </c>
      <c r="O5" t="str">
        <f t="shared" si="5"/>
        <v>208.503,66.139637872</v>
      </c>
    </row>
    <row r="6" spans="1:15" x14ac:dyDescent="0.3">
      <c r="A6">
        <v>-0.8</v>
      </c>
      <c r="B6">
        <v>2.3859033352E-2</v>
      </c>
      <c r="C6">
        <v>6.4727220712000003E-2</v>
      </c>
      <c r="D6">
        <v>-473.18880000000001</v>
      </c>
      <c r="E6">
        <v>0.85</v>
      </c>
      <c r="F6">
        <v>2.4509408E-2</v>
      </c>
      <c r="G6">
        <v>7.4864987120000004E-2</v>
      </c>
      <c r="H6">
        <v>199.5035</v>
      </c>
      <c r="J6">
        <f t="shared" si="0"/>
        <v>-344.19200000000001</v>
      </c>
      <c r="K6" t="str">
        <f t="shared" si="1"/>
        <v>-344.192,23.859033352</v>
      </c>
      <c r="L6" t="str">
        <f t="shared" si="2"/>
        <v>-344.192,64.727220712</v>
      </c>
      <c r="M6">
        <f t="shared" si="3"/>
        <v>196.91949999999997</v>
      </c>
      <c r="N6" t="str">
        <f t="shared" si="4"/>
        <v>196.9195,24.509408</v>
      </c>
      <c r="O6" t="str">
        <f t="shared" si="5"/>
        <v>196.9195,74.86498712</v>
      </c>
    </row>
    <row r="7" spans="1:15" x14ac:dyDescent="0.3">
      <c r="A7">
        <v>-0.7</v>
      </c>
      <c r="B7">
        <v>1.9043559920000001E-2</v>
      </c>
      <c r="C7">
        <v>7.7802989879999992E-2</v>
      </c>
      <c r="D7">
        <v>-414.04019999999997</v>
      </c>
      <c r="E7">
        <v>0.8</v>
      </c>
      <c r="F7">
        <v>2.0649176240000001E-2</v>
      </c>
      <c r="G7">
        <v>8.1690857247999987E-2</v>
      </c>
      <c r="H7">
        <v>187.76800000000003</v>
      </c>
      <c r="J7">
        <f t="shared" si="0"/>
        <v>-301.16800000000001</v>
      </c>
      <c r="K7" t="str">
        <f t="shared" si="1"/>
        <v>-301.168,19.04355992</v>
      </c>
      <c r="L7" t="str">
        <f t="shared" si="2"/>
        <v>-301.168,77.80298988</v>
      </c>
      <c r="M7">
        <f t="shared" si="3"/>
        <v>185.33600000000001</v>
      </c>
      <c r="N7" t="str">
        <f t="shared" si="4"/>
        <v>185.336,20.64917624</v>
      </c>
      <c r="O7" t="str">
        <f t="shared" si="5"/>
        <v>185.336,81.690857248</v>
      </c>
    </row>
    <row r="8" spans="1:15" x14ac:dyDescent="0.3">
      <c r="A8">
        <v>-0.6</v>
      </c>
      <c r="B8">
        <v>1.4640494792000001E-2</v>
      </c>
      <c r="C8">
        <v>8.9253385143999997E-2</v>
      </c>
      <c r="D8">
        <v>-354.89159999999998</v>
      </c>
      <c r="E8">
        <v>0.7</v>
      </c>
      <c r="F8">
        <v>1.4460550719999998E-2</v>
      </c>
      <c r="G8">
        <v>9.2818128479999998E-2</v>
      </c>
      <c r="H8">
        <v>164.297</v>
      </c>
      <c r="J8">
        <f t="shared" si="0"/>
        <v>-258.14400000000001</v>
      </c>
      <c r="K8" t="str">
        <f t="shared" si="1"/>
        <v>-258.144,14.640494792</v>
      </c>
      <c r="L8" t="str">
        <f t="shared" si="2"/>
        <v>-258.144,89.253385144</v>
      </c>
      <c r="M8">
        <f t="shared" si="3"/>
        <v>162.16899999999998</v>
      </c>
      <c r="N8" t="str">
        <f t="shared" si="4"/>
        <v>162.169,14.46055072</v>
      </c>
      <c r="O8" t="str">
        <f t="shared" si="5"/>
        <v>162.169,92.81812848</v>
      </c>
    </row>
    <row r="9" spans="1:15" x14ac:dyDescent="0.3">
      <c r="A9">
        <v>-0.5</v>
      </c>
      <c r="B9">
        <v>1.0674097279999999E-2</v>
      </c>
      <c r="C9">
        <v>9.9272480999999996E-2</v>
      </c>
      <c r="D9">
        <v>-295.74299999999999</v>
      </c>
      <c r="E9">
        <v>0.6</v>
      </c>
      <c r="F9">
        <v>9.8527820159999991E-3</v>
      </c>
      <c r="G9">
        <v>0.101531223024</v>
      </c>
      <c r="H9">
        <v>140.82599999999999</v>
      </c>
      <c r="J9">
        <f t="shared" si="0"/>
        <v>-215.12</v>
      </c>
      <c r="K9" t="str">
        <f t="shared" si="1"/>
        <v>-215.12,10.67409728</v>
      </c>
      <c r="L9" t="str">
        <f t="shared" si="2"/>
        <v>-215.12,99.272481</v>
      </c>
      <c r="M9">
        <f t="shared" si="3"/>
        <v>139.00199999999998</v>
      </c>
      <c r="N9" t="str">
        <f t="shared" si="4"/>
        <v>139.002,9.852782016</v>
      </c>
      <c r="O9" t="str">
        <f t="shared" si="5"/>
        <v>139.002,101.531223024</v>
      </c>
    </row>
    <row r="10" spans="1:15" x14ac:dyDescent="0.3">
      <c r="A10">
        <v>-0.4</v>
      </c>
      <c r="B10">
        <v>7.1807563520000003E-3</v>
      </c>
      <c r="C10">
        <v>0.107775369856</v>
      </c>
      <c r="D10">
        <v>-236.59440000000001</v>
      </c>
      <c r="E10">
        <v>0.5</v>
      </c>
      <c r="F10">
        <v>6.3724460799999992E-3</v>
      </c>
      <c r="G10">
        <v>0.10899433775999999</v>
      </c>
      <c r="H10">
        <v>117.355</v>
      </c>
      <c r="J10">
        <f t="shared" si="0"/>
        <v>-172.096</v>
      </c>
      <c r="K10" t="str">
        <f t="shared" si="1"/>
        <v>-172.096,7.180756352</v>
      </c>
      <c r="L10" t="str">
        <f t="shared" si="2"/>
        <v>-172.096,107.775369856</v>
      </c>
      <c r="M10">
        <f t="shared" si="3"/>
        <v>115.83499999999999</v>
      </c>
      <c r="N10" t="str">
        <f t="shared" si="4"/>
        <v>115.835,6.37244608</v>
      </c>
      <c r="O10" t="str">
        <f t="shared" si="5"/>
        <v>115.835,108.99433776</v>
      </c>
    </row>
    <row r="11" spans="1:15" x14ac:dyDescent="0.3">
      <c r="A11">
        <v>-0.2</v>
      </c>
      <c r="B11">
        <v>2.0863008319999998E-3</v>
      </c>
      <c r="C11">
        <v>0.12041447140799999</v>
      </c>
      <c r="D11">
        <v>-118.2972</v>
      </c>
      <c r="E11">
        <v>0.4</v>
      </c>
      <c r="F11">
        <v>3.725430016E-3</v>
      </c>
      <c r="G11">
        <v>0.11498688801599999</v>
      </c>
      <c r="H11">
        <v>93.884000000000015</v>
      </c>
      <c r="J11">
        <f t="shared" si="0"/>
        <v>-86.048000000000002</v>
      </c>
      <c r="K11" t="str">
        <f t="shared" si="1"/>
        <v>-86.048,2.086300832</v>
      </c>
      <c r="L11" t="str">
        <f t="shared" si="2"/>
        <v>-86.048,120.414471408</v>
      </c>
      <c r="M11">
        <f t="shared" si="3"/>
        <v>92.668000000000006</v>
      </c>
      <c r="N11" t="str">
        <f t="shared" si="4"/>
        <v>92.668,3.725430016</v>
      </c>
      <c r="O11" t="str">
        <f t="shared" si="5"/>
        <v>92.668,114.986888016</v>
      </c>
    </row>
    <row r="12" spans="1:15" x14ac:dyDescent="0.3">
      <c r="A12">
        <v>0</v>
      </c>
      <c r="B12">
        <v>0</v>
      </c>
      <c r="C12">
        <v>0.12504799999999999</v>
      </c>
      <c r="D12">
        <v>0</v>
      </c>
      <c r="E12">
        <v>0.2</v>
      </c>
      <c r="F12">
        <v>6.0048049599999999E-4</v>
      </c>
      <c r="G12">
        <v>0.122584804496</v>
      </c>
      <c r="H12">
        <v>46.942000000000007</v>
      </c>
      <c r="J12">
        <f t="shared" si="0"/>
        <v>0</v>
      </c>
      <c r="K12" t="str">
        <f t="shared" si="1"/>
        <v>0,0</v>
      </c>
      <c r="L12" t="str">
        <f t="shared" si="2"/>
        <v>0,125.048</v>
      </c>
      <c r="M12">
        <f t="shared" si="3"/>
        <v>46.334000000000003</v>
      </c>
      <c r="N12" t="str">
        <f t="shared" si="4"/>
        <v>46.334,0.600480496</v>
      </c>
      <c r="O12" t="str">
        <f t="shared" si="5"/>
        <v>46.334,122.584804496</v>
      </c>
    </row>
    <row r="15" spans="1:15" x14ac:dyDescent="0.3">
      <c r="A15" s="10" t="s">
        <v>20</v>
      </c>
      <c r="B15" s="11"/>
      <c r="C15" s="11"/>
      <c r="D15" s="11"/>
      <c r="E15" s="11"/>
      <c r="F15" s="11"/>
      <c r="G15" s="11"/>
      <c r="H15" s="11"/>
      <c r="I15" s="5"/>
    </row>
    <row r="16" spans="1:15" x14ac:dyDescent="0.3">
      <c r="A16" t="s">
        <v>1</v>
      </c>
      <c r="B16" t="s">
        <v>5</v>
      </c>
      <c r="C16" t="s">
        <v>6</v>
      </c>
      <c r="D16" t="s">
        <v>19</v>
      </c>
      <c r="E16" t="s">
        <v>1</v>
      </c>
      <c r="F16" t="s">
        <v>5</v>
      </c>
      <c r="G16" t="s">
        <v>6</v>
      </c>
      <c r="H16" t="s">
        <v>19</v>
      </c>
      <c r="J16" s="7" t="s">
        <v>32</v>
      </c>
      <c r="K16" s="7" t="s">
        <v>29</v>
      </c>
      <c r="L16" s="6" t="s">
        <v>30</v>
      </c>
      <c r="M16" s="6" t="s">
        <v>31</v>
      </c>
      <c r="N16" s="6" t="s">
        <v>29</v>
      </c>
      <c r="O16" s="6" t="s">
        <v>30</v>
      </c>
    </row>
    <row r="17" spans="1:15" x14ac:dyDescent="0.3">
      <c r="A17">
        <v>-1</v>
      </c>
      <c r="B17">
        <v>2.4732966103999998E-2</v>
      </c>
      <c r="C17">
        <v>2.8050126103999998E-2</v>
      </c>
      <c r="D17">
        <v>-656.04200000000003</v>
      </c>
      <c r="E17">
        <v>1</v>
      </c>
      <c r="F17">
        <v>3.1673791687999997E-2</v>
      </c>
      <c r="G17">
        <v>3.3885231687999999E-2</v>
      </c>
      <c r="H17">
        <f>263.219*E17</f>
        <v>263.21899999999999</v>
      </c>
      <c r="J17">
        <f>482.67*A17</f>
        <v>-482.67</v>
      </c>
      <c r="K17" t="str">
        <f>J17&amp;","&amp;(B17*1000)</f>
        <v>-482.67,24.732966104</v>
      </c>
      <c r="L17" t="str">
        <f>J17&amp;","&amp;(C17*1000)</f>
        <v>-482.67,28.050126104</v>
      </c>
      <c r="M17">
        <f>259.9*E17</f>
        <v>259.89999999999998</v>
      </c>
      <c r="N17" t="str">
        <f>M17&amp;","&amp;(F17*1000)</f>
        <v>259.9,31.673791688</v>
      </c>
      <c r="O17" t="str">
        <f>M17&amp;","&amp;(G17*1000)</f>
        <v>259.9,33.885231688</v>
      </c>
    </row>
    <row r="18" spans="1:15" x14ac:dyDescent="0.3">
      <c r="A18">
        <v>-0.95</v>
      </c>
      <c r="B18">
        <v>2.1879987359999995E-2</v>
      </c>
      <c r="C18">
        <v>3.3777534559999996E-2</v>
      </c>
      <c r="D18">
        <v>-623.23990000000003</v>
      </c>
      <c r="E18">
        <v>0.95</v>
      </c>
      <c r="F18">
        <v>2.3687618415999999E-2</v>
      </c>
      <c r="G18">
        <v>4.6379204255999992E-2</v>
      </c>
      <c r="H18">
        <f t="shared" ref="H18:H26" si="6">263.219*E18</f>
        <v>250.05804999999998</v>
      </c>
      <c r="J18">
        <f t="shared" ref="J18:J26" si="7">482.67*A18</f>
        <v>-458.53649999999999</v>
      </c>
      <c r="K18" t="str">
        <f t="shared" ref="K18:K26" si="8">J18&amp;","&amp;(B18*1000)</f>
        <v>-458.5365,21.87998736</v>
      </c>
      <c r="L18" t="str">
        <f t="shared" ref="L18:L26" si="9">J18&amp;","&amp;(C18*1000)</f>
        <v>-458.5365,33.77753456</v>
      </c>
      <c r="M18">
        <f t="shared" ref="M18:M26" si="10">259.9*E18</f>
        <v>246.90499999999997</v>
      </c>
      <c r="N18" t="str">
        <f t="shared" ref="N18:N26" si="11">M18&amp;","&amp;(F18*1000)</f>
        <v>246.905,23.687618416</v>
      </c>
      <c r="O18" t="str">
        <f t="shared" ref="O18:O26" si="12">M18&amp;","&amp;(G18*1000)</f>
        <v>246.905,46.379204256</v>
      </c>
    </row>
    <row r="19" spans="1:15" x14ac:dyDescent="0.3">
      <c r="A19">
        <v>-0.9</v>
      </c>
      <c r="B19">
        <v>1.9198616359999997E-2</v>
      </c>
      <c r="C19">
        <v>4.0427334639999993E-2</v>
      </c>
      <c r="D19">
        <v>-590.43780000000004</v>
      </c>
      <c r="E19">
        <v>0.9</v>
      </c>
      <c r="F19">
        <v>1.9071458559999997E-2</v>
      </c>
      <c r="G19">
        <v>5.5925769591999998E-2</v>
      </c>
      <c r="H19">
        <f t="shared" si="6"/>
        <v>236.89709999999999</v>
      </c>
      <c r="J19">
        <f t="shared" si="7"/>
        <v>-434.40300000000002</v>
      </c>
      <c r="K19" t="str">
        <f t="shared" si="8"/>
        <v>-434.403,19.19861636</v>
      </c>
      <c r="L19" t="str">
        <f t="shared" si="9"/>
        <v>-434.403,40.42733464</v>
      </c>
      <c r="M19">
        <f t="shared" si="10"/>
        <v>233.91</v>
      </c>
      <c r="N19" t="str">
        <f t="shared" si="11"/>
        <v>233.91,19.07145856</v>
      </c>
      <c r="O19" t="str">
        <f t="shared" si="12"/>
        <v>233.91,55.925769592</v>
      </c>
    </row>
    <row r="20" spans="1:15" x14ac:dyDescent="0.3">
      <c r="A20">
        <v>-0.8</v>
      </c>
      <c r="B20">
        <v>1.4297070172E-2</v>
      </c>
      <c r="C20">
        <v>5.3651856412000001E-2</v>
      </c>
      <c r="D20">
        <v>-524.83360000000005</v>
      </c>
      <c r="E20">
        <v>0.85</v>
      </c>
      <c r="F20">
        <v>1.5658100919999998E-2</v>
      </c>
      <c r="G20">
        <v>6.4085319759999995E-2</v>
      </c>
      <c r="H20">
        <f t="shared" si="6"/>
        <v>223.73614999999998</v>
      </c>
      <c r="J20">
        <f t="shared" si="7"/>
        <v>-386.13600000000002</v>
      </c>
      <c r="K20" t="str">
        <f t="shared" si="8"/>
        <v>-386.136,14.297070172</v>
      </c>
      <c r="L20" t="str">
        <f t="shared" si="9"/>
        <v>-386.136,53.651856412</v>
      </c>
      <c r="M20">
        <f t="shared" si="10"/>
        <v>220.91499999999996</v>
      </c>
      <c r="N20" t="str">
        <f t="shared" si="11"/>
        <v>220.915,15.65810092</v>
      </c>
      <c r="O20" t="str">
        <f t="shared" si="12"/>
        <v>220.915,64.08531976</v>
      </c>
    </row>
    <row r="21" spans="1:15" x14ac:dyDescent="0.3">
      <c r="A21">
        <v>-0.7</v>
      </c>
      <c r="B21">
        <v>1.0114131411999999E-2</v>
      </c>
      <c r="C21">
        <v>6.582528075199999E-2</v>
      </c>
      <c r="D21">
        <v>-459.2294</v>
      </c>
      <c r="E21">
        <v>0.8</v>
      </c>
      <c r="F21">
        <v>1.2905742695999999E-2</v>
      </c>
      <c r="G21">
        <v>7.0706149975999985E-2</v>
      </c>
      <c r="H21">
        <f t="shared" si="6"/>
        <v>210.5752</v>
      </c>
      <c r="J21">
        <f t="shared" si="7"/>
        <v>-337.86899999999997</v>
      </c>
      <c r="K21" t="str">
        <f t="shared" si="8"/>
        <v>-337.869,10.114131412</v>
      </c>
      <c r="L21" t="str">
        <f t="shared" si="9"/>
        <v>-337.869,65.825280752</v>
      </c>
      <c r="M21">
        <f t="shared" si="10"/>
        <v>207.92</v>
      </c>
      <c r="N21" t="str">
        <f t="shared" si="11"/>
        <v>207.92,12.905742696</v>
      </c>
      <c r="O21" t="str">
        <f t="shared" si="12"/>
        <v>207.92,70.706149976</v>
      </c>
    </row>
    <row r="22" spans="1:15" x14ac:dyDescent="0.3">
      <c r="A22">
        <v>-0.6</v>
      </c>
      <c r="B22">
        <v>6.6819765319999997E-3</v>
      </c>
      <c r="C22">
        <v>7.6443509911999996E-2</v>
      </c>
      <c r="D22">
        <v>-393.62520000000001</v>
      </c>
      <c r="E22">
        <v>0.7</v>
      </c>
      <c r="F22">
        <v>8.5604842399999992E-3</v>
      </c>
      <c r="G22">
        <v>8.126046851999999E-2</v>
      </c>
      <c r="H22">
        <f t="shared" si="6"/>
        <v>184.2533</v>
      </c>
      <c r="J22">
        <f t="shared" si="7"/>
        <v>-289.60199999999998</v>
      </c>
      <c r="K22" t="str">
        <f t="shared" si="8"/>
        <v>-289.602,6.681976532</v>
      </c>
      <c r="L22" t="str">
        <f t="shared" si="9"/>
        <v>-289.602,76.443509912</v>
      </c>
      <c r="M22">
        <f t="shared" si="10"/>
        <v>181.92999999999998</v>
      </c>
      <c r="N22" t="str">
        <f t="shared" si="11"/>
        <v>181.93,8.56048424</v>
      </c>
      <c r="O22" t="str">
        <f t="shared" si="12"/>
        <v>181.93,81.26046852</v>
      </c>
    </row>
    <row r="23" spans="1:15" x14ac:dyDescent="0.3">
      <c r="A23">
        <v>-0.5</v>
      </c>
      <c r="B23">
        <v>4.0327819839999996E-3</v>
      </c>
      <c r="C23">
        <v>8.6021367123999992E-2</v>
      </c>
      <c r="D23">
        <v>-328.02100000000002</v>
      </c>
      <c r="E23">
        <v>0.6</v>
      </c>
      <c r="F23">
        <v>5.4505361679999991E-3</v>
      </c>
      <c r="G23">
        <v>8.9149117287999999E-2</v>
      </c>
      <c r="H23">
        <f t="shared" si="6"/>
        <v>157.9314</v>
      </c>
      <c r="J23">
        <f t="shared" si="7"/>
        <v>-241.33500000000001</v>
      </c>
      <c r="K23" t="str">
        <f t="shared" si="8"/>
        <v>-241.335,4.032781984</v>
      </c>
      <c r="L23" t="str">
        <f t="shared" si="9"/>
        <v>-241.335,86.021367124</v>
      </c>
      <c r="M23">
        <f t="shared" si="10"/>
        <v>155.93999999999997</v>
      </c>
      <c r="N23" t="str">
        <f t="shared" si="11"/>
        <v>155.94,5.450536168</v>
      </c>
      <c r="O23" t="str">
        <f t="shared" si="12"/>
        <v>155.94,89.149117288</v>
      </c>
    </row>
    <row r="24" spans="1:15" x14ac:dyDescent="0.3">
      <c r="A24">
        <v>-0.4</v>
      </c>
      <c r="B24">
        <v>2.1665477679999995E-3</v>
      </c>
      <c r="C24">
        <v>9.4129833027999987E-2</v>
      </c>
      <c r="D24">
        <v>-262.41680000000002</v>
      </c>
      <c r="E24">
        <v>0.5</v>
      </c>
      <c r="F24">
        <v>3.2508167999999995E-3</v>
      </c>
      <c r="G24">
        <v>9.556406244E-2</v>
      </c>
      <c r="H24">
        <f t="shared" si="6"/>
        <v>131.6095</v>
      </c>
      <c r="J24">
        <f t="shared" si="7"/>
        <v>-193.06800000000001</v>
      </c>
      <c r="K24" t="str">
        <f t="shared" si="8"/>
        <v>-193.068,2.166547768</v>
      </c>
      <c r="L24" t="str">
        <f t="shared" si="9"/>
        <v>-193.068,94.129833028</v>
      </c>
      <c r="M24">
        <f t="shared" si="10"/>
        <v>129.94999999999999</v>
      </c>
      <c r="N24" t="str">
        <f t="shared" si="11"/>
        <v>129.95,3.2508168</v>
      </c>
      <c r="O24" t="str">
        <f t="shared" si="12"/>
        <v>129.95,95.56406244</v>
      </c>
    </row>
    <row r="25" spans="1:15" x14ac:dyDescent="0.3">
      <c r="A25">
        <v>-0.2</v>
      </c>
      <c r="B25">
        <v>3.5394097199999998E-4</v>
      </c>
      <c r="C25">
        <v>0.10645341414399999</v>
      </c>
      <c r="D25">
        <v>-131.20840000000001</v>
      </c>
      <c r="E25">
        <v>0.4</v>
      </c>
      <c r="F25">
        <v>1.6037362880000001E-3</v>
      </c>
      <c r="G25">
        <v>0.10047279580799999</v>
      </c>
      <c r="H25">
        <f t="shared" si="6"/>
        <v>105.2876</v>
      </c>
      <c r="J25">
        <f t="shared" si="7"/>
        <v>-96.534000000000006</v>
      </c>
      <c r="K25" t="str">
        <f t="shared" si="8"/>
        <v>-96.534,0.353940972</v>
      </c>
      <c r="L25" t="str">
        <f t="shared" si="9"/>
        <v>-96.534,106.453414144</v>
      </c>
      <c r="M25">
        <f t="shared" si="10"/>
        <v>103.96</v>
      </c>
      <c r="N25" t="str">
        <f t="shared" si="11"/>
        <v>103.96,1.603736288</v>
      </c>
      <c r="O25" t="str">
        <f t="shared" si="12"/>
        <v>103.96,100.472795808</v>
      </c>
    </row>
    <row r="26" spans="1:15" x14ac:dyDescent="0.3">
      <c r="A26">
        <v>0</v>
      </c>
      <c r="B26">
        <v>0</v>
      </c>
      <c r="C26">
        <v>0.11057199999999999</v>
      </c>
      <c r="D26">
        <v>0</v>
      </c>
      <c r="E26">
        <v>0.2</v>
      </c>
      <c r="F26">
        <v>2.9257351199999998E-4</v>
      </c>
      <c r="G26">
        <v>0.108155559512</v>
      </c>
      <c r="H26">
        <f t="shared" si="6"/>
        <v>52.643799999999999</v>
      </c>
      <c r="J26">
        <f t="shared" si="7"/>
        <v>0</v>
      </c>
      <c r="K26" t="str">
        <f t="shared" si="8"/>
        <v>0,0</v>
      </c>
      <c r="L26" t="str">
        <f t="shared" si="9"/>
        <v>0,110.572</v>
      </c>
      <c r="M26">
        <f t="shared" si="10"/>
        <v>51.98</v>
      </c>
      <c r="N26" t="str">
        <f t="shared" si="11"/>
        <v>51.98,0.292573512</v>
      </c>
      <c r="O26" t="str">
        <f t="shared" si="12"/>
        <v>51.98,108.155559512</v>
      </c>
    </row>
    <row r="28" spans="1:15" x14ac:dyDescent="0.3">
      <c r="A28" s="10" t="s">
        <v>22</v>
      </c>
      <c r="B28" s="11"/>
      <c r="C28" s="11"/>
      <c r="D28" s="11"/>
      <c r="E28" s="11"/>
      <c r="F28" s="11"/>
      <c r="G28" s="11"/>
      <c r="H28" s="11"/>
      <c r="I28" s="5"/>
    </row>
    <row r="29" spans="1:15" x14ac:dyDescent="0.3">
      <c r="A29" t="s">
        <v>1</v>
      </c>
      <c r="B29" t="s">
        <v>5</v>
      </c>
      <c r="C29" t="s">
        <v>6</v>
      </c>
      <c r="D29" t="s">
        <v>19</v>
      </c>
      <c r="E29" t="s">
        <v>1</v>
      </c>
      <c r="F29" t="s">
        <v>5</v>
      </c>
      <c r="G29" t="s">
        <v>6</v>
      </c>
      <c r="H29" t="s">
        <v>19</v>
      </c>
      <c r="J29" s="7" t="s">
        <v>32</v>
      </c>
      <c r="K29" s="7" t="s">
        <v>29</v>
      </c>
      <c r="L29" s="6" t="s">
        <v>30</v>
      </c>
      <c r="M29" s="6" t="s">
        <v>31</v>
      </c>
      <c r="N29" s="6" t="s">
        <v>29</v>
      </c>
      <c r="O29" s="6" t="s">
        <v>30</v>
      </c>
    </row>
    <row r="30" spans="1:15" x14ac:dyDescent="0.3">
      <c r="A30">
        <v>-1</v>
      </c>
      <c r="B30">
        <v>1.3674364703999999E-2</v>
      </c>
      <c r="C30">
        <v>1.6557244703999999E-2</v>
      </c>
      <c r="D30">
        <v>-696.49099999999999</v>
      </c>
      <c r="E30">
        <v>1</v>
      </c>
      <c r="F30">
        <v>2.0539366848E-2</v>
      </c>
      <c r="G30">
        <v>2.2461286848000001E-2</v>
      </c>
      <c r="H30">
        <f>287.467*E30</f>
        <v>287.46699999999998</v>
      </c>
      <c r="J30">
        <f>527*A30</f>
        <v>-527</v>
      </c>
      <c r="K30" t="str">
        <f>J30&amp;","&amp;(B30*1000)</f>
        <v>-527,13.674364704</v>
      </c>
      <c r="L30" t="str">
        <f>J30&amp;","&amp;(C30*1000)</f>
        <v>-527,16.557244704</v>
      </c>
      <c r="M30">
        <f>283.7*E30</f>
        <v>283.7</v>
      </c>
      <c r="N30" t="str">
        <f>M30&amp;","&amp;(F30*1000)</f>
        <v>283.7,20.539366848</v>
      </c>
      <c r="O30" t="str">
        <f>M30&amp;","&amp;(G30*1000)</f>
        <v>283.7,22.461286848</v>
      </c>
    </row>
    <row r="31" spans="1:15" x14ac:dyDescent="0.3">
      <c r="A31">
        <v>-0.95</v>
      </c>
      <c r="B31">
        <v>1.1185574399999999E-2</v>
      </c>
      <c r="C31">
        <v>2.2504241759999998E-2</v>
      </c>
      <c r="D31">
        <v>-661.66644999999994</v>
      </c>
      <c r="E31">
        <v>0.95</v>
      </c>
      <c r="F31">
        <v>1.3815337536E-2</v>
      </c>
      <c r="G31">
        <v>3.3959942016E-2</v>
      </c>
      <c r="H31">
        <f t="shared" ref="H31:H39" si="13">287.467*E31</f>
        <v>273.09364999999997</v>
      </c>
      <c r="J31">
        <f t="shared" ref="J31:J39" si="14">527*A31</f>
        <v>-500.65</v>
      </c>
      <c r="K31" t="str">
        <f t="shared" ref="K31:K39" si="15">J31&amp;","&amp;(B31*1000)</f>
        <v>-500.65,11.1855744</v>
      </c>
      <c r="L31" t="str">
        <f t="shared" ref="L31:L39" si="16">J31&amp;","&amp;(C31*1000)</f>
        <v>-500.65,22.50424176</v>
      </c>
      <c r="M31">
        <f t="shared" ref="M31:M39" si="17">283.7*E31</f>
        <v>269.51499999999999</v>
      </c>
      <c r="N31" t="str">
        <f t="shared" ref="N31:N39" si="18">M31&amp;","&amp;(F31*1000)</f>
        <v>269.515,13.815337536</v>
      </c>
      <c r="O31" t="str">
        <f t="shared" ref="O31:O39" si="19">M31&amp;","&amp;(G31*1000)</f>
        <v>269.515,33.959942016</v>
      </c>
    </row>
    <row r="32" spans="1:15" x14ac:dyDescent="0.3">
      <c r="A32">
        <v>-0.9</v>
      </c>
      <c r="B32">
        <v>9.060315264E-3</v>
      </c>
      <c r="C32">
        <v>2.8814769984E-2</v>
      </c>
      <c r="D32">
        <v>-626.84190000000001</v>
      </c>
      <c r="E32">
        <v>0.9</v>
      </c>
      <c r="F32">
        <v>1.0246139903999999E-2</v>
      </c>
      <c r="G32">
        <v>4.2633374784000005E-2</v>
      </c>
      <c r="H32">
        <f t="shared" si="13"/>
        <v>258.72030000000001</v>
      </c>
      <c r="J32">
        <f t="shared" si="14"/>
        <v>-474.3</v>
      </c>
      <c r="K32" t="str">
        <f t="shared" si="15"/>
        <v>-474.3,9.060315264</v>
      </c>
      <c r="L32" t="str">
        <f t="shared" si="16"/>
        <v>-474.3,28.814769984</v>
      </c>
      <c r="M32">
        <f t="shared" si="17"/>
        <v>255.32999999999998</v>
      </c>
      <c r="N32" t="str">
        <f t="shared" si="18"/>
        <v>255.33,10.246139904</v>
      </c>
      <c r="O32" t="str">
        <f t="shared" si="19"/>
        <v>255.33,42.633374784</v>
      </c>
    </row>
    <row r="33" spans="1:15" x14ac:dyDescent="0.3">
      <c r="A33">
        <v>-0.8</v>
      </c>
      <c r="B33">
        <v>5.8724265599999995E-3</v>
      </c>
      <c r="C33">
        <v>4.1379898559999996E-2</v>
      </c>
      <c r="D33">
        <v>-557.19280000000003</v>
      </c>
      <c r="E33">
        <v>0.85</v>
      </c>
      <c r="F33">
        <v>7.8447008640000013E-3</v>
      </c>
      <c r="G33">
        <v>5.0591084544000006E-2</v>
      </c>
      <c r="H33">
        <f t="shared" si="13"/>
        <v>244.34694999999999</v>
      </c>
      <c r="J33">
        <f t="shared" si="14"/>
        <v>-421.6</v>
      </c>
      <c r="K33" t="str">
        <f t="shared" si="15"/>
        <v>-421.6,5.87242656</v>
      </c>
      <c r="L33" t="str">
        <f t="shared" si="16"/>
        <v>-421.6,41.37989856</v>
      </c>
      <c r="M33">
        <f t="shared" si="17"/>
        <v>241.14499999999998</v>
      </c>
      <c r="N33" t="str">
        <f t="shared" si="18"/>
        <v>241.145,7.844700864</v>
      </c>
      <c r="O33" t="str">
        <f t="shared" si="19"/>
        <v>241.145,50.591084544</v>
      </c>
    </row>
    <row r="34" spans="1:15" x14ac:dyDescent="0.3">
      <c r="A34">
        <v>-0.7</v>
      </c>
      <c r="B34">
        <v>3.6819182400000001E-3</v>
      </c>
      <c r="C34">
        <v>5.3544210719999992E-2</v>
      </c>
      <c r="D34">
        <v>-487.54369999999994</v>
      </c>
      <c r="E34">
        <v>0.8</v>
      </c>
      <c r="F34">
        <v>5.9988888960000007E-3</v>
      </c>
      <c r="G34">
        <v>5.7079678656000006E-2</v>
      </c>
      <c r="H34">
        <f t="shared" si="13"/>
        <v>229.9736</v>
      </c>
      <c r="J34">
        <f t="shared" si="14"/>
        <v>-368.9</v>
      </c>
      <c r="K34" t="str">
        <f t="shared" si="15"/>
        <v>-368.9,3.68191824</v>
      </c>
      <c r="L34" t="str">
        <f t="shared" si="16"/>
        <v>-368.9,53.54421072</v>
      </c>
      <c r="M34">
        <f t="shared" si="17"/>
        <v>226.96</v>
      </c>
      <c r="N34" t="str">
        <f t="shared" si="18"/>
        <v>226.96,5.998888896</v>
      </c>
      <c r="O34" t="str">
        <f t="shared" si="19"/>
        <v>226.96,57.079678656</v>
      </c>
    </row>
    <row r="35" spans="1:15" x14ac:dyDescent="0.3">
      <c r="A35">
        <v>-0.6</v>
      </c>
      <c r="B35">
        <v>1.9947607679999999E-3</v>
      </c>
      <c r="C35">
        <v>6.4095935903999993E-2</v>
      </c>
      <c r="D35">
        <v>-417.89459999999997</v>
      </c>
      <c r="E35">
        <v>0.7</v>
      </c>
      <c r="F35">
        <v>3.3620146560000004E-3</v>
      </c>
      <c r="G35">
        <v>6.7344653375999999E-2</v>
      </c>
      <c r="H35">
        <f t="shared" si="13"/>
        <v>201.22689999999997</v>
      </c>
      <c r="J35">
        <f t="shared" si="14"/>
        <v>-316.2</v>
      </c>
      <c r="K35" t="str">
        <f t="shared" si="15"/>
        <v>-316.2,1.994760768</v>
      </c>
      <c r="L35" t="str">
        <f t="shared" si="16"/>
        <v>-316.2,64.095935904</v>
      </c>
      <c r="M35">
        <f t="shared" si="17"/>
        <v>198.58999999999997</v>
      </c>
      <c r="N35" t="str">
        <f t="shared" si="18"/>
        <v>198.59,3.362014656</v>
      </c>
      <c r="O35" t="str">
        <f t="shared" si="19"/>
        <v>198.59,67.344653376</v>
      </c>
    </row>
    <row r="36" spans="1:15" x14ac:dyDescent="0.3">
      <c r="A36">
        <v>-0.5</v>
      </c>
      <c r="B36">
        <v>1.081272192E-3</v>
      </c>
      <c r="C36">
        <v>7.4107024992000003E-2</v>
      </c>
      <c r="D36">
        <v>-348.24549999999999</v>
      </c>
      <c r="E36">
        <v>0.6</v>
      </c>
      <c r="F36">
        <v>1.7798901120000001E-3</v>
      </c>
      <c r="G36">
        <v>7.5208189056000005E-2</v>
      </c>
      <c r="H36">
        <f t="shared" si="13"/>
        <v>172.4802</v>
      </c>
      <c r="J36">
        <f t="shared" si="14"/>
        <v>-263.5</v>
      </c>
      <c r="K36" t="str">
        <f t="shared" si="15"/>
        <v>-263.5,1.081272192</v>
      </c>
      <c r="L36" t="str">
        <f t="shared" si="16"/>
        <v>-263.5,74.107024992</v>
      </c>
      <c r="M36">
        <f t="shared" si="17"/>
        <v>170.22</v>
      </c>
      <c r="N36" t="str">
        <f t="shared" si="18"/>
        <v>170.22,1.779890112</v>
      </c>
      <c r="O36" t="str">
        <f t="shared" si="19"/>
        <v>170.22,75.208189056</v>
      </c>
    </row>
    <row r="37" spans="1:15" x14ac:dyDescent="0.3">
      <c r="A37">
        <v>-0.4</v>
      </c>
      <c r="B37">
        <v>4.10137728E-4</v>
      </c>
      <c r="C37">
        <v>8.1731858207999997E-2</v>
      </c>
      <c r="D37">
        <v>-278.59640000000002</v>
      </c>
      <c r="E37">
        <v>0.5</v>
      </c>
      <c r="F37">
        <v>8.4756671999999995E-4</v>
      </c>
      <c r="G37">
        <v>8.1357756480000001E-2</v>
      </c>
      <c r="H37">
        <f t="shared" si="13"/>
        <v>143.73349999999999</v>
      </c>
      <c r="J37">
        <f t="shared" si="14"/>
        <v>-210.8</v>
      </c>
      <c r="K37" t="str">
        <f t="shared" si="15"/>
        <v>-210.8,0.410137728</v>
      </c>
      <c r="L37" t="str">
        <f t="shared" si="16"/>
        <v>-210.8,81.731858208</v>
      </c>
      <c r="M37">
        <f t="shared" si="17"/>
        <v>141.85</v>
      </c>
      <c r="N37" t="str">
        <f t="shared" si="18"/>
        <v>141.85,0.84756672</v>
      </c>
      <c r="O37" t="str">
        <f t="shared" si="19"/>
        <v>141.85,81.35775648</v>
      </c>
    </row>
    <row r="38" spans="1:15" x14ac:dyDescent="0.3">
      <c r="A38">
        <v>-0.2</v>
      </c>
      <c r="B38">
        <v>0</v>
      </c>
      <c r="C38">
        <v>9.2786934240000007E-2</v>
      </c>
      <c r="D38">
        <v>-139.29820000000001</v>
      </c>
      <c r="E38">
        <v>0.4</v>
      </c>
      <c r="F38">
        <v>3.1077446400000003E-4</v>
      </c>
      <c r="G38">
        <v>8.6358400128000001E-2</v>
      </c>
      <c r="H38">
        <f t="shared" si="13"/>
        <v>114.9868</v>
      </c>
      <c r="J38">
        <f t="shared" si="14"/>
        <v>-105.4</v>
      </c>
      <c r="K38" t="str">
        <f t="shared" si="15"/>
        <v>-105.4,0</v>
      </c>
      <c r="L38" t="str">
        <f t="shared" si="16"/>
        <v>-105.4,92.78693424</v>
      </c>
      <c r="M38">
        <f t="shared" si="17"/>
        <v>113.48</v>
      </c>
      <c r="N38" t="str">
        <f t="shared" si="18"/>
        <v>113.48,0.310774464</v>
      </c>
      <c r="O38" t="str">
        <f t="shared" si="19"/>
        <v>113.48,86.358400128</v>
      </c>
    </row>
    <row r="39" spans="1:15" x14ac:dyDescent="0.3">
      <c r="A39">
        <v>0</v>
      </c>
      <c r="B39">
        <v>0</v>
      </c>
      <c r="C39">
        <v>9.6096000000000001E-2</v>
      </c>
      <c r="D39">
        <v>0</v>
      </c>
      <c r="E39">
        <v>0.2</v>
      </c>
      <c r="F39">
        <v>0</v>
      </c>
      <c r="G39">
        <v>9.3506212800000002E-2</v>
      </c>
      <c r="H39">
        <f t="shared" si="13"/>
        <v>57.493400000000001</v>
      </c>
      <c r="J39">
        <f t="shared" si="14"/>
        <v>0</v>
      </c>
      <c r="K39" t="str">
        <f t="shared" si="15"/>
        <v>0,0</v>
      </c>
      <c r="L39" t="str">
        <f t="shared" si="16"/>
        <v>0,96.096</v>
      </c>
      <c r="M39">
        <f t="shared" si="17"/>
        <v>56.74</v>
      </c>
      <c r="N39" t="str">
        <f t="shared" si="18"/>
        <v>56.74,0</v>
      </c>
      <c r="O39" t="str">
        <f t="shared" si="19"/>
        <v>56.74,93.5062128</v>
      </c>
    </row>
    <row r="41" spans="1:15" x14ac:dyDescent="0.3">
      <c r="A41" s="10" t="s">
        <v>23</v>
      </c>
      <c r="B41" s="11"/>
      <c r="C41" s="11"/>
      <c r="D41" s="11"/>
      <c r="E41" s="11"/>
      <c r="F41" s="11"/>
      <c r="G41" s="11"/>
      <c r="H41" s="11"/>
      <c r="I41" s="5"/>
    </row>
    <row r="42" spans="1:15" x14ac:dyDescent="0.3">
      <c r="A42" t="s">
        <v>1</v>
      </c>
      <c r="B42" t="s">
        <v>5</v>
      </c>
      <c r="C42" t="s">
        <v>6</v>
      </c>
      <c r="D42" t="s">
        <v>19</v>
      </c>
      <c r="E42" t="s">
        <v>1</v>
      </c>
      <c r="F42" t="s">
        <v>5</v>
      </c>
      <c r="G42" t="s">
        <v>6</v>
      </c>
      <c r="H42" t="s">
        <v>19</v>
      </c>
      <c r="J42" s="7" t="s">
        <v>32</v>
      </c>
      <c r="K42" s="7" t="s">
        <v>29</v>
      </c>
      <c r="L42" s="6" t="s">
        <v>30</v>
      </c>
      <c r="M42" s="6" t="s">
        <v>31</v>
      </c>
      <c r="N42" s="6" t="s">
        <v>29</v>
      </c>
      <c r="O42" s="6" t="s">
        <v>30</v>
      </c>
    </row>
    <row r="43" spans="1:15" x14ac:dyDescent="0.3">
      <c r="A43">
        <v>-1</v>
      </c>
      <c r="B43">
        <v>4.1327470800000014E-3</v>
      </c>
      <c r="C43">
        <v>6.5813470800000018E-3</v>
      </c>
      <c r="D43">
        <v>-706.06700000000001</v>
      </c>
      <c r="E43">
        <v>1</v>
      </c>
      <c r="F43">
        <v>1.0222415280000001E-2</v>
      </c>
      <c r="G43">
        <v>1.1854815280000002E-2</v>
      </c>
      <c r="H43">
        <v>309.06799999999998</v>
      </c>
      <c r="J43">
        <f>554.22*A43</f>
        <v>-554.22</v>
      </c>
      <c r="K43" t="str">
        <f>J43&amp;","&amp;(B43*1000)</f>
        <v>-554.22,4.13274708</v>
      </c>
      <c r="L43" t="str">
        <f>J43&amp;","&amp;(C43*1000)</f>
        <v>-554.22,6.58134708</v>
      </c>
      <c r="M43">
        <f>305.05*E43</f>
        <v>305.05</v>
      </c>
      <c r="N43" t="str">
        <f>M43&amp;","&amp;(F43*1000)</f>
        <v>305.05,10.22241528</v>
      </c>
      <c r="O43" t="str">
        <f>M43&amp;","&amp;(G43*1000)</f>
        <v>305.05,11.85481528</v>
      </c>
    </row>
    <row r="44" spans="1:15" x14ac:dyDescent="0.3">
      <c r="A44">
        <v>-0.95</v>
      </c>
      <c r="B44">
        <v>3.3251988000000008E-3</v>
      </c>
      <c r="C44">
        <v>1.3295081800000004E-2</v>
      </c>
      <c r="D44">
        <v>-670.76364999999998</v>
      </c>
      <c r="E44">
        <v>0.95</v>
      </c>
      <c r="F44">
        <v>6.2230352799999998E-3</v>
      </c>
      <c r="G44">
        <v>2.1853265279999999E-2</v>
      </c>
      <c r="H44">
        <v>293.6146</v>
      </c>
      <c r="J44">
        <f t="shared" ref="J44:J52" si="20">554.22*A44</f>
        <v>-526.50900000000001</v>
      </c>
      <c r="K44" t="str">
        <f t="shared" ref="K44:K52" si="21">J44&amp;","&amp;(B44*1000)</f>
        <v>-526.509,3.3251988</v>
      </c>
      <c r="L44" t="str">
        <f t="shared" ref="L44:L52" si="22">J44&amp;","&amp;(C44*1000)</f>
        <v>-526.509,13.2950818</v>
      </c>
      <c r="M44">
        <f t="shared" ref="M44:M52" si="23">305.05*E44</f>
        <v>289.79750000000001</v>
      </c>
      <c r="N44" t="str">
        <f t="shared" ref="N44:N52" si="24">M44&amp;","&amp;(F44*1000)</f>
        <v>289.7975,6.22303528</v>
      </c>
      <c r="O44" t="str">
        <f t="shared" ref="O44:O52" si="25">M44&amp;","&amp;(G44*1000)</f>
        <v>289.7975,21.85326528</v>
      </c>
    </row>
    <row r="45" spans="1:15" x14ac:dyDescent="0.3">
      <c r="A45">
        <v>-0.9</v>
      </c>
      <c r="B45">
        <v>2.6126562000000006E-3</v>
      </c>
      <c r="C45">
        <v>1.9826722300000002E-2</v>
      </c>
      <c r="D45">
        <v>-635.46030000000007</v>
      </c>
      <c r="E45">
        <v>0.9</v>
      </c>
      <c r="F45">
        <v>3.9993800000000003E-3</v>
      </c>
      <c r="G45">
        <v>3.0075990559999998E-2</v>
      </c>
      <c r="H45">
        <v>278.16120000000001</v>
      </c>
      <c r="J45">
        <f t="shared" si="20"/>
        <v>-498.79800000000006</v>
      </c>
      <c r="K45" t="str">
        <f t="shared" si="21"/>
        <v>-498.798,2.6126562</v>
      </c>
      <c r="L45" t="str">
        <f t="shared" si="22"/>
        <v>-498.798,19.8267223</v>
      </c>
      <c r="M45">
        <f t="shared" si="23"/>
        <v>274.54500000000002</v>
      </c>
      <c r="N45" t="str">
        <f t="shared" si="24"/>
        <v>274.545,3.99938</v>
      </c>
      <c r="O45" t="str">
        <f t="shared" si="25"/>
        <v>274.545,30.07599056</v>
      </c>
    </row>
    <row r="46" spans="1:15" x14ac:dyDescent="0.3">
      <c r="A46">
        <v>-0.8</v>
      </c>
      <c r="B46">
        <v>1.5042566000000002E-3</v>
      </c>
      <c r="C46">
        <v>3.2209129260000011E-2</v>
      </c>
      <c r="D46">
        <v>-564.85360000000003</v>
      </c>
      <c r="E46">
        <v>0.85</v>
      </c>
      <c r="F46">
        <v>2.6235932800000002E-3</v>
      </c>
      <c r="G46">
        <v>3.7330865880000001E-2</v>
      </c>
      <c r="H46">
        <v>262.70779999999996</v>
      </c>
      <c r="J46">
        <f t="shared" si="20"/>
        <v>-443.37600000000003</v>
      </c>
      <c r="K46" t="str">
        <f t="shared" si="21"/>
        <v>-443.376,1.5042566</v>
      </c>
      <c r="L46" t="str">
        <f t="shared" si="22"/>
        <v>-443.376,32.20912926</v>
      </c>
      <c r="M46">
        <f t="shared" si="23"/>
        <v>259.29250000000002</v>
      </c>
      <c r="N46" t="str">
        <f t="shared" si="24"/>
        <v>259.2925,2.62359328</v>
      </c>
      <c r="O46" t="str">
        <f t="shared" si="25"/>
        <v>259.2925,37.33086588</v>
      </c>
    </row>
    <row r="47" spans="1:15" x14ac:dyDescent="0.3">
      <c r="A47">
        <v>-0.7</v>
      </c>
      <c r="B47">
        <v>7.9171400000000022E-4</v>
      </c>
      <c r="C47">
        <v>4.3934413600000014E-2</v>
      </c>
      <c r="D47">
        <v>-494.24689999999998</v>
      </c>
      <c r="E47">
        <v>0.8</v>
      </c>
      <c r="F47">
        <v>1.6877383600000001E-3</v>
      </c>
      <c r="G47">
        <v>4.3625890000000007E-2</v>
      </c>
      <c r="H47">
        <v>247.2544</v>
      </c>
      <c r="J47">
        <f t="shared" si="20"/>
        <v>-387.95400000000001</v>
      </c>
      <c r="K47" t="str">
        <f t="shared" si="21"/>
        <v>-387.954,0.791714</v>
      </c>
      <c r="L47" t="str">
        <f t="shared" si="22"/>
        <v>-387.954,43.9344136</v>
      </c>
      <c r="M47">
        <f t="shared" si="23"/>
        <v>244.04000000000002</v>
      </c>
      <c r="N47" t="str">
        <f t="shared" si="24"/>
        <v>244.04,1.68773836</v>
      </c>
      <c r="O47" t="str">
        <f t="shared" si="25"/>
        <v>244.04,43.62589</v>
      </c>
    </row>
    <row r="48" spans="1:15" x14ac:dyDescent="0.3">
      <c r="A48">
        <v>-0.6</v>
      </c>
      <c r="B48">
        <v>3.1668560000000008E-4</v>
      </c>
      <c r="C48">
        <v>5.3743750060000019E-2</v>
      </c>
      <c r="D48">
        <v>-423.64019999999999</v>
      </c>
      <c r="E48">
        <v>0.7</v>
      </c>
      <c r="F48">
        <v>6.798946000000001E-4</v>
      </c>
      <c r="G48">
        <v>5.3744321400000003E-2</v>
      </c>
      <c r="H48">
        <v>216.34759999999997</v>
      </c>
      <c r="J48">
        <f t="shared" si="20"/>
        <v>-332.53199999999998</v>
      </c>
      <c r="K48" t="str">
        <f t="shared" si="21"/>
        <v>-332.532,0.3166856</v>
      </c>
      <c r="L48" t="str">
        <f t="shared" si="22"/>
        <v>-332.532,53.74375006</v>
      </c>
      <c r="M48">
        <f t="shared" si="23"/>
        <v>213.535</v>
      </c>
      <c r="N48" t="str">
        <f t="shared" si="24"/>
        <v>213.535,0.6798946</v>
      </c>
      <c r="O48" t="str">
        <f t="shared" si="25"/>
        <v>213.535,53.7443214</v>
      </c>
    </row>
    <row r="49" spans="1:15" x14ac:dyDescent="0.3">
      <c r="A49">
        <v>-0.5</v>
      </c>
      <c r="B49">
        <v>9.500568000000001E-5</v>
      </c>
      <c r="C49">
        <v>6.2555526880000004E-2</v>
      </c>
      <c r="D49">
        <v>-353.0335</v>
      </c>
      <c r="E49">
        <v>0.6</v>
      </c>
      <c r="F49">
        <v>2.7195784000000003E-4</v>
      </c>
      <c r="G49">
        <v>6.1719085120000003E-2</v>
      </c>
      <c r="H49">
        <v>185.4408</v>
      </c>
      <c r="J49">
        <f t="shared" si="20"/>
        <v>-277.11</v>
      </c>
      <c r="K49" t="str">
        <f t="shared" si="21"/>
        <v>-277.11,0.09500568</v>
      </c>
      <c r="L49" t="str">
        <f t="shared" si="22"/>
        <v>-277.11,62.55552688</v>
      </c>
      <c r="M49">
        <f t="shared" si="23"/>
        <v>183.03</v>
      </c>
      <c r="N49" t="str">
        <f t="shared" si="24"/>
        <v>183.03,0.27195784</v>
      </c>
      <c r="O49" t="str">
        <f t="shared" si="25"/>
        <v>183.03,61.71908512</v>
      </c>
    </row>
    <row r="50" spans="1:15" x14ac:dyDescent="0.3">
      <c r="A50">
        <v>-0.4</v>
      </c>
      <c r="B50">
        <v>0</v>
      </c>
      <c r="C50">
        <v>6.9395935840000006E-2</v>
      </c>
      <c r="D50">
        <v>-282.42680000000001</v>
      </c>
      <c r="E50">
        <v>0.5</v>
      </c>
      <c r="F50">
        <v>6.3990080000000008E-5</v>
      </c>
      <c r="G50">
        <v>6.788612908000001E-2</v>
      </c>
      <c r="H50">
        <v>154.53399999999999</v>
      </c>
      <c r="J50">
        <f t="shared" si="20"/>
        <v>-221.68800000000002</v>
      </c>
      <c r="K50" t="str">
        <f t="shared" si="21"/>
        <v>-221.688,0</v>
      </c>
      <c r="L50" t="str">
        <f t="shared" si="22"/>
        <v>-221.688,69.39593584</v>
      </c>
      <c r="M50">
        <f t="shared" si="23"/>
        <v>152.52500000000001</v>
      </c>
      <c r="N50" t="str">
        <f t="shared" si="24"/>
        <v>152.525,0.06399008</v>
      </c>
      <c r="O50" t="str">
        <f t="shared" si="25"/>
        <v>152.525,67.88612908</v>
      </c>
    </row>
    <row r="51" spans="1:15" x14ac:dyDescent="0.3">
      <c r="A51">
        <v>-0.2</v>
      </c>
      <c r="B51">
        <v>0</v>
      </c>
      <c r="C51">
        <v>7.8761912460000014E-2</v>
      </c>
      <c r="D51">
        <v>-141.21340000000001</v>
      </c>
      <c r="E51">
        <v>0.4</v>
      </c>
      <c r="F51">
        <v>0</v>
      </c>
      <c r="G51">
        <v>7.2661388800000018E-2</v>
      </c>
      <c r="H51">
        <v>123.6272</v>
      </c>
      <c r="J51">
        <f t="shared" si="20"/>
        <v>-110.84400000000001</v>
      </c>
      <c r="K51" t="str">
        <f t="shared" si="21"/>
        <v>-110.844,0</v>
      </c>
      <c r="L51" t="str">
        <f t="shared" si="22"/>
        <v>-110.844,78.76191246</v>
      </c>
      <c r="M51">
        <f t="shared" si="23"/>
        <v>122.02000000000001</v>
      </c>
      <c r="N51" t="str">
        <f t="shared" si="24"/>
        <v>122.02,0</v>
      </c>
      <c r="O51" t="str">
        <f t="shared" si="25"/>
        <v>122.02,72.6613888</v>
      </c>
    </row>
    <row r="52" spans="1:15" x14ac:dyDescent="0.3">
      <c r="A52">
        <v>0</v>
      </c>
      <c r="B52">
        <v>0</v>
      </c>
      <c r="C52">
        <v>8.1620000000000012E-2</v>
      </c>
      <c r="D52">
        <v>0</v>
      </c>
      <c r="E52">
        <v>0.2</v>
      </c>
      <c r="F52">
        <v>0</v>
      </c>
      <c r="G52">
        <v>7.9300359600000009E-2</v>
      </c>
      <c r="H52">
        <v>61.813600000000001</v>
      </c>
      <c r="J52">
        <f t="shared" si="20"/>
        <v>0</v>
      </c>
      <c r="K52" t="str">
        <f t="shared" si="21"/>
        <v>0,0</v>
      </c>
      <c r="L52" t="str">
        <f t="shared" si="22"/>
        <v>0,81.62</v>
      </c>
      <c r="M52">
        <f t="shared" si="23"/>
        <v>61.010000000000005</v>
      </c>
      <c r="N52" t="str">
        <f t="shared" si="24"/>
        <v>61.01,0</v>
      </c>
      <c r="O52" t="str">
        <f t="shared" si="25"/>
        <v>61.01,79.3003596</v>
      </c>
    </row>
    <row r="54" spans="1:15" x14ac:dyDescent="0.3">
      <c r="A54" s="10" t="s">
        <v>24</v>
      </c>
      <c r="B54" s="11"/>
      <c r="C54" s="11"/>
      <c r="D54" s="11"/>
      <c r="E54" s="11"/>
      <c r="F54" s="11"/>
      <c r="G54" s="11"/>
      <c r="H54" s="11"/>
      <c r="I54" s="5"/>
    </row>
    <row r="55" spans="1:15" x14ac:dyDescent="0.3">
      <c r="A55" t="s">
        <v>1</v>
      </c>
      <c r="B55" t="s">
        <v>5</v>
      </c>
      <c r="C55" t="s">
        <v>6</v>
      </c>
      <c r="D55" t="s">
        <v>19</v>
      </c>
      <c r="E55" t="s">
        <v>1</v>
      </c>
      <c r="F55" t="s">
        <v>5</v>
      </c>
      <c r="G55" t="s">
        <v>6</v>
      </c>
      <c r="H55" t="s">
        <v>19</v>
      </c>
      <c r="J55" s="7" t="s">
        <v>32</v>
      </c>
      <c r="K55" s="7" t="s">
        <v>29</v>
      </c>
      <c r="L55" s="6" t="s">
        <v>30</v>
      </c>
      <c r="M55" s="6" t="s">
        <v>31</v>
      </c>
      <c r="N55" s="6" t="s">
        <v>29</v>
      </c>
      <c r="O55" s="6" t="s">
        <v>30</v>
      </c>
    </row>
    <row r="56" spans="1:15" x14ac:dyDescent="0.3">
      <c r="A56">
        <v>-1</v>
      </c>
      <c r="B56">
        <v>0</v>
      </c>
      <c r="C56">
        <v>2.01432E-3</v>
      </c>
      <c r="D56">
        <v>-652.64099999999996</v>
      </c>
      <c r="E56">
        <v>1</v>
      </c>
      <c r="F56">
        <v>2.5136027839999997E-3</v>
      </c>
      <c r="G56">
        <v>3.8564827839999995E-3</v>
      </c>
      <c r="H56">
        <v>349.21199999999999</v>
      </c>
      <c r="J56">
        <f>541.3*A56</f>
        <v>-541.29999999999995</v>
      </c>
      <c r="K56" t="str">
        <f>J56&amp;","&amp;(B56*1000)</f>
        <v>-541.3,0</v>
      </c>
      <c r="L56" t="str">
        <f>J56&amp;","&amp;(C56*1000)</f>
        <v>-541.3,2.01432</v>
      </c>
      <c r="M56">
        <f>344.7*E56</f>
        <v>344.7</v>
      </c>
      <c r="N56" t="str">
        <f>M56&amp;","&amp;(F56*1000)</f>
        <v>344.7,2.513602784</v>
      </c>
      <c r="O56" t="str">
        <f>M56&amp;","&amp;(G56*1000)</f>
        <v>344.7,3.856482784</v>
      </c>
    </row>
    <row r="57" spans="1:15" x14ac:dyDescent="0.3">
      <c r="A57">
        <v>-0.95</v>
      </c>
      <c r="B57">
        <v>0</v>
      </c>
      <c r="C57">
        <v>8.2993341199999997E-3</v>
      </c>
      <c r="D57">
        <v>-620.00894999999991</v>
      </c>
      <c r="E57">
        <v>0.95</v>
      </c>
      <c r="F57">
        <v>1.1120389279999996E-3</v>
      </c>
      <c r="G57">
        <v>1.2226385247999997E-2</v>
      </c>
      <c r="H57">
        <v>331.75139999999999</v>
      </c>
      <c r="J57">
        <f t="shared" ref="J57:J65" si="26">541.3*A57</f>
        <v>-514.2349999999999</v>
      </c>
      <c r="K57" t="str">
        <f t="shared" ref="K57:K65" si="27">J57&amp;","&amp;(B57*1000)</f>
        <v>-514.235,0</v>
      </c>
      <c r="L57" t="str">
        <f t="shared" ref="L57:L65" si="28">J57&amp;","&amp;(C57*1000)</f>
        <v>-514.235,8.29933412</v>
      </c>
      <c r="M57">
        <f t="shared" ref="M57:M65" si="29">344.7*E57</f>
        <v>327.46499999999997</v>
      </c>
      <c r="N57" t="str">
        <f t="shared" ref="N57:N65" si="30">M57&amp;","&amp;(F57*1000)</f>
        <v>327.465,1.112038928</v>
      </c>
      <c r="O57" t="str">
        <f t="shared" ref="O57:O65" si="31">M57&amp;","&amp;(G57*1000)</f>
        <v>327.465,12.226385248</v>
      </c>
    </row>
    <row r="58" spans="1:15" x14ac:dyDescent="0.3">
      <c r="A58">
        <v>-0.9</v>
      </c>
      <c r="B58">
        <v>0</v>
      </c>
      <c r="C58">
        <v>1.4291264679999999E-2</v>
      </c>
      <c r="D58">
        <v>-587.37689999999998</v>
      </c>
      <c r="E58">
        <v>0.9</v>
      </c>
      <c r="F58">
        <v>4.4086750399999994E-4</v>
      </c>
      <c r="G58">
        <v>1.9681652144E-2</v>
      </c>
      <c r="H58">
        <v>314.29079999999999</v>
      </c>
      <c r="J58">
        <f t="shared" si="26"/>
        <v>-487.16999999999996</v>
      </c>
      <c r="K58" t="str">
        <f t="shared" si="27"/>
        <v>-487.17,0</v>
      </c>
      <c r="L58" t="str">
        <f t="shared" si="28"/>
        <v>-487.17,14.29126468</v>
      </c>
      <c r="M58">
        <f t="shared" si="29"/>
        <v>310.23</v>
      </c>
      <c r="N58" t="str">
        <f t="shared" si="30"/>
        <v>310.23,0.440867504</v>
      </c>
      <c r="O58" t="str">
        <f t="shared" si="31"/>
        <v>310.23,19.681652144</v>
      </c>
    </row>
    <row r="59" spans="1:15" x14ac:dyDescent="0.3">
      <c r="A59">
        <v>-0.8</v>
      </c>
      <c r="B59">
        <v>0</v>
      </c>
      <c r="C59">
        <v>2.5363310279999999E-2</v>
      </c>
      <c r="D59">
        <v>-522.11279999999999</v>
      </c>
      <c r="E59">
        <v>0.85</v>
      </c>
      <c r="F59">
        <v>1.4476246399999998E-4</v>
      </c>
      <c r="G59">
        <v>2.6327565263999996E-2</v>
      </c>
      <c r="H59">
        <v>296.83019999999999</v>
      </c>
      <c r="J59">
        <f t="shared" si="26"/>
        <v>-433.03999999999996</v>
      </c>
      <c r="K59" t="str">
        <f t="shared" si="27"/>
        <v>-433.04,0</v>
      </c>
      <c r="L59" t="str">
        <f t="shared" si="28"/>
        <v>-433.04,25.36331028</v>
      </c>
      <c r="M59">
        <f t="shared" si="29"/>
        <v>292.995</v>
      </c>
      <c r="N59" t="str">
        <f t="shared" si="30"/>
        <v>292.995,0.144762464</v>
      </c>
      <c r="O59" t="str">
        <f t="shared" si="31"/>
        <v>292.995,26.327565264</v>
      </c>
    </row>
    <row r="60" spans="1:15" x14ac:dyDescent="0.3">
      <c r="A60">
        <v>-0.7</v>
      </c>
      <c r="B60">
        <v>0</v>
      </c>
      <c r="C60">
        <v>3.5295586479999995E-2</v>
      </c>
      <c r="D60">
        <v>-456.84869999999995</v>
      </c>
      <c r="E60">
        <v>0.8</v>
      </c>
      <c r="F60">
        <v>3.9480671999999993E-5</v>
      </c>
      <c r="G60">
        <v>3.1782478111999996E-2</v>
      </c>
      <c r="H60">
        <v>279.36959999999999</v>
      </c>
      <c r="J60">
        <f t="shared" si="26"/>
        <v>-378.90999999999997</v>
      </c>
      <c r="K60" t="str">
        <f t="shared" si="27"/>
        <v>-378.91,0</v>
      </c>
      <c r="L60" t="str">
        <f t="shared" si="28"/>
        <v>-378.91,35.29558648</v>
      </c>
      <c r="M60">
        <f t="shared" si="29"/>
        <v>275.76</v>
      </c>
      <c r="N60" t="str">
        <f t="shared" si="30"/>
        <v>275.76,0.039480672</v>
      </c>
      <c r="O60" t="str">
        <f t="shared" si="31"/>
        <v>275.76,31.782478112</v>
      </c>
    </row>
    <row r="61" spans="1:15" x14ac:dyDescent="0.3">
      <c r="A61">
        <v>-0.6</v>
      </c>
      <c r="B61">
        <v>0</v>
      </c>
      <c r="C61">
        <v>4.3795009719999993E-2</v>
      </c>
      <c r="D61">
        <v>-391.58459999999997</v>
      </c>
      <c r="E61">
        <v>0.7</v>
      </c>
      <c r="F61">
        <v>0</v>
      </c>
      <c r="G61">
        <v>4.1218358719999994E-2</v>
      </c>
      <c r="H61">
        <v>244.44839999999996</v>
      </c>
      <c r="J61">
        <f t="shared" si="26"/>
        <v>-324.77999999999997</v>
      </c>
      <c r="K61" t="str">
        <f t="shared" si="27"/>
        <v>-324.78,0</v>
      </c>
      <c r="L61" t="str">
        <f t="shared" si="28"/>
        <v>-324.78,43.79500972</v>
      </c>
      <c r="M61">
        <f t="shared" si="29"/>
        <v>241.28999999999996</v>
      </c>
      <c r="N61" t="str">
        <f t="shared" si="30"/>
        <v>241.29,0</v>
      </c>
      <c r="O61" t="str">
        <f t="shared" si="31"/>
        <v>241.29,41.21835872</v>
      </c>
    </row>
    <row r="62" spans="1:15" x14ac:dyDescent="0.3">
      <c r="A62">
        <v>-0.5</v>
      </c>
      <c r="B62">
        <v>0</v>
      </c>
      <c r="C62">
        <v>5.1056969039999997E-2</v>
      </c>
      <c r="D62">
        <v>-326.32049999999998</v>
      </c>
      <c r="E62">
        <v>0.6</v>
      </c>
      <c r="F62">
        <v>0</v>
      </c>
      <c r="G62">
        <v>4.871968639999999E-2</v>
      </c>
      <c r="H62">
        <v>209.52719999999999</v>
      </c>
      <c r="J62">
        <f t="shared" si="26"/>
        <v>-270.64999999999998</v>
      </c>
      <c r="K62" t="str">
        <f t="shared" si="27"/>
        <v>-270.65,0</v>
      </c>
      <c r="L62" t="str">
        <f t="shared" si="28"/>
        <v>-270.65,51.05696904</v>
      </c>
      <c r="M62">
        <f t="shared" si="29"/>
        <v>206.82</v>
      </c>
      <c r="N62" t="str">
        <f t="shared" si="30"/>
        <v>206.82,0</v>
      </c>
      <c r="O62" t="str">
        <f t="shared" si="31"/>
        <v>206.82,48.7196864</v>
      </c>
    </row>
    <row r="63" spans="1:15" x14ac:dyDescent="0.3">
      <c r="A63">
        <v>-0.4</v>
      </c>
      <c r="B63">
        <v>0</v>
      </c>
      <c r="C63">
        <v>5.6892588367999999E-2</v>
      </c>
      <c r="D63">
        <v>-261.0564</v>
      </c>
      <c r="E63">
        <v>0.5</v>
      </c>
      <c r="F63">
        <v>0</v>
      </c>
      <c r="G63">
        <v>5.4575986079999993E-2</v>
      </c>
      <c r="H63">
        <v>174.60599999999999</v>
      </c>
      <c r="J63">
        <f t="shared" si="26"/>
        <v>-216.51999999999998</v>
      </c>
      <c r="K63" t="str">
        <f t="shared" si="27"/>
        <v>-216.52,0</v>
      </c>
      <c r="L63" t="str">
        <f t="shared" si="28"/>
        <v>-216.52,56.892588368</v>
      </c>
      <c r="M63">
        <f t="shared" si="29"/>
        <v>172.35</v>
      </c>
      <c r="N63" t="str">
        <f t="shared" si="30"/>
        <v>172.35,0</v>
      </c>
      <c r="O63" t="str">
        <f t="shared" si="31"/>
        <v>172.35,54.57598608</v>
      </c>
    </row>
    <row r="64" spans="1:15" x14ac:dyDescent="0.3">
      <c r="A64">
        <v>-0.2</v>
      </c>
      <c r="B64">
        <v>0</v>
      </c>
      <c r="C64">
        <v>6.4623481383999995E-2</v>
      </c>
      <c r="D64">
        <v>-130.5282</v>
      </c>
      <c r="E64">
        <v>0.4</v>
      </c>
      <c r="F64">
        <v>0</v>
      </c>
      <c r="G64">
        <v>5.9182064479999991E-2</v>
      </c>
      <c r="H64">
        <v>139.6848</v>
      </c>
      <c r="J64">
        <f t="shared" si="26"/>
        <v>-108.25999999999999</v>
      </c>
      <c r="K64" t="str">
        <f t="shared" si="27"/>
        <v>-108.26,0</v>
      </c>
      <c r="L64" t="str">
        <f t="shared" si="28"/>
        <v>-108.26,64.623481384</v>
      </c>
      <c r="M64">
        <f t="shared" si="29"/>
        <v>137.88</v>
      </c>
      <c r="N64" t="str">
        <f t="shared" si="30"/>
        <v>137.88,0</v>
      </c>
      <c r="O64" t="str">
        <f t="shared" si="31"/>
        <v>137.88,59.18206448</v>
      </c>
    </row>
    <row r="65" spans="1:15" x14ac:dyDescent="0.3">
      <c r="A65">
        <v>0</v>
      </c>
      <c r="B65">
        <v>0</v>
      </c>
      <c r="C65">
        <v>6.7143999999999995E-2</v>
      </c>
      <c r="D65">
        <v>0</v>
      </c>
      <c r="E65">
        <v>0.2</v>
      </c>
      <c r="F65">
        <v>0</v>
      </c>
      <c r="G65">
        <v>6.5104165279999987E-2</v>
      </c>
      <c r="H65">
        <v>69.842399999999998</v>
      </c>
      <c r="J65">
        <f t="shared" si="26"/>
        <v>0</v>
      </c>
      <c r="K65" t="str">
        <f t="shared" si="27"/>
        <v>0,0</v>
      </c>
      <c r="L65" t="str">
        <f t="shared" si="28"/>
        <v>0,67.144</v>
      </c>
      <c r="M65">
        <f t="shared" si="29"/>
        <v>68.94</v>
      </c>
      <c r="N65" t="str">
        <f t="shared" si="30"/>
        <v>68.94,0</v>
      </c>
      <c r="O65" t="str">
        <f t="shared" si="31"/>
        <v>68.94,65.10416528</v>
      </c>
    </row>
    <row r="67" spans="1:15" x14ac:dyDescent="0.3">
      <c r="A67" s="10" t="s">
        <v>25</v>
      </c>
      <c r="B67" s="11"/>
      <c r="C67" s="11"/>
      <c r="D67" s="11"/>
      <c r="E67" s="11"/>
      <c r="F67" s="11"/>
      <c r="G67" s="11"/>
      <c r="H67" s="11"/>
      <c r="I67" s="5"/>
    </row>
    <row r="68" spans="1:15" x14ac:dyDescent="0.3">
      <c r="A68" t="s">
        <v>1</v>
      </c>
      <c r="B68" t="s">
        <v>5</v>
      </c>
      <c r="C68" t="s">
        <v>6</v>
      </c>
      <c r="D68" t="s">
        <v>19</v>
      </c>
      <c r="E68" t="s">
        <v>1</v>
      </c>
      <c r="F68" t="s">
        <v>5</v>
      </c>
      <c r="G68" t="s">
        <v>6</v>
      </c>
      <c r="H68" t="s">
        <v>19</v>
      </c>
      <c r="J68" s="7" t="s">
        <v>32</v>
      </c>
      <c r="K68" s="7" t="s">
        <v>29</v>
      </c>
      <c r="L68" s="6" t="s">
        <v>30</v>
      </c>
      <c r="M68" s="6" t="s">
        <v>31</v>
      </c>
      <c r="N68" s="6" t="s">
        <v>29</v>
      </c>
      <c r="O68" s="6" t="s">
        <v>30</v>
      </c>
    </row>
    <row r="69" spans="1:15" x14ac:dyDescent="0.3">
      <c r="A69">
        <v>-1</v>
      </c>
      <c r="B69">
        <v>0</v>
      </c>
      <c r="C69">
        <v>1.5800400000000002E-3</v>
      </c>
      <c r="D69">
        <v>-543.09799999999996</v>
      </c>
      <c r="E69">
        <v>1</v>
      </c>
      <c r="F69">
        <v>0</v>
      </c>
      <c r="G69">
        <v>1.0533600000000001E-3</v>
      </c>
      <c r="H69">
        <v>393.524</v>
      </c>
      <c r="J69">
        <f>494.758*A69</f>
        <v>-494.75799999999998</v>
      </c>
      <c r="K69" t="str">
        <f>J69&amp;","&amp;(B69*1000)</f>
        <v>-494.758,0</v>
      </c>
      <c r="L69" t="str">
        <f>J69&amp;","&amp;(C69*1000)</f>
        <v>-494.758,1.58004</v>
      </c>
      <c r="M69">
        <f>383.942*E69</f>
        <v>383.94200000000001</v>
      </c>
      <c r="N69" t="str">
        <f>M69&amp;","&amp;F69</f>
        <v>383.942,0</v>
      </c>
      <c r="O69" t="str">
        <f>M69&amp;","&amp;(G69*1000)</f>
        <v>383.942,1.05336</v>
      </c>
    </row>
    <row r="70" spans="1:15" x14ac:dyDescent="0.3">
      <c r="A70">
        <v>-0.95</v>
      </c>
      <c r="B70">
        <v>0</v>
      </c>
      <c r="C70">
        <v>6.5611161000000019E-3</v>
      </c>
      <c r="D70">
        <v>-515.94309999999996</v>
      </c>
      <c r="E70">
        <v>0.95</v>
      </c>
      <c r="F70">
        <v>0</v>
      </c>
      <c r="G70">
        <v>7.4535753600000008E-3</v>
      </c>
      <c r="H70">
        <v>373.84780000000001</v>
      </c>
      <c r="J70">
        <f t="shared" ref="J70:J78" si="32">494.758*A70</f>
        <v>-470.02009999999996</v>
      </c>
      <c r="K70" t="str">
        <f t="shared" ref="K70:K78" si="33">J70&amp;","&amp;(B70*1000)</f>
        <v>-470.0201,0</v>
      </c>
      <c r="L70" t="str">
        <f t="shared" ref="L70:L78" si="34">J70&amp;","&amp;(C70*1000)</f>
        <v>-470.0201,6.5611161</v>
      </c>
      <c r="M70">
        <f t="shared" ref="M70:M78" si="35">383.942*E70</f>
        <v>364.74489999999997</v>
      </c>
      <c r="N70" t="str">
        <f t="shared" ref="N70:N78" si="36">M70&amp;","&amp;F70</f>
        <v>364.7449,0</v>
      </c>
      <c r="O70" t="str">
        <f t="shared" ref="O70:O78" si="37">M70&amp;","&amp;(G70*1000)</f>
        <v>364.7449,7.45357536</v>
      </c>
    </row>
    <row r="71" spans="1:15" x14ac:dyDescent="0.3">
      <c r="A71">
        <v>-0.9</v>
      </c>
      <c r="B71">
        <v>0</v>
      </c>
      <c r="C71">
        <v>1.1286752400000001E-2</v>
      </c>
      <c r="D71">
        <v>-488.78819999999996</v>
      </c>
      <c r="E71">
        <v>0.9</v>
      </c>
      <c r="F71">
        <v>0</v>
      </c>
      <c r="G71">
        <v>1.3115701368000001E-2</v>
      </c>
      <c r="H71">
        <v>354.17160000000001</v>
      </c>
      <c r="J71">
        <f t="shared" si="32"/>
        <v>-445.28219999999999</v>
      </c>
      <c r="K71" t="str">
        <f t="shared" si="33"/>
        <v>-445.2822,0</v>
      </c>
      <c r="L71" t="str">
        <f t="shared" si="34"/>
        <v>-445.2822,11.2867524</v>
      </c>
      <c r="M71">
        <f t="shared" si="35"/>
        <v>345.5478</v>
      </c>
      <c r="N71" t="str">
        <f t="shared" si="36"/>
        <v>345.5478,0</v>
      </c>
      <c r="O71" t="str">
        <f t="shared" si="37"/>
        <v>345.5478,13.115701368</v>
      </c>
    </row>
    <row r="72" spans="1:15" x14ac:dyDescent="0.3">
      <c r="A72">
        <v>-0.8</v>
      </c>
      <c r="B72">
        <v>0</v>
      </c>
      <c r="C72">
        <v>1.9971705600000004E-2</v>
      </c>
      <c r="D72">
        <v>-434.47839999999997</v>
      </c>
      <c r="E72">
        <v>0.85</v>
      </c>
      <c r="F72">
        <v>0</v>
      </c>
      <c r="G72">
        <v>1.8086191200000001E-2</v>
      </c>
      <c r="H72">
        <v>334.49540000000002</v>
      </c>
      <c r="J72">
        <f t="shared" si="32"/>
        <v>-395.8064</v>
      </c>
      <c r="K72" t="str">
        <f t="shared" si="33"/>
        <v>-395.8064,0</v>
      </c>
      <c r="L72" t="str">
        <f t="shared" si="34"/>
        <v>-395.8064,19.9717056</v>
      </c>
      <c r="M72">
        <f t="shared" si="35"/>
        <v>326.35070000000002</v>
      </c>
      <c r="N72" t="str">
        <f t="shared" si="36"/>
        <v>326.3507,0</v>
      </c>
      <c r="O72" t="str">
        <f t="shared" si="37"/>
        <v>326.3507,18.0861912</v>
      </c>
    </row>
    <row r="73" spans="1:15" x14ac:dyDescent="0.3">
      <c r="A73">
        <v>-0.7</v>
      </c>
      <c r="B73">
        <v>0</v>
      </c>
      <c r="C73">
        <v>2.7634899600000006E-2</v>
      </c>
      <c r="D73">
        <v>-380.16859999999997</v>
      </c>
      <c r="E73">
        <v>0.8</v>
      </c>
      <c r="F73">
        <v>0</v>
      </c>
      <c r="G73">
        <v>2.2421820960000002E-2</v>
      </c>
      <c r="H73">
        <v>314.81920000000002</v>
      </c>
      <c r="J73">
        <f t="shared" si="32"/>
        <v>-346.33059999999995</v>
      </c>
      <c r="K73" t="str">
        <f t="shared" si="33"/>
        <v>-346.3306,0</v>
      </c>
      <c r="L73" t="str">
        <f t="shared" si="34"/>
        <v>-346.3306,27.6348996</v>
      </c>
      <c r="M73">
        <f t="shared" si="35"/>
        <v>307.15360000000004</v>
      </c>
      <c r="N73" t="str">
        <f t="shared" si="36"/>
        <v>307.1536,0</v>
      </c>
      <c r="O73" t="str">
        <f t="shared" si="37"/>
        <v>307.1536,22.42182096</v>
      </c>
    </row>
    <row r="74" spans="1:15" x14ac:dyDescent="0.3">
      <c r="A74">
        <v>-0.6</v>
      </c>
      <c r="B74">
        <v>0</v>
      </c>
      <c r="C74">
        <v>3.4276334400000004E-2</v>
      </c>
      <c r="D74">
        <v>-325.85879999999997</v>
      </c>
      <c r="E74">
        <v>0.7</v>
      </c>
      <c r="F74">
        <v>0</v>
      </c>
      <c r="G74">
        <v>3.0034980360000001E-2</v>
      </c>
      <c r="H74">
        <v>275.46679999999998</v>
      </c>
      <c r="J74">
        <f t="shared" si="32"/>
        <v>-296.85479999999995</v>
      </c>
      <c r="K74" t="str">
        <f t="shared" si="33"/>
        <v>-296.8548,0</v>
      </c>
      <c r="L74" t="str">
        <f t="shared" si="34"/>
        <v>-296.8548,34.2763344</v>
      </c>
      <c r="M74">
        <f t="shared" si="35"/>
        <v>268.75939999999997</v>
      </c>
      <c r="N74" t="str">
        <f t="shared" si="36"/>
        <v>268.7594,0</v>
      </c>
      <c r="O74" t="str">
        <f t="shared" si="37"/>
        <v>268.7594,30.03498036</v>
      </c>
    </row>
    <row r="75" spans="1:15" x14ac:dyDescent="0.3">
      <c r="A75">
        <v>-0.5</v>
      </c>
      <c r="B75">
        <v>0</v>
      </c>
      <c r="C75">
        <v>3.9896010000000003E-2</v>
      </c>
      <c r="D75">
        <v>-271.54899999999998</v>
      </c>
      <c r="E75">
        <v>0.6</v>
      </c>
      <c r="F75">
        <v>0</v>
      </c>
      <c r="G75">
        <v>3.635777376000001E-2</v>
      </c>
      <c r="H75">
        <v>236.11439999999999</v>
      </c>
      <c r="J75">
        <f t="shared" si="32"/>
        <v>-247.37899999999999</v>
      </c>
      <c r="K75" t="str">
        <f t="shared" si="33"/>
        <v>-247.379,0</v>
      </c>
      <c r="L75" t="str">
        <f t="shared" si="34"/>
        <v>-247.379,39.89601</v>
      </c>
      <c r="M75">
        <f t="shared" si="35"/>
        <v>230.36519999999999</v>
      </c>
      <c r="N75" t="str">
        <f t="shared" si="36"/>
        <v>230.3652,0</v>
      </c>
      <c r="O75" t="str">
        <f t="shared" si="37"/>
        <v>230.3652,36.35777376</v>
      </c>
    </row>
    <row r="76" spans="1:15" x14ac:dyDescent="0.3">
      <c r="A76">
        <v>-0.4</v>
      </c>
      <c r="B76">
        <v>0</v>
      </c>
      <c r="C76">
        <v>4.4493926400000001E-2</v>
      </c>
      <c r="D76">
        <v>-217.23919999999998</v>
      </c>
      <c r="E76">
        <v>0.5</v>
      </c>
      <c r="F76">
        <v>0</v>
      </c>
      <c r="G76">
        <v>4.1570852400000011E-2</v>
      </c>
      <c r="H76">
        <v>196.762</v>
      </c>
      <c r="J76">
        <f t="shared" si="32"/>
        <v>-197.9032</v>
      </c>
      <c r="K76" t="str">
        <f t="shared" si="33"/>
        <v>-197.9032,0</v>
      </c>
      <c r="L76" t="str">
        <f t="shared" si="34"/>
        <v>-197.9032,44.4939264</v>
      </c>
      <c r="M76">
        <f t="shared" si="35"/>
        <v>191.971</v>
      </c>
      <c r="N76" t="str">
        <f t="shared" si="36"/>
        <v>191.971,0</v>
      </c>
      <c r="O76" t="str">
        <f t="shared" si="37"/>
        <v>191.971,41.5708524</v>
      </c>
    </row>
    <row r="77" spans="1:15" x14ac:dyDescent="0.3">
      <c r="A77">
        <v>-0.2</v>
      </c>
      <c r="B77">
        <v>0</v>
      </c>
      <c r="C77">
        <v>5.0624481600000007E-2</v>
      </c>
      <c r="D77">
        <v>-108.61959999999999</v>
      </c>
      <c r="E77">
        <v>0.4</v>
      </c>
      <c r="F77">
        <v>0</v>
      </c>
      <c r="G77">
        <v>4.5751638240000003E-2</v>
      </c>
      <c r="H77">
        <v>157.40960000000001</v>
      </c>
      <c r="J77">
        <f t="shared" si="32"/>
        <v>-98.951599999999999</v>
      </c>
      <c r="K77" t="str">
        <f t="shared" si="33"/>
        <v>-98.9516,0</v>
      </c>
      <c r="L77" t="str">
        <f t="shared" si="34"/>
        <v>-98.9516,50.6244816</v>
      </c>
      <c r="M77">
        <f t="shared" si="35"/>
        <v>153.57680000000002</v>
      </c>
      <c r="N77" t="str">
        <f t="shared" si="36"/>
        <v>153.5768,0</v>
      </c>
      <c r="O77" t="str">
        <f t="shared" si="37"/>
        <v>153.5768,45.75163824</v>
      </c>
    </row>
    <row r="78" spans="1:15" x14ac:dyDescent="0.3">
      <c r="A78">
        <v>0</v>
      </c>
      <c r="B78">
        <v>0</v>
      </c>
      <c r="C78">
        <v>5.2668000000000006E-2</v>
      </c>
      <c r="D78">
        <v>0</v>
      </c>
      <c r="E78">
        <v>0.2</v>
      </c>
      <c r="F78">
        <v>0</v>
      </c>
      <c r="G78">
        <v>5.0990524200000005E-2</v>
      </c>
      <c r="H78">
        <v>78.704800000000006</v>
      </c>
      <c r="J78">
        <f t="shared" si="32"/>
        <v>0</v>
      </c>
      <c r="K78" t="str">
        <f t="shared" si="33"/>
        <v>0,0</v>
      </c>
      <c r="L78" t="str">
        <f t="shared" si="34"/>
        <v>0,52.668</v>
      </c>
      <c r="M78">
        <f t="shared" si="35"/>
        <v>76.78840000000001</v>
      </c>
      <c r="N78" t="str">
        <f t="shared" si="36"/>
        <v>76.7884,0</v>
      </c>
      <c r="O78" t="str">
        <f t="shared" si="37"/>
        <v>76.7884,50.9905242</v>
      </c>
    </row>
    <row r="80" spans="1:15" x14ac:dyDescent="0.3">
      <c r="A80" s="10" t="s">
        <v>26</v>
      </c>
      <c r="B80" s="11"/>
      <c r="C80" s="11"/>
      <c r="D80" s="11"/>
      <c r="E80" s="11"/>
      <c r="F80" s="11"/>
      <c r="G80" s="11"/>
      <c r="H80" s="11"/>
      <c r="I80" s="5"/>
    </row>
    <row r="81" spans="1:15" x14ac:dyDescent="0.3">
      <c r="A81" t="s">
        <v>1</v>
      </c>
      <c r="B81" t="s">
        <v>5</v>
      </c>
      <c r="C81" t="s">
        <v>6</v>
      </c>
      <c r="D81" t="s">
        <v>19</v>
      </c>
      <c r="E81" t="s">
        <v>1</v>
      </c>
      <c r="F81" t="s">
        <v>5</v>
      </c>
      <c r="G81" t="s">
        <v>6</v>
      </c>
      <c r="H81" t="s">
        <v>19</v>
      </c>
      <c r="J81" s="7" t="s">
        <v>32</v>
      </c>
      <c r="K81" s="7" t="s">
        <v>29</v>
      </c>
      <c r="L81" s="6" t="s">
        <v>30</v>
      </c>
      <c r="M81" s="6" t="s">
        <v>31</v>
      </c>
      <c r="N81" s="6" t="s">
        <v>29</v>
      </c>
      <c r="O81" s="6" t="s">
        <v>30</v>
      </c>
    </row>
    <row r="82" spans="1:15" x14ac:dyDescent="0.3">
      <c r="A82">
        <v>-1</v>
      </c>
      <c r="B82">
        <v>0</v>
      </c>
      <c r="C82">
        <v>1.14576E-3</v>
      </c>
      <c r="D82">
        <v>-422.76799999999997</v>
      </c>
      <c r="E82">
        <v>1</v>
      </c>
      <c r="F82">
        <v>0</v>
      </c>
      <c r="G82">
        <v>7.6384000000000011E-4</v>
      </c>
      <c r="H82">
        <f>420.187*E82</f>
        <v>420.18700000000001</v>
      </c>
      <c r="J82">
        <f>450.1*A82</f>
        <v>-450.1</v>
      </c>
      <c r="K82" t="str">
        <f>J82&amp;","&amp;B82</f>
        <v>-450.1,0</v>
      </c>
      <c r="L82" t="str">
        <f>J82&amp;","&amp;(C82*1000)</f>
        <v>-450.1,1.14576</v>
      </c>
      <c r="M82">
        <f>412.1*E82</f>
        <v>412.1</v>
      </c>
      <c r="N82" t="str">
        <f>M82&amp;","&amp;(F82*1000)</f>
        <v>412.1,0</v>
      </c>
      <c r="O82" t="str">
        <f>M82&amp;","&amp;(G82*1000)</f>
        <v>412.1,0.76384</v>
      </c>
    </row>
    <row r="83" spans="1:15" x14ac:dyDescent="0.3">
      <c r="A83">
        <v>-0.95</v>
      </c>
      <c r="B83">
        <v>0</v>
      </c>
      <c r="C83">
        <v>4.7577684E-3</v>
      </c>
      <c r="D83">
        <v>-401.62959999999998</v>
      </c>
      <c r="E83">
        <v>0.95</v>
      </c>
      <c r="F83">
        <v>0</v>
      </c>
      <c r="G83">
        <v>4.6937968000000004E-3</v>
      </c>
      <c r="H83">
        <f t="shared" ref="H83:H91" si="38">420.187*E83</f>
        <v>399.17764999999997</v>
      </c>
      <c r="J83">
        <f t="shared" ref="J83:J91" si="39">450.1*A83</f>
        <v>-427.59500000000003</v>
      </c>
      <c r="K83" t="str">
        <f t="shared" ref="K83:K91" si="40">J83&amp;","&amp;B83</f>
        <v>-427.595,0</v>
      </c>
      <c r="L83" t="str">
        <f t="shared" ref="L83:L91" si="41">J83&amp;","&amp;(C83*1000)</f>
        <v>-427.595,4.7577684</v>
      </c>
      <c r="M83">
        <f t="shared" ref="M83:M91" si="42">412.1*E83</f>
        <v>391.495</v>
      </c>
      <c r="N83" t="str">
        <f t="shared" ref="N83:N91" si="43">M83&amp;","&amp;(F83*1000)</f>
        <v>391.495,0</v>
      </c>
      <c r="O83" t="str">
        <f t="shared" ref="O83:O91" si="44">M83&amp;","&amp;(G83*1000)</f>
        <v>391.495,4.6937968</v>
      </c>
    </row>
    <row r="84" spans="1:15" x14ac:dyDescent="0.3">
      <c r="A84">
        <v>-0.9</v>
      </c>
      <c r="B84">
        <v>0</v>
      </c>
      <c r="C84">
        <v>8.184545599999999E-3</v>
      </c>
      <c r="D84">
        <v>-380.49119999999999</v>
      </c>
      <c r="E84">
        <v>0.9</v>
      </c>
      <c r="F84">
        <v>0</v>
      </c>
      <c r="G84">
        <v>8.3542708480000005E-3</v>
      </c>
      <c r="H84">
        <f t="shared" si="38"/>
        <v>378.16830000000004</v>
      </c>
      <c r="J84">
        <f t="shared" si="39"/>
        <v>-405.09000000000003</v>
      </c>
      <c r="K84" t="str">
        <f t="shared" si="40"/>
        <v>-405.09,0</v>
      </c>
      <c r="L84" t="str">
        <f t="shared" si="41"/>
        <v>-405.09,8.1845456</v>
      </c>
      <c r="M84">
        <f t="shared" si="42"/>
        <v>370.89000000000004</v>
      </c>
      <c r="N84" t="str">
        <f t="shared" si="43"/>
        <v>370.89,0</v>
      </c>
      <c r="O84" t="str">
        <f t="shared" si="44"/>
        <v>370.89,8.354270848</v>
      </c>
    </row>
    <row r="85" spans="1:15" x14ac:dyDescent="0.3">
      <c r="A85">
        <v>-0.8</v>
      </c>
      <c r="B85">
        <v>0</v>
      </c>
      <c r="C85">
        <v>1.4482406400000002E-2</v>
      </c>
      <c r="D85">
        <v>-338.21440000000001</v>
      </c>
      <c r="E85">
        <v>0.85</v>
      </c>
      <c r="F85">
        <v>0</v>
      </c>
      <c r="G85">
        <v>1.17115768E-2</v>
      </c>
      <c r="H85">
        <f t="shared" si="38"/>
        <v>357.15895</v>
      </c>
      <c r="J85">
        <f t="shared" si="39"/>
        <v>-360.08000000000004</v>
      </c>
      <c r="K85" t="str">
        <f t="shared" si="40"/>
        <v>-360.08,0</v>
      </c>
      <c r="L85" t="str">
        <f t="shared" si="41"/>
        <v>-360.08,14.4824064</v>
      </c>
      <c r="M85">
        <f t="shared" si="42"/>
        <v>350.28500000000003</v>
      </c>
      <c r="N85" t="str">
        <f t="shared" si="43"/>
        <v>350.285,0</v>
      </c>
      <c r="O85" t="str">
        <f t="shared" si="44"/>
        <v>350.285,11.7115768</v>
      </c>
    </row>
    <row r="86" spans="1:15" x14ac:dyDescent="0.3">
      <c r="A86">
        <v>-0.7</v>
      </c>
      <c r="B86">
        <v>0</v>
      </c>
      <c r="C86">
        <v>2.00393424E-2</v>
      </c>
      <c r="D86">
        <v>-295.93759999999997</v>
      </c>
      <c r="E86">
        <v>0.8</v>
      </c>
      <c r="F86">
        <v>0</v>
      </c>
      <c r="G86">
        <v>1.485554224E-2</v>
      </c>
      <c r="H86">
        <f t="shared" si="38"/>
        <v>336.14960000000002</v>
      </c>
      <c r="J86">
        <f t="shared" si="39"/>
        <v>-315.07</v>
      </c>
      <c r="K86" t="str">
        <f t="shared" si="40"/>
        <v>-315.07,0</v>
      </c>
      <c r="L86" t="str">
        <f t="shared" si="41"/>
        <v>-315.07,20.0393424</v>
      </c>
      <c r="M86">
        <f t="shared" si="42"/>
        <v>329.68000000000006</v>
      </c>
      <c r="N86" t="str">
        <f t="shared" si="43"/>
        <v>329.68,0</v>
      </c>
      <c r="O86" t="str">
        <f t="shared" si="44"/>
        <v>329.68,14.85554224</v>
      </c>
    </row>
    <row r="87" spans="1:15" x14ac:dyDescent="0.3">
      <c r="A87">
        <v>-0.6</v>
      </c>
      <c r="B87">
        <v>0</v>
      </c>
      <c r="C87">
        <v>2.4855353600000001E-2</v>
      </c>
      <c r="D87">
        <v>-253.66079999999997</v>
      </c>
      <c r="E87">
        <v>0.7</v>
      </c>
      <c r="F87">
        <v>0</v>
      </c>
      <c r="G87">
        <v>2.0469766240000003E-2</v>
      </c>
      <c r="H87">
        <f t="shared" si="38"/>
        <v>294.1309</v>
      </c>
      <c r="J87">
        <f t="shared" si="39"/>
        <v>-270.06</v>
      </c>
      <c r="K87" t="str">
        <f t="shared" si="40"/>
        <v>-270.06,0</v>
      </c>
      <c r="L87" t="str">
        <f t="shared" si="41"/>
        <v>-270.06,24.8553536</v>
      </c>
      <c r="M87">
        <f t="shared" si="42"/>
        <v>288.46999999999997</v>
      </c>
      <c r="N87" t="str">
        <f t="shared" si="43"/>
        <v>288.47,0</v>
      </c>
      <c r="O87" t="str">
        <f t="shared" si="44"/>
        <v>288.47,20.46976624</v>
      </c>
    </row>
    <row r="88" spans="1:15" x14ac:dyDescent="0.3">
      <c r="A88">
        <v>-0.5</v>
      </c>
      <c r="B88">
        <v>0</v>
      </c>
      <c r="C88">
        <v>2.8930439999999998E-2</v>
      </c>
      <c r="D88">
        <v>-211.38399999999999</v>
      </c>
      <c r="E88">
        <v>0.6</v>
      </c>
      <c r="F88">
        <v>0</v>
      </c>
      <c r="G88">
        <v>2.5260570720000004E-2</v>
      </c>
      <c r="H88">
        <f t="shared" si="38"/>
        <v>252.1122</v>
      </c>
      <c r="J88">
        <f t="shared" si="39"/>
        <v>-225.05</v>
      </c>
      <c r="K88" t="str">
        <f t="shared" si="40"/>
        <v>-225.05,0</v>
      </c>
      <c r="L88" t="str">
        <f t="shared" si="41"/>
        <v>-225.05,28.93044</v>
      </c>
      <c r="M88">
        <f t="shared" si="42"/>
        <v>247.26</v>
      </c>
      <c r="N88" t="str">
        <f t="shared" si="43"/>
        <v>247.26,0</v>
      </c>
      <c r="O88" t="str">
        <f t="shared" si="44"/>
        <v>247.26,25.26057072</v>
      </c>
    </row>
    <row r="89" spans="1:15" x14ac:dyDescent="0.3">
      <c r="A89">
        <v>-0.4</v>
      </c>
      <c r="B89">
        <v>0</v>
      </c>
      <c r="C89">
        <v>3.2264601599999998E-2</v>
      </c>
      <c r="D89">
        <v>-169.10720000000001</v>
      </c>
      <c r="E89">
        <v>0.5</v>
      </c>
      <c r="F89">
        <v>0</v>
      </c>
      <c r="G89">
        <v>2.9340240160000003E-2</v>
      </c>
      <c r="H89">
        <f t="shared" si="38"/>
        <v>210.09350000000001</v>
      </c>
      <c r="J89">
        <f t="shared" si="39"/>
        <v>-180.04000000000002</v>
      </c>
      <c r="K89" t="str">
        <f t="shared" si="40"/>
        <v>-180.04,0</v>
      </c>
      <c r="L89" t="str">
        <f t="shared" si="41"/>
        <v>-180.04,32.2646016</v>
      </c>
      <c r="M89">
        <f t="shared" si="42"/>
        <v>206.05</v>
      </c>
      <c r="N89" t="str">
        <f t="shared" si="43"/>
        <v>206.05,0</v>
      </c>
      <c r="O89" t="str">
        <f t="shared" si="44"/>
        <v>206.05,29.34024016</v>
      </c>
    </row>
    <row r="90" spans="1:15" x14ac:dyDescent="0.3">
      <c r="A90">
        <v>-0.2</v>
      </c>
      <c r="B90">
        <v>0</v>
      </c>
      <c r="C90">
        <v>3.6710150400000002E-2</v>
      </c>
      <c r="D90">
        <v>-84.553600000000003</v>
      </c>
      <c r="E90">
        <v>0.4</v>
      </c>
      <c r="F90">
        <v>0</v>
      </c>
      <c r="G90">
        <v>3.265263232E-2</v>
      </c>
      <c r="H90">
        <f t="shared" si="38"/>
        <v>168.07480000000001</v>
      </c>
      <c r="J90">
        <f t="shared" si="39"/>
        <v>-90.02000000000001</v>
      </c>
      <c r="K90" t="str">
        <f t="shared" si="40"/>
        <v>-90.02,0</v>
      </c>
      <c r="L90" t="str">
        <f t="shared" si="41"/>
        <v>-90.02,36.7101504</v>
      </c>
      <c r="M90">
        <f t="shared" si="42"/>
        <v>164.84000000000003</v>
      </c>
      <c r="N90" t="str">
        <f t="shared" si="43"/>
        <v>164.84,0</v>
      </c>
      <c r="O90" t="str">
        <f t="shared" si="44"/>
        <v>164.84,32.65263232</v>
      </c>
    </row>
    <row r="91" spans="1:15" x14ac:dyDescent="0.3">
      <c r="A91">
        <v>0</v>
      </c>
      <c r="B91">
        <v>0</v>
      </c>
      <c r="C91">
        <v>3.8192000000000004E-2</v>
      </c>
      <c r="D91">
        <v>0</v>
      </c>
      <c r="E91">
        <v>0.2</v>
      </c>
      <c r="F91">
        <v>0</v>
      </c>
      <c r="G91">
        <v>3.6825872160000002E-2</v>
      </c>
      <c r="H91">
        <f t="shared" si="38"/>
        <v>84.037400000000005</v>
      </c>
      <c r="J91">
        <f t="shared" si="39"/>
        <v>0</v>
      </c>
      <c r="K91" t="str">
        <f t="shared" si="40"/>
        <v>0,0</v>
      </c>
      <c r="L91" t="str">
        <f t="shared" si="41"/>
        <v>0,38.192</v>
      </c>
      <c r="M91">
        <f t="shared" si="42"/>
        <v>82.420000000000016</v>
      </c>
      <c r="N91" t="str">
        <f t="shared" si="43"/>
        <v>82.42,0</v>
      </c>
      <c r="O91" t="str">
        <f t="shared" si="44"/>
        <v>82.42,36.82587216</v>
      </c>
    </row>
    <row r="93" spans="1:15" x14ac:dyDescent="0.3">
      <c r="A93" s="10" t="s">
        <v>27</v>
      </c>
      <c r="B93" s="11"/>
      <c r="C93" s="11"/>
      <c r="D93" s="11"/>
      <c r="E93" s="11"/>
      <c r="F93" s="11"/>
      <c r="G93" s="11"/>
      <c r="H93" s="11"/>
      <c r="I93" s="5"/>
    </row>
    <row r="94" spans="1:15" x14ac:dyDescent="0.3">
      <c r="A94" t="s">
        <v>1</v>
      </c>
      <c r="B94" t="s">
        <v>5</v>
      </c>
      <c r="C94" t="s">
        <v>6</v>
      </c>
      <c r="D94" t="s">
        <v>19</v>
      </c>
      <c r="E94" t="s">
        <v>1</v>
      </c>
      <c r="F94" t="s">
        <v>5</v>
      </c>
      <c r="G94" t="s">
        <v>6</v>
      </c>
      <c r="H94" t="s">
        <v>19</v>
      </c>
      <c r="J94" s="7" t="s">
        <v>32</v>
      </c>
      <c r="K94" s="7" t="s">
        <v>29</v>
      </c>
      <c r="L94" s="6" t="s">
        <v>30</v>
      </c>
      <c r="M94" s="6" t="s">
        <v>31</v>
      </c>
      <c r="N94" s="6" t="s">
        <v>29</v>
      </c>
      <c r="O94" s="6" t="s">
        <v>30</v>
      </c>
    </row>
    <row r="95" spans="1:15" x14ac:dyDescent="0.3">
      <c r="A95">
        <v>-1</v>
      </c>
      <c r="B95">
        <v>0</v>
      </c>
      <c r="C95">
        <v>4.7432000000000003E-4</v>
      </c>
      <c r="D95">
        <v>-204.142</v>
      </c>
      <c r="E95">
        <v>1</v>
      </c>
      <c r="F95">
        <v>0</v>
      </c>
      <c r="G95">
        <v>4.7432000000000003E-4</v>
      </c>
      <c r="H95">
        <v>340.23700000000002</v>
      </c>
      <c r="J95">
        <f>335.83*A95</f>
        <v>-335.83</v>
      </c>
      <c r="K95" t="str">
        <f>J95&amp;","&amp;B95</f>
        <v>-335.83,0</v>
      </c>
      <c r="L95" t="str">
        <f>J95&amp;","&amp;(C95*1000)</f>
        <v>-335.83,0.47432</v>
      </c>
      <c r="M95">
        <f>335.8*E95</f>
        <v>335.8</v>
      </c>
      <c r="N95" t="str">
        <f>M95&amp;","&amp;(F95*1000)</f>
        <v>335.8,0</v>
      </c>
      <c r="O95" t="str">
        <f>M95&amp;","&amp;(G95*1000)</f>
        <v>335.8,0.47432</v>
      </c>
    </row>
    <row r="96" spans="1:15" x14ac:dyDescent="0.3">
      <c r="A96">
        <v>-0.95</v>
      </c>
      <c r="B96">
        <v>0</v>
      </c>
      <c r="C96">
        <v>2.7403838000000002E-3</v>
      </c>
      <c r="D96">
        <v>-193.9349</v>
      </c>
      <c r="E96">
        <v>0.95</v>
      </c>
      <c r="F96">
        <v>0</v>
      </c>
      <c r="G96">
        <v>2.7403838000000002E-3</v>
      </c>
      <c r="H96">
        <v>323.22514999999999</v>
      </c>
      <c r="J96">
        <f t="shared" ref="J96:J104" si="45">335.83*A96</f>
        <v>-319.03849999999994</v>
      </c>
      <c r="K96" t="str">
        <f t="shared" ref="K96:K104" si="46">J96&amp;","&amp;B96</f>
        <v>-319.0385,0</v>
      </c>
      <c r="L96" t="str">
        <f t="shared" ref="L96:L104" si="47">J96&amp;","&amp;(C96*1000)</f>
        <v>-319.0385,2.7403838</v>
      </c>
      <c r="M96">
        <f t="shared" ref="M96:M104" si="48">335.8*E96</f>
        <v>319.01</v>
      </c>
      <c r="N96" t="str">
        <f t="shared" ref="N96:N104" si="49">M96&amp;","&amp;(F96*1000)</f>
        <v>319.01,0</v>
      </c>
      <c r="O96" t="str">
        <f t="shared" ref="O96:O104" si="50">M96&amp;","&amp;(G96*1000)</f>
        <v>319.01,2.7403838</v>
      </c>
    </row>
    <row r="97" spans="1:15" x14ac:dyDescent="0.3">
      <c r="A97">
        <v>-0.9</v>
      </c>
      <c r="B97">
        <v>0</v>
      </c>
      <c r="C97">
        <v>4.8902392000000003E-3</v>
      </c>
      <c r="D97">
        <v>-183.7278</v>
      </c>
      <c r="E97">
        <v>0.9</v>
      </c>
      <c r="F97">
        <v>0</v>
      </c>
      <c r="G97">
        <v>4.8902392000000003E-3</v>
      </c>
      <c r="H97">
        <v>306.2133</v>
      </c>
      <c r="J97">
        <f t="shared" si="45"/>
        <v>-302.24700000000001</v>
      </c>
      <c r="K97" t="str">
        <f t="shared" si="46"/>
        <v>-302.247,0</v>
      </c>
      <c r="L97" t="str">
        <f t="shared" si="47"/>
        <v>-302.247,4.8902392</v>
      </c>
      <c r="M97">
        <f t="shared" si="48"/>
        <v>302.22000000000003</v>
      </c>
      <c r="N97" t="str">
        <f t="shared" si="49"/>
        <v>302.22,0</v>
      </c>
      <c r="O97" t="str">
        <f t="shared" si="50"/>
        <v>302.22,4.8902392</v>
      </c>
    </row>
    <row r="98" spans="1:15" x14ac:dyDescent="0.3">
      <c r="A98">
        <v>-0.8</v>
      </c>
      <c r="B98">
        <v>0</v>
      </c>
      <c r="C98">
        <v>8.8413247999999996E-3</v>
      </c>
      <c r="D98">
        <v>-163.31360000000001</v>
      </c>
      <c r="E98">
        <v>0.85</v>
      </c>
      <c r="F98">
        <v>0</v>
      </c>
      <c r="G98">
        <v>8.8413247999999996E-3</v>
      </c>
      <c r="H98">
        <v>289.20145000000002</v>
      </c>
      <c r="J98">
        <f t="shared" si="45"/>
        <v>-268.66399999999999</v>
      </c>
      <c r="K98" t="str">
        <f t="shared" si="46"/>
        <v>-268.664,0</v>
      </c>
      <c r="L98" t="str">
        <f t="shared" si="47"/>
        <v>-268.664,8.8413248</v>
      </c>
      <c r="M98">
        <f t="shared" si="48"/>
        <v>285.43</v>
      </c>
      <c r="N98" t="str">
        <f t="shared" si="49"/>
        <v>285.43,0</v>
      </c>
      <c r="O98" t="str">
        <f t="shared" si="50"/>
        <v>285.43,8.8413248</v>
      </c>
    </row>
    <row r="99" spans="1:15" x14ac:dyDescent="0.3">
      <c r="A99">
        <v>-0.7</v>
      </c>
      <c r="B99">
        <v>0</v>
      </c>
      <c r="C99">
        <v>1.23275768E-2</v>
      </c>
      <c r="D99">
        <v>-142.89939999999999</v>
      </c>
      <c r="E99">
        <v>0.8</v>
      </c>
      <c r="F99">
        <v>0</v>
      </c>
      <c r="G99">
        <v>1.23275768E-2</v>
      </c>
      <c r="H99">
        <v>272.18960000000004</v>
      </c>
      <c r="J99">
        <f t="shared" si="45"/>
        <v>-235.08099999999996</v>
      </c>
      <c r="K99" t="str">
        <f t="shared" si="46"/>
        <v>-235.081,0</v>
      </c>
      <c r="L99" t="str">
        <f t="shared" si="47"/>
        <v>-235.081,12.3275768</v>
      </c>
      <c r="M99">
        <f t="shared" si="48"/>
        <v>268.64000000000004</v>
      </c>
      <c r="N99" t="str">
        <f t="shared" si="49"/>
        <v>268.64,0</v>
      </c>
      <c r="O99" t="str">
        <f t="shared" si="50"/>
        <v>268.64,12.3275768</v>
      </c>
    </row>
    <row r="100" spans="1:15" x14ac:dyDescent="0.3">
      <c r="A100">
        <v>-0.6</v>
      </c>
      <c r="B100">
        <v>0</v>
      </c>
      <c r="C100">
        <v>1.5348995200000002E-2</v>
      </c>
      <c r="D100">
        <v>-122.48519999999999</v>
      </c>
      <c r="E100">
        <v>0.7</v>
      </c>
      <c r="F100">
        <v>0</v>
      </c>
      <c r="G100">
        <v>1.5348995200000002E-2</v>
      </c>
      <c r="H100">
        <v>238.16589999999999</v>
      </c>
      <c r="J100">
        <f t="shared" si="45"/>
        <v>-201.49799999999999</v>
      </c>
      <c r="K100" t="str">
        <f t="shared" si="46"/>
        <v>-201.498,0</v>
      </c>
      <c r="L100" t="str">
        <f t="shared" si="47"/>
        <v>-201.498,15.3489952</v>
      </c>
      <c r="M100">
        <f t="shared" si="48"/>
        <v>235.06</v>
      </c>
      <c r="N100" t="str">
        <f t="shared" si="49"/>
        <v>235.06,0</v>
      </c>
      <c r="O100" t="str">
        <f t="shared" si="50"/>
        <v>235.06,15.3489952</v>
      </c>
    </row>
    <row r="101" spans="1:15" x14ac:dyDescent="0.3">
      <c r="A101">
        <v>-0.5</v>
      </c>
      <c r="B101">
        <v>0</v>
      </c>
      <c r="C101">
        <v>1.7905580000000001E-2</v>
      </c>
      <c r="D101">
        <v>-102.071</v>
      </c>
      <c r="E101">
        <v>0.6</v>
      </c>
      <c r="F101">
        <v>0</v>
      </c>
      <c r="G101">
        <v>1.7905580000000001E-2</v>
      </c>
      <c r="H101">
        <v>204.1422</v>
      </c>
      <c r="J101">
        <f t="shared" si="45"/>
        <v>-167.91499999999999</v>
      </c>
      <c r="K101" t="str">
        <f t="shared" si="46"/>
        <v>-167.915,0</v>
      </c>
      <c r="L101" t="str">
        <f t="shared" si="47"/>
        <v>-167.915,17.90558</v>
      </c>
      <c r="M101">
        <f t="shared" si="48"/>
        <v>201.48</v>
      </c>
      <c r="N101" t="str">
        <f t="shared" si="49"/>
        <v>201.48,0</v>
      </c>
      <c r="O101" t="str">
        <f t="shared" si="50"/>
        <v>201.48,17.90558</v>
      </c>
    </row>
    <row r="102" spans="1:15" x14ac:dyDescent="0.3">
      <c r="A102">
        <v>-0.4</v>
      </c>
      <c r="B102">
        <v>0</v>
      </c>
      <c r="C102">
        <v>1.9997331199999999E-2</v>
      </c>
      <c r="D102">
        <v>-81.656800000000004</v>
      </c>
      <c r="E102">
        <v>0.5</v>
      </c>
      <c r="F102">
        <v>0</v>
      </c>
      <c r="G102">
        <v>1.9997331199999999E-2</v>
      </c>
      <c r="H102">
        <v>170.11850000000001</v>
      </c>
      <c r="J102">
        <f t="shared" si="45"/>
        <v>-134.33199999999999</v>
      </c>
      <c r="K102" t="str">
        <f t="shared" si="46"/>
        <v>-134.332,0</v>
      </c>
      <c r="L102" t="str">
        <f t="shared" si="47"/>
        <v>-134.332,19.9973312</v>
      </c>
      <c r="M102">
        <f t="shared" si="48"/>
        <v>167.9</v>
      </c>
      <c r="N102" t="str">
        <f t="shared" si="49"/>
        <v>167.9,0</v>
      </c>
      <c r="O102" t="str">
        <f t="shared" si="50"/>
        <v>167.9,19.9973312</v>
      </c>
    </row>
    <row r="103" spans="1:15" x14ac:dyDescent="0.3">
      <c r="A103">
        <v>-0.2</v>
      </c>
      <c r="B103">
        <v>0</v>
      </c>
      <c r="C103">
        <v>2.27863328E-2</v>
      </c>
      <c r="D103">
        <v>-40.828400000000002</v>
      </c>
      <c r="E103">
        <v>0.4</v>
      </c>
      <c r="F103">
        <v>0</v>
      </c>
      <c r="G103">
        <v>2.27863328E-2</v>
      </c>
      <c r="H103">
        <v>136.09480000000002</v>
      </c>
      <c r="J103">
        <f t="shared" si="45"/>
        <v>-67.165999999999997</v>
      </c>
      <c r="K103" t="str">
        <f t="shared" si="46"/>
        <v>-67.166,0</v>
      </c>
      <c r="L103" t="str">
        <f t="shared" si="47"/>
        <v>-67.166,22.7863328</v>
      </c>
      <c r="M103">
        <f t="shared" si="48"/>
        <v>134.32000000000002</v>
      </c>
      <c r="N103" t="str">
        <f t="shared" si="49"/>
        <v>134.32,0</v>
      </c>
      <c r="O103" t="str">
        <f t="shared" si="50"/>
        <v>134.32,22.7863328</v>
      </c>
    </row>
    <row r="104" spans="1:15" x14ac:dyDescent="0.3">
      <c r="A104">
        <v>0</v>
      </c>
      <c r="B104">
        <v>0</v>
      </c>
      <c r="C104">
        <v>2.3716000000000001E-2</v>
      </c>
      <c r="D104">
        <v>0</v>
      </c>
      <c r="E104">
        <v>0.2</v>
      </c>
      <c r="F104">
        <v>0</v>
      </c>
      <c r="G104">
        <v>2.3716000000000001E-2</v>
      </c>
      <c r="H104">
        <v>68.04740000000001</v>
      </c>
      <c r="J104">
        <f t="shared" si="45"/>
        <v>0</v>
      </c>
      <c r="K104" t="str">
        <f t="shared" si="46"/>
        <v>0,0</v>
      </c>
      <c r="L104" t="str">
        <f t="shared" si="47"/>
        <v>0,23.716</v>
      </c>
      <c r="M104">
        <f t="shared" si="48"/>
        <v>67.160000000000011</v>
      </c>
      <c r="N104" t="str">
        <f t="shared" si="49"/>
        <v>67.16,0</v>
      </c>
      <c r="O104" t="str">
        <f t="shared" si="50"/>
        <v>67.16,23.716</v>
      </c>
    </row>
    <row r="106" spans="1:15" x14ac:dyDescent="0.3">
      <c r="A106" s="9"/>
      <c r="B106" s="9"/>
    </row>
  </sheetData>
  <mergeCells count="9">
    <mergeCell ref="A106:B106"/>
    <mergeCell ref="A1:H1"/>
    <mergeCell ref="A15:H15"/>
    <mergeCell ref="A28:H28"/>
    <mergeCell ref="A41:H41"/>
    <mergeCell ref="A54:H54"/>
    <mergeCell ref="A67:H67"/>
    <mergeCell ref="A80:H80"/>
    <mergeCell ref="A93:H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y_values</vt:lpstr>
      <vt:lpstr>AutoCad_transpose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2021-02-03T09:27:05Z</dcterms:modified>
</cp:coreProperties>
</file>