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8808"/>
  </bookViews>
  <sheets>
    <sheet name="Wind Resistance" sheetId="2" r:id="rId1"/>
  </sheets>
  <calcPr calcId="152511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5" i="2"/>
  <c r="D10" i="2"/>
  <c r="C10" i="2"/>
  <c r="D9" i="2"/>
  <c r="C9" i="2"/>
  <c r="D8" i="2"/>
  <c r="C8" i="2"/>
  <c r="D7" i="2"/>
  <c r="C7" i="2"/>
  <c r="D6" i="2"/>
  <c r="C6" i="2"/>
  <c r="D5" i="2"/>
  <c r="C5" i="2"/>
  <c r="A5" i="2"/>
  <c r="F10" i="2" s="1"/>
  <c r="G10" i="2" s="1"/>
  <c r="H10" i="2" l="1"/>
  <c r="F5" i="2"/>
  <c r="I5" i="2"/>
  <c r="G5" i="2" s="1"/>
  <c r="H5" i="2" s="1"/>
  <c r="K5" i="2" s="1"/>
  <c r="L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</calcChain>
</file>

<file path=xl/sharedStrings.xml><?xml version="1.0" encoding="utf-8"?>
<sst xmlns="http://schemas.openxmlformats.org/spreadsheetml/2006/main" count="17" uniqueCount="16">
  <si>
    <t>L=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</si>
  <si>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=</t>
    </r>
  </si>
  <si>
    <t>knot</t>
  </si>
  <si>
    <r>
      <t>V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</si>
  <si>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charset val="1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</si>
  <si>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F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</si>
  <si>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(m/s)</t>
    </r>
  </si>
  <si>
    <t>ϴ (deg)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</si>
  <si>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 xml:space="preserve"> (deg)</t>
    </r>
  </si>
  <si>
    <t>a/L</t>
  </si>
  <si>
    <r>
      <t>C</t>
    </r>
    <r>
      <rPr>
        <vertAlign val="subscript"/>
        <sz val="11"/>
        <color theme="1"/>
        <rFont val="Calibri"/>
        <family val="2"/>
        <scheme val="minor"/>
      </rPr>
      <t>rwd</t>
    </r>
  </si>
  <si>
    <r>
      <t>V</t>
    </r>
    <r>
      <rPr>
        <vertAlign val="subscript"/>
        <sz val="11"/>
        <color theme="1"/>
        <rFont val="Calibri"/>
        <family val="2"/>
        <scheme val="minor"/>
      </rPr>
      <t>RWD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+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Cosϴ</t>
    </r>
  </si>
  <si>
    <r>
      <t>R</t>
    </r>
    <r>
      <rPr>
        <vertAlign val="subscript"/>
        <sz val="11"/>
        <color theme="1"/>
        <rFont val="Calibri"/>
        <family val="2"/>
        <scheme val="minor"/>
      </rPr>
      <t>WD</t>
    </r>
  </si>
  <si>
    <r>
      <t>R</t>
    </r>
    <r>
      <rPr>
        <vertAlign val="subscript"/>
        <sz val="11"/>
        <color theme="1"/>
        <rFont val="Calibri"/>
        <family val="2"/>
        <scheme val="minor"/>
      </rPr>
      <t>WD</t>
    </r>
    <r>
      <rPr>
        <sz val="11"/>
        <color theme="1"/>
        <rFont val="Calibri"/>
        <family val="2"/>
        <scheme val="minor"/>
      </rPr>
      <t xml:space="preserve"> (ahead) = R</t>
    </r>
    <r>
      <rPr>
        <vertAlign val="subscript"/>
        <sz val="11"/>
        <color theme="1"/>
        <rFont val="Calibri"/>
        <family val="2"/>
        <scheme val="minor"/>
      </rPr>
      <t>WD</t>
    </r>
    <r>
      <rPr>
        <sz val="11"/>
        <color theme="1"/>
        <rFont val="Calibri"/>
        <family val="2"/>
        <scheme val="minor"/>
      </rPr>
      <t>.Cos</t>
    </r>
    <r>
      <rPr>
        <sz val="11"/>
        <color theme="1"/>
        <rFont val="Calibri"/>
        <family val="2"/>
      </rPr>
      <t>α</t>
    </r>
  </si>
  <si>
    <r>
      <t>V</t>
    </r>
    <r>
      <rPr>
        <vertAlign val="subscript"/>
        <sz val="11"/>
        <color theme="1"/>
        <rFont val="Calibri"/>
        <family val="2"/>
        <scheme val="minor"/>
      </rPr>
      <t>RWD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</si>
  <si>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vertAlign val="subscript"/>
        <sz val="11"/>
        <color theme="1"/>
        <rFont val="Calibri"/>
        <family val="2"/>
        <scheme val="minor"/>
      </rPr>
      <t>WD</t>
    </r>
    <r>
      <rPr>
        <sz val="11"/>
        <color theme="1"/>
        <rFont val="Calibri"/>
        <family val="2"/>
        <scheme val="minor"/>
      </rPr>
      <t xml:space="preserve"> (ahead) = R</t>
    </r>
    <r>
      <rPr>
        <vertAlign val="subscript"/>
        <sz val="11"/>
        <color theme="1"/>
        <rFont val="Calibri"/>
        <family val="2"/>
        <scheme val="minor"/>
      </rPr>
      <t>WD</t>
    </r>
    <r>
      <rPr>
        <sz val="11"/>
        <color theme="1"/>
        <rFont val="Calibri"/>
        <family val="2"/>
        <scheme val="minor"/>
      </rPr>
      <t>.Cosα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</si>
</sst>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1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2" sqref="D2"/>
    </sheetView>
  </sheetViews>
  <sheetFormatPr defaultRowHeight="14.4" x14ac:dyDescent="0.3"/>
  <cols>
    <col min="6" max="6" width="11.88671875" customWidth="1"/>
    <col min="8" max="8" width="15.109375" customWidth="1"/>
    <col min="9" max="9" width="5.109375" customWidth="1"/>
    <col min="10" max="10" width="6.33203125" customWidth="1"/>
    <col min="11" max="11" width="14.88671875" customWidth="1"/>
    <col min="12" max="12" width="5.88671875" customWidth="1"/>
    <col min="13" max="13" width="7.109375" customWidth="1"/>
  </cols>
  <sheetData>
    <row r="1" spans="1:13" ht="15.6" x14ac:dyDescent="0.3">
      <c r="A1" s="1" t="s">
        <v>0</v>
      </c>
      <c r="B1" s="12">
        <v>87</v>
      </c>
      <c r="C1" s="2"/>
      <c r="D1" s="1" t="s">
        <v>1</v>
      </c>
      <c r="E1" s="2">
        <v>10</v>
      </c>
      <c r="F1" s="2" t="s">
        <v>2</v>
      </c>
      <c r="G1" s="1" t="s">
        <v>3</v>
      </c>
      <c r="H1" s="13">
        <v>7</v>
      </c>
      <c r="I1" s="3" t="s">
        <v>4</v>
      </c>
      <c r="J1" s="15">
        <v>1</v>
      </c>
      <c r="K1" s="2"/>
      <c r="L1" s="2"/>
      <c r="M1" s="2"/>
    </row>
    <row r="2" spans="1:13" ht="15.6" x14ac:dyDescent="0.3">
      <c r="A2" s="1" t="s">
        <v>5</v>
      </c>
      <c r="B2" s="14">
        <v>226</v>
      </c>
      <c r="C2" s="1"/>
      <c r="D2" s="14"/>
      <c r="E2" s="2"/>
      <c r="F2" s="2"/>
      <c r="G2" s="2"/>
      <c r="H2" s="2"/>
      <c r="I2" s="2"/>
      <c r="J2" s="2"/>
      <c r="K2" s="2"/>
      <c r="L2" s="2"/>
      <c r="M2" s="2"/>
    </row>
    <row r="3" spans="1:13" ht="15" thickBot="1" x14ac:dyDescent="0.35">
      <c r="A3" s="1"/>
      <c r="B3" s="2"/>
      <c r="C3" s="1"/>
      <c r="D3" s="1"/>
      <c r="E3" s="1"/>
      <c r="F3" s="16"/>
      <c r="G3" s="16"/>
      <c r="H3" s="16"/>
      <c r="I3" s="16"/>
      <c r="J3" s="16"/>
      <c r="K3" s="16"/>
      <c r="L3" s="16"/>
      <c r="M3" s="16"/>
    </row>
    <row r="4" spans="1:13" s="9" customFormat="1" ht="36" customHeight="1" x14ac:dyDescent="0.3">
      <c r="A4" s="6" t="s">
        <v>6</v>
      </c>
      <c r="B4" s="7" t="s">
        <v>7</v>
      </c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17" t="s">
        <v>14</v>
      </c>
      <c r="J4" s="17"/>
      <c r="K4" s="8" t="s">
        <v>12</v>
      </c>
      <c r="L4" s="17" t="s">
        <v>15</v>
      </c>
      <c r="M4" s="18"/>
    </row>
    <row r="5" spans="1:13" x14ac:dyDescent="0.3">
      <c r="A5" s="19">
        <f>E1*0.5149</f>
        <v>5.149</v>
      </c>
      <c r="B5" s="4">
        <v>0</v>
      </c>
      <c r="C5" s="10">
        <f>(1-0.15*(1-B5/90)-0.8*(1-B5/90)^3)*90</f>
        <v>4.4999999999999938</v>
      </c>
      <c r="D5" s="4">
        <f>0.291+0.0023*B5</f>
        <v>0.29099999999999998</v>
      </c>
      <c r="E5" s="4">
        <f>1.325-0.05*COS(RADIANS(2*B5))-0.35*COS(RADIANS(4*B5))-0.175*COS(RADIANS(6*B5))</f>
        <v>0.75</v>
      </c>
      <c r="F5" s="10">
        <f>$H$1+$A$5*COS(RADIANS(B5))</f>
        <v>12.149000000000001</v>
      </c>
      <c r="G5" s="10">
        <f>0.5*$J$1*(I5)^2*($B$2*(COS(RADIANS(B5)))^2+$D$2*(SIN(RADIANS(B5)))^2)</f>
        <v>2995.8787130000001</v>
      </c>
      <c r="H5" s="10">
        <f>G5*COS(RADIANS(C5))</f>
        <v>2986.6434187517948</v>
      </c>
      <c r="I5" s="21">
        <f>A5</f>
        <v>5.149</v>
      </c>
      <c r="J5" s="21"/>
      <c r="K5" s="21">
        <f>H5</f>
        <v>2986.6434187517948</v>
      </c>
      <c r="L5" s="21">
        <f>K5*COS(RADIANS(C5))</f>
        <v>2977.4365938336332</v>
      </c>
      <c r="M5" s="23"/>
    </row>
    <row r="6" spans="1:13" x14ac:dyDescent="0.3">
      <c r="A6" s="19"/>
      <c r="B6" s="4">
        <v>30</v>
      </c>
      <c r="C6" s="10">
        <f t="shared" ref="C6:C10" si="0">(1-0.15*(1-B6/90)-0.8*(1-B6/90)^3)*90</f>
        <v>59.666666666666657</v>
      </c>
      <c r="D6" s="4">
        <f t="shared" ref="D6:D10" si="1">0.291+0.0023*B6</f>
        <v>0.36</v>
      </c>
      <c r="E6" s="4">
        <f t="shared" ref="E6:E10" si="2">1.325-0.05*COS(RADIANS(2*B6))-0.35*COS(RADIANS(4*B6))-0.175*COS(RADIANS(6*B6))</f>
        <v>1.65</v>
      </c>
      <c r="F6" s="10">
        <f t="shared" ref="F6:F10" si="3">$H$1+$A$5*COS(RADIANS(B6))</f>
        <v>11.459164804086075</v>
      </c>
      <c r="G6" s="10">
        <f t="shared" ref="G6:G10" si="4">0.5*$J$1*(F6)^2*($B$2*(COS(RADIANS(B6)))^2+$D$2*(SIN(RADIANS(B6)))^2)</f>
        <v>11128.730816110632</v>
      </c>
      <c r="H6" s="10">
        <f t="shared" ref="H6:H10" si="5">G6*COS(RADIANS(C6))</f>
        <v>5620.3411609877257</v>
      </c>
      <c r="I6" s="21"/>
      <c r="J6" s="21"/>
      <c r="K6" s="21"/>
      <c r="L6" s="21"/>
      <c r="M6" s="23"/>
    </row>
    <row r="7" spans="1:13" x14ac:dyDescent="0.3">
      <c r="A7" s="19"/>
      <c r="B7" s="4">
        <v>60</v>
      </c>
      <c r="C7" s="10">
        <f t="shared" si="0"/>
        <v>82.833333333333329</v>
      </c>
      <c r="D7" s="4">
        <f t="shared" si="1"/>
        <v>0.42899999999999999</v>
      </c>
      <c r="E7" s="4">
        <f t="shared" si="2"/>
        <v>1.3499999999999999</v>
      </c>
      <c r="F7" s="10">
        <f t="shared" si="3"/>
        <v>9.5745000000000005</v>
      </c>
      <c r="G7" s="10">
        <f t="shared" si="4"/>
        <v>2589.7071695625013</v>
      </c>
      <c r="H7" s="10">
        <f t="shared" si="5"/>
        <v>323.08156837449695</v>
      </c>
      <c r="I7" s="21"/>
      <c r="J7" s="21"/>
      <c r="K7" s="21"/>
      <c r="L7" s="21"/>
      <c r="M7" s="23"/>
    </row>
    <row r="8" spans="1:13" x14ac:dyDescent="0.3">
      <c r="A8" s="19"/>
      <c r="B8" s="4">
        <v>90</v>
      </c>
      <c r="C8" s="10">
        <f t="shared" si="0"/>
        <v>90</v>
      </c>
      <c r="D8" s="4">
        <f t="shared" si="1"/>
        <v>0.498</v>
      </c>
      <c r="E8" s="4">
        <f t="shared" si="2"/>
        <v>1.2</v>
      </c>
      <c r="F8" s="10">
        <f t="shared" si="3"/>
        <v>7</v>
      </c>
      <c r="G8" s="10">
        <f t="shared" si="4"/>
        <v>2.0777436585900721E-29</v>
      </c>
      <c r="H8" s="10">
        <f t="shared" si="5"/>
        <v>1.272772216508905E-45</v>
      </c>
      <c r="I8" s="21"/>
      <c r="J8" s="21"/>
      <c r="K8" s="21"/>
      <c r="L8" s="21"/>
      <c r="M8" s="23"/>
    </row>
    <row r="9" spans="1:13" x14ac:dyDescent="0.3">
      <c r="A9" s="19"/>
      <c r="B9" s="4">
        <v>120</v>
      </c>
      <c r="C9" s="10">
        <f t="shared" si="0"/>
        <v>97.166666666666671</v>
      </c>
      <c r="D9" s="4">
        <f t="shared" si="1"/>
        <v>0.56699999999999995</v>
      </c>
      <c r="E9" s="4">
        <f t="shared" si="2"/>
        <v>1.3499999999999999</v>
      </c>
      <c r="F9" s="10">
        <f t="shared" si="3"/>
        <v>4.4255000000000013</v>
      </c>
      <c r="G9" s="10">
        <f t="shared" si="4"/>
        <v>553.27766956249991</v>
      </c>
      <c r="H9" s="10">
        <f t="shared" si="5"/>
        <v>-69.024721918284371</v>
      </c>
      <c r="I9" s="21"/>
      <c r="J9" s="21"/>
      <c r="K9" s="21"/>
      <c r="L9" s="21"/>
      <c r="M9" s="23"/>
    </row>
    <row r="10" spans="1:13" ht="15" thickBot="1" x14ac:dyDescent="0.35">
      <c r="A10" s="20"/>
      <c r="B10" s="5">
        <v>150</v>
      </c>
      <c r="C10" s="11">
        <f t="shared" si="0"/>
        <v>120.33333333333336</v>
      </c>
      <c r="D10" s="5">
        <f t="shared" si="1"/>
        <v>0.6359999999999999</v>
      </c>
      <c r="E10" s="5">
        <f t="shared" si="2"/>
        <v>1.6500000000000001</v>
      </c>
      <c r="F10" s="11">
        <f t="shared" si="3"/>
        <v>2.5408351959139255</v>
      </c>
      <c r="G10" s="11">
        <f t="shared" si="4"/>
        <v>547.13273601437254</v>
      </c>
      <c r="H10" s="11">
        <f t="shared" si="5"/>
        <v>-276.31835898966557</v>
      </c>
      <c r="I10" s="22"/>
      <c r="J10" s="22"/>
      <c r="K10" s="22"/>
      <c r="L10" s="22"/>
      <c r="M10" s="24"/>
    </row>
  </sheetData>
  <mergeCells count="8">
    <mergeCell ref="F3:H3"/>
    <mergeCell ref="I3:M3"/>
    <mergeCell ref="I4:J4"/>
    <mergeCell ref="L4:M4"/>
    <mergeCell ref="A5:A10"/>
    <mergeCell ref="I5:J10"/>
    <mergeCell ref="K5:K10"/>
    <mergeCell ref="L5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Resistance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Nandonik</dc:creator>
  <cp:lastModifiedBy>ASUS</cp:lastModifiedBy>
  <cp:lastPrinted>2017-03-16T18:12:36Z</cp:lastPrinted>
  <dcterms:created xsi:type="dcterms:W3CDTF">2017-03-15T18:29:28Z</dcterms:created>
  <dcterms:modified xsi:type="dcterms:W3CDTF">2020-12-23T06:21:28Z</dcterms:modified>
</cp:coreProperties>
</file>