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WATERLINE-04" sheetId="10" r:id="rId1"/>
    <sheet name="HEEL CALCULATION FOR WL4" sheetId="6" r:id="rId2"/>
    <sheet name="GZ CURVE" sheetId="7" r:id="rId3"/>
  </sheets>
  <calcPr calcId="152511"/>
</workbook>
</file>

<file path=xl/calcChain.xml><?xml version="1.0" encoding="utf-8"?>
<calcChain xmlns="http://schemas.openxmlformats.org/spreadsheetml/2006/main">
  <c r="M13" i="6" l="1"/>
  <c r="BG37" i="6" l="1"/>
  <c r="BG39" i="6" s="1"/>
  <c r="BG41" i="6" s="1"/>
  <c r="BW40" i="6"/>
  <c r="BN40" i="6"/>
  <c r="AV30" i="6"/>
  <c r="AM29" i="6"/>
  <c r="U24" i="6"/>
  <c r="AD26" i="6"/>
  <c r="L22" i="6"/>
  <c r="C22" i="6"/>
  <c r="BW38" i="6"/>
  <c r="BW43" i="6"/>
  <c r="BN38" i="6"/>
  <c r="AV28" i="6"/>
  <c r="AM27" i="6"/>
  <c r="AD24" i="6"/>
  <c r="U22" i="6"/>
  <c r="L20" i="6"/>
  <c r="C20" i="6"/>
  <c r="BN43" i="6"/>
  <c r="BG44" i="6"/>
  <c r="AV33" i="6"/>
  <c r="AM32" i="6"/>
  <c r="AD29" i="6"/>
  <c r="U27" i="6"/>
  <c r="U26" i="6"/>
  <c r="L25" i="6"/>
  <c r="C25" i="6"/>
  <c r="BN37" i="6"/>
  <c r="BF38" i="6"/>
  <c r="AV27" i="6"/>
  <c r="AM26" i="6"/>
  <c r="AD23" i="6"/>
  <c r="U21" i="6"/>
  <c r="L19" i="6"/>
  <c r="C19" i="6"/>
  <c r="BW42" i="6"/>
  <c r="BN42" i="6"/>
  <c r="BG43" i="6"/>
  <c r="AV32" i="6"/>
  <c r="AM31" i="6"/>
  <c r="AD28" i="6"/>
  <c r="L24" i="6"/>
  <c r="C24" i="6"/>
  <c r="DB45" i="10"/>
  <c r="DC45" i="10"/>
  <c r="DD45" i="10"/>
  <c r="DE45" i="10"/>
  <c r="CQ45" i="10"/>
  <c r="CR45" i="10"/>
  <c r="CS45" i="10"/>
  <c r="CT45" i="10"/>
  <c r="CF45" i="10"/>
  <c r="CG45" i="10"/>
  <c r="CH45" i="10"/>
  <c r="CI45" i="10"/>
  <c r="BU45" i="10"/>
  <c r="BV45" i="10"/>
  <c r="BW45" i="10"/>
  <c r="BX45" i="10"/>
  <c r="BJ45" i="10"/>
  <c r="BK45" i="10"/>
  <c r="BL45" i="10"/>
  <c r="BM45" i="10"/>
  <c r="AY45" i="10"/>
  <c r="AZ45" i="10"/>
  <c r="BA45" i="10"/>
  <c r="BB45" i="10"/>
  <c r="AN45" i="10"/>
  <c r="AO45" i="10"/>
  <c r="AP45" i="10"/>
  <c r="AQ45" i="10"/>
  <c r="AC45" i="10"/>
  <c r="AD45" i="10"/>
  <c r="AE45" i="10"/>
  <c r="AF45" i="10"/>
  <c r="R45" i="10"/>
  <c r="S45" i="10"/>
  <c r="T45" i="10"/>
  <c r="U45" i="10"/>
  <c r="E45" i="10"/>
  <c r="F45" i="10"/>
  <c r="G45" i="10"/>
  <c r="H45" i="10"/>
  <c r="I45" i="10"/>
  <c r="J45" i="10"/>
  <c r="CT5" i="10" l="1"/>
  <c r="CT6" i="10"/>
  <c r="CT7" i="10"/>
  <c r="CT8" i="10"/>
  <c r="CT9" i="10"/>
  <c r="CT10" i="10"/>
  <c r="CT11" i="10"/>
  <c r="CT12" i="10"/>
  <c r="CT13" i="10"/>
  <c r="CT14" i="10"/>
  <c r="CT15" i="10"/>
  <c r="CT16" i="10"/>
  <c r="CT17" i="10"/>
  <c r="CT18" i="10"/>
  <c r="CT19" i="10"/>
  <c r="CT20" i="10"/>
  <c r="CT4" i="10"/>
  <c r="CS44" i="10"/>
  <c r="CU44" i="10"/>
  <c r="DF45" i="10"/>
  <c r="CJ45" i="10"/>
  <c r="BY45" i="10"/>
  <c r="BN45" i="10"/>
  <c r="BC45" i="10"/>
  <c r="AR45" i="10"/>
  <c r="AG45" i="10"/>
  <c r="V45" i="10"/>
  <c r="K45" i="10"/>
  <c r="BV5" i="10" l="1"/>
  <c r="BV6" i="10"/>
  <c r="BV7" i="10"/>
  <c r="BV8" i="10"/>
  <c r="BV9" i="10"/>
  <c r="BV10" i="10"/>
  <c r="BV11" i="10"/>
  <c r="BV12" i="10"/>
  <c r="BV13" i="10"/>
  <c r="BV14" i="10"/>
  <c r="BV15" i="10"/>
  <c r="BV16" i="10"/>
  <c r="BV17" i="10"/>
  <c r="BV18" i="10"/>
  <c r="BV19" i="10"/>
  <c r="BV20" i="10"/>
  <c r="BV4" i="10"/>
  <c r="Q63" i="10" l="1"/>
  <c r="T63" i="10" s="1"/>
  <c r="Q62" i="10"/>
  <c r="T62" i="10" s="1"/>
  <c r="Q61" i="10"/>
  <c r="T61" i="10" s="1"/>
  <c r="O57" i="10"/>
  <c r="T56" i="10"/>
  <c r="T57" i="10" s="1"/>
  <c r="Q56" i="10"/>
  <c r="T55" i="10"/>
  <c r="Q55" i="10"/>
  <c r="T54" i="10"/>
  <c r="Q54" i="10"/>
  <c r="CD43" i="10"/>
  <c r="BS43" i="10"/>
  <c r="BM43" i="10"/>
  <c r="BN43" i="10" s="1"/>
  <c r="BK43" i="10"/>
  <c r="BL43" i="10" s="1"/>
  <c r="BH43" i="10"/>
  <c r="BJ43" i="10" s="1"/>
  <c r="AZ43" i="10"/>
  <c r="BA43" i="10" s="1"/>
  <c r="AW43" i="10"/>
  <c r="AL43" i="10"/>
  <c r="AA43" i="10"/>
  <c r="U43" i="10"/>
  <c r="V43" i="10" s="1"/>
  <c r="S43" i="10"/>
  <c r="T43" i="10" s="1"/>
  <c r="P43" i="10"/>
  <c r="R43" i="10" s="1"/>
  <c r="C43" i="10"/>
  <c r="E43" i="10" s="1"/>
  <c r="CZ42" i="10"/>
  <c r="CT42" i="10"/>
  <c r="CU42" i="10" s="1"/>
  <c r="CO42" i="10"/>
  <c r="CI42" i="10"/>
  <c r="CJ42" i="10" s="1"/>
  <c r="CG42" i="10"/>
  <c r="CH42" i="10" s="1"/>
  <c r="CD42" i="10"/>
  <c r="CF42" i="10" s="1"/>
  <c r="BX42" i="10"/>
  <c r="BY42" i="10" s="1"/>
  <c r="BS42" i="10"/>
  <c r="BU42" i="10" s="1"/>
  <c r="BK42" i="10"/>
  <c r="BL42" i="10" s="1"/>
  <c r="BH42" i="10"/>
  <c r="AW42" i="10"/>
  <c r="BB42" i="10" s="1"/>
  <c r="BC42" i="10" s="1"/>
  <c r="AL42" i="10"/>
  <c r="AN42" i="10" s="1"/>
  <c r="AF42" i="10"/>
  <c r="AG42" i="10" s="1"/>
  <c r="AD42" i="10"/>
  <c r="AE42" i="10" s="1"/>
  <c r="AA42" i="10"/>
  <c r="AC42" i="10" s="1"/>
  <c r="S42" i="10"/>
  <c r="T42" i="10" s="1"/>
  <c r="P42" i="10"/>
  <c r="C42" i="10"/>
  <c r="CZ41" i="10"/>
  <c r="DB41" i="10" s="1"/>
  <c r="CO41" i="10"/>
  <c r="CD41" i="10"/>
  <c r="BS41" i="10"/>
  <c r="BM41" i="10"/>
  <c r="BN41" i="10" s="1"/>
  <c r="BH41" i="10"/>
  <c r="BJ41" i="10" s="1"/>
  <c r="AW41" i="10"/>
  <c r="AY41" i="10" s="1"/>
  <c r="AL41" i="10"/>
  <c r="AA41" i="10"/>
  <c r="AF41" i="10" s="1"/>
  <c r="AG41" i="10" s="1"/>
  <c r="P41" i="10"/>
  <c r="R41" i="10" s="1"/>
  <c r="C41" i="10"/>
  <c r="E41" i="10" s="1"/>
  <c r="CZ40" i="10"/>
  <c r="DC40" i="10" s="1"/>
  <c r="DD40" i="10" s="1"/>
  <c r="CO40" i="10"/>
  <c r="CT40" i="10" s="1"/>
  <c r="CU40" i="10" s="1"/>
  <c r="CD40" i="10"/>
  <c r="CF40" i="10" s="1"/>
  <c r="BS40" i="10"/>
  <c r="BU40" i="10" s="1"/>
  <c r="BK40" i="10"/>
  <c r="BL40" i="10" s="1"/>
  <c r="BH40" i="10"/>
  <c r="AW40" i="10"/>
  <c r="AQ40" i="10"/>
  <c r="AR40" i="10" s="1"/>
  <c r="AO40" i="10"/>
  <c r="AP40" i="10" s="1"/>
  <c r="AL40" i="10"/>
  <c r="AN40" i="10" s="1"/>
  <c r="AA40" i="10"/>
  <c r="P40" i="10"/>
  <c r="C40" i="10"/>
  <c r="E40" i="10" s="1"/>
  <c r="CZ39" i="10"/>
  <c r="CT39" i="10"/>
  <c r="CU39" i="10" s="1"/>
  <c r="CR39" i="10"/>
  <c r="CS39" i="10" s="1"/>
  <c r="CO39" i="10"/>
  <c r="CQ39" i="10" s="1"/>
  <c r="CD39" i="10"/>
  <c r="CF39" i="10" s="1"/>
  <c r="BX39" i="10"/>
  <c r="BY39" i="10" s="1"/>
  <c r="BV39" i="10"/>
  <c r="BW39" i="10" s="1"/>
  <c r="BS39" i="10"/>
  <c r="BU39" i="10" s="1"/>
  <c r="BH39" i="10"/>
  <c r="BJ39" i="10" s="1"/>
  <c r="AW39" i="10"/>
  <c r="AY39" i="10" s="1"/>
  <c r="AL39" i="10"/>
  <c r="AO39" i="10" s="1"/>
  <c r="AP39" i="10" s="1"/>
  <c r="AA39" i="10"/>
  <c r="P39" i="10"/>
  <c r="R39" i="10" s="1"/>
  <c r="C39" i="10"/>
  <c r="CZ38" i="10"/>
  <c r="DE38" i="10" s="1"/>
  <c r="DF38" i="10" s="1"/>
  <c r="CO38" i="10"/>
  <c r="CD38" i="10"/>
  <c r="CF38" i="10" s="1"/>
  <c r="BS38" i="10"/>
  <c r="BK38" i="10"/>
  <c r="BL38" i="10" s="1"/>
  <c r="BJ38" i="10"/>
  <c r="BH38" i="10"/>
  <c r="BM38" i="10" s="1"/>
  <c r="BN38" i="10" s="1"/>
  <c r="AZ38" i="10"/>
  <c r="BA38" i="10" s="1"/>
  <c r="AW38" i="10"/>
  <c r="AY38" i="10" s="1"/>
  <c r="AL38" i="10"/>
  <c r="AQ38" i="10" s="1"/>
  <c r="AR38" i="10" s="1"/>
  <c r="AE38" i="10"/>
  <c r="AD38" i="10"/>
  <c r="AA38" i="10"/>
  <c r="AC38" i="10" s="1"/>
  <c r="P38" i="10"/>
  <c r="C38" i="10"/>
  <c r="E38" i="10" s="1"/>
  <c r="DC37" i="10"/>
  <c r="DD37" i="10" s="1"/>
  <c r="CZ37" i="10"/>
  <c r="DB37" i="10" s="1"/>
  <c r="CT37" i="10"/>
  <c r="CU37" i="10" s="1"/>
  <c r="CR37" i="10"/>
  <c r="CS37" i="10" s="1"/>
  <c r="CO37" i="10"/>
  <c r="CQ37" i="10" s="1"/>
  <c r="CF37" i="10"/>
  <c r="CD37" i="10"/>
  <c r="CI37" i="10" s="1"/>
  <c r="CJ37" i="10" s="1"/>
  <c r="BX37" i="10"/>
  <c r="BY37" i="10" s="1"/>
  <c r="BS37" i="10"/>
  <c r="BU37" i="10" s="1"/>
  <c r="BH37" i="10"/>
  <c r="BK37" i="10" s="1"/>
  <c r="BL37" i="10" s="1"/>
  <c r="AW37" i="10"/>
  <c r="AY37" i="10" s="1"/>
  <c r="AL37" i="10"/>
  <c r="AF37" i="10"/>
  <c r="AG37" i="10" s="1"/>
  <c r="AA37" i="10"/>
  <c r="AC37" i="10" s="1"/>
  <c r="P37" i="10"/>
  <c r="F37" i="10"/>
  <c r="H37" i="10" s="1"/>
  <c r="C37" i="10"/>
  <c r="E37" i="10" s="1"/>
  <c r="CZ36" i="10"/>
  <c r="CO36" i="10"/>
  <c r="CT36" i="10" s="1"/>
  <c r="CU36" i="10" s="1"/>
  <c r="CG36" i="10"/>
  <c r="CH36" i="10" s="1"/>
  <c r="CD36" i="10"/>
  <c r="CF36" i="10" s="1"/>
  <c r="BX36" i="10"/>
  <c r="BY36" i="10" s="1"/>
  <c r="BS36" i="10"/>
  <c r="BH36" i="10"/>
  <c r="BM36" i="10" s="1"/>
  <c r="BN36" i="10" s="1"/>
  <c r="AW36" i="10"/>
  <c r="AY36" i="10" s="1"/>
  <c r="AL36" i="10"/>
  <c r="AN36" i="10" s="1"/>
  <c r="AE36" i="10"/>
  <c r="AD36" i="10"/>
  <c r="AA36" i="10"/>
  <c r="AC36" i="10" s="1"/>
  <c r="U36" i="10"/>
  <c r="V36" i="10" s="1"/>
  <c r="R36" i="10"/>
  <c r="P36" i="10"/>
  <c r="S36" i="10" s="1"/>
  <c r="T36" i="10" s="1"/>
  <c r="C36" i="10"/>
  <c r="DE35" i="10"/>
  <c r="DF35" i="10" s="1"/>
  <c r="CZ35" i="10"/>
  <c r="DB35" i="10" s="1"/>
  <c r="CO35" i="10"/>
  <c r="CD35" i="10"/>
  <c r="CI35" i="10" s="1"/>
  <c r="CJ35" i="10" s="1"/>
  <c r="BS35" i="10"/>
  <c r="BH35" i="10"/>
  <c r="BJ35" i="10" s="1"/>
  <c r="AW35" i="10"/>
  <c r="AQ35" i="10"/>
  <c r="AR35" i="10" s="1"/>
  <c r="AO35" i="10"/>
  <c r="AP35" i="10" s="1"/>
  <c r="AN35" i="10"/>
  <c r="AL35" i="10"/>
  <c r="AF35" i="10"/>
  <c r="AG35" i="10" s="1"/>
  <c r="AD35" i="10"/>
  <c r="AE35" i="10" s="1"/>
  <c r="AA35" i="10"/>
  <c r="AC35" i="10" s="1"/>
  <c r="P35" i="10"/>
  <c r="U35" i="10" s="1"/>
  <c r="V35" i="10" s="1"/>
  <c r="C35" i="10"/>
  <c r="E35" i="10" s="1"/>
  <c r="CZ34" i="10"/>
  <c r="CR34" i="10"/>
  <c r="CS34" i="10" s="1"/>
  <c r="CO34" i="10"/>
  <c r="CQ34" i="10" s="1"/>
  <c r="CD34" i="10"/>
  <c r="CF34" i="10" s="1"/>
  <c r="BX34" i="10"/>
  <c r="BY34" i="10" s="1"/>
  <c r="BV34" i="10"/>
  <c r="BW34" i="10" s="1"/>
  <c r="BS34" i="10"/>
  <c r="BU34" i="10" s="1"/>
  <c r="BH34" i="10"/>
  <c r="BM34" i="10" s="1"/>
  <c r="BN34" i="10" s="1"/>
  <c r="AW34" i="10"/>
  <c r="BB34" i="10" s="1"/>
  <c r="BC34" i="10" s="1"/>
  <c r="AL34" i="10"/>
  <c r="AO34" i="10" s="1"/>
  <c r="AP34" i="10" s="1"/>
  <c r="AA34" i="10"/>
  <c r="P34" i="10"/>
  <c r="F34" i="10"/>
  <c r="H34" i="10" s="1"/>
  <c r="C34" i="10"/>
  <c r="E34" i="10" s="1"/>
  <c r="CZ33" i="10"/>
  <c r="CO33" i="10"/>
  <c r="CQ33" i="10" s="1"/>
  <c r="CD33" i="10"/>
  <c r="BS33" i="10"/>
  <c r="BX33" i="10" s="1"/>
  <c r="BY33" i="10" s="1"/>
  <c r="BH33" i="10"/>
  <c r="BJ33" i="10" s="1"/>
  <c r="AW33" i="10"/>
  <c r="AO33" i="10"/>
  <c r="AP33" i="10" s="1"/>
  <c r="AN33" i="10"/>
  <c r="AL33" i="10"/>
  <c r="AQ33" i="10" s="1"/>
  <c r="AR33" i="10" s="1"/>
  <c r="AF33" i="10"/>
  <c r="AG33" i="10" s="1"/>
  <c r="AA33" i="10"/>
  <c r="AC33" i="10" s="1"/>
  <c r="V33" i="10"/>
  <c r="S33" i="10"/>
  <c r="T33" i="10" s="1"/>
  <c r="R33" i="10"/>
  <c r="P33" i="10"/>
  <c r="U33" i="10" s="1"/>
  <c r="C33" i="10"/>
  <c r="E33" i="10" s="1"/>
  <c r="DC32" i="10"/>
  <c r="DD32" i="10" s="1"/>
  <c r="CZ32" i="10"/>
  <c r="CO32" i="10"/>
  <c r="CI32" i="10"/>
  <c r="CJ32" i="10" s="1"/>
  <c r="CD32" i="10"/>
  <c r="CF32" i="10" s="1"/>
  <c r="BS32" i="10"/>
  <c r="BH32" i="10"/>
  <c r="AW32" i="10"/>
  <c r="AZ32" i="10" s="1"/>
  <c r="BA32" i="10" s="1"/>
  <c r="AL32" i="10"/>
  <c r="AQ32" i="10" s="1"/>
  <c r="AR32" i="10" s="1"/>
  <c r="AA32" i="10"/>
  <c r="AC32" i="10" s="1"/>
  <c r="T32" i="10"/>
  <c r="S32" i="10"/>
  <c r="P32" i="10"/>
  <c r="C32" i="10"/>
  <c r="E32" i="10" s="1"/>
  <c r="DE31" i="10"/>
  <c r="DF31" i="10" s="1"/>
  <c r="DB31" i="10"/>
  <c r="CZ31" i="10"/>
  <c r="DC31" i="10" s="1"/>
  <c r="DD31" i="10" s="1"/>
  <c r="CO31" i="10"/>
  <c r="CD31" i="10"/>
  <c r="BS31" i="10"/>
  <c r="BV31" i="10" s="1"/>
  <c r="BW31" i="10" s="1"/>
  <c r="BM31" i="10"/>
  <c r="BN31" i="10" s="1"/>
  <c r="BH31" i="10"/>
  <c r="BK31" i="10" s="1"/>
  <c r="BL31" i="10" s="1"/>
  <c r="AW31" i="10"/>
  <c r="AY31" i="10" s="1"/>
  <c r="AL31" i="10"/>
  <c r="AO31" i="10" s="1"/>
  <c r="AP31" i="10" s="1"/>
  <c r="AC31" i="10"/>
  <c r="AA31" i="10"/>
  <c r="S31" i="10"/>
  <c r="T31" i="10" s="1"/>
  <c r="P31" i="10"/>
  <c r="U31" i="10" s="1"/>
  <c r="V31" i="10" s="1"/>
  <c r="C31" i="10"/>
  <c r="CZ30" i="10"/>
  <c r="CO30" i="10"/>
  <c r="CR30" i="10" s="1"/>
  <c r="CS30" i="10" s="1"/>
  <c r="CI30" i="10"/>
  <c r="CJ30" i="10" s="1"/>
  <c r="CD30" i="10"/>
  <c r="CF30" i="10" s="1"/>
  <c r="BS30" i="10"/>
  <c r="BU30" i="10" s="1"/>
  <c r="BH30" i="10"/>
  <c r="BK30" i="10" s="1"/>
  <c r="BL30" i="10" s="1"/>
  <c r="AY30" i="10"/>
  <c r="AW30" i="10"/>
  <c r="AQ30" i="10"/>
  <c r="AR30" i="10" s="1"/>
  <c r="AO30" i="10"/>
  <c r="AP30" i="10" s="1"/>
  <c r="AN30" i="10"/>
  <c r="AL30" i="10"/>
  <c r="AD30" i="10"/>
  <c r="AE30" i="10" s="1"/>
  <c r="AA30" i="10"/>
  <c r="P30" i="10"/>
  <c r="I30" i="10"/>
  <c r="K30" i="10" s="1"/>
  <c r="C30" i="10"/>
  <c r="F30" i="10" s="1"/>
  <c r="H30" i="10" s="1"/>
  <c r="DE29" i="10"/>
  <c r="DF29" i="10" s="1"/>
  <c r="DC29" i="10"/>
  <c r="DD29" i="10" s="1"/>
  <c r="DB29" i="10"/>
  <c r="CZ29" i="10"/>
  <c r="CT29" i="10"/>
  <c r="CU29" i="10" s="1"/>
  <c r="CO29" i="10"/>
  <c r="CQ29" i="10" s="1"/>
  <c r="CG29" i="10"/>
  <c r="CH29" i="10" s="1"/>
  <c r="CD29" i="10"/>
  <c r="BS29" i="10"/>
  <c r="BM29" i="10"/>
  <c r="BN29" i="10" s="1"/>
  <c r="BJ29" i="10"/>
  <c r="BH29" i="10"/>
  <c r="BK29" i="10" s="1"/>
  <c r="BL29" i="10" s="1"/>
  <c r="AW29" i="10"/>
  <c r="AZ29" i="10" s="1"/>
  <c r="BA29" i="10" s="1"/>
  <c r="AL29" i="10"/>
  <c r="AA29" i="10"/>
  <c r="AD29" i="10" s="1"/>
  <c r="AE29" i="10" s="1"/>
  <c r="S29" i="10"/>
  <c r="T29" i="10" s="1"/>
  <c r="R29" i="10"/>
  <c r="P29" i="10"/>
  <c r="U29" i="10" s="1"/>
  <c r="V29" i="10" s="1"/>
  <c r="C29" i="10"/>
  <c r="E29" i="10" s="1"/>
  <c r="CZ28" i="10"/>
  <c r="DC28" i="10" s="1"/>
  <c r="DD28" i="10" s="1"/>
  <c r="CO28" i="10"/>
  <c r="CQ28" i="10" s="1"/>
  <c r="CF28" i="10"/>
  <c r="CD28" i="10"/>
  <c r="CG28" i="10" s="1"/>
  <c r="CH28" i="10" s="1"/>
  <c r="BS28" i="10"/>
  <c r="BV28" i="10" s="1"/>
  <c r="BW28" i="10" s="1"/>
  <c r="BH28" i="10"/>
  <c r="AW28" i="10"/>
  <c r="AZ28" i="10" s="1"/>
  <c r="BA28" i="10" s="1"/>
  <c r="AL28" i="10"/>
  <c r="AQ28" i="10" s="1"/>
  <c r="AR28" i="10" s="1"/>
  <c r="AA28" i="10"/>
  <c r="AC28" i="10" s="1"/>
  <c r="P28" i="10"/>
  <c r="S28" i="10" s="1"/>
  <c r="T28" i="10" s="1"/>
  <c r="C28" i="10"/>
  <c r="DE27" i="10"/>
  <c r="DF27" i="10" s="1"/>
  <c r="DB27" i="10"/>
  <c r="CZ27" i="10"/>
  <c r="DC27" i="10" s="1"/>
  <c r="DD27" i="10" s="1"/>
  <c r="CO27" i="10"/>
  <c r="CD27" i="10"/>
  <c r="BX27" i="10"/>
  <c r="BY27" i="10" s="1"/>
  <c r="BS27" i="10"/>
  <c r="BV27" i="10" s="1"/>
  <c r="BW27" i="10" s="1"/>
  <c r="BM27" i="10"/>
  <c r="BN27" i="10" s="1"/>
  <c r="BH27" i="10"/>
  <c r="BK27" i="10" s="1"/>
  <c r="BL27" i="10" s="1"/>
  <c r="AZ27" i="10"/>
  <c r="BA27" i="10" s="1"/>
  <c r="AW27" i="10"/>
  <c r="AL27" i="10"/>
  <c r="AN27" i="10" s="1"/>
  <c r="AA27" i="10"/>
  <c r="U27" i="10"/>
  <c r="V27" i="10" s="1"/>
  <c r="S27" i="10"/>
  <c r="T27" i="10" s="1"/>
  <c r="P27" i="10"/>
  <c r="R27" i="10" s="1"/>
  <c r="I27" i="10"/>
  <c r="K27" i="10" s="1"/>
  <c r="F27" i="10"/>
  <c r="H27" i="10" s="1"/>
  <c r="C27" i="10"/>
  <c r="E27" i="10" s="1"/>
  <c r="DC26" i="10"/>
  <c r="DD26" i="10" s="1"/>
  <c r="DB26" i="10"/>
  <c r="CZ26" i="10"/>
  <c r="DE26" i="10" s="1"/>
  <c r="DF26" i="10" s="1"/>
  <c r="CO26" i="10"/>
  <c r="DE20" i="10"/>
  <c r="DF20" i="10" s="1"/>
  <c r="CZ20" i="10"/>
  <c r="DB20" i="10" s="1"/>
  <c r="CO20" i="10"/>
  <c r="CI20" i="10"/>
  <c r="CJ20" i="10" s="1"/>
  <c r="CD20" i="10"/>
  <c r="BY20" i="10"/>
  <c r="BX20" i="10"/>
  <c r="BW20" i="10"/>
  <c r="BU20" i="10"/>
  <c r="BS20" i="10"/>
  <c r="BM20" i="10"/>
  <c r="BN20" i="10" s="1"/>
  <c r="BH20" i="10"/>
  <c r="BC20" i="10"/>
  <c r="AZ20" i="10"/>
  <c r="BA20" i="10" s="1"/>
  <c r="AY20" i="10"/>
  <c r="AW20" i="10"/>
  <c r="BB20" i="10" s="1"/>
  <c r="AL20" i="10"/>
  <c r="AG20" i="10"/>
  <c r="AF20" i="10"/>
  <c r="AD20" i="10"/>
  <c r="AE20" i="10" s="1"/>
  <c r="AC20" i="10"/>
  <c r="AA20" i="10"/>
  <c r="P20" i="10"/>
  <c r="F20" i="10"/>
  <c r="H20" i="10" s="1"/>
  <c r="E20" i="10"/>
  <c r="C20" i="10"/>
  <c r="I20" i="10" s="1"/>
  <c r="K20" i="10" s="1"/>
  <c r="CZ19" i="10"/>
  <c r="CO19" i="10"/>
  <c r="CU19" i="10" s="1"/>
  <c r="CD19" i="10"/>
  <c r="CI19" i="10" s="1"/>
  <c r="CJ19" i="10" s="1"/>
  <c r="BW19" i="10"/>
  <c r="BS19" i="10"/>
  <c r="BX19" i="10" s="1"/>
  <c r="BY19" i="10" s="1"/>
  <c r="BH19" i="10"/>
  <c r="BM19" i="10" s="1"/>
  <c r="BN19" i="10" s="1"/>
  <c r="AW19" i="10"/>
  <c r="BB19" i="10" s="1"/>
  <c r="BC19" i="10" s="1"/>
  <c r="AL19" i="10"/>
  <c r="AQ19" i="10" s="1"/>
  <c r="AR19" i="10" s="1"/>
  <c r="AA19" i="10"/>
  <c r="AF19" i="10" s="1"/>
  <c r="AG19" i="10" s="1"/>
  <c r="P19" i="10"/>
  <c r="F19" i="10"/>
  <c r="H19" i="10" s="1"/>
  <c r="C19" i="10"/>
  <c r="I19" i="10" s="1"/>
  <c r="K19" i="10" s="1"/>
  <c r="CZ18" i="10"/>
  <c r="CO18" i="10"/>
  <c r="CU18" i="10" s="1"/>
  <c r="CD18" i="10"/>
  <c r="CI18" i="10" s="1"/>
  <c r="CJ18" i="10" s="1"/>
  <c r="BY18" i="10"/>
  <c r="BW18" i="10"/>
  <c r="BS18" i="10"/>
  <c r="BX18" i="10" s="1"/>
  <c r="BH18" i="10"/>
  <c r="AZ18" i="10"/>
  <c r="BA18" i="10" s="1"/>
  <c r="AY18" i="10"/>
  <c r="AW18" i="10"/>
  <c r="BB18" i="10" s="1"/>
  <c r="BC18" i="10" s="1"/>
  <c r="AL18" i="10"/>
  <c r="AD18" i="10"/>
  <c r="AE18" i="10" s="1"/>
  <c r="AC18" i="10"/>
  <c r="AA18" i="10"/>
  <c r="AF18" i="10" s="1"/>
  <c r="AG18" i="10" s="1"/>
  <c r="P18" i="10"/>
  <c r="U18" i="10" s="1"/>
  <c r="V18" i="10" s="1"/>
  <c r="C18" i="10"/>
  <c r="I18" i="10" s="1"/>
  <c r="K18" i="10" s="1"/>
  <c r="DE17" i="10"/>
  <c r="DF17" i="10" s="1"/>
  <c r="CZ17" i="10"/>
  <c r="CO17" i="10"/>
  <c r="CU17" i="10" s="1"/>
  <c r="CD17" i="10"/>
  <c r="CI17" i="10" s="1"/>
  <c r="CJ17" i="10" s="1"/>
  <c r="BY17" i="10"/>
  <c r="BW17" i="10"/>
  <c r="BS17" i="10"/>
  <c r="BX17" i="10" s="1"/>
  <c r="BH17" i="10"/>
  <c r="AW17" i="10"/>
  <c r="BB17" i="10" s="1"/>
  <c r="BC17" i="10" s="1"/>
  <c r="AL17" i="10"/>
  <c r="AA17" i="10"/>
  <c r="AF17" i="10" s="1"/>
  <c r="AG17" i="10" s="1"/>
  <c r="P17" i="10"/>
  <c r="U17" i="10" s="1"/>
  <c r="V17" i="10" s="1"/>
  <c r="F17" i="10"/>
  <c r="H17" i="10" s="1"/>
  <c r="E17" i="10"/>
  <c r="C17" i="10"/>
  <c r="I17" i="10" s="1"/>
  <c r="K17" i="10" s="1"/>
  <c r="CZ16" i="10"/>
  <c r="CO16" i="10"/>
  <c r="CU16" i="10" s="1"/>
  <c r="CD16" i="10"/>
  <c r="BW16" i="10"/>
  <c r="BS16" i="10"/>
  <c r="BX16" i="10" s="1"/>
  <c r="BY16" i="10" s="1"/>
  <c r="BM16" i="10"/>
  <c r="BN16" i="10" s="1"/>
  <c r="BH16" i="10"/>
  <c r="AW16" i="10"/>
  <c r="BB16" i="10" s="1"/>
  <c r="BC16" i="10" s="1"/>
  <c r="AL16" i="10"/>
  <c r="AQ16" i="10" s="1"/>
  <c r="AR16" i="10" s="1"/>
  <c r="AA16" i="10"/>
  <c r="AF16" i="10" s="1"/>
  <c r="AG16" i="10" s="1"/>
  <c r="P16" i="10"/>
  <c r="U16" i="10" s="1"/>
  <c r="V16" i="10" s="1"/>
  <c r="C16" i="10"/>
  <c r="I16" i="10" s="1"/>
  <c r="K16" i="10" s="1"/>
  <c r="CZ15" i="10"/>
  <c r="CO15" i="10"/>
  <c r="CU15" i="10" s="1"/>
  <c r="CD15" i="10"/>
  <c r="BW15" i="10"/>
  <c r="BS15" i="10"/>
  <c r="BX15" i="10" s="1"/>
  <c r="BY15" i="10" s="1"/>
  <c r="BH15" i="10"/>
  <c r="BM15" i="10" s="1"/>
  <c r="BN15" i="10" s="1"/>
  <c r="BC15" i="10"/>
  <c r="AZ15" i="10"/>
  <c r="BA15" i="10" s="1"/>
  <c r="AW15" i="10"/>
  <c r="BB15" i="10" s="1"/>
  <c r="AL15" i="10"/>
  <c r="AD15" i="10"/>
  <c r="AE15" i="10" s="1"/>
  <c r="AC15" i="10"/>
  <c r="AA15" i="10"/>
  <c r="AF15" i="10" s="1"/>
  <c r="AG15" i="10" s="1"/>
  <c r="P15" i="10"/>
  <c r="C15" i="10"/>
  <c r="I15" i="10" s="1"/>
  <c r="K15" i="10" s="1"/>
  <c r="DE14" i="10"/>
  <c r="DF14" i="10" s="1"/>
  <c r="CZ14" i="10"/>
  <c r="CO14" i="10"/>
  <c r="CU14" i="10" s="1"/>
  <c r="CD14" i="10"/>
  <c r="CI14" i="10" s="1"/>
  <c r="CJ14" i="10" s="1"/>
  <c r="BW14" i="10"/>
  <c r="BS14" i="10"/>
  <c r="BX14" i="10" s="1"/>
  <c r="BY14" i="10" s="1"/>
  <c r="BH14" i="10"/>
  <c r="BM14" i="10" s="1"/>
  <c r="BN14" i="10" s="1"/>
  <c r="BC14" i="10"/>
  <c r="AZ14" i="10"/>
  <c r="BA14" i="10" s="1"/>
  <c r="AY14" i="10"/>
  <c r="AW14" i="10"/>
  <c r="BB14" i="10" s="1"/>
  <c r="AL14" i="10"/>
  <c r="AA14" i="10"/>
  <c r="AF14" i="10" s="1"/>
  <c r="AG14" i="10" s="1"/>
  <c r="P14" i="10"/>
  <c r="K14" i="10"/>
  <c r="F14" i="10"/>
  <c r="H14" i="10" s="1"/>
  <c r="E14" i="10"/>
  <c r="C14" i="10"/>
  <c r="I14" i="10" s="1"/>
  <c r="CZ13" i="10"/>
  <c r="DC13" i="10" s="1"/>
  <c r="DD13" i="10" s="1"/>
  <c r="CU13" i="10"/>
  <c r="CO13" i="10"/>
  <c r="CH13" i="10"/>
  <c r="CD13" i="10"/>
  <c r="CG13" i="10" s="1"/>
  <c r="BW13" i="10"/>
  <c r="BS13" i="10"/>
  <c r="BX13" i="10" s="1"/>
  <c r="BY13" i="10" s="1"/>
  <c r="BH13" i="10"/>
  <c r="BK13" i="10" s="1"/>
  <c r="BL13" i="10" s="1"/>
  <c r="AY13" i="10"/>
  <c r="AW13" i="10"/>
  <c r="BB13" i="10" s="1"/>
  <c r="BC13" i="10" s="1"/>
  <c r="AQ13" i="10"/>
  <c r="AR13" i="10" s="1"/>
  <c r="AL13" i="10"/>
  <c r="AO13" i="10" s="1"/>
  <c r="AP13" i="10" s="1"/>
  <c r="AD13" i="10"/>
  <c r="AE13" i="10" s="1"/>
  <c r="AA13" i="10"/>
  <c r="AF13" i="10" s="1"/>
  <c r="AG13" i="10" s="1"/>
  <c r="P13" i="10"/>
  <c r="S13" i="10" s="1"/>
  <c r="T13" i="10" s="1"/>
  <c r="K13" i="10"/>
  <c r="F13" i="10"/>
  <c r="H13" i="10" s="1"/>
  <c r="E13" i="10"/>
  <c r="C13" i="10"/>
  <c r="I13" i="10" s="1"/>
  <c r="DB12" i="10"/>
  <c r="CZ12" i="10"/>
  <c r="DC12" i="10" s="1"/>
  <c r="DD12" i="10" s="1"/>
  <c r="CU12" i="10"/>
  <c r="CR12" i="10"/>
  <c r="CS12" i="10" s="1"/>
  <c r="CO12" i="10"/>
  <c r="CI12" i="10"/>
  <c r="CJ12" i="10" s="1"/>
  <c r="CD12" i="10"/>
  <c r="CG12" i="10" s="1"/>
  <c r="CH12" i="10" s="1"/>
  <c r="BW12" i="10"/>
  <c r="BU12" i="10"/>
  <c r="BS12" i="10"/>
  <c r="BX12" i="10" s="1"/>
  <c r="BY12" i="10" s="1"/>
  <c r="BH12" i="10"/>
  <c r="BK12" i="10" s="1"/>
  <c r="BL12" i="10" s="1"/>
  <c r="AZ12" i="10"/>
  <c r="BA12" i="10" s="1"/>
  <c r="AY12" i="10"/>
  <c r="AW12" i="10"/>
  <c r="BB12" i="10" s="1"/>
  <c r="BC12" i="10" s="1"/>
  <c r="AL12" i="10"/>
  <c r="AO12" i="10" s="1"/>
  <c r="AP12" i="10" s="1"/>
  <c r="AD12" i="10"/>
  <c r="AE12" i="10" s="1"/>
  <c r="AC12" i="10"/>
  <c r="AA12" i="10"/>
  <c r="AF12" i="10" s="1"/>
  <c r="AG12" i="10" s="1"/>
  <c r="P12" i="10"/>
  <c r="S12" i="10" s="1"/>
  <c r="T12" i="10" s="1"/>
  <c r="K12" i="10"/>
  <c r="F12" i="10"/>
  <c r="H12" i="10" s="1"/>
  <c r="E12" i="10"/>
  <c r="C12" i="10"/>
  <c r="I12" i="10" s="1"/>
  <c r="DE11" i="10"/>
  <c r="DF11" i="10" s="1"/>
  <c r="DD11" i="10"/>
  <c r="DB11" i="10"/>
  <c r="CZ11" i="10"/>
  <c r="DC11" i="10" s="1"/>
  <c r="CO11" i="10"/>
  <c r="CU11" i="10" s="1"/>
  <c r="CI11" i="10"/>
  <c r="CJ11" i="10" s="1"/>
  <c r="CD11" i="10"/>
  <c r="CG11" i="10" s="1"/>
  <c r="CH11" i="10" s="1"/>
  <c r="BW11" i="10"/>
  <c r="BS11" i="10"/>
  <c r="BX11" i="10" s="1"/>
  <c r="BY11" i="10" s="1"/>
  <c r="BH11" i="10"/>
  <c r="BK11" i="10" s="1"/>
  <c r="BL11" i="10" s="1"/>
  <c r="AW11" i="10"/>
  <c r="BB11" i="10" s="1"/>
  <c r="BC11" i="10" s="1"/>
  <c r="AL11" i="10"/>
  <c r="AO11" i="10" s="1"/>
  <c r="AP11" i="10" s="1"/>
  <c r="AA11" i="10"/>
  <c r="AF11" i="10" s="1"/>
  <c r="AG11" i="10" s="1"/>
  <c r="T11" i="10"/>
  <c r="R11" i="10"/>
  <c r="P11" i="10"/>
  <c r="S11" i="10" s="1"/>
  <c r="H11" i="10"/>
  <c r="F11" i="10"/>
  <c r="E11" i="10"/>
  <c r="C11" i="10"/>
  <c r="I11" i="10" s="1"/>
  <c r="K11" i="10" s="1"/>
  <c r="CZ10" i="10"/>
  <c r="DC10" i="10" s="1"/>
  <c r="DD10" i="10" s="1"/>
  <c r="CR10" i="10"/>
  <c r="CS10" i="10" s="1"/>
  <c r="CO10" i="10"/>
  <c r="CU10" i="10" s="1"/>
  <c r="CD10" i="10"/>
  <c r="CG10" i="10" s="1"/>
  <c r="CH10" i="10" s="1"/>
  <c r="BW10" i="10"/>
  <c r="BS10" i="10"/>
  <c r="BX10" i="10" s="1"/>
  <c r="BY10" i="10" s="1"/>
  <c r="BH10" i="10"/>
  <c r="BK10" i="10" s="1"/>
  <c r="BL10" i="10" s="1"/>
  <c r="BC10" i="10"/>
  <c r="AW10" i="10"/>
  <c r="BB10" i="10" s="1"/>
  <c r="AQ10" i="10"/>
  <c r="AR10" i="10" s="1"/>
  <c r="AP10" i="10"/>
  <c r="AL10" i="10"/>
  <c r="AO10" i="10" s="1"/>
  <c r="AD10" i="10"/>
  <c r="AE10" i="10" s="1"/>
  <c r="AC10" i="10"/>
  <c r="AA10" i="10"/>
  <c r="AF10" i="10" s="1"/>
  <c r="AG10" i="10" s="1"/>
  <c r="U10" i="10"/>
  <c r="V10" i="10" s="1"/>
  <c r="R10" i="10"/>
  <c r="P10" i="10"/>
  <c r="S10" i="10" s="1"/>
  <c r="T10" i="10" s="1"/>
  <c r="F10" i="10"/>
  <c r="H10" i="10" s="1"/>
  <c r="E10" i="10"/>
  <c r="C10" i="10"/>
  <c r="I10" i="10" s="1"/>
  <c r="K10" i="10" s="1"/>
  <c r="CZ9" i="10"/>
  <c r="DC9" i="10" s="1"/>
  <c r="DD9" i="10" s="1"/>
  <c r="CR9" i="10"/>
  <c r="CS9" i="10" s="1"/>
  <c r="CQ9" i="10"/>
  <c r="CO9" i="10"/>
  <c r="CU9" i="10" s="1"/>
  <c r="CD9" i="10"/>
  <c r="CG9" i="10" s="1"/>
  <c r="CH9" i="10" s="1"/>
  <c r="BY9" i="10"/>
  <c r="BW9" i="10"/>
  <c r="BS9" i="10"/>
  <c r="BX9" i="10" s="1"/>
  <c r="BH9" i="10"/>
  <c r="BK9" i="10" s="1"/>
  <c r="BL9" i="10" s="1"/>
  <c r="AW9" i="10"/>
  <c r="AY9" i="10" s="1"/>
  <c r="AL9" i="10"/>
  <c r="AD9" i="10"/>
  <c r="AE9" i="10" s="1"/>
  <c r="AA9" i="10"/>
  <c r="AF9" i="10" s="1"/>
  <c r="AG9" i="10" s="1"/>
  <c r="U9" i="10"/>
  <c r="V9" i="10" s="1"/>
  <c r="P9" i="10"/>
  <c r="S9" i="10" s="1"/>
  <c r="T9" i="10" s="1"/>
  <c r="F9" i="10"/>
  <c r="H9" i="10" s="1"/>
  <c r="C9" i="10"/>
  <c r="E9" i="10" s="1"/>
  <c r="CZ8" i="10"/>
  <c r="CU8" i="10"/>
  <c r="CR8" i="10"/>
  <c r="CS8" i="10" s="1"/>
  <c r="CQ8" i="10"/>
  <c r="CO8" i="10"/>
  <c r="CD8" i="10"/>
  <c r="CG8" i="10" s="1"/>
  <c r="CH8" i="10" s="1"/>
  <c r="BW8" i="10"/>
  <c r="BS8" i="10"/>
  <c r="BU8" i="10" s="1"/>
  <c r="BH8" i="10"/>
  <c r="AW8" i="10"/>
  <c r="BB8" i="10" s="1"/>
  <c r="BC8" i="10" s="1"/>
  <c r="AL8" i="10"/>
  <c r="AN8" i="10" s="1"/>
  <c r="AD8" i="10"/>
  <c r="AE8" i="10" s="1"/>
  <c r="AA8" i="10"/>
  <c r="AC8" i="10" s="1"/>
  <c r="P8" i="10"/>
  <c r="C8" i="10"/>
  <c r="I8" i="10" s="1"/>
  <c r="K8" i="10" s="1"/>
  <c r="CZ7" i="10"/>
  <c r="DB7" i="10" s="1"/>
  <c r="CO7" i="10"/>
  <c r="CQ7" i="10" s="1"/>
  <c r="CD7" i="10"/>
  <c r="BW7" i="10"/>
  <c r="BS7" i="10"/>
  <c r="BX7" i="10" s="1"/>
  <c r="BY7" i="10" s="1"/>
  <c r="BM7" i="10"/>
  <c r="BN7" i="10" s="1"/>
  <c r="BH7" i="10"/>
  <c r="BJ7" i="10" s="1"/>
  <c r="AZ7" i="10"/>
  <c r="BA7" i="10" s="1"/>
  <c r="AW7" i="10"/>
  <c r="AY7" i="10" s="1"/>
  <c r="AL7" i="10"/>
  <c r="AC7" i="10"/>
  <c r="AA7" i="10"/>
  <c r="AF7" i="10" s="1"/>
  <c r="AG7" i="10" s="1"/>
  <c r="S7" i="10"/>
  <c r="T7" i="10" s="1"/>
  <c r="P7" i="10"/>
  <c r="R7" i="10" s="1"/>
  <c r="C7" i="10"/>
  <c r="E7" i="10" s="1"/>
  <c r="CZ6" i="10"/>
  <c r="CU6" i="10"/>
  <c r="CR6" i="10"/>
  <c r="CS6" i="10" s="1"/>
  <c r="CO6" i="10"/>
  <c r="CQ6" i="10" s="1"/>
  <c r="CD6" i="10"/>
  <c r="CF6" i="10" s="1"/>
  <c r="BW6" i="10"/>
  <c r="BS6" i="10"/>
  <c r="BU6" i="10" s="1"/>
  <c r="BH6" i="10"/>
  <c r="BB6" i="10"/>
  <c r="BC6" i="10" s="1"/>
  <c r="AW6" i="10"/>
  <c r="AZ6" i="10" s="1"/>
  <c r="BA6" i="10" s="1"/>
  <c r="AO6" i="10"/>
  <c r="AP6" i="10" s="1"/>
  <c r="AL6" i="10"/>
  <c r="AN6" i="10" s="1"/>
  <c r="AA6" i="10"/>
  <c r="AC6" i="10" s="1"/>
  <c r="P6" i="10"/>
  <c r="C6" i="10"/>
  <c r="I6" i="10" s="1"/>
  <c r="K6" i="10" s="1"/>
  <c r="DE5" i="10"/>
  <c r="DF5" i="10" s="1"/>
  <c r="CZ5" i="10"/>
  <c r="DB5" i="10" s="1"/>
  <c r="CO5" i="10"/>
  <c r="CQ5" i="10" s="1"/>
  <c r="CD5" i="10"/>
  <c r="BW5" i="10"/>
  <c r="BS5" i="10"/>
  <c r="BX5" i="10" s="1"/>
  <c r="BY5" i="10" s="1"/>
  <c r="BH5" i="10"/>
  <c r="BJ5" i="10" s="1"/>
  <c r="AZ5" i="10"/>
  <c r="BA5" i="10" s="1"/>
  <c r="AW5" i="10"/>
  <c r="AY5" i="10" s="1"/>
  <c r="AL5" i="10"/>
  <c r="AN5" i="10" s="1"/>
  <c r="AA5" i="10"/>
  <c r="AD5" i="10" s="1"/>
  <c r="AE5" i="10" s="1"/>
  <c r="U5" i="10"/>
  <c r="V5" i="10" s="1"/>
  <c r="P5" i="10"/>
  <c r="R5" i="10" s="1"/>
  <c r="C5" i="10"/>
  <c r="E5" i="10" s="1"/>
  <c r="CZ4" i="10"/>
  <c r="CO4" i="10"/>
  <c r="CU4" i="10" s="1"/>
  <c r="CD4" i="10"/>
  <c r="CF4" i="10" s="1"/>
  <c r="BW4" i="10"/>
  <c r="BS4" i="10"/>
  <c r="BU4" i="10" s="1"/>
  <c r="BH4" i="10"/>
  <c r="BB4" i="10"/>
  <c r="BC4" i="10" s="1"/>
  <c r="AW4" i="10"/>
  <c r="AZ4" i="10" s="1"/>
  <c r="BA4" i="10" s="1"/>
  <c r="AL4" i="10"/>
  <c r="AN4" i="10" s="1"/>
  <c r="AA4" i="10"/>
  <c r="AC4" i="10" s="1"/>
  <c r="P4" i="10"/>
  <c r="I4" i="10"/>
  <c r="K4" i="10" s="1"/>
  <c r="F4" i="10"/>
  <c r="H4" i="10" s="1"/>
  <c r="E4" i="10"/>
  <c r="C4" i="10"/>
  <c r="DE37" i="10" l="1"/>
  <c r="DF37" i="10" s="1"/>
  <c r="DC38" i="10"/>
  <c r="DD38" i="10" s="1"/>
  <c r="DC41" i="10"/>
  <c r="DD41" i="10" s="1"/>
  <c r="DE41" i="10"/>
  <c r="DF41" i="10" s="1"/>
  <c r="DB10" i="10"/>
  <c r="DE10" i="10"/>
  <c r="DF10" i="10" s="1"/>
  <c r="DC7" i="10"/>
  <c r="DD7" i="10" s="1"/>
  <c r="DE7" i="10"/>
  <c r="DF7" i="10" s="1"/>
  <c r="DC5" i="10"/>
  <c r="DD5" i="10" s="1"/>
  <c r="CT30" i="10"/>
  <c r="CU30" i="10" s="1"/>
  <c r="CR33" i="10"/>
  <c r="CS33" i="10" s="1"/>
  <c r="CT33" i="10"/>
  <c r="CU33" i="10" s="1"/>
  <c r="CQ19" i="10"/>
  <c r="CQ21" i="10" s="1"/>
  <c r="CR19" i="10"/>
  <c r="CS19" i="10" s="1"/>
  <c r="CQ18" i="10"/>
  <c r="CR18" i="10"/>
  <c r="CS18" i="10" s="1"/>
  <c r="CQ14" i="10"/>
  <c r="CQ16" i="10"/>
  <c r="CQ17" i="10"/>
  <c r="CQ11" i="10"/>
  <c r="CQ15" i="10"/>
  <c r="CR17" i="10"/>
  <c r="CS17" i="10" s="1"/>
  <c r="CR11" i="10"/>
  <c r="CS11" i="10" s="1"/>
  <c r="CR15" i="10"/>
  <c r="CS15" i="10" s="1"/>
  <c r="CR16" i="10"/>
  <c r="CS16" i="10" s="1"/>
  <c r="CQ13" i="10"/>
  <c r="CR14" i="10"/>
  <c r="CS14" i="10" s="1"/>
  <c r="CQ10" i="10"/>
  <c r="CQ12" i="10"/>
  <c r="CR13" i="10"/>
  <c r="CS13" i="10" s="1"/>
  <c r="CR7" i="10"/>
  <c r="CS7" i="10" s="1"/>
  <c r="CR5" i="10"/>
  <c r="CS5" i="10" s="1"/>
  <c r="CQ4" i="10"/>
  <c r="CR4" i="10"/>
  <c r="CS4" i="10" s="1"/>
  <c r="CI28" i="10"/>
  <c r="CJ28" i="10" s="1"/>
  <c r="CG30" i="10"/>
  <c r="CH30" i="10" s="1"/>
  <c r="CG32" i="10"/>
  <c r="CH32" i="10" s="1"/>
  <c r="CG39" i="10"/>
  <c r="CH39" i="10" s="1"/>
  <c r="CG38" i="10"/>
  <c r="CH38" i="10" s="1"/>
  <c r="CI34" i="10"/>
  <c r="CJ34" i="10" s="1"/>
  <c r="CI38" i="10"/>
  <c r="CJ38" i="10" s="1"/>
  <c r="CI39" i="10"/>
  <c r="CJ39" i="10" s="1"/>
  <c r="CG40" i="10"/>
  <c r="CH40" i="10" s="1"/>
  <c r="CG35" i="10"/>
  <c r="CH35" i="10" s="1"/>
  <c r="CI40" i="10"/>
  <c r="CJ40" i="10" s="1"/>
  <c r="CG34" i="10"/>
  <c r="CH34" i="10" s="1"/>
  <c r="CI36" i="10"/>
  <c r="CJ36" i="10" s="1"/>
  <c r="CG37" i="10"/>
  <c r="CH37" i="10" s="1"/>
  <c r="CF9" i="10"/>
  <c r="CF12" i="10"/>
  <c r="CF13" i="10"/>
  <c r="CI8" i="10"/>
  <c r="CJ8" i="10" s="1"/>
  <c r="CF11" i="10"/>
  <c r="CG6" i="10"/>
  <c r="CH6" i="10" s="1"/>
  <c r="CI6" i="10"/>
  <c r="CJ6" i="10" s="1"/>
  <c r="CG4" i="10"/>
  <c r="CH4" i="10" s="1"/>
  <c r="CI4" i="10"/>
  <c r="CJ4" i="10" s="1"/>
  <c r="BX30" i="10"/>
  <c r="BY30" i="10" s="1"/>
  <c r="BV40" i="10"/>
  <c r="BW40" i="10" s="1"/>
  <c r="BX40" i="10"/>
  <c r="BY40" i="10" s="1"/>
  <c r="BX31" i="10"/>
  <c r="BY31" i="10" s="1"/>
  <c r="BU19" i="10"/>
  <c r="BU18" i="10"/>
  <c r="BU17" i="10"/>
  <c r="BU13" i="10"/>
  <c r="BU14" i="10"/>
  <c r="BU9" i="10"/>
  <c r="BU11" i="10"/>
  <c r="BU10" i="10"/>
  <c r="BU21" i="10" s="1"/>
  <c r="BU15" i="10"/>
  <c r="BU16" i="10"/>
  <c r="BU7" i="10"/>
  <c r="BW21" i="10"/>
  <c r="BU5" i="10"/>
  <c r="BK35" i="10"/>
  <c r="BL35" i="10" s="1"/>
  <c r="BM35" i="10"/>
  <c r="BN35" i="10" s="1"/>
  <c r="BJ34" i="10"/>
  <c r="BK39" i="10"/>
  <c r="BL39" i="10" s="1"/>
  <c r="BJ31" i="10"/>
  <c r="BK33" i="10"/>
  <c r="BL33" i="10" s="1"/>
  <c r="BK34" i="10"/>
  <c r="BL34" i="10" s="1"/>
  <c r="BL44" i="10" s="1"/>
  <c r="BJ36" i="10"/>
  <c r="BM33" i="10"/>
  <c r="BN33" i="10" s="1"/>
  <c r="BK36" i="10"/>
  <c r="BL36" i="10" s="1"/>
  <c r="BK41" i="10"/>
  <c r="BL41" i="10" s="1"/>
  <c r="BJ27" i="10"/>
  <c r="BJ10" i="10"/>
  <c r="BJ13" i="10"/>
  <c r="BJ12" i="10"/>
  <c r="BM13" i="10"/>
  <c r="BN13" i="10" s="1"/>
  <c r="BM9" i="10"/>
  <c r="BN9" i="10" s="1"/>
  <c r="BM12" i="10"/>
  <c r="BN12" i="10" s="1"/>
  <c r="BK7" i="10"/>
  <c r="BL7" i="10" s="1"/>
  <c r="BM5" i="10"/>
  <c r="BN5" i="10" s="1"/>
  <c r="BK5" i="10"/>
  <c r="BL5" i="10" s="1"/>
  <c r="BB31" i="10"/>
  <c r="BC31" i="10" s="1"/>
  <c r="AZ36" i="10"/>
  <c r="BA36" i="10" s="1"/>
  <c r="BB38" i="10"/>
  <c r="BC38" i="10" s="1"/>
  <c r="BB41" i="10"/>
  <c r="BC41" i="10" s="1"/>
  <c r="BB36" i="10"/>
  <c r="BC36" i="10" s="1"/>
  <c r="BB32" i="10"/>
  <c r="BC32" i="10" s="1"/>
  <c r="AZ39" i="10"/>
  <c r="BA39" i="10" s="1"/>
  <c r="BB28" i="10"/>
  <c r="BC28" i="10" s="1"/>
  <c r="AY19" i="10"/>
  <c r="AZ19" i="10"/>
  <c r="BA19" i="10" s="1"/>
  <c r="AY17" i="10"/>
  <c r="AZ17" i="10"/>
  <c r="BA17" i="10" s="1"/>
  <c r="AZ16" i="10"/>
  <c r="BA16" i="10" s="1"/>
  <c r="AY16" i="10"/>
  <c r="AY15" i="10"/>
  <c r="AY11" i="10"/>
  <c r="AZ11" i="10"/>
  <c r="BA11" i="10" s="1"/>
  <c r="AZ13" i="10"/>
  <c r="BA13" i="10" s="1"/>
  <c r="AY10" i="10"/>
  <c r="AZ10" i="10"/>
  <c r="BA10" i="10" s="1"/>
  <c r="AZ9" i="10"/>
  <c r="BA9" i="10" s="1"/>
  <c r="AY8" i="10"/>
  <c r="AZ8" i="10"/>
  <c r="BA8" i="10" s="1"/>
  <c r="AY6" i="10"/>
  <c r="AY4" i="10"/>
  <c r="AO42" i="10"/>
  <c r="AP42" i="10" s="1"/>
  <c r="AQ42" i="10"/>
  <c r="AR42" i="10" s="1"/>
  <c r="AN39" i="10"/>
  <c r="AQ39" i="10"/>
  <c r="AR39" i="10" s="1"/>
  <c r="AN32" i="10"/>
  <c r="AO32" i="10"/>
  <c r="AP32" i="10" s="1"/>
  <c r="AO36" i="10"/>
  <c r="AP36" i="10" s="1"/>
  <c r="AN28" i="10"/>
  <c r="AO28" i="10"/>
  <c r="AP28" i="10" s="1"/>
  <c r="AN11" i="10"/>
  <c r="AN13" i="10"/>
  <c r="AN10" i="10"/>
  <c r="AO8" i="10"/>
  <c r="AP8" i="10" s="1"/>
  <c r="AQ8" i="10"/>
  <c r="AR8" i="10" s="1"/>
  <c r="AQ6" i="10"/>
  <c r="AR6" i="10" s="1"/>
  <c r="AO4" i="10"/>
  <c r="AP4" i="10" s="1"/>
  <c r="AQ4" i="10"/>
  <c r="AR4" i="10" s="1"/>
  <c r="AF32" i="10"/>
  <c r="AG32" i="10" s="1"/>
  <c r="AD33" i="10"/>
  <c r="AE33" i="10" s="1"/>
  <c r="AD37" i="10"/>
  <c r="AE37" i="10" s="1"/>
  <c r="AF29" i="10"/>
  <c r="AG29" i="10" s="1"/>
  <c r="AF28" i="10"/>
  <c r="AG28" i="10" s="1"/>
  <c r="AC19" i="10"/>
  <c r="AD19" i="10"/>
  <c r="AE19" i="10" s="1"/>
  <c r="AC17" i="10"/>
  <c r="AD17" i="10"/>
  <c r="AE17" i="10" s="1"/>
  <c r="AC16" i="10"/>
  <c r="AC21" i="10" s="1"/>
  <c r="AD16" i="10"/>
  <c r="AE16" i="10" s="1"/>
  <c r="AC14" i="10"/>
  <c r="AC13" i="10"/>
  <c r="AD14" i="10"/>
  <c r="AE14" i="10" s="1"/>
  <c r="AC11" i="10"/>
  <c r="AD11" i="10"/>
  <c r="AE11" i="10" s="1"/>
  <c r="AC9" i="10"/>
  <c r="AD7" i="10"/>
  <c r="AE7" i="10" s="1"/>
  <c r="AD6" i="10"/>
  <c r="AE6" i="10" s="1"/>
  <c r="AF5" i="10"/>
  <c r="AG5" i="10" s="1"/>
  <c r="AC5" i="10"/>
  <c r="AD4" i="10"/>
  <c r="AE4" i="10" s="1"/>
  <c r="S41" i="10"/>
  <c r="T41" i="10" s="1"/>
  <c r="U41" i="10"/>
  <c r="V41" i="10" s="1"/>
  <c r="U39" i="10"/>
  <c r="V39" i="10" s="1"/>
  <c r="R31" i="10"/>
  <c r="U11" i="10"/>
  <c r="V11" i="10" s="1"/>
  <c r="R12" i="10"/>
  <c r="U7" i="10"/>
  <c r="V7" i="10" s="1"/>
  <c r="S5" i="10"/>
  <c r="T5" i="10" s="1"/>
  <c r="I29" i="10"/>
  <c r="K29" i="10" s="1"/>
  <c r="I33" i="10"/>
  <c r="K33" i="10" s="1"/>
  <c r="I34" i="10"/>
  <c r="K34" i="10" s="1"/>
  <c r="I41" i="10"/>
  <c r="K41" i="10" s="1"/>
  <c r="I43" i="10"/>
  <c r="K43" i="10" s="1"/>
  <c r="F35" i="10"/>
  <c r="H35" i="10" s="1"/>
  <c r="I37" i="10"/>
  <c r="K37" i="10" s="1"/>
  <c r="F40" i="10"/>
  <c r="H40" i="10" s="1"/>
  <c r="F38" i="10"/>
  <c r="H38" i="10" s="1"/>
  <c r="E19" i="10"/>
  <c r="E18" i="10"/>
  <c r="F18" i="10"/>
  <c r="H18" i="10" s="1"/>
  <c r="E16" i="10"/>
  <c r="F16" i="10"/>
  <c r="H16" i="10" s="1"/>
  <c r="F15" i="10"/>
  <c r="H15" i="10" s="1"/>
  <c r="E15" i="10"/>
  <c r="E8" i="10"/>
  <c r="F8" i="10"/>
  <c r="H8" i="10" s="1"/>
  <c r="F7" i="10"/>
  <c r="H7" i="10" s="1"/>
  <c r="E6" i="10"/>
  <c r="F6" i="10"/>
  <c r="H6" i="10" s="1"/>
  <c r="F5" i="10"/>
  <c r="H5" i="10" s="1"/>
  <c r="DB6" i="10"/>
  <c r="DE6" i="10"/>
  <c r="DF6" i="10" s="1"/>
  <c r="DC6" i="10"/>
  <c r="DD6" i="10" s="1"/>
  <c r="BJ8" i="10"/>
  <c r="BM8" i="10"/>
  <c r="BN8" i="10" s="1"/>
  <c r="BK8" i="10"/>
  <c r="BL8" i="10" s="1"/>
  <c r="DE4" i="10"/>
  <c r="DF4" i="10" s="1"/>
  <c r="DC4" i="10"/>
  <c r="DD4" i="10" s="1"/>
  <c r="CF5" i="10"/>
  <c r="CI5" i="10"/>
  <c r="CJ5" i="10" s="1"/>
  <c r="CG5" i="10"/>
  <c r="CH5" i="10" s="1"/>
  <c r="R6" i="10"/>
  <c r="U6" i="10"/>
  <c r="V6" i="10" s="1"/>
  <c r="S6" i="10"/>
  <c r="T6" i="10" s="1"/>
  <c r="BM4" i="10"/>
  <c r="BN4" i="10" s="1"/>
  <c r="BK4" i="10"/>
  <c r="BL4" i="10" s="1"/>
  <c r="AO14" i="10"/>
  <c r="AP14" i="10" s="1"/>
  <c r="AN14" i="10"/>
  <c r="AQ14" i="10"/>
  <c r="AR14" i="10" s="1"/>
  <c r="DC15" i="10"/>
  <c r="DD15" i="10" s="1"/>
  <c r="DB15" i="10"/>
  <c r="DE15" i="10"/>
  <c r="DF15" i="10" s="1"/>
  <c r="BK17" i="10"/>
  <c r="BL17" i="10" s="1"/>
  <c r="BJ17" i="10"/>
  <c r="BM17" i="10"/>
  <c r="BN17" i="10" s="1"/>
  <c r="S19" i="10"/>
  <c r="T19" i="10" s="1"/>
  <c r="R19" i="10"/>
  <c r="U19" i="10"/>
  <c r="V19" i="10" s="1"/>
  <c r="AQ5" i="10"/>
  <c r="AR5" i="10" s="1"/>
  <c r="AO5" i="10"/>
  <c r="AP5" i="10" s="1"/>
  <c r="U4" i="10"/>
  <c r="V4" i="10" s="1"/>
  <c r="S4" i="10"/>
  <c r="T4" i="10" s="1"/>
  <c r="AQ7" i="10"/>
  <c r="AR7" i="10" s="1"/>
  <c r="AN7" i="10"/>
  <c r="AO7" i="10"/>
  <c r="AP7" i="10" s="1"/>
  <c r="CF7" i="10"/>
  <c r="CI7" i="10"/>
  <c r="CJ7" i="10" s="1"/>
  <c r="CG7" i="10"/>
  <c r="CH7" i="10" s="1"/>
  <c r="BJ4" i="10"/>
  <c r="BJ6" i="10"/>
  <c r="BM6" i="10"/>
  <c r="BN6" i="10" s="1"/>
  <c r="BK6" i="10"/>
  <c r="BL6" i="10" s="1"/>
  <c r="U8" i="10"/>
  <c r="V8" i="10" s="1"/>
  <c r="S8" i="10"/>
  <c r="T8" i="10" s="1"/>
  <c r="R8" i="10"/>
  <c r="CF31" i="10"/>
  <c r="CI31" i="10"/>
  <c r="CJ31" i="10" s="1"/>
  <c r="CG31" i="10"/>
  <c r="CH31" i="10" s="1"/>
  <c r="R4" i="10"/>
  <c r="DE8" i="10"/>
  <c r="DF8" i="10" s="1"/>
  <c r="DB8" i="10"/>
  <c r="DC8" i="10"/>
  <c r="DD8" i="10" s="1"/>
  <c r="CQ27" i="10"/>
  <c r="CT27" i="10"/>
  <c r="CU27" i="10" s="1"/>
  <c r="CR27" i="10"/>
  <c r="CS27" i="10" s="1"/>
  <c r="AN9" i="10"/>
  <c r="AQ9" i="10"/>
  <c r="AR9" i="10" s="1"/>
  <c r="AO9" i="10"/>
  <c r="AP9" i="10" s="1"/>
  <c r="DB4" i="10"/>
  <c r="BV29" i="10"/>
  <c r="BW29" i="10" s="1"/>
  <c r="BX29" i="10"/>
  <c r="BY29" i="10" s="1"/>
  <c r="BU29" i="10"/>
  <c r="R14" i="10"/>
  <c r="S14" i="10"/>
  <c r="T14" i="10" s="1"/>
  <c r="CF15" i="10"/>
  <c r="CG15" i="10"/>
  <c r="CH15" i="10" s="1"/>
  <c r="AN29" i="10"/>
  <c r="AQ29" i="10"/>
  <c r="AR29" i="10" s="1"/>
  <c r="AO29" i="10"/>
  <c r="AP29" i="10" s="1"/>
  <c r="CQ31" i="10"/>
  <c r="CT31" i="10"/>
  <c r="CU31" i="10" s="1"/>
  <c r="DB39" i="10"/>
  <c r="DE39" i="10"/>
  <c r="DF39" i="10" s="1"/>
  <c r="AF4" i="10"/>
  <c r="AG4" i="10" s="1"/>
  <c r="AG21" i="10" s="1"/>
  <c r="BX4" i="10"/>
  <c r="BY4" i="10" s="1"/>
  <c r="I5" i="10"/>
  <c r="K5" i="10" s="1"/>
  <c r="BB5" i="10"/>
  <c r="BC5" i="10" s="1"/>
  <c r="CU5" i="10"/>
  <c r="AF6" i="10"/>
  <c r="AG6" i="10" s="1"/>
  <c r="BX6" i="10"/>
  <c r="BY6" i="10" s="1"/>
  <c r="I7" i="10"/>
  <c r="K7" i="10" s="1"/>
  <c r="BB7" i="10"/>
  <c r="BC7" i="10" s="1"/>
  <c r="CU7" i="10"/>
  <c r="AF8" i="10"/>
  <c r="AG8" i="10" s="1"/>
  <c r="BX8" i="10"/>
  <c r="BY8" i="10" s="1"/>
  <c r="I9" i="10"/>
  <c r="K9" i="10" s="1"/>
  <c r="BB9" i="10"/>
  <c r="BC9" i="10" s="1"/>
  <c r="CI9" i="10"/>
  <c r="CJ9" i="10" s="1"/>
  <c r="DB9" i="10"/>
  <c r="BM10" i="10"/>
  <c r="BN10" i="10" s="1"/>
  <c r="CF10" i="10"/>
  <c r="AQ11" i="10"/>
  <c r="AR11" i="10" s="1"/>
  <c r="BJ11" i="10"/>
  <c r="U12" i="10"/>
  <c r="V12" i="10" s="1"/>
  <c r="AN12" i="10"/>
  <c r="DE12" i="10"/>
  <c r="DF12" i="10" s="1"/>
  <c r="R13" i="10"/>
  <c r="CI13" i="10"/>
  <c r="CJ13" i="10" s="1"/>
  <c r="DB13" i="10"/>
  <c r="BK15" i="10"/>
  <c r="BL15" i="10" s="1"/>
  <c r="BJ15" i="10"/>
  <c r="S17" i="10"/>
  <c r="T17" i="10" s="1"/>
  <c r="R17" i="10"/>
  <c r="CG18" i="10"/>
  <c r="CH18" i="10" s="1"/>
  <c r="CF18" i="10"/>
  <c r="BJ20" i="10"/>
  <c r="BK20" i="10"/>
  <c r="BL20" i="10" s="1"/>
  <c r="CG20" i="10"/>
  <c r="CH20" i="10" s="1"/>
  <c r="CF20" i="10"/>
  <c r="AD27" i="10"/>
  <c r="AE27" i="10" s="1"/>
  <c r="AC27" i="10"/>
  <c r="AF27" i="10"/>
  <c r="AG27" i="10" s="1"/>
  <c r="AY29" i="10"/>
  <c r="BB29" i="10"/>
  <c r="BC29" i="10" s="1"/>
  <c r="AD31" i="10"/>
  <c r="AE31" i="10" s="1"/>
  <c r="AF31" i="10"/>
  <c r="AG31" i="10" s="1"/>
  <c r="CR31" i="10"/>
  <c r="CS31" i="10" s="1"/>
  <c r="DC39" i="10"/>
  <c r="DD39" i="10" s="1"/>
  <c r="AN17" i="10"/>
  <c r="AO17" i="10"/>
  <c r="AP17" i="10" s="1"/>
  <c r="DB18" i="10"/>
  <c r="DC18" i="10"/>
  <c r="DD18" i="10" s="1"/>
  <c r="AY34" i="10"/>
  <c r="AZ34" i="10"/>
  <c r="BA34" i="10" s="1"/>
  <c r="U14" i="10"/>
  <c r="V14" i="10" s="1"/>
  <c r="AN15" i="10"/>
  <c r="AO15" i="10"/>
  <c r="AP15" i="10" s="1"/>
  <c r="CI15" i="10"/>
  <c r="CJ15" i="10" s="1"/>
  <c r="DB16" i="10"/>
  <c r="DC16" i="10"/>
  <c r="DD16" i="10" s="1"/>
  <c r="AQ17" i="10"/>
  <c r="AR17" i="10" s="1"/>
  <c r="BJ18" i="10"/>
  <c r="BK18" i="10"/>
  <c r="BL18" i="10" s="1"/>
  <c r="DE18" i="10"/>
  <c r="DF18" i="10" s="1"/>
  <c r="R20" i="10"/>
  <c r="S20" i="10"/>
  <c r="T20" i="10" s="1"/>
  <c r="AO20" i="10"/>
  <c r="AP20" i="10" s="1"/>
  <c r="AN20" i="10"/>
  <c r="AQ27" i="10"/>
  <c r="AR27" i="10" s="1"/>
  <c r="AO27" i="10"/>
  <c r="AP27" i="10" s="1"/>
  <c r="CR28" i="10"/>
  <c r="CS28" i="10" s="1"/>
  <c r="CT28" i="10"/>
  <c r="CU28" i="10" s="1"/>
  <c r="DB30" i="10"/>
  <c r="DE30" i="10"/>
  <c r="DF30" i="10" s="1"/>
  <c r="DC30" i="10"/>
  <c r="DD30" i="10" s="1"/>
  <c r="CQ36" i="10"/>
  <c r="CR36" i="10"/>
  <c r="CS36" i="10" s="1"/>
  <c r="R42" i="10"/>
  <c r="U42" i="10"/>
  <c r="V42" i="10" s="1"/>
  <c r="AZ42" i="10"/>
  <c r="BA42" i="10" s="1"/>
  <c r="AY42" i="10"/>
  <c r="DE9" i="10"/>
  <c r="DF9" i="10" s="1"/>
  <c r="CI10" i="10"/>
  <c r="CJ10" i="10" s="1"/>
  <c r="BM11" i="10"/>
  <c r="BN11" i="10" s="1"/>
  <c r="AQ12" i="10"/>
  <c r="AR12" i="10" s="1"/>
  <c r="U13" i="10"/>
  <c r="V13" i="10" s="1"/>
  <c r="DE13" i="10"/>
  <c r="DF13" i="10" s="1"/>
  <c r="S15" i="10"/>
  <c r="T15" i="10" s="1"/>
  <c r="R15" i="10"/>
  <c r="CG16" i="10"/>
  <c r="CH16" i="10" s="1"/>
  <c r="CF16" i="10"/>
  <c r="AO18" i="10"/>
  <c r="AP18" i="10" s="1"/>
  <c r="AN18" i="10"/>
  <c r="DC19" i="10"/>
  <c r="DD19" i="10" s="1"/>
  <c r="DB19" i="10"/>
  <c r="CU20" i="10"/>
  <c r="CQ20" i="10"/>
  <c r="CR20" i="10"/>
  <c r="CS20" i="10" s="1"/>
  <c r="CR26" i="10"/>
  <c r="CS26" i="10" s="1"/>
  <c r="CT26" i="10"/>
  <c r="CU26" i="10" s="1"/>
  <c r="BJ28" i="10"/>
  <c r="BM28" i="10"/>
  <c r="BN28" i="10" s="1"/>
  <c r="BK28" i="10"/>
  <c r="BL28" i="10" s="1"/>
  <c r="E31" i="10"/>
  <c r="I31" i="10"/>
  <c r="K31" i="10" s="1"/>
  <c r="CR32" i="10"/>
  <c r="CS32" i="10" s="1"/>
  <c r="CT32" i="10"/>
  <c r="CU32" i="10" s="1"/>
  <c r="CG33" i="10"/>
  <c r="CH33" i="10" s="1"/>
  <c r="CF33" i="10"/>
  <c r="AY35" i="10"/>
  <c r="BB35" i="10"/>
  <c r="BC35" i="10" s="1"/>
  <c r="AZ35" i="10"/>
  <c r="BA35" i="10" s="1"/>
  <c r="CQ35" i="10"/>
  <c r="CT35" i="10"/>
  <c r="CU35" i="10" s="1"/>
  <c r="CR35" i="10"/>
  <c r="CS35" i="10" s="1"/>
  <c r="BU38" i="10"/>
  <c r="BX38" i="10"/>
  <c r="BY38" i="10" s="1"/>
  <c r="BV38" i="10"/>
  <c r="BW38" i="10" s="1"/>
  <c r="E39" i="10"/>
  <c r="I39" i="10"/>
  <c r="K39" i="10" s="1"/>
  <c r="F39" i="10"/>
  <c r="H39" i="10" s="1"/>
  <c r="CF43" i="10"/>
  <c r="CI43" i="10"/>
  <c r="CJ43" i="10" s="1"/>
  <c r="CG43" i="10"/>
  <c r="CH43" i="10" s="1"/>
  <c r="DB33" i="10"/>
  <c r="DE33" i="10"/>
  <c r="DF33" i="10" s="1"/>
  <c r="DC33" i="10"/>
  <c r="DD33" i="10" s="1"/>
  <c r="CF8" i="10"/>
  <c r="R9" i="10"/>
  <c r="BJ9" i="10"/>
  <c r="DB14" i="10"/>
  <c r="DC14" i="10"/>
  <c r="DD14" i="10" s="1"/>
  <c r="AQ15" i="10"/>
  <c r="AR15" i="10" s="1"/>
  <c r="BJ16" i="10"/>
  <c r="BK16" i="10"/>
  <c r="BL16" i="10" s="1"/>
  <c r="DE16" i="10"/>
  <c r="DF16" i="10" s="1"/>
  <c r="R18" i="10"/>
  <c r="S18" i="10"/>
  <c r="T18" i="10" s="1"/>
  <c r="BM18" i="10"/>
  <c r="BN18" i="10" s="1"/>
  <c r="CF19" i="10"/>
  <c r="CG19" i="10"/>
  <c r="CH19" i="10" s="1"/>
  <c r="U20" i="10"/>
  <c r="V20" i="10" s="1"/>
  <c r="AQ20" i="10"/>
  <c r="AR20" i="10" s="1"/>
  <c r="CQ26" i="10"/>
  <c r="AY27" i="10"/>
  <c r="BB27" i="10"/>
  <c r="BC27" i="10" s="1"/>
  <c r="BU28" i="10"/>
  <c r="BX28" i="10"/>
  <c r="BY28" i="10" s="1"/>
  <c r="BY44" i="10" s="1"/>
  <c r="AZ30" i="10"/>
  <c r="BA30" i="10" s="1"/>
  <c r="BB30" i="10"/>
  <c r="BC30" i="10" s="1"/>
  <c r="F31" i="10"/>
  <c r="H31" i="10" s="1"/>
  <c r="BJ32" i="10"/>
  <c r="BM32" i="10"/>
  <c r="BN32" i="10" s="1"/>
  <c r="BK32" i="10"/>
  <c r="BL32" i="10" s="1"/>
  <c r="CQ32" i="10"/>
  <c r="CI33" i="10"/>
  <c r="CJ33" i="10" s="1"/>
  <c r="CG14" i="10"/>
  <c r="CH14" i="10" s="1"/>
  <c r="CF14" i="10"/>
  <c r="U15" i="10"/>
  <c r="V15" i="10" s="1"/>
  <c r="AO16" i="10"/>
  <c r="AP16" i="10" s="1"/>
  <c r="AN16" i="10"/>
  <c r="CI16" i="10"/>
  <c r="CJ16" i="10" s="1"/>
  <c r="DC17" i="10"/>
  <c r="DD17" i="10" s="1"/>
  <c r="DB17" i="10"/>
  <c r="AQ18" i="10"/>
  <c r="AR18" i="10" s="1"/>
  <c r="BK19" i="10"/>
  <c r="BL19" i="10" s="1"/>
  <c r="BJ19" i="10"/>
  <c r="DE19" i="10"/>
  <c r="DF19" i="10" s="1"/>
  <c r="F28" i="10"/>
  <c r="H28" i="10" s="1"/>
  <c r="I28" i="10"/>
  <c r="K28" i="10" s="1"/>
  <c r="R30" i="10"/>
  <c r="U30" i="10"/>
  <c r="V30" i="10" s="1"/>
  <c r="S30" i="10"/>
  <c r="T30" i="10" s="1"/>
  <c r="BU32" i="10"/>
  <c r="BX32" i="10"/>
  <c r="BY32" i="10" s="1"/>
  <c r="AY33" i="10"/>
  <c r="AZ33" i="10"/>
  <c r="BA33" i="10" s="1"/>
  <c r="BB33" i="10"/>
  <c r="BC33" i="10" s="1"/>
  <c r="AC34" i="10"/>
  <c r="AF34" i="10"/>
  <c r="AG34" i="10" s="1"/>
  <c r="AD34" i="10"/>
  <c r="AE34" i="10" s="1"/>
  <c r="DB34" i="10"/>
  <c r="DC34" i="10"/>
  <c r="DD34" i="10" s="1"/>
  <c r="DE34" i="10"/>
  <c r="DF34" i="10" s="1"/>
  <c r="R38" i="10"/>
  <c r="S38" i="10"/>
  <c r="T38" i="10" s="1"/>
  <c r="U38" i="10"/>
  <c r="V38" i="10" s="1"/>
  <c r="AC40" i="10"/>
  <c r="AF40" i="10"/>
  <c r="AG40" i="10" s="1"/>
  <c r="AD40" i="10"/>
  <c r="AE40" i="10" s="1"/>
  <c r="BJ14" i="10"/>
  <c r="BK14" i="10"/>
  <c r="BL14" i="10" s="1"/>
  <c r="R16" i="10"/>
  <c r="S16" i="10"/>
  <c r="T16" i="10" s="1"/>
  <c r="CF17" i="10"/>
  <c r="CG17" i="10"/>
  <c r="CH17" i="10" s="1"/>
  <c r="AN19" i="10"/>
  <c r="AO19" i="10"/>
  <c r="AP19" i="10" s="1"/>
  <c r="CF27" i="10"/>
  <c r="CI27" i="10"/>
  <c r="CJ27" i="10" s="1"/>
  <c r="CG27" i="10"/>
  <c r="CH27" i="10" s="1"/>
  <c r="E28" i="10"/>
  <c r="AC30" i="10"/>
  <c r="AF30" i="10"/>
  <c r="AG30" i="10" s="1"/>
  <c r="F32" i="10"/>
  <c r="H32" i="10" s="1"/>
  <c r="I32" i="10"/>
  <c r="K32" i="10" s="1"/>
  <c r="BV32" i="10"/>
  <c r="BW32" i="10" s="1"/>
  <c r="E36" i="10"/>
  <c r="I36" i="10"/>
  <c r="K36" i="10" s="1"/>
  <c r="K44" i="10" s="1"/>
  <c r="F36" i="10"/>
  <c r="H36" i="10" s="1"/>
  <c r="AC39" i="10"/>
  <c r="AF39" i="10"/>
  <c r="AG39" i="10" s="1"/>
  <c r="AD39" i="10"/>
  <c r="AE39" i="10" s="1"/>
  <c r="BU27" i="10"/>
  <c r="R28" i="10"/>
  <c r="U28" i="10"/>
  <c r="V28" i="10" s="1"/>
  <c r="F29" i="10"/>
  <c r="H29" i="10" s="1"/>
  <c r="AC29" i="10"/>
  <c r="CF29" i="10"/>
  <c r="CI29" i="10"/>
  <c r="CJ29" i="10" s="1"/>
  <c r="BV30" i="10"/>
  <c r="BW30" i="10" s="1"/>
  <c r="CQ30" i="10"/>
  <c r="AN31" i="10"/>
  <c r="AN44" i="10" s="1"/>
  <c r="AQ31" i="10"/>
  <c r="AR31" i="10" s="1"/>
  <c r="AD32" i="10"/>
  <c r="AE32" i="10" s="1"/>
  <c r="AY32" i="10"/>
  <c r="DB32" i="10"/>
  <c r="DE32" i="10"/>
  <c r="DF32" i="10" s="1"/>
  <c r="BJ40" i="10"/>
  <c r="BM40" i="10"/>
  <c r="BN40" i="10" s="1"/>
  <c r="CR40" i="10"/>
  <c r="CS40" i="10" s="1"/>
  <c r="CQ40" i="10"/>
  <c r="U34" i="10"/>
  <c r="V34" i="10" s="1"/>
  <c r="S34" i="10"/>
  <c r="T34" i="10" s="1"/>
  <c r="BU35" i="10"/>
  <c r="BX35" i="10"/>
  <c r="BY35" i="10" s="1"/>
  <c r="BV35" i="10"/>
  <c r="BW35" i="10" s="1"/>
  <c r="BU36" i="10"/>
  <c r="BV36" i="10"/>
  <c r="BW36" i="10" s="1"/>
  <c r="DE36" i="10"/>
  <c r="DF36" i="10" s="1"/>
  <c r="DC36" i="10"/>
  <c r="DD36" i="10" s="1"/>
  <c r="DD44" i="10" s="1"/>
  <c r="DB36" i="10"/>
  <c r="AQ37" i="10"/>
  <c r="AR37" i="10" s="1"/>
  <c r="AO37" i="10"/>
  <c r="AP37" i="10" s="1"/>
  <c r="CQ38" i="10"/>
  <c r="CT38" i="10"/>
  <c r="CU38" i="10" s="1"/>
  <c r="CR38" i="10"/>
  <c r="CS38" i="10" s="1"/>
  <c r="CQ41" i="10"/>
  <c r="CT41" i="10"/>
  <c r="CU41" i="10" s="1"/>
  <c r="DC20" i="10"/>
  <c r="DD20" i="10" s="1"/>
  <c r="AD28" i="10"/>
  <c r="AE28" i="10" s="1"/>
  <c r="AY28" i="10"/>
  <c r="DB28" i="10"/>
  <c r="DB44" i="10" s="1"/>
  <c r="DE28" i="10"/>
  <c r="DF28" i="10" s="1"/>
  <c r="CR29" i="10"/>
  <c r="CS29" i="10" s="1"/>
  <c r="E30" i="10"/>
  <c r="BJ30" i="10"/>
  <c r="BM30" i="10"/>
  <c r="BN30" i="10" s="1"/>
  <c r="AZ31" i="10"/>
  <c r="BA31" i="10" s="1"/>
  <c r="BU31" i="10"/>
  <c r="R32" i="10"/>
  <c r="U32" i="10"/>
  <c r="V32" i="10" s="1"/>
  <c r="F33" i="10"/>
  <c r="H33" i="10" s="1"/>
  <c r="R34" i="10"/>
  <c r="R35" i="10"/>
  <c r="S35" i="10"/>
  <c r="T35" i="10" s="1"/>
  <c r="AN37" i="10"/>
  <c r="AN38" i="10"/>
  <c r="AO38" i="10"/>
  <c r="AP38" i="10" s="1"/>
  <c r="CR41" i="10"/>
  <c r="CS41" i="10" s="1"/>
  <c r="AY43" i="10"/>
  <c r="BB43" i="10"/>
  <c r="BC43" i="10" s="1"/>
  <c r="BU33" i="10"/>
  <c r="BV33" i="10"/>
  <c r="BW33" i="10" s="1"/>
  <c r="AN34" i="10"/>
  <c r="AQ34" i="10"/>
  <c r="AR34" i="10" s="1"/>
  <c r="R37" i="10"/>
  <c r="U37" i="10"/>
  <c r="V37" i="10" s="1"/>
  <c r="S37" i="10"/>
  <c r="T37" i="10" s="1"/>
  <c r="BJ37" i="10"/>
  <c r="BM37" i="10"/>
  <c r="BN37" i="10" s="1"/>
  <c r="AF36" i="10"/>
  <c r="AG36" i="10" s="1"/>
  <c r="BB39" i="10"/>
  <c r="BC39" i="10" s="1"/>
  <c r="DB40" i="10"/>
  <c r="DE40" i="10"/>
  <c r="DF40" i="10" s="1"/>
  <c r="AD41" i="10"/>
  <c r="AE41" i="10" s="1"/>
  <c r="AC41" i="10"/>
  <c r="BJ42" i="10"/>
  <c r="BM42" i="10"/>
  <c r="BN42" i="10" s="1"/>
  <c r="CR42" i="10"/>
  <c r="CS42" i="10" s="1"/>
  <c r="CQ42" i="10"/>
  <c r="BJ44" i="10"/>
  <c r="AN41" i="10"/>
  <c r="AQ41" i="10"/>
  <c r="AR41" i="10" s="1"/>
  <c r="BV41" i="10"/>
  <c r="BW41" i="10" s="1"/>
  <c r="BU41" i="10"/>
  <c r="DB42" i="10"/>
  <c r="DE42" i="10"/>
  <c r="DF42" i="10" s="1"/>
  <c r="AD43" i="10"/>
  <c r="AE43" i="10" s="1"/>
  <c r="AC43" i="10"/>
  <c r="CT34" i="10"/>
  <c r="CU34" i="10" s="1"/>
  <c r="I35" i="10"/>
  <c r="K35" i="10" s="1"/>
  <c r="CF35" i="10"/>
  <c r="DC35" i="10"/>
  <c r="DD35" i="10" s="1"/>
  <c r="AQ36" i="10"/>
  <c r="AR36" i="10" s="1"/>
  <c r="AZ37" i="10"/>
  <c r="BA37" i="10" s="1"/>
  <c r="BV37" i="10"/>
  <c r="BW37" i="10" s="1"/>
  <c r="I38" i="10"/>
  <c r="K38" i="10" s="1"/>
  <c r="AF38" i="10"/>
  <c r="AG38" i="10" s="1"/>
  <c r="DB38" i="10"/>
  <c r="S39" i="10"/>
  <c r="T39" i="10" s="1"/>
  <c r="BM39" i="10"/>
  <c r="BN39" i="10" s="1"/>
  <c r="I40" i="10"/>
  <c r="K40" i="10" s="1"/>
  <c r="F41" i="10"/>
  <c r="H41" i="10" s="1"/>
  <c r="AO41" i="10"/>
  <c r="AP41" i="10" s="1"/>
  <c r="BX41" i="10"/>
  <c r="BY41" i="10" s="1"/>
  <c r="BV42" i="10"/>
  <c r="BW42" i="10" s="1"/>
  <c r="DC42" i="10"/>
  <c r="DD42" i="10" s="1"/>
  <c r="AF43" i="10"/>
  <c r="AG43" i="10" s="1"/>
  <c r="R40" i="10"/>
  <c r="U40" i="10"/>
  <c r="V40" i="10" s="1"/>
  <c r="AZ40" i="10"/>
  <c r="BA40" i="10" s="1"/>
  <c r="AY40" i="10"/>
  <c r="CF41" i="10"/>
  <c r="CI41" i="10"/>
  <c r="CJ41" i="10" s="1"/>
  <c r="F42" i="10"/>
  <c r="H42" i="10" s="1"/>
  <c r="E42" i="10"/>
  <c r="AN43" i="10"/>
  <c r="AQ43" i="10"/>
  <c r="AR43" i="10" s="1"/>
  <c r="BV43" i="10"/>
  <c r="BW43" i="10" s="1"/>
  <c r="BU43" i="10"/>
  <c r="BB37" i="10"/>
  <c r="BC37" i="10" s="1"/>
  <c r="S40" i="10"/>
  <c r="T40" i="10" s="1"/>
  <c r="BB40" i="10"/>
  <c r="BC40" i="10" s="1"/>
  <c r="AZ41" i="10"/>
  <c r="BA41" i="10" s="1"/>
  <c r="CG41" i="10"/>
  <c r="CH41" i="10" s="1"/>
  <c r="I42" i="10"/>
  <c r="K42" i="10" s="1"/>
  <c r="F43" i="10"/>
  <c r="H43" i="10" s="1"/>
  <c r="AO43" i="10"/>
  <c r="AP43" i="10" s="1"/>
  <c r="BX43" i="10"/>
  <c r="BY43" i="10" s="1"/>
  <c r="CU21" i="10" l="1"/>
  <c r="CU45" i="10" s="1"/>
  <c r="DF44" i="10"/>
  <c r="CS21" i="10"/>
  <c r="CH44" i="10"/>
  <c r="CF21" i="10"/>
  <c r="CJ21" i="10"/>
  <c r="CH21" i="10"/>
  <c r="BW44" i="10"/>
  <c r="BN44" i="10"/>
  <c r="BA44" i="10"/>
  <c r="AY21" i="10"/>
  <c r="BA21" i="10"/>
  <c r="BC21" i="10"/>
  <c r="AN21" i="10"/>
  <c r="AP21" i="10"/>
  <c r="AR21" i="10"/>
  <c r="AG44" i="10"/>
  <c r="AE21" i="10"/>
  <c r="R44" i="10"/>
  <c r="T44" i="10"/>
  <c r="V44" i="10"/>
  <c r="H44" i="10"/>
  <c r="E44" i="10"/>
  <c r="E21" i="10"/>
  <c r="K21" i="10"/>
  <c r="H21" i="10"/>
  <c r="CF44" i="10"/>
  <c r="AY44" i="10"/>
  <c r="AC44" i="10"/>
  <c r="V21" i="10"/>
  <c r="BL21" i="10"/>
  <c r="BU44" i="10"/>
  <c r="AE44" i="10"/>
  <c r="BN21" i="10"/>
  <c r="R21" i="10"/>
  <c r="DD21" i="10"/>
  <c r="AP44" i="10"/>
  <c r="CJ44" i="10"/>
  <c r="T21" i="10"/>
  <c r="DF21" i="10"/>
  <c r="AR44" i="10"/>
  <c r="BY21" i="10"/>
  <c r="BJ21" i="10"/>
  <c r="BC44" i="10"/>
  <c r="DB21" i="10"/>
  <c r="CQ44" i="10"/>
  <c r="BI28" i="6"/>
  <c r="BI26" i="6"/>
  <c r="BI21" i="6"/>
  <c r="BI22" i="6"/>
  <c r="BI23" i="6"/>
  <c r="BI19" i="6"/>
  <c r="CA21" i="6"/>
  <c r="CA22" i="6"/>
  <c r="CA19" i="6"/>
  <c r="BX20" i="6"/>
  <c r="CA20" i="6" s="1"/>
  <c r="BX21" i="6"/>
  <c r="BX22" i="6"/>
  <c r="BX23" i="6"/>
  <c r="CA23" i="6" s="1"/>
  <c r="BX24" i="6"/>
  <c r="CA24" i="6" s="1"/>
  <c r="BX25" i="6"/>
  <c r="CA25" i="6" s="1"/>
  <c r="BX26" i="6"/>
  <c r="CA26" i="6" s="1"/>
  <c r="BX27" i="6"/>
  <c r="CA27" i="6" s="1"/>
  <c r="BX28" i="6"/>
  <c r="CA28" i="6" s="1"/>
  <c r="BX19" i="6"/>
  <c r="BR20" i="6"/>
  <c r="BR25" i="6"/>
  <c r="BR27" i="6"/>
  <c r="BR19" i="6"/>
  <c r="BO20" i="6"/>
  <c r="BO21" i="6"/>
  <c r="BR21" i="6" s="1"/>
  <c r="BO22" i="6"/>
  <c r="BR22" i="6" s="1"/>
  <c r="BO23" i="6"/>
  <c r="BR23" i="6" s="1"/>
  <c r="BO24" i="6"/>
  <c r="BR24" i="6" s="1"/>
  <c r="BO25" i="6"/>
  <c r="BO26" i="6"/>
  <c r="BR26" i="6" s="1"/>
  <c r="BO27" i="6"/>
  <c r="BO19" i="6"/>
  <c r="BF27" i="6"/>
  <c r="BI27" i="6" s="1"/>
  <c r="BF28" i="6"/>
  <c r="BF29" i="6"/>
  <c r="BI29" i="6" s="1"/>
  <c r="BF26" i="6"/>
  <c r="BF20" i="6"/>
  <c r="BI20" i="6" s="1"/>
  <c r="BF21" i="6"/>
  <c r="BF22" i="6"/>
  <c r="BF23" i="6"/>
  <c r="BF19" i="6"/>
  <c r="AZ18" i="6"/>
  <c r="AZ20" i="6"/>
  <c r="AZ14" i="6"/>
  <c r="AW15" i="6"/>
  <c r="AZ15" i="6" s="1"/>
  <c r="AW16" i="6"/>
  <c r="AZ16" i="6" s="1"/>
  <c r="AW17" i="6"/>
  <c r="AZ17" i="6" s="1"/>
  <c r="AW18" i="6"/>
  <c r="AW19" i="6"/>
  <c r="AZ19" i="6" s="1"/>
  <c r="AW20" i="6"/>
  <c r="AW14" i="6"/>
  <c r="AQ14" i="6"/>
  <c r="AQ15" i="6"/>
  <c r="AQ16" i="6"/>
  <c r="AQ17" i="6"/>
  <c r="AQ18" i="6"/>
  <c r="AN14" i="6"/>
  <c r="AN15" i="6"/>
  <c r="AN16" i="6"/>
  <c r="AN17" i="6"/>
  <c r="AN18" i="6"/>
  <c r="AN13" i="6"/>
  <c r="AQ13" i="6" s="1"/>
  <c r="AE13" i="6"/>
  <c r="AH13" i="6" s="1"/>
  <c r="AE14" i="6"/>
  <c r="AH14" i="6" s="1"/>
  <c r="AE15" i="6"/>
  <c r="AH15" i="6" s="1"/>
  <c r="AE16" i="6"/>
  <c r="AH16" i="6" s="1"/>
  <c r="AE12" i="6"/>
  <c r="AH12" i="6" s="1"/>
  <c r="Y12" i="6"/>
  <c r="V12" i="6"/>
  <c r="V13" i="6"/>
  <c r="Y13" i="6" s="1"/>
  <c r="V14" i="6"/>
  <c r="Y14" i="6" s="1"/>
  <c r="V11" i="6"/>
  <c r="Y11" i="6" s="1"/>
  <c r="M11" i="6"/>
  <c r="P11" i="6" s="1"/>
  <c r="M12" i="6"/>
  <c r="P12" i="6" s="1"/>
  <c r="M10" i="6"/>
  <c r="P10" i="6" s="1"/>
  <c r="G11" i="6"/>
  <c r="G12" i="6"/>
  <c r="D11" i="6"/>
  <c r="D12" i="6"/>
  <c r="D10" i="6"/>
  <c r="G10" i="6" s="1"/>
  <c r="M7" i="6"/>
  <c r="L16" i="6" s="1"/>
  <c r="BI15" i="6"/>
  <c r="BF36" i="6" s="1"/>
  <c r="CA5" i="6"/>
  <c r="CA6" i="6"/>
  <c r="CA7" i="6"/>
  <c r="CA8" i="6"/>
  <c r="CA9" i="6"/>
  <c r="CA10" i="6"/>
  <c r="CA11" i="6"/>
  <c r="CA12" i="6"/>
  <c r="CA13" i="6"/>
  <c r="CA4" i="6"/>
  <c r="BX5" i="6"/>
  <c r="BX6" i="6"/>
  <c r="BX7" i="6"/>
  <c r="BX8" i="6"/>
  <c r="BX9" i="6"/>
  <c r="BX10" i="6"/>
  <c r="BX11" i="6"/>
  <c r="BX12" i="6"/>
  <c r="BX13" i="6"/>
  <c r="BX4" i="6"/>
  <c r="BX14" i="6" s="1"/>
  <c r="BW34" i="6" s="1"/>
  <c r="BR5" i="6"/>
  <c r="BR6" i="6"/>
  <c r="BR7" i="6"/>
  <c r="BR8" i="6"/>
  <c r="BR9" i="6"/>
  <c r="BR10" i="6"/>
  <c r="BR11" i="6"/>
  <c r="BR12" i="6"/>
  <c r="BR4" i="6"/>
  <c r="BO5" i="6"/>
  <c r="BO6" i="6"/>
  <c r="BO7" i="6"/>
  <c r="BO8" i="6"/>
  <c r="BO9" i="6"/>
  <c r="BO10" i="6"/>
  <c r="BO11" i="6"/>
  <c r="BO12" i="6"/>
  <c r="BO4" i="6"/>
  <c r="BI12" i="6"/>
  <c r="BI13" i="6"/>
  <c r="BI14" i="6"/>
  <c r="BI11" i="6"/>
  <c r="BF12" i="6"/>
  <c r="BF13" i="6"/>
  <c r="BF14" i="6"/>
  <c r="BF11" i="6"/>
  <c r="BI5" i="6"/>
  <c r="BI6" i="6"/>
  <c r="BI7" i="6"/>
  <c r="BI8" i="6"/>
  <c r="BI4" i="6"/>
  <c r="BI9" i="6" s="1"/>
  <c r="BE36" i="6" s="1"/>
  <c r="BF5" i="6"/>
  <c r="BF6" i="6"/>
  <c r="BF7" i="6"/>
  <c r="BF8" i="6"/>
  <c r="BF4" i="6"/>
  <c r="BF9" i="6" s="1"/>
  <c r="BE35" i="6" s="1"/>
  <c r="AZ5" i="6"/>
  <c r="AZ6" i="6"/>
  <c r="AZ7" i="6"/>
  <c r="AZ8" i="6"/>
  <c r="AZ9" i="6"/>
  <c r="AZ10" i="6"/>
  <c r="AZ4" i="6"/>
  <c r="AZ11" i="6" s="1"/>
  <c r="AV25" i="6" s="1"/>
  <c r="AW5" i="6"/>
  <c r="AW6" i="6"/>
  <c r="AW7" i="6"/>
  <c r="AW8" i="6"/>
  <c r="AW9" i="6"/>
  <c r="AW10" i="6"/>
  <c r="AW4" i="6"/>
  <c r="AQ5" i="6"/>
  <c r="AQ6" i="6"/>
  <c r="AQ7" i="6"/>
  <c r="AQ8" i="6"/>
  <c r="AQ9" i="6"/>
  <c r="AQ4" i="6"/>
  <c r="AN5" i="6"/>
  <c r="AN6" i="6"/>
  <c r="AN7" i="6"/>
  <c r="AN8" i="6"/>
  <c r="AN9" i="6"/>
  <c r="AN4" i="6"/>
  <c r="AH5" i="6"/>
  <c r="AH6" i="6"/>
  <c r="AH7" i="6"/>
  <c r="AH8" i="6"/>
  <c r="AH4" i="6"/>
  <c r="AE5" i="6"/>
  <c r="AE6" i="6"/>
  <c r="AE7" i="6"/>
  <c r="AE8" i="6"/>
  <c r="AE4" i="6"/>
  <c r="Y5" i="6"/>
  <c r="Y6" i="6"/>
  <c r="Y7" i="6"/>
  <c r="Y4" i="6"/>
  <c r="V5" i="6"/>
  <c r="V6" i="6"/>
  <c r="V7" i="6"/>
  <c r="V4" i="6"/>
  <c r="P5" i="6"/>
  <c r="P6" i="6"/>
  <c r="P4" i="6"/>
  <c r="P7" i="6" s="1"/>
  <c r="L17" i="6" s="1"/>
  <c r="M5" i="6"/>
  <c r="M6" i="6"/>
  <c r="M4" i="6"/>
  <c r="G5" i="6"/>
  <c r="G6" i="6"/>
  <c r="G4" i="6"/>
  <c r="D5" i="6"/>
  <c r="D6" i="6"/>
  <c r="D4" i="6"/>
  <c r="CA14" i="6" l="1"/>
  <c r="BW35" i="6" s="1"/>
  <c r="CA29" i="6"/>
  <c r="BW37" i="6" s="1"/>
  <c r="BW36" i="6"/>
  <c r="BO13" i="6"/>
  <c r="BN34" i="6" s="1"/>
  <c r="BR28" i="6"/>
  <c r="BR13" i="6"/>
  <c r="BN35" i="6" s="1"/>
  <c r="BN36" i="6"/>
  <c r="BF15" i="6"/>
  <c r="BF35" i="6" s="1"/>
  <c r="BI30" i="6"/>
  <c r="BI24" i="6"/>
  <c r="BE38" i="6" s="1"/>
  <c r="BG36" i="6"/>
  <c r="BG35" i="6"/>
  <c r="AW11" i="6"/>
  <c r="AV24" i="6" s="1"/>
  <c r="AZ21" i="6"/>
  <c r="AV26" i="6"/>
  <c r="AQ19" i="6"/>
  <c r="AQ10" i="6"/>
  <c r="AM24" i="6" s="1"/>
  <c r="AN10" i="6"/>
  <c r="AM23" i="6" s="1"/>
  <c r="AM25" i="6"/>
  <c r="AH17" i="6"/>
  <c r="AH9" i="6"/>
  <c r="AD21" i="6" s="1"/>
  <c r="AE9" i="6"/>
  <c r="AD20" i="6" s="1"/>
  <c r="AD22" i="6" s="1"/>
  <c r="Y8" i="6"/>
  <c r="U19" i="6" s="1"/>
  <c r="V8" i="6"/>
  <c r="U18" i="6" s="1"/>
  <c r="U20" i="6" s="1"/>
  <c r="Y15" i="6"/>
  <c r="P13" i="6"/>
  <c r="L18" i="6"/>
  <c r="G7" i="6"/>
  <c r="C17" i="6" s="1"/>
  <c r="G13" i="6"/>
  <c r="D7" i="6"/>
  <c r="C16" i="6" s="1"/>
  <c r="BG38" i="6" l="1"/>
  <c r="C18" i="6"/>
</calcChain>
</file>

<file path=xl/sharedStrings.xml><?xml version="1.0" encoding="utf-8"?>
<sst xmlns="http://schemas.openxmlformats.org/spreadsheetml/2006/main" count="494" uniqueCount="63">
  <si>
    <t>Station No.</t>
  </si>
  <si>
    <t>Ordinate</t>
  </si>
  <si>
    <t>SM</t>
  </si>
  <si>
    <t>Func of ordinate</t>
  </si>
  <si>
    <t>Sq of ord</t>
  </si>
  <si>
    <t>Func of sq ord</t>
  </si>
  <si>
    <t>Cube of Ord</t>
  </si>
  <si>
    <t>Func of cube ord</t>
  </si>
  <si>
    <t>IMMERESED</t>
  </si>
  <si>
    <t>Ordinate in metre</t>
  </si>
  <si>
    <t>EMERGED</t>
  </si>
  <si>
    <t>EMEREGED</t>
  </si>
  <si>
    <t>.</t>
  </si>
  <si>
    <t>IMMERSED</t>
  </si>
  <si>
    <t>Heel</t>
  </si>
  <si>
    <t>Product of sq ord of imm</t>
  </si>
  <si>
    <t>Product of sq ord of emrgd</t>
  </si>
  <si>
    <t>Product1</t>
  </si>
  <si>
    <t>WaterLine 03 for 10 degree</t>
  </si>
  <si>
    <t>PRODUCT2</t>
  </si>
  <si>
    <t>Moment sum</t>
  </si>
  <si>
    <t>Moment Product</t>
  </si>
  <si>
    <t>Angle Difference</t>
  </si>
  <si>
    <t>cosine of angle diff</t>
  </si>
  <si>
    <t>Final Moment Product</t>
  </si>
  <si>
    <t>WaterLine 03 for 20 degree</t>
  </si>
  <si>
    <t>∑</t>
  </si>
  <si>
    <t>wl1</t>
  </si>
  <si>
    <t>wl3</t>
  </si>
  <si>
    <t>wl5</t>
  </si>
  <si>
    <t>BR</t>
  </si>
  <si>
    <t>BG(KG-KB)</t>
  </si>
  <si>
    <t>GZ</t>
  </si>
  <si>
    <t>VOLUME IMMERSED</t>
  </si>
  <si>
    <t>VOLUME EMERGED</t>
  </si>
  <si>
    <t>VOLUME</t>
  </si>
  <si>
    <t>MOMENT</t>
  </si>
  <si>
    <t>HEEL ANGLE</t>
  </si>
  <si>
    <t>WATERLINE  04  AT 0 DEGREE</t>
  </si>
  <si>
    <t>WATERLINE  04 AT 10 DEGREE</t>
  </si>
  <si>
    <t>WATERLINE  04  AT 10 DEGREE</t>
  </si>
  <si>
    <t>WATERLINE  04  AT 20 DEGREE</t>
  </si>
  <si>
    <t>WATERLINE  04  AT 30 DEGREE</t>
  </si>
  <si>
    <t>WATERLINE  04  AT 40 DEGREE</t>
  </si>
  <si>
    <t>WATERLINE  04  AT 50 DEGREE</t>
  </si>
  <si>
    <t>WATERLINE  04  AT 60 DEGREE</t>
  </si>
  <si>
    <t>WATERLINE  04  AT 70 DEGREE</t>
  </si>
  <si>
    <t>WATERLINE  04 AT 80 DEGREE</t>
  </si>
  <si>
    <t>WATERLINE  04  AT 80 DEGREE</t>
  </si>
  <si>
    <t>WATERLINE  04  AT 90 DEGREE</t>
  </si>
  <si>
    <t>WaterLine 04 for 10 degree</t>
  </si>
  <si>
    <t>WaterLine 04 for 20 degree</t>
  </si>
  <si>
    <t>WaterLine 04 for 30 degree</t>
  </si>
  <si>
    <t>WaterLine 04 for 40 degree</t>
  </si>
  <si>
    <t>WaterLine 04 for 50 degree</t>
  </si>
  <si>
    <t>WaterLine 04 for 60 degree</t>
  </si>
  <si>
    <t>WaterLine 04 for 70 degree</t>
  </si>
  <si>
    <t>WaterLine 04 for 80 degree</t>
  </si>
  <si>
    <t>WaterLine 04 for 90 degree</t>
  </si>
  <si>
    <t>Sum of area product</t>
  </si>
  <si>
    <t>area</t>
  </si>
  <si>
    <t>Lambda</t>
  </si>
  <si>
    <t>GZ CURVE FOR WATERLINE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</si>
</sst>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/>
    <xf numFmtId="0" fontId="3" fillId="2" borderId="2" xfId="1" applyFont="1" applyAlignment="1">
      <alignment horizontal="center"/>
    </xf>
    <xf numFmtId="0" fontId="2" fillId="2" borderId="2" xfId="1" applyAlignment="1">
      <alignment horizontal="center"/>
    </xf>
    <xf numFmtId="0" fontId="0" fillId="0" borderId="0" xfId="0"/>
  </cellXfs>
  <cellStyles count="2">
    <cellStyle name="Normal" xfId="0" builtinId="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Heel angle vs GZ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9293439425249"/>
          <c:y val="0.11636401143634621"/>
          <c:w val="0.86300309971223854"/>
          <c:h val="0.848841588989213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'GZ CURVE'!$B$6</c:f>
              <c:strCache>
                <c:ptCount val="1"/>
                <c:pt idx="0">
                  <c:v>GZ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'GZ CURVE'!$A$7:$A$16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CURVE'!$B$7:$B$16</c:f>
              <c:numCache>
                <c:formatCode>0.00</c:formatCode>
                <c:ptCount val="10"/>
                <c:pt idx="0">
                  <c:v>0</c:v>
                </c:pt>
                <c:pt idx="1">
                  <c:v>0.45623263668796432</c:v>
                </c:pt>
                <c:pt idx="2">
                  <c:v>0.75375700000000001</c:v>
                </c:pt>
                <c:pt idx="3">
                  <c:v>0.78184992756134353</c:v>
                </c:pt>
                <c:pt idx="4">
                  <c:v>0.58792692786607215</c:v>
                </c:pt>
                <c:pt idx="5">
                  <c:v>0.12713558414328818</c:v>
                </c:pt>
                <c:pt idx="6">
                  <c:v>-0.30925905780051099</c:v>
                </c:pt>
                <c:pt idx="7">
                  <c:v>-0.70860000000000001</c:v>
                </c:pt>
                <c:pt idx="8">
                  <c:v>-1.0588086419570275</c:v>
                </c:pt>
                <c:pt idx="9">
                  <c:v>-1.130880115229695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9846304"/>
        <c:axId val="2059852288"/>
      </c:scatterChart>
      <c:valAx>
        <c:axId val="20598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Heel Angle(degree)</a:t>
                </a:r>
              </a:p>
            </c:rich>
          </c:tx>
          <c:layout>
            <c:manualLayout>
              <c:xMode val="edge"/>
              <c:yMode val="edge"/>
              <c:x val="0.44812070892639871"/>
              <c:y val="0.8811695483524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52288"/>
        <c:crosses val="autoZero"/>
        <c:crossBetween val="midCat"/>
      </c:valAx>
      <c:valAx>
        <c:axId val="20598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GZ(meter)</a:t>
                </a:r>
              </a:p>
            </c:rich>
          </c:tx>
          <c:layout>
            <c:manualLayout>
              <c:xMode val="edge"/>
              <c:yMode val="edge"/>
              <c:x val="3.846232692002121E-2"/>
              <c:y val="0.51380881791267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8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221849</xdr:colOff>
      <xdr:row>3</xdr:row>
      <xdr:rowOff>106101</xdr:rowOff>
    </xdr:from>
    <xdr:to>
      <xdr:col>20</xdr:col>
      <xdr:colOff>107308</xdr:colOff>
      <xdr:row>37</xdr:row>
      <xdr:rowOff>32855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22"/>
  <sheetViews>
    <sheetView topLeftCell="CM23" workbookViewId="0">
      <selection activeCell="CX25" sqref="CX25:DF44"/>
    </sheetView>
  </sheetViews>
  <sheetFormatPr defaultRowHeight="14.4" x14ac:dyDescent="0.3"/>
  <cols>
    <col min="1" max="4" width="8.88671875" style="5"/>
    <col min="5" max="5" width="9" style="5" bestFit="1" customWidth="1"/>
    <col min="6" max="7" width="8.88671875" style="5"/>
    <col min="8" max="8" width="9" style="5" bestFit="1" customWidth="1"/>
    <col min="9" max="10" width="8.88671875" style="5"/>
    <col min="11" max="11" width="9" style="5" bestFit="1" customWidth="1"/>
    <col min="12" max="17" width="8.88671875" style="5"/>
    <col min="18" max="18" width="9" style="5" bestFit="1" customWidth="1"/>
    <col min="19" max="19" width="8.88671875" style="5"/>
    <col min="20" max="20" width="9" style="5" bestFit="1" customWidth="1"/>
    <col min="21" max="21" width="8.88671875" style="5"/>
    <col min="22" max="22" width="9" style="5" bestFit="1" customWidth="1"/>
    <col min="23" max="28" width="8.88671875" style="5"/>
    <col min="29" max="29" width="9" style="5" bestFit="1" customWidth="1"/>
    <col min="30" max="30" width="8.88671875" style="5"/>
    <col min="31" max="31" width="9" style="5" bestFit="1" customWidth="1"/>
    <col min="32" max="32" width="8.88671875" style="5"/>
    <col min="33" max="33" width="9" style="5" bestFit="1" customWidth="1"/>
    <col min="34" max="39" width="8.88671875" style="5"/>
    <col min="40" max="40" width="9" style="5" bestFit="1" customWidth="1"/>
    <col min="41" max="41" width="8.88671875" style="5"/>
    <col min="42" max="42" width="9" style="5" bestFit="1" customWidth="1"/>
    <col min="43" max="43" width="8.88671875" style="5"/>
    <col min="44" max="44" width="9" style="5" bestFit="1" customWidth="1"/>
    <col min="45" max="50" width="8.88671875" style="5"/>
    <col min="51" max="51" width="9" style="5" bestFit="1" customWidth="1"/>
    <col min="52" max="52" width="8.88671875" style="5"/>
    <col min="53" max="53" width="9" style="5" bestFit="1" customWidth="1"/>
    <col min="54" max="54" width="8.88671875" style="5"/>
    <col min="55" max="55" width="9" style="5" bestFit="1" customWidth="1"/>
    <col min="56" max="61" width="8.88671875" style="5"/>
    <col min="62" max="62" width="9" style="5" bestFit="1" customWidth="1"/>
    <col min="63" max="63" width="8.88671875" style="5"/>
    <col min="64" max="64" width="9" style="5" bestFit="1" customWidth="1"/>
    <col min="65" max="65" width="8.88671875" style="5"/>
    <col min="66" max="66" width="9" style="5" bestFit="1" customWidth="1"/>
    <col min="67" max="72" width="8.88671875" style="5"/>
    <col min="73" max="73" width="9" style="5" bestFit="1" customWidth="1"/>
    <col min="74" max="74" width="8.88671875" style="5"/>
    <col min="75" max="75" width="10" style="5" bestFit="1" customWidth="1"/>
    <col min="76" max="76" width="8.88671875" style="5"/>
    <col min="77" max="77" width="9" style="5" bestFit="1" customWidth="1"/>
    <col min="78" max="83" width="8.88671875" style="5"/>
    <col min="84" max="84" width="9" style="5" bestFit="1" customWidth="1"/>
    <col min="85" max="85" width="8.88671875" style="5"/>
    <col min="86" max="86" width="9" style="5" bestFit="1" customWidth="1"/>
    <col min="87" max="87" width="8.88671875" style="5"/>
    <col min="88" max="88" width="9" style="5" bestFit="1" customWidth="1"/>
    <col min="89" max="94" width="8.88671875" style="5"/>
    <col min="95" max="95" width="9" style="5" bestFit="1" customWidth="1"/>
    <col min="96" max="96" width="8.88671875" style="5"/>
    <col min="97" max="97" width="9" style="5" bestFit="1" customWidth="1"/>
    <col min="98" max="98" width="8.88671875" style="5"/>
    <col min="99" max="99" width="9" style="5" bestFit="1" customWidth="1"/>
    <col min="100" max="105" width="8.88671875" style="5"/>
    <col min="106" max="106" width="9" style="5" bestFit="1" customWidth="1"/>
    <col min="107" max="107" width="8.88671875" style="5"/>
    <col min="108" max="108" width="9" style="5" bestFit="1" customWidth="1"/>
    <col min="109" max="109" width="8.88671875" style="5"/>
    <col min="110" max="110" width="9" style="5" bestFit="1" customWidth="1"/>
    <col min="111" max="16384" width="8.88671875" style="5"/>
  </cols>
  <sheetData>
    <row r="1" spans="1:111" x14ac:dyDescent="0.3">
      <c r="A1" s="8" t="s">
        <v>38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N1" s="8" t="s">
        <v>39</v>
      </c>
      <c r="O1" s="8"/>
      <c r="P1" s="8"/>
      <c r="Q1" s="8"/>
      <c r="R1" s="8"/>
      <c r="S1" s="8"/>
      <c r="T1" s="8"/>
      <c r="U1" s="8"/>
      <c r="V1" s="8"/>
      <c r="W1" s="8"/>
      <c r="Y1" s="8" t="s">
        <v>41</v>
      </c>
      <c r="Z1" s="8"/>
      <c r="AA1" s="8"/>
      <c r="AB1" s="8"/>
      <c r="AC1" s="8"/>
      <c r="AD1" s="8"/>
      <c r="AE1" s="8"/>
      <c r="AF1" s="8"/>
      <c r="AG1" s="8"/>
      <c r="AH1" s="8"/>
      <c r="AJ1" s="8" t="s">
        <v>42</v>
      </c>
      <c r="AK1" s="8"/>
      <c r="AL1" s="8"/>
      <c r="AM1" s="8"/>
      <c r="AN1" s="8"/>
      <c r="AO1" s="8"/>
      <c r="AP1" s="8"/>
      <c r="AQ1" s="8"/>
      <c r="AR1" s="8"/>
      <c r="AS1" s="8"/>
      <c r="AU1" s="8" t="s">
        <v>43</v>
      </c>
      <c r="AV1" s="8"/>
      <c r="AW1" s="8"/>
      <c r="AX1" s="8"/>
      <c r="AY1" s="8"/>
      <c r="AZ1" s="8"/>
      <c r="BA1" s="8"/>
      <c r="BB1" s="8"/>
      <c r="BC1" s="8"/>
      <c r="BD1" s="8"/>
      <c r="BF1" s="8" t="s">
        <v>44</v>
      </c>
      <c r="BG1" s="8"/>
      <c r="BH1" s="8"/>
      <c r="BI1" s="8"/>
      <c r="BJ1" s="8"/>
      <c r="BK1" s="8"/>
      <c r="BL1" s="8"/>
      <c r="BM1" s="8"/>
      <c r="BN1" s="8"/>
      <c r="BO1" s="8"/>
      <c r="BQ1" s="8" t="s">
        <v>45</v>
      </c>
      <c r="BR1" s="8"/>
      <c r="BS1" s="8"/>
      <c r="BT1" s="8"/>
      <c r="BU1" s="8"/>
      <c r="BV1" s="8"/>
      <c r="BW1" s="8"/>
      <c r="BX1" s="8"/>
      <c r="BY1" s="8"/>
      <c r="BZ1" s="8"/>
      <c r="CB1" s="8" t="s">
        <v>46</v>
      </c>
      <c r="CC1" s="8"/>
      <c r="CD1" s="8"/>
      <c r="CE1" s="8"/>
      <c r="CF1" s="8"/>
      <c r="CG1" s="8"/>
      <c r="CH1" s="8"/>
      <c r="CI1" s="8"/>
      <c r="CJ1" s="8"/>
      <c r="CK1" s="8"/>
      <c r="CM1" s="8" t="s">
        <v>47</v>
      </c>
      <c r="CN1" s="8"/>
      <c r="CO1" s="8"/>
      <c r="CP1" s="8"/>
      <c r="CQ1" s="8"/>
      <c r="CR1" s="8"/>
      <c r="CS1" s="8"/>
      <c r="CT1" s="8"/>
      <c r="CU1" s="8"/>
      <c r="CV1" s="8"/>
      <c r="CX1" s="8" t="s">
        <v>49</v>
      </c>
      <c r="CY1" s="8"/>
      <c r="CZ1" s="8"/>
      <c r="DA1" s="8"/>
      <c r="DB1" s="8"/>
      <c r="DC1" s="8"/>
      <c r="DD1" s="8"/>
      <c r="DE1" s="8"/>
      <c r="DF1" s="8"/>
      <c r="DG1" s="8"/>
    </row>
    <row r="2" spans="1:111" x14ac:dyDescent="0.3">
      <c r="A2" s="8" t="s">
        <v>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N2" s="8" t="s">
        <v>8</v>
      </c>
      <c r="O2" s="8"/>
      <c r="P2" s="8"/>
      <c r="Q2" s="8"/>
      <c r="R2" s="8"/>
      <c r="S2" s="8"/>
      <c r="T2" s="8"/>
      <c r="U2" s="8"/>
      <c r="V2" s="8"/>
      <c r="W2" s="8"/>
      <c r="Y2" s="8" t="s">
        <v>8</v>
      </c>
      <c r="Z2" s="8"/>
      <c r="AA2" s="8"/>
      <c r="AB2" s="8"/>
      <c r="AC2" s="8"/>
      <c r="AD2" s="8"/>
      <c r="AE2" s="8"/>
      <c r="AF2" s="8"/>
      <c r="AG2" s="8"/>
      <c r="AH2" s="8"/>
      <c r="AJ2" s="8" t="s">
        <v>8</v>
      </c>
      <c r="AK2" s="8"/>
      <c r="AL2" s="8"/>
      <c r="AM2" s="8"/>
      <c r="AN2" s="8"/>
      <c r="AO2" s="8"/>
      <c r="AP2" s="8"/>
      <c r="AQ2" s="8"/>
      <c r="AR2" s="8"/>
      <c r="AS2" s="8"/>
      <c r="AU2" s="8" t="s">
        <v>8</v>
      </c>
      <c r="AV2" s="8"/>
      <c r="AW2" s="8"/>
      <c r="AX2" s="8"/>
      <c r="AY2" s="8"/>
      <c r="AZ2" s="8"/>
      <c r="BA2" s="8"/>
      <c r="BB2" s="8"/>
      <c r="BC2" s="8"/>
      <c r="BD2" s="8"/>
      <c r="BF2" s="8" t="s">
        <v>8</v>
      </c>
      <c r="BG2" s="8"/>
      <c r="BH2" s="8"/>
      <c r="BI2" s="8"/>
      <c r="BJ2" s="8"/>
      <c r="BK2" s="8"/>
      <c r="BL2" s="8"/>
      <c r="BM2" s="8"/>
      <c r="BN2" s="8"/>
      <c r="BO2" s="8"/>
      <c r="BQ2" s="8" t="s">
        <v>8</v>
      </c>
      <c r="BR2" s="8"/>
      <c r="BS2" s="8"/>
      <c r="BT2" s="8"/>
      <c r="BU2" s="8"/>
      <c r="BV2" s="8"/>
      <c r="BW2" s="8"/>
      <c r="BX2" s="8"/>
      <c r="BY2" s="8"/>
      <c r="BZ2" s="8"/>
      <c r="CB2" s="8" t="s">
        <v>13</v>
      </c>
      <c r="CC2" s="8"/>
      <c r="CD2" s="8"/>
      <c r="CE2" s="8"/>
      <c r="CF2" s="8"/>
      <c r="CG2" s="8"/>
      <c r="CH2" s="8"/>
      <c r="CI2" s="8"/>
      <c r="CJ2" s="8"/>
      <c r="CK2" s="8"/>
      <c r="CM2" s="8" t="s">
        <v>13</v>
      </c>
      <c r="CN2" s="8"/>
      <c r="CO2" s="8"/>
      <c r="CP2" s="8"/>
      <c r="CQ2" s="8"/>
      <c r="CR2" s="8"/>
      <c r="CS2" s="8"/>
      <c r="CT2" s="8"/>
      <c r="CU2" s="8"/>
      <c r="CV2" s="8"/>
      <c r="CX2" s="8" t="s">
        <v>13</v>
      </c>
      <c r="CY2" s="8"/>
      <c r="CZ2" s="8"/>
      <c r="DA2" s="8"/>
      <c r="DB2" s="8"/>
      <c r="DC2" s="8"/>
      <c r="DD2" s="8"/>
      <c r="DE2" s="8"/>
      <c r="DF2" s="8"/>
      <c r="DG2" s="8"/>
    </row>
    <row r="3" spans="1:111" x14ac:dyDescent="0.3">
      <c r="A3" s="5" t="s">
        <v>0</v>
      </c>
      <c r="B3" s="5" t="s">
        <v>1</v>
      </c>
      <c r="C3" s="5" t="s">
        <v>9</v>
      </c>
      <c r="D3" s="5" t="s">
        <v>2</v>
      </c>
      <c r="E3" s="5" t="s">
        <v>3</v>
      </c>
      <c r="F3" s="5" t="s">
        <v>4</v>
      </c>
      <c r="G3" s="5" t="s">
        <v>2</v>
      </c>
      <c r="H3" s="5" t="s">
        <v>5</v>
      </c>
      <c r="I3" s="5" t="s">
        <v>6</v>
      </c>
      <c r="J3" s="5" t="s">
        <v>2</v>
      </c>
      <c r="K3" s="5" t="s">
        <v>7</v>
      </c>
      <c r="N3" s="5" t="s">
        <v>0</v>
      </c>
      <c r="O3" s="5" t="s">
        <v>1</v>
      </c>
      <c r="P3" s="5" t="s">
        <v>9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Y3" s="5" t="s">
        <v>0</v>
      </c>
      <c r="Z3" s="5" t="s">
        <v>1</v>
      </c>
      <c r="AA3" s="5" t="s">
        <v>9</v>
      </c>
      <c r="AB3" s="5" t="s">
        <v>2</v>
      </c>
      <c r="AC3" s="5" t="s">
        <v>3</v>
      </c>
      <c r="AD3" s="5" t="s">
        <v>4</v>
      </c>
      <c r="AE3" s="5" t="s">
        <v>5</v>
      </c>
      <c r="AF3" s="5" t="s">
        <v>6</v>
      </c>
      <c r="AG3" s="5" t="s">
        <v>7</v>
      </c>
      <c r="AJ3" s="5" t="s">
        <v>0</v>
      </c>
      <c r="AK3" s="5" t="s">
        <v>1</v>
      </c>
      <c r="AL3" s="5" t="s">
        <v>9</v>
      </c>
      <c r="AM3" s="5" t="s">
        <v>2</v>
      </c>
      <c r="AN3" s="5" t="s">
        <v>3</v>
      </c>
      <c r="AO3" s="5" t="s">
        <v>4</v>
      </c>
      <c r="AP3" s="5" t="s">
        <v>5</v>
      </c>
      <c r="AQ3" s="5" t="s">
        <v>6</v>
      </c>
      <c r="AR3" s="5" t="s">
        <v>7</v>
      </c>
      <c r="AU3" s="5" t="s">
        <v>0</v>
      </c>
      <c r="AV3" s="5" t="s">
        <v>1</v>
      </c>
      <c r="AW3" s="5" t="s">
        <v>9</v>
      </c>
      <c r="AX3" s="5" t="s">
        <v>2</v>
      </c>
      <c r="AY3" s="5" t="s">
        <v>3</v>
      </c>
      <c r="AZ3" s="5" t="s">
        <v>4</v>
      </c>
      <c r="BA3" s="5" t="s">
        <v>5</v>
      </c>
      <c r="BB3" s="5" t="s">
        <v>6</v>
      </c>
      <c r="BC3" s="5" t="s">
        <v>7</v>
      </c>
      <c r="BF3" s="5" t="s">
        <v>0</v>
      </c>
      <c r="BG3" s="5" t="s">
        <v>1</v>
      </c>
      <c r="BH3" s="5" t="s">
        <v>9</v>
      </c>
      <c r="BI3" s="5" t="s">
        <v>2</v>
      </c>
      <c r="BJ3" s="5" t="s">
        <v>3</v>
      </c>
      <c r="BK3" s="5" t="s">
        <v>4</v>
      </c>
      <c r="BL3" s="5" t="s">
        <v>5</v>
      </c>
      <c r="BM3" s="5" t="s">
        <v>6</v>
      </c>
      <c r="BN3" s="5" t="s">
        <v>7</v>
      </c>
      <c r="BQ3" s="5" t="s">
        <v>0</v>
      </c>
      <c r="BR3" s="5" t="s">
        <v>1</v>
      </c>
      <c r="BS3" s="5" t="s">
        <v>9</v>
      </c>
      <c r="BT3" s="5" t="s">
        <v>2</v>
      </c>
      <c r="BU3" s="5" t="s">
        <v>3</v>
      </c>
      <c r="BV3" s="5" t="s">
        <v>4</v>
      </c>
      <c r="BW3" s="5" t="s">
        <v>5</v>
      </c>
      <c r="BX3" s="5" t="s">
        <v>6</v>
      </c>
      <c r="BY3" s="5" t="s">
        <v>7</v>
      </c>
      <c r="CB3" s="5" t="s">
        <v>0</v>
      </c>
      <c r="CC3" s="5" t="s">
        <v>1</v>
      </c>
      <c r="CD3" s="5" t="s">
        <v>9</v>
      </c>
      <c r="CE3" s="5" t="s">
        <v>2</v>
      </c>
      <c r="CF3" s="5" t="s">
        <v>3</v>
      </c>
      <c r="CG3" s="5" t="s">
        <v>4</v>
      </c>
      <c r="CH3" s="5" t="s">
        <v>5</v>
      </c>
      <c r="CI3" s="5" t="s">
        <v>6</v>
      </c>
      <c r="CJ3" s="5" t="s">
        <v>7</v>
      </c>
      <c r="CM3" s="5" t="s">
        <v>0</v>
      </c>
      <c r="CN3" s="5" t="s">
        <v>1</v>
      </c>
      <c r="CO3" s="5" t="s">
        <v>9</v>
      </c>
      <c r="CP3" s="5" t="s">
        <v>2</v>
      </c>
      <c r="CQ3" s="5" t="s">
        <v>3</v>
      </c>
      <c r="CR3" s="5" t="s">
        <v>4</v>
      </c>
      <c r="CS3" s="5" t="s">
        <v>5</v>
      </c>
      <c r="CT3" s="5" t="s">
        <v>6</v>
      </c>
      <c r="CU3" s="5" t="s">
        <v>7</v>
      </c>
      <c r="CX3" s="5" t="s">
        <v>0</v>
      </c>
      <c r="CY3" s="5" t="s">
        <v>1</v>
      </c>
      <c r="CZ3" s="5" t="s">
        <v>9</v>
      </c>
      <c r="DA3" s="5" t="s">
        <v>2</v>
      </c>
      <c r="DB3" s="5" t="s">
        <v>3</v>
      </c>
      <c r="DC3" s="5" t="s">
        <v>4</v>
      </c>
      <c r="DD3" s="5" t="s">
        <v>5</v>
      </c>
      <c r="DE3" s="5" t="s">
        <v>6</v>
      </c>
      <c r="DF3" s="5" t="s">
        <v>7</v>
      </c>
    </row>
    <row r="4" spans="1:111" x14ac:dyDescent="0.3">
      <c r="A4" s="5">
        <v>0</v>
      </c>
      <c r="B4" s="5">
        <v>589</v>
      </c>
      <c r="C4" s="5">
        <f>(B4/1000)</f>
        <v>0.58899999999999997</v>
      </c>
      <c r="D4" s="5">
        <v>0.5</v>
      </c>
      <c r="E4" s="5">
        <f xml:space="preserve"> C4*D4</f>
        <v>0.29449999999999998</v>
      </c>
      <c r="F4" s="5">
        <f>C4^2</f>
        <v>0.34692099999999998</v>
      </c>
      <c r="G4" s="5">
        <v>0.5</v>
      </c>
      <c r="H4" s="5">
        <f>F4*G4</f>
        <v>0.17346049999999999</v>
      </c>
      <c r="I4" s="5">
        <f>C4^3</f>
        <v>0.20433646899999997</v>
      </c>
      <c r="J4" s="5">
        <v>0.5</v>
      </c>
      <c r="K4" s="5">
        <f>I4*J4</f>
        <v>0.10216823449999998</v>
      </c>
      <c r="N4" s="5">
        <v>0</v>
      </c>
      <c r="O4" s="5">
        <v>570</v>
      </c>
      <c r="P4" s="5">
        <f>(O4/1000)</f>
        <v>0.56999999999999995</v>
      </c>
      <c r="Q4" s="5">
        <v>0.5</v>
      </c>
      <c r="R4" s="5">
        <f>P4*Q4</f>
        <v>0.28499999999999998</v>
      </c>
      <c r="S4" s="5">
        <f t="shared" ref="S4:S20" si="0">P4^2</f>
        <v>0.32489999999999997</v>
      </c>
      <c r="T4" s="5">
        <f t="shared" ref="T4:T20" si="1">S4*Q4</f>
        <v>0.16244999999999998</v>
      </c>
      <c r="U4" s="5">
        <f t="shared" ref="U4:U20" si="2">P4^3</f>
        <v>0.18519299999999997</v>
      </c>
      <c r="V4" s="5">
        <f t="shared" ref="V4:V20" si="3">U4*Q4</f>
        <v>9.2596499999999984E-2</v>
      </c>
      <c r="Y4" s="5">
        <v>0</v>
      </c>
      <c r="Z4" s="5">
        <v>569</v>
      </c>
      <c r="AA4" s="5">
        <f>(Z4/1000)</f>
        <v>0.56899999999999995</v>
      </c>
      <c r="AB4" s="5">
        <v>0.5</v>
      </c>
      <c r="AC4" s="5">
        <f>AA4*AB4</f>
        <v>0.28449999999999998</v>
      </c>
      <c r="AD4" s="5">
        <f>AA4^2</f>
        <v>0.32376099999999997</v>
      </c>
      <c r="AE4" s="5">
        <f>AD4*AB4</f>
        <v>0.16188049999999998</v>
      </c>
      <c r="AF4" s="5">
        <f>AA4^3</f>
        <v>0.18422000899999996</v>
      </c>
      <c r="AG4" s="5">
        <f>AF4*AB4</f>
        <v>9.2110004499999981E-2</v>
      </c>
      <c r="AJ4" s="5">
        <v>0</v>
      </c>
      <c r="AK4" s="5">
        <v>585</v>
      </c>
      <c r="AL4" s="5">
        <f>(AK4/1000)</f>
        <v>0.58499999999999996</v>
      </c>
      <c r="AM4" s="5">
        <v>0.5</v>
      </c>
      <c r="AN4" s="5">
        <f>AL4*AM4</f>
        <v>0.29249999999999998</v>
      </c>
      <c r="AO4" s="5">
        <f>AL4^2</f>
        <v>0.34222499999999995</v>
      </c>
      <c r="AP4" s="5">
        <f>AO4*AM4</f>
        <v>0.17111249999999997</v>
      </c>
      <c r="AQ4" s="5">
        <f>AL4^3</f>
        <v>0.20020162499999997</v>
      </c>
      <c r="AR4" s="5">
        <f>AQ4*AM4</f>
        <v>0.10010081249999998</v>
      </c>
      <c r="AU4" s="5">
        <v>0</v>
      </c>
      <c r="AV4" s="5">
        <v>620</v>
      </c>
      <c r="AW4" s="5">
        <f>(AV4/1000)</f>
        <v>0.62</v>
      </c>
      <c r="AX4" s="5">
        <v>0.5</v>
      </c>
      <c r="AY4" s="5">
        <f>AW4*AX4</f>
        <v>0.31</v>
      </c>
      <c r="AZ4" s="5">
        <f>AW4^2</f>
        <v>0.38440000000000002</v>
      </c>
      <c r="BA4" s="5">
        <f>AZ4*AX4</f>
        <v>0.19220000000000001</v>
      </c>
      <c r="BB4" s="5">
        <f>AW4^3</f>
        <v>0.23832800000000001</v>
      </c>
      <c r="BC4" s="5">
        <f>BB4*AX4</f>
        <v>0.11916400000000001</v>
      </c>
      <c r="BF4" s="5">
        <v>0</v>
      </c>
      <c r="BG4" s="5">
        <v>681</v>
      </c>
      <c r="BH4" s="5">
        <f>(BG4/1000)</f>
        <v>0.68100000000000005</v>
      </c>
      <c r="BI4" s="5">
        <v>0.5</v>
      </c>
      <c r="BJ4" s="5">
        <f>BH4*BI4</f>
        <v>0.34050000000000002</v>
      </c>
      <c r="BK4" s="5">
        <f>BH4^2</f>
        <v>0.46376100000000009</v>
      </c>
      <c r="BL4" s="5">
        <f>BK4*BI4</f>
        <v>0.23188050000000004</v>
      </c>
      <c r="BM4" s="5">
        <f>BH4^3</f>
        <v>0.31582124100000009</v>
      </c>
      <c r="BN4" s="5">
        <f>BM4*BI4</f>
        <v>0.15791062050000004</v>
      </c>
      <c r="BQ4" s="5">
        <v>0</v>
      </c>
      <c r="BR4" s="5">
        <v>779</v>
      </c>
      <c r="BS4" s="5">
        <f>(BR4/1000)</f>
        <v>0.77900000000000003</v>
      </c>
      <c r="BT4" s="5">
        <v>0.5</v>
      </c>
      <c r="BU4" s="5">
        <f>BS4*BT4</f>
        <v>0.38950000000000001</v>
      </c>
      <c r="BV4" s="5">
        <f>BS4^2</f>
        <v>0.60684100000000007</v>
      </c>
      <c r="BW4" s="5">
        <f>BV4*BT4</f>
        <v>0.30342050000000004</v>
      </c>
      <c r="BX4" s="5">
        <f>BS4^3</f>
        <v>0.47272913900000008</v>
      </c>
      <c r="BY4" s="5">
        <f>BX4*BT4</f>
        <v>0.23636456950000004</v>
      </c>
      <c r="CB4" s="5">
        <v>0</v>
      </c>
      <c r="CC4" s="5">
        <v>936</v>
      </c>
      <c r="CD4" s="5">
        <f>(CC4/1000)</f>
        <v>0.93600000000000005</v>
      </c>
      <c r="CE4" s="5">
        <v>0.5</v>
      </c>
      <c r="CF4" s="5">
        <f>CD4*CE4</f>
        <v>0.46800000000000003</v>
      </c>
      <c r="CG4" s="5">
        <f>CD4^2</f>
        <v>0.8760960000000001</v>
      </c>
      <c r="CH4" s="5">
        <f>CG4*CE4</f>
        <v>0.43804800000000005</v>
      </c>
      <c r="CI4" s="5">
        <f>CD4^3</f>
        <v>0.82002585600000011</v>
      </c>
      <c r="CJ4" s="5">
        <f>CI4*CE4</f>
        <v>0.41001292800000005</v>
      </c>
      <c r="CM4" s="5">
        <v>0</v>
      </c>
      <c r="CN4" s="5">
        <v>1190</v>
      </c>
      <c r="CO4" s="5">
        <f>(CN4/1000)</f>
        <v>1.19</v>
      </c>
      <c r="CP4" s="5">
        <v>0.5</v>
      </c>
      <c r="CQ4" s="5">
        <f>CO4*CP4</f>
        <v>0.59499999999999997</v>
      </c>
      <c r="CR4" s="5">
        <f>CO4^2</f>
        <v>1.4160999999999999</v>
      </c>
      <c r="CS4" s="5">
        <f>CR4*CP4</f>
        <v>0.70804999999999996</v>
      </c>
      <c r="CT4" s="5">
        <f>CO4^3</f>
        <v>1.6851589999999999</v>
      </c>
      <c r="CU4" s="5">
        <f>CT4*CP4</f>
        <v>0.84257949999999993</v>
      </c>
      <c r="CX4" s="5">
        <v>0</v>
      </c>
      <c r="CY4" s="5">
        <v>1578</v>
      </c>
      <c r="CZ4" s="5">
        <f>(CY4/1000)</f>
        <v>1.5780000000000001</v>
      </c>
      <c r="DA4" s="5">
        <v>0.5</v>
      </c>
      <c r="DB4" s="5">
        <f>CZ4*DA4</f>
        <v>0.78900000000000003</v>
      </c>
      <c r="DC4" s="5">
        <f>CZ4^2</f>
        <v>2.4900840000000004</v>
      </c>
      <c r="DD4" s="5">
        <f>DC4*DA4</f>
        <v>1.2450420000000002</v>
      </c>
      <c r="DE4" s="5">
        <f>CZ4^3</f>
        <v>3.929352552000001</v>
      </c>
      <c r="DF4" s="5">
        <f>DA4*DE4</f>
        <v>1.9646762760000005</v>
      </c>
    </row>
    <row r="5" spans="1:111" x14ac:dyDescent="0.3">
      <c r="A5" s="5">
        <v>0.5</v>
      </c>
      <c r="B5" s="5">
        <v>2104</v>
      </c>
      <c r="C5" s="5">
        <f t="shared" ref="C5:C20" si="4">(B5/1000)</f>
        <v>2.1040000000000001</v>
      </c>
      <c r="D5" s="5">
        <v>2</v>
      </c>
      <c r="E5" s="5">
        <f t="shared" ref="E5:E20" si="5" xml:space="preserve"> C5*D5</f>
        <v>4.2080000000000002</v>
      </c>
      <c r="F5" s="5">
        <f t="shared" ref="F5:F20" si="6">C5^2</f>
        <v>4.4268160000000005</v>
      </c>
      <c r="G5" s="5">
        <v>2</v>
      </c>
      <c r="H5" s="5">
        <f t="shared" ref="H5:H20" si="7">F5*G5</f>
        <v>8.8536320000000011</v>
      </c>
      <c r="I5" s="5">
        <f t="shared" ref="I5:I20" si="8">C5^3</f>
        <v>9.3140208640000015</v>
      </c>
      <c r="J5" s="5">
        <v>2</v>
      </c>
      <c r="K5" s="5">
        <f t="shared" ref="K5:K20" si="9">I5*J5</f>
        <v>18.628041728000003</v>
      </c>
      <c r="N5" s="5">
        <v>0.5</v>
      </c>
      <c r="O5" s="5">
        <v>2075</v>
      </c>
      <c r="P5" s="5">
        <f t="shared" ref="P5:P20" si="10">(O5/1000)</f>
        <v>2.0750000000000002</v>
      </c>
      <c r="Q5" s="5">
        <v>2</v>
      </c>
      <c r="R5" s="5">
        <f t="shared" ref="R5:R20" si="11">P5*Q5</f>
        <v>4.1500000000000004</v>
      </c>
      <c r="S5" s="5">
        <f t="shared" si="0"/>
        <v>4.3056250000000009</v>
      </c>
      <c r="T5" s="5">
        <f t="shared" si="1"/>
        <v>8.6112500000000018</v>
      </c>
      <c r="U5" s="5">
        <f t="shared" si="2"/>
        <v>8.9341718750000023</v>
      </c>
      <c r="V5" s="5">
        <f t="shared" si="3"/>
        <v>17.868343750000005</v>
      </c>
      <c r="Y5" s="5">
        <v>0.5</v>
      </c>
      <c r="Z5" s="5">
        <v>2106</v>
      </c>
      <c r="AA5" s="5">
        <f t="shared" ref="AA5:AA20" si="12">(Z5/1000)</f>
        <v>2.1059999999999999</v>
      </c>
      <c r="AB5" s="5">
        <v>2</v>
      </c>
      <c r="AC5" s="5">
        <f t="shared" ref="AC5:AC20" si="13">AA5*AB5</f>
        <v>4.2119999999999997</v>
      </c>
      <c r="AD5" s="5">
        <f t="shared" ref="AD5:AD20" si="14">AA5^2</f>
        <v>4.4352359999999997</v>
      </c>
      <c r="AE5" s="5">
        <f t="shared" ref="AE5:AE20" si="15">AD5*AB5</f>
        <v>8.8704719999999995</v>
      </c>
      <c r="AF5" s="5">
        <f t="shared" ref="AF5:AF20" si="16">AA5^3</f>
        <v>9.3406070159999981</v>
      </c>
      <c r="AG5" s="5">
        <f t="shared" ref="AG5:AG20" si="17">AF5*AB5</f>
        <v>18.681214031999996</v>
      </c>
      <c r="AJ5" s="5">
        <v>0.5</v>
      </c>
      <c r="AK5" s="5">
        <v>2195</v>
      </c>
      <c r="AL5" s="5">
        <f t="shared" ref="AL5:AL20" si="18">(AK5/1000)</f>
        <v>2.1949999999999998</v>
      </c>
      <c r="AM5" s="5">
        <v>2</v>
      </c>
      <c r="AN5" s="5">
        <f t="shared" ref="AN5:AN20" si="19">AL5*AM5</f>
        <v>4.3899999999999997</v>
      </c>
      <c r="AO5" s="5">
        <f t="shared" ref="AO5:AO20" si="20">AL5^2</f>
        <v>4.8180249999999996</v>
      </c>
      <c r="AP5" s="5">
        <f t="shared" ref="AP5:AP20" si="21">AO5*AM5</f>
        <v>9.6360499999999991</v>
      </c>
      <c r="AQ5" s="5">
        <f t="shared" ref="AQ5:AQ20" si="22">AL5^3</f>
        <v>10.575564874999998</v>
      </c>
      <c r="AR5" s="5">
        <f t="shared" ref="AR5:AR20" si="23">AQ5*AM5</f>
        <v>21.151129749999996</v>
      </c>
      <c r="AU5" s="5">
        <v>0.5</v>
      </c>
      <c r="AV5" s="5">
        <v>2340</v>
      </c>
      <c r="AW5" s="5">
        <f t="shared" ref="AW5:AW20" si="24">(AV5/1000)</f>
        <v>2.34</v>
      </c>
      <c r="AX5" s="5">
        <v>2</v>
      </c>
      <c r="AY5" s="5">
        <f t="shared" ref="AY5:AY20" si="25">AW5*AX5</f>
        <v>4.68</v>
      </c>
      <c r="AZ5" s="5">
        <f t="shared" ref="AZ5:AZ20" si="26">AW5^2</f>
        <v>5.4755999999999991</v>
      </c>
      <c r="BA5" s="5">
        <f t="shared" ref="BA5:BA20" si="27">AZ5*AX5</f>
        <v>10.951199999999998</v>
      </c>
      <c r="BB5" s="5">
        <f t="shared" ref="BB5:BB20" si="28">AW5^3</f>
        <v>12.812903999999998</v>
      </c>
      <c r="BC5" s="5">
        <f t="shared" ref="BC5:BC20" si="29">BB5*AX5</f>
        <v>25.625807999999996</v>
      </c>
      <c r="BF5" s="5">
        <v>0.5</v>
      </c>
      <c r="BG5" s="5">
        <v>2515</v>
      </c>
      <c r="BH5" s="5">
        <f t="shared" ref="BH5:BH20" si="30">(BG5/1000)</f>
        <v>2.5150000000000001</v>
      </c>
      <c r="BI5" s="5">
        <v>2</v>
      </c>
      <c r="BJ5" s="5">
        <f t="shared" ref="BJ5:BJ20" si="31">BH5*BI5</f>
        <v>5.03</v>
      </c>
      <c r="BK5" s="5">
        <f t="shared" ref="BK5:BK20" si="32">BH5^2</f>
        <v>6.3252250000000005</v>
      </c>
      <c r="BL5" s="5">
        <f t="shared" ref="BL5:BL20" si="33">BK5*BI5</f>
        <v>12.650450000000001</v>
      </c>
      <c r="BM5" s="5">
        <f t="shared" ref="BM5:BM20" si="34">BH5^3</f>
        <v>15.907940875000001</v>
      </c>
      <c r="BN5" s="5">
        <f t="shared" ref="BN5:BN20" si="35">BM5*BI5</f>
        <v>31.815881750000003</v>
      </c>
      <c r="BQ5" s="5">
        <v>0.5</v>
      </c>
      <c r="BR5" s="5">
        <v>2658</v>
      </c>
      <c r="BS5" s="5">
        <f t="shared" ref="BS5:BS20" si="36">(BR5/1000)</f>
        <v>2.6579999999999999</v>
      </c>
      <c r="BT5" s="5">
        <v>2</v>
      </c>
      <c r="BU5" s="5">
        <f t="shared" ref="BU5:BU20" si="37">BS5*BT5</f>
        <v>5.3159999999999998</v>
      </c>
      <c r="BV5" s="5">
        <f t="shared" ref="BV5:BV20" si="38">BS5^2</f>
        <v>7.0649639999999998</v>
      </c>
      <c r="BW5" s="5">
        <f t="shared" ref="BW5:BW20" si="39">BV5*BT5</f>
        <v>14.129928</v>
      </c>
      <c r="BX5" s="5">
        <f t="shared" ref="BX5:BX20" si="40">BS5^3</f>
        <v>18.778674312</v>
      </c>
      <c r="BY5" s="5">
        <f t="shared" ref="BY5:BY20" si="41">BX5*BT5</f>
        <v>37.557348623999999</v>
      </c>
      <c r="CB5" s="5">
        <v>0.5</v>
      </c>
      <c r="CC5" s="5">
        <v>2755</v>
      </c>
      <c r="CD5" s="5">
        <f t="shared" ref="CD5:CD20" si="42">(CC5/1000)</f>
        <v>2.7549999999999999</v>
      </c>
      <c r="CE5" s="5">
        <v>2</v>
      </c>
      <c r="CF5" s="5">
        <f t="shared" ref="CF5:CF20" si="43">CD5*CE5</f>
        <v>5.51</v>
      </c>
      <c r="CG5" s="5">
        <f t="shared" ref="CG5:CG20" si="44">CD5^2</f>
        <v>7.5900249999999998</v>
      </c>
      <c r="CH5" s="5">
        <f t="shared" ref="CH5:CH20" si="45">CG5*CE5</f>
        <v>15.18005</v>
      </c>
      <c r="CI5" s="5">
        <f t="shared" ref="CI5:CI20" si="46">CD5^3</f>
        <v>20.910518874999998</v>
      </c>
      <c r="CJ5" s="5">
        <f t="shared" ref="CJ5:CJ20" si="47">CI5*CE5</f>
        <v>41.821037749999995</v>
      </c>
      <c r="CM5" s="5">
        <v>0.5</v>
      </c>
      <c r="CN5" s="5">
        <v>2857</v>
      </c>
      <c r="CO5" s="5">
        <f t="shared" ref="CO5:CO20" si="48">(CN5/1000)</f>
        <v>2.8570000000000002</v>
      </c>
      <c r="CP5" s="5">
        <v>2</v>
      </c>
      <c r="CQ5" s="5">
        <f t="shared" ref="CQ5:CQ20" si="49">CO5*CP5</f>
        <v>5.7140000000000004</v>
      </c>
      <c r="CR5" s="5">
        <f t="shared" ref="CR5:CR20" si="50">CO5^2</f>
        <v>8.1624490000000005</v>
      </c>
      <c r="CS5" s="5">
        <f t="shared" ref="CS5:CS20" si="51">CR5*CP5</f>
        <v>16.324898000000001</v>
      </c>
      <c r="CT5" s="5">
        <f t="shared" ref="CT5:CT20" si="52">CO5^3</f>
        <v>23.320116793000004</v>
      </c>
      <c r="CU5" s="5">
        <f t="shared" ref="CU5:CU20" si="53">CT5*CP5</f>
        <v>46.640233586000008</v>
      </c>
      <c r="CX5" s="5">
        <v>0.5</v>
      </c>
      <c r="CY5" s="5">
        <v>3017</v>
      </c>
      <c r="CZ5" s="5">
        <f t="shared" ref="CZ5:CZ20" si="54">(CY5/1000)</f>
        <v>3.0169999999999999</v>
      </c>
      <c r="DA5" s="5">
        <v>2</v>
      </c>
      <c r="DB5" s="5">
        <f t="shared" ref="DB5:DB20" si="55">CZ5*DA5</f>
        <v>6.0339999999999998</v>
      </c>
      <c r="DC5" s="5">
        <f t="shared" ref="DC5:DC20" si="56">CZ5^2</f>
        <v>9.102288999999999</v>
      </c>
      <c r="DD5" s="5">
        <f t="shared" ref="DD5:DD20" si="57">DC5*DA5</f>
        <v>18.204577999999998</v>
      </c>
      <c r="DE5" s="5">
        <f t="shared" ref="DE5:DE20" si="58">CZ5^3</f>
        <v>27.461605912999996</v>
      </c>
      <c r="DF5" s="5">
        <f t="shared" ref="DF5:DF20" si="59">DA5*DE5</f>
        <v>54.923211825999992</v>
      </c>
    </row>
    <row r="6" spans="1:111" x14ac:dyDescent="0.3">
      <c r="A6" s="5">
        <v>1</v>
      </c>
      <c r="B6" s="5">
        <v>4484</v>
      </c>
      <c r="C6" s="5">
        <f t="shared" si="4"/>
        <v>4.484</v>
      </c>
      <c r="D6" s="5">
        <v>1</v>
      </c>
      <c r="E6" s="5">
        <f t="shared" si="5"/>
        <v>4.484</v>
      </c>
      <c r="F6" s="5">
        <f t="shared" si="6"/>
        <v>20.106255999999998</v>
      </c>
      <c r="G6" s="5">
        <v>1</v>
      </c>
      <c r="H6" s="5">
        <f t="shared" si="7"/>
        <v>20.106255999999998</v>
      </c>
      <c r="I6" s="5">
        <f t="shared" si="8"/>
        <v>90.156451903999994</v>
      </c>
      <c r="J6" s="5">
        <v>1</v>
      </c>
      <c r="K6" s="5">
        <f t="shared" si="9"/>
        <v>90.156451903999994</v>
      </c>
      <c r="N6" s="5">
        <v>1</v>
      </c>
      <c r="O6" s="5">
        <v>4340</v>
      </c>
      <c r="P6" s="5">
        <f t="shared" si="10"/>
        <v>4.34</v>
      </c>
      <c r="Q6" s="5">
        <v>1</v>
      </c>
      <c r="R6" s="5">
        <f t="shared" si="11"/>
        <v>4.34</v>
      </c>
      <c r="S6" s="5">
        <f t="shared" si="0"/>
        <v>18.835599999999999</v>
      </c>
      <c r="T6" s="5">
        <f t="shared" si="1"/>
        <v>18.835599999999999</v>
      </c>
      <c r="U6" s="5">
        <f t="shared" si="2"/>
        <v>81.746504000000002</v>
      </c>
      <c r="V6" s="5">
        <f t="shared" si="3"/>
        <v>81.746504000000002</v>
      </c>
      <c r="Y6" s="5">
        <v>1</v>
      </c>
      <c r="Z6" s="5">
        <v>4337</v>
      </c>
      <c r="AA6" s="5">
        <f t="shared" si="12"/>
        <v>4.3369999999999997</v>
      </c>
      <c r="AB6" s="5">
        <v>1</v>
      </c>
      <c r="AC6" s="5">
        <f t="shared" si="13"/>
        <v>4.3369999999999997</v>
      </c>
      <c r="AD6" s="5">
        <f t="shared" si="14"/>
        <v>18.809568999999996</v>
      </c>
      <c r="AE6" s="5">
        <f t="shared" si="15"/>
        <v>18.809568999999996</v>
      </c>
      <c r="AF6" s="5">
        <f t="shared" si="16"/>
        <v>81.577100752999982</v>
      </c>
      <c r="AG6" s="5">
        <f t="shared" si="17"/>
        <v>81.577100752999982</v>
      </c>
      <c r="AJ6" s="5">
        <v>1</v>
      </c>
      <c r="AK6" s="5">
        <v>4373</v>
      </c>
      <c r="AL6" s="5">
        <f t="shared" si="18"/>
        <v>4.3730000000000002</v>
      </c>
      <c r="AM6" s="5">
        <v>1</v>
      </c>
      <c r="AN6" s="5">
        <f t="shared" si="19"/>
        <v>4.3730000000000002</v>
      </c>
      <c r="AO6" s="5">
        <f t="shared" si="20"/>
        <v>19.123129000000002</v>
      </c>
      <c r="AP6" s="5">
        <f t="shared" si="21"/>
        <v>19.123129000000002</v>
      </c>
      <c r="AQ6" s="5">
        <f t="shared" si="22"/>
        <v>83.625443117000017</v>
      </c>
      <c r="AR6" s="5">
        <f t="shared" si="23"/>
        <v>83.625443117000017</v>
      </c>
      <c r="AU6" s="5">
        <v>1</v>
      </c>
      <c r="AV6" s="5">
        <v>4322</v>
      </c>
      <c r="AW6" s="5">
        <f t="shared" si="24"/>
        <v>4.3220000000000001</v>
      </c>
      <c r="AX6" s="5">
        <v>1</v>
      </c>
      <c r="AY6" s="5">
        <f t="shared" si="25"/>
        <v>4.3220000000000001</v>
      </c>
      <c r="AZ6" s="5">
        <f t="shared" si="26"/>
        <v>18.679684000000002</v>
      </c>
      <c r="BA6" s="5">
        <f t="shared" si="27"/>
        <v>18.679684000000002</v>
      </c>
      <c r="BB6" s="5">
        <f t="shared" si="28"/>
        <v>80.733594248000003</v>
      </c>
      <c r="BC6" s="5">
        <f t="shared" si="29"/>
        <v>80.733594248000003</v>
      </c>
      <c r="BF6" s="5">
        <v>1</v>
      </c>
      <c r="BG6" s="5">
        <v>4221</v>
      </c>
      <c r="BH6" s="5">
        <f t="shared" si="30"/>
        <v>4.2210000000000001</v>
      </c>
      <c r="BI6" s="5">
        <v>1</v>
      </c>
      <c r="BJ6" s="5">
        <f t="shared" si="31"/>
        <v>4.2210000000000001</v>
      </c>
      <c r="BK6" s="5">
        <f t="shared" si="32"/>
        <v>17.816841</v>
      </c>
      <c r="BL6" s="5">
        <f t="shared" si="33"/>
        <v>17.816841</v>
      </c>
      <c r="BM6" s="5">
        <f t="shared" si="34"/>
        <v>75.204885861000008</v>
      </c>
      <c r="BN6" s="5">
        <f t="shared" si="35"/>
        <v>75.204885861000008</v>
      </c>
      <c r="BQ6" s="5">
        <v>1</v>
      </c>
      <c r="BR6" s="5">
        <v>4123</v>
      </c>
      <c r="BS6" s="5">
        <f t="shared" si="36"/>
        <v>4.1230000000000002</v>
      </c>
      <c r="BT6" s="5">
        <v>1</v>
      </c>
      <c r="BU6" s="5">
        <f t="shared" si="37"/>
        <v>4.1230000000000002</v>
      </c>
      <c r="BV6" s="5">
        <f t="shared" si="38"/>
        <v>16.999129000000003</v>
      </c>
      <c r="BW6" s="5">
        <f t="shared" si="39"/>
        <v>16.999129000000003</v>
      </c>
      <c r="BX6" s="5">
        <f t="shared" si="40"/>
        <v>70.087408867000022</v>
      </c>
      <c r="BY6" s="5">
        <f t="shared" si="41"/>
        <v>70.087408867000022</v>
      </c>
      <c r="CB6" s="5">
        <v>1</v>
      </c>
      <c r="CC6" s="5">
        <v>4058</v>
      </c>
      <c r="CD6" s="5">
        <f t="shared" si="42"/>
        <v>4.0579999999999998</v>
      </c>
      <c r="CE6" s="5">
        <v>1</v>
      </c>
      <c r="CF6" s="5">
        <f t="shared" si="43"/>
        <v>4.0579999999999998</v>
      </c>
      <c r="CG6" s="5">
        <f t="shared" si="44"/>
        <v>16.467364</v>
      </c>
      <c r="CH6" s="5">
        <f t="shared" si="45"/>
        <v>16.467364</v>
      </c>
      <c r="CI6" s="5">
        <f t="shared" si="46"/>
        <v>66.824563111999993</v>
      </c>
      <c r="CJ6" s="5">
        <f t="shared" si="47"/>
        <v>66.824563111999993</v>
      </c>
      <c r="CM6" s="5">
        <v>1</v>
      </c>
      <c r="CN6" s="5">
        <v>4058</v>
      </c>
      <c r="CO6" s="5">
        <f t="shared" si="48"/>
        <v>4.0579999999999998</v>
      </c>
      <c r="CP6" s="5">
        <v>1</v>
      </c>
      <c r="CQ6" s="5">
        <f t="shared" si="49"/>
        <v>4.0579999999999998</v>
      </c>
      <c r="CR6" s="5">
        <f t="shared" si="50"/>
        <v>16.467364</v>
      </c>
      <c r="CS6" s="5">
        <f t="shared" si="51"/>
        <v>16.467364</v>
      </c>
      <c r="CT6" s="5">
        <f t="shared" si="52"/>
        <v>66.824563111999993</v>
      </c>
      <c r="CU6" s="5">
        <f t="shared" si="53"/>
        <v>66.824563111999993</v>
      </c>
      <c r="CX6" s="5">
        <v>1</v>
      </c>
      <c r="CY6" s="5">
        <v>1452</v>
      </c>
      <c r="CZ6" s="5">
        <f t="shared" si="54"/>
        <v>1.452</v>
      </c>
      <c r="DA6" s="5">
        <v>1</v>
      </c>
      <c r="DB6" s="5">
        <f t="shared" si="55"/>
        <v>1.452</v>
      </c>
      <c r="DC6" s="5">
        <f t="shared" si="56"/>
        <v>2.108304</v>
      </c>
      <c r="DD6" s="5">
        <f t="shared" si="57"/>
        <v>2.108304</v>
      </c>
      <c r="DE6" s="5">
        <f t="shared" si="58"/>
        <v>3.0612574079999999</v>
      </c>
      <c r="DF6" s="5">
        <f t="shared" si="59"/>
        <v>3.0612574079999999</v>
      </c>
    </row>
    <row r="7" spans="1:111" x14ac:dyDescent="0.3">
      <c r="A7" s="5">
        <v>1.5</v>
      </c>
      <c r="B7" s="5">
        <v>5456</v>
      </c>
      <c r="C7" s="5">
        <f t="shared" si="4"/>
        <v>5.4560000000000004</v>
      </c>
      <c r="D7" s="5">
        <v>2</v>
      </c>
      <c r="E7" s="5">
        <f t="shared" si="5"/>
        <v>10.912000000000001</v>
      </c>
      <c r="F7" s="5">
        <f t="shared" si="6"/>
        <v>29.767936000000006</v>
      </c>
      <c r="G7" s="5">
        <v>2</v>
      </c>
      <c r="H7" s="5">
        <f t="shared" si="7"/>
        <v>59.535872000000012</v>
      </c>
      <c r="I7" s="5">
        <f t="shared" si="8"/>
        <v>162.41385881600004</v>
      </c>
      <c r="J7" s="5">
        <v>2</v>
      </c>
      <c r="K7" s="5">
        <f t="shared" si="9"/>
        <v>324.82771763200009</v>
      </c>
      <c r="N7" s="5">
        <v>1.5</v>
      </c>
      <c r="O7" s="5">
        <v>5326</v>
      </c>
      <c r="P7" s="5">
        <f t="shared" si="10"/>
        <v>5.3259999999999996</v>
      </c>
      <c r="Q7" s="5">
        <v>2</v>
      </c>
      <c r="R7" s="5">
        <f t="shared" si="11"/>
        <v>10.651999999999999</v>
      </c>
      <c r="S7" s="5">
        <f t="shared" si="0"/>
        <v>28.366275999999996</v>
      </c>
      <c r="T7" s="5">
        <f t="shared" si="1"/>
        <v>56.732551999999991</v>
      </c>
      <c r="U7" s="5">
        <f t="shared" si="2"/>
        <v>151.07878597599998</v>
      </c>
      <c r="V7" s="5">
        <f t="shared" si="3"/>
        <v>302.15757195199996</v>
      </c>
      <c r="Y7" s="5">
        <v>1.5</v>
      </c>
      <c r="Z7" s="5">
        <v>5332</v>
      </c>
      <c r="AA7" s="5">
        <f t="shared" si="12"/>
        <v>5.3319999999999999</v>
      </c>
      <c r="AB7" s="5">
        <v>2</v>
      </c>
      <c r="AC7" s="5">
        <f t="shared" si="13"/>
        <v>10.664</v>
      </c>
      <c r="AD7" s="5">
        <f t="shared" si="14"/>
        <v>28.430223999999999</v>
      </c>
      <c r="AE7" s="5">
        <f t="shared" si="15"/>
        <v>56.860447999999998</v>
      </c>
      <c r="AF7" s="5">
        <f t="shared" si="16"/>
        <v>151.58995436799998</v>
      </c>
      <c r="AG7" s="5">
        <f t="shared" si="17"/>
        <v>303.17990873599996</v>
      </c>
      <c r="AJ7" s="5">
        <v>1.5</v>
      </c>
      <c r="AK7" s="5">
        <v>5441</v>
      </c>
      <c r="AL7" s="5">
        <f t="shared" si="18"/>
        <v>5.4409999999999998</v>
      </c>
      <c r="AM7" s="5">
        <v>2</v>
      </c>
      <c r="AN7" s="5">
        <f t="shared" si="19"/>
        <v>10.882</v>
      </c>
      <c r="AO7" s="5">
        <f t="shared" si="20"/>
        <v>29.604481</v>
      </c>
      <c r="AP7" s="5">
        <f t="shared" si="21"/>
        <v>59.208962</v>
      </c>
      <c r="AQ7" s="5">
        <f t="shared" si="22"/>
        <v>161.07798112099999</v>
      </c>
      <c r="AR7" s="5">
        <f t="shared" si="23"/>
        <v>322.15596224199999</v>
      </c>
      <c r="AU7" s="5">
        <v>1.5</v>
      </c>
      <c r="AV7" s="5">
        <v>5493</v>
      </c>
      <c r="AW7" s="5">
        <f t="shared" si="24"/>
        <v>5.4930000000000003</v>
      </c>
      <c r="AX7" s="5">
        <v>2</v>
      </c>
      <c r="AY7" s="5">
        <f t="shared" si="25"/>
        <v>10.986000000000001</v>
      </c>
      <c r="AZ7" s="5">
        <f t="shared" si="26"/>
        <v>30.173049000000002</v>
      </c>
      <c r="BA7" s="5">
        <f t="shared" si="27"/>
        <v>60.346098000000005</v>
      </c>
      <c r="BB7" s="5">
        <f t="shared" si="28"/>
        <v>165.74055815700001</v>
      </c>
      <c r="BC7" s="5">
        <f t="shared" si="29"/>
        <v>331.48111631400002</v>
      </c>
      <c r="BF7" s="5">
        <v>1.5</v>
      </c>
      <c r="BG7" s="5">
        <v>5312</v>
      </c>
      <c r="BH7" s="5">
        <f t="shared" si="30"/>
        <v>5.3120000000000003</v>
      </c>
      <c r="BI7" s="5">
        <v>2</v>
      </c>
      <c r="BJ7" s="5">
        <f t="shared" si="31"/>
        <v>10.624000000000001</v>
      </c>
      <c r="BK7" s="5">
        <f t="shared" si="32"/>
        <v>28.217344000000004</v>
      </c>
      <c r="BL7" s="5">
        <f t="shared" si="33"/>
        <v>56.434688000000008</v>
      </c>
      <c r="BM7" s="5">
        <f t="shared" si="34"/>
        <v>149.89053132800004</v>
      </c>
      <c r="BN7" s="5">
        <f t="shared" si="35"/>
        <v>299.78106265600007</v>
      </c>
      <c r="BQ7" s="5">
        <v>1.5</v>
      </c>
      <c r="BR7" s="5">
        <v>5013</v>
      </c>
      <c r="BS7" s="5">
        <f t="shared" si="36"/>
        <v>5.0129999999999999</v>
      </c>
      <c r="BT7" s="5">
        <v>2</v>
      </c>
      <c r="BU7" s="5">
        <f t="shared" si="37"/>
        <v>10.026</v>
      </c>
      <c r="BV7" s="5">
        <f t="shared" si="38"/>
        <v>25.130168999999999</v>
      </c>
      <c r="BW7" s="5">
        <f t="shared" si="39"/>
        <v>50.260337999999997</v>
      </c>
      <c r="BX7" s="5">
        <f t="shared" si="40"/>
        <v>125.97753719699999</v>
      </c>
      <c r="BY7" s="5">
        <f t="shared" si="41"/>
        <v>251.95507439399998</v>
      </c>
      <c r="CB7" s="5">
        <v>1.5</v>
      </c>
      <c r="CC7" s="5">
        <v>4682</v>
      </c>
      <c r="CD7" s="5">
        <f t="shared" si="42"/>
        <v>4.6820000000000004</v>
      </c>
      <c r="CE7" s="5">
        <v>2</v>
      </c>
      <c r="CF7" s="5">
        <f t="shared" si="43"/>
        <v>9.3640000000000008</v>
      </c>
      <c r="CG7" s="5">
        <f t="shared" si="44"/>
        <v>21.921124000000002</v>
      </c>
      <c r="CH7" s="5">
        <f t="shared" si="45"/>
        <v>43.842248000000005</v>
      </c>
      <c r="CI7" s="5">
        <f t="shared" si="46"/>
        <v>102.63470256800002</v>
      </c>
      <c r="CJ7" s="5">
        <f t="shared" si="47"/>
        <v>205.26940513600005</v>
      </c>
      <c r="CM7" s="5">
        <v>1.5</v>
      </c>
      <c r="CN7" s="5">
        <v>4467</v>
      </c>
      <c r="CO7" s="5">
        <f t="shared" si="48"/>
        <v>4.4669999999999996</v>
      </c>
      <c r="CP7" s="5">
        <v>2</v>
      </c>
      <c r="CQ7" s="5">
        <f t="shared" si="49"/>
        <v>8.9339999999999993</v>
      </c>
      <c r="CR7" s="5">
        <f t="shared" si="50"/>
        <v>19.954088999999996</v>
      </c>
      <c r="CS7" s="5">
        <f t="shared" si="51"/>
        <v>39.908177999999992</v>
      </c>
      <c r="CT7" s="5">
        <f t="shared" si="52"/>
        <v>89.134915562999979</v>
      </c>
      <c r="CU7" s="5">
        <f t="shared" si="53"/>
        <v>178.26983112599996</v>
      </c>
      <c r="CX7" s="5">
        <v>1.5</v>
      </c>
      <c r="CY7" s="5">
        <v>4400</v>
      </c>
      <c r="CZ7" s="5">
        <f t="shared" si="54"/>
        <v>4.4000000000000004</v>
      </c>
      <c r="DA7" s="5">
        <v>2</v>
      </c>
      <c r="DB7" s="5">
        <f t="shared" si="55"/>
        <v>8.8000000000000007</v>
      </c>
      <c r="DC7" s="5">
        <f t="shared" si="56"/>
        <v>19.360000000000003</v>
      </c>
      <c r="DD7" s="5">
        <f t="shared" si="57"/>
        <v>38.720000000000006</v>
      </c>
      <c r="DE7" s="5">
        <f t="shared" si="58"/>
        <v>85.184000000000026</v>
      </c>
      <c r="DF7" s="5">
        <f t="shared" si="59"/>
        <v>170.36800000000005</v>
      </c>
    </row>
    <row r="8" spans="1:111" x14ac:dyDescent="0.3">
      <c r="A8" s="5">
        <v>2</v>
      </c>
      <c r="B8" s="5">
        <v>5597</v>
      </c>
      <c r="C8" s="5">
        <f t="shared" si="4"/>
        <v>5.5970000000000004</v>
      </c>
      <c r="D8" s="5">
        <v>1</v>
      </c>
      <c r="E8" s="5">
        <f t="shared" si="5"/>
        <v>5.5970000000000004</v>
      </c>
      <c r="F8" s="5">
        <f t="shared" si="6"/>
        <v>31.326409000000005</v>
      </c>
      <c r="G8" s="5">
        <v>1</v>
      </c>
      <c r="H8" s="5">
        <f t="shared" si="7"/>
        <v>31.326409000000005</v>
      </c>
      <c r="I8" s="5">
        <f t="shared" si="8"/>
        <v>175.33391117300005</v>
      </c>
      <c r="J8" s="5">
        <v>1</v>
      </c>
      <c r="K8" s="5">
        <f t="shared" si="9"/>
        <v>175.33391117300005</v>
      </c>
      <c r="N8" s="5">
        <v>2</v>
      </c>
      <c r="O8" s="5">
        <v>5541</v>
      </c>
      <c r="P8" s="5">
        <f t="shared" si="10"/>
        <v>5.5410000000000004</v>
      </c>
      <c r="Q8" s="5">
        <v>1</v>
      </c>
      <c r="R8" s="5">
        <f t="shared" si="11"/>
        <v>5.5410000000000004</v>
      </c>
      <c r="S8" s="5">
        <f t="shared" si="0"/>
        <v>30.702681000000005</v>
      </c>
      <c r="T8" s="5">
        <f t="shared" si="1"/>
        <v>30.702681000000005</v>
      </c>
      <c r="U8" s="5">
        <f t="shared" si="2"/>
        <v>170.12355542100005</v>
      </c>
      <c r="V8" s="5">
        <f t="shared" si="3"/>
        <v>170.12355542100005</v>
      </c>
      <c r="Y8" s="5">
        <v>2</v>
      </c>
      <c r="Z8" s="5">
        <v>5698</v>
      </c>
      <c r="AA8" s="5">
        <f t="shared" si="12"/>
        <v>5.6980000000000004</v>
      </c>
      <c r="AB8" s="5">
        <v>1</v>
      </c>
      <c r="AC8" s="5">
        <f t="shared" si="13"/>
        <v>5.6980000000000004</v>
      </c>
      <c r="AD8" s="5">
        <f t="shared" si="14"/>
        <v>32.467204000000002</v>
      </c>
      <c r="AE8" s="5">
        <f t="shared" si="15"/>
        <v>32.467204000000002</v>
      </c>
      <c r="AF8" s="5">
        <f t="shared" si="16"/>
        <v>184.99812839200001</v>
      </c>
      <c r="AG8" s="5">
        <f t="shared" si="17"/>
        <v>184.99812839200001</v>
      </c>
      <c r="AJ8" s="5">
        <v>2</v>
      </c>
      <c r="AK8" s="5">
        <v>6038</v>
      </c>
      <c r="AL8" s="5">
        <f t="shared" si="18"/>
        <v>6.0380000000000003</v>
      </c>
      <c r="AM8" s="5">
        <v>1</v>
      </c>
      <c r="AN8" s="5">
        <f t="shared" si="19"/>
        <v>6.0380000000000003</v>
      </c>
      <c r="AO8" s="5">
        <f t="shared" si="20"/>
        <v>36.457444000000002</v>
      </c>
      <c r="AP8" s="5">
        <f t="shared" si="21"/>
        <v>36.457444000000002</v>
      </c>
      <c r="AQ8" s="5">
        <f t="shared" si="22"/>
        <v>220.13004687200004</v>
      </c>
      <c r="AR8" s="5">
        <f t="shared" si="23"/>
        <v>220.13004687200004</v>
      </c>
      <c r="AU8" s="5">
        <v>2</v>
      </c>
      <c r="AV8" s="5">
        <v>6401</v>
      </c>
      <c r="AW8" s="5">
        <f t="shared" si="24"/>
        <v>6.4009999999999998</v>
      </c>
      <c r="AX8" s="5">
        <v>1</v>
      </c>
      <c r="AY8" s="5">
        <f t="shared" si="25"/>
        <v>6.4009999999999998</v>
      </c>
      <c r="AZ8" s="5">
        <f t="shared" si="26"/>
        <v>40.972800999999997</v>
      </c>
      <c r="BA8" s="5">
        <f t="shared" si="27"/>
        <v>40.972800999999997</v>
      </c>
      <c r="BB8" s="5">
        <f t="shared" si="28"/>
        <v>262.26689920099994</v>
      </c>
      <c r="BC8" s="5">
        <f t="shared" si="29"/>
        <v>262.26689920099994</v>
      </c>
      <c r="BF8" s="5">
        <v>2</v>
      </c>
      <c r="BG8" s="5">
        <v>5743</v>
      </c>
      <c r="BH8" s="5">
        <f t="shared" si="30"/>
        <v>5.7430000000000003</v>
      </c>
      <c r="BI8" s="5">
        <v>1</v>
      </c>
      <c r="BJ8" s="5">
        <f t="shared" si="31"/>
        <v>5.7430000000000003</v>
      </c>
      <c r="BK8" s="5">
        <f t="shared" si="32"/>
        <v>32.982049000000004</v>
      </c>
      <c r="BL8" s="5">
        <f t="shared" si="33"/>
        <v>32.982049000000004</v>
      </c>
      <c r="BM8" s="5">
        <f t="shared" si="34"/>
        <v>189.41590740700002</v>
      </c>
      <c r="BN8" s="5">
        <f t="shared" si="35"/>
        <v>189.41590740700002</v>
      </c>
      <c r="BQ8" s="5">
        <v>2</v>
      </c>
      <c r="BR8" s="5">
        <v>5080</v>
      </c>
      <c r="BS8" s="5">
        <f t="shared" si="36"/>
        <v>5.08</v>
      </c>
      <c r="BT8" s="5">
        <v>1</v>
      </c>
      <c r="BU8" s="5">
        <f t="shared" si="37"/>
        <v>5.08</v>
      </c>
      <c r="BV8" s="5">
        <f t="shared" si="38"/>
        <v>25.8064</v>
      </c>
      <c r="BW8" s="5">
        <f t="shared" si="39"/>
        <v>25.8064</v>
      </c>
      <c r="BX8" s="5">
        <f t="shared" si="40"/>
        <v>131.09651199999999</v>
      </c>
      <c r="BY8" s="5">
        <f t="shared" si="41"/>
        <v>131.09651199999999</v>
      </c>
      <c r="CB8" s="5">
        <v>2</v>
      </c>
      <c r="CC8" s="5">
        <v>4682</v>
      </c>
      <c r="CD8" s="5">
        <f t="shared" si="42"/>
        <v>4.6820000000000004</v>
      </c>
      <c r="CE8" s="5">
        <v>1</v>
      </c>
      <c r="CF8" s="5">
        <f t="shared" si="43"/>
        <v>4.6820000000000004</v>
      </c>
      <c r="CG8" s="5">
        <f t="shared" si="44"/>
        <v>21.921124000000002</v>
      </c>
      <c r="CH8" s="5">
        <f t="shared" si="45"/>
        <v>21.921124000000002</v>
      </c>
      <c r="CI8" s="5">
        <f t="shared" si="46"/>
        <v>102.63470256800002</v>
      </c>
      <c r="CJ8" s="5">
        <f t="shared" si="47"/>
        <v>102.63470256800002</v>
      </c>
      <c r="CM8" s="5">
        <v>2</v>
      </c>
      <c r="CN8" s="5">
        <v>4467</v>
      </c>
      <c r="CO8" s="5">
        <f t="shared" si="48"/>
        <v>4.4669999999999996</v>
      </c>
      <c r="CP8" s="5">
        <v>1</v>
      </c>
      <c r="CQ8" s="5">
        <f t="shared" si="49"/>
        <v>4.4669999999999996</v>
      </c>
      <c r="CR8" s="5">
        <f t="shared" si="50"/>
        <v>19.954088999999996</v>
      </c>
      <c r="CS8" s="5">
        <f t="shared" si="51"/>
        <v>19.954088999999996</v>
      </c>
      <c r="CT8" s="5">
        <f t="shared" si="52"/>
        <v>89.134915562999979</v>
      </c>
      <c r="CU8" s="5">
        <f t="shared" si="53"/>
        <v>89.134915562999979</v>
      </c>
      <c r="CX8" s="5">
        <v>2</v>
      </c>
      <c r="CY8" s="5">
        <v>4400</v>
      </c>
      <c r="CZ8" s="5">
        <f t="shared" si="54"/>
        <v>4.4000000000000004</v>
      </c>
      <c r="DA8" s="5">
        <v>1</v>
      </c>
      <c r="DB8" s="5">
        <f t="shared" si="55"/>
        <v>4.4000000000000004</v>
      </c>
      <c r="DC8" s="5">
        <f t="shared" si="56"/>
        <v>19.360000000000003</v>
      </c>
      <c r="DD8" s="5">
        <f t="shared" si="57"/>
        <v>19.360000000000003</v>
      </c>
      <c r="DE8" s="5">
        <f t="shared" si="58"/>
        <v>85.184000000000026</v>
      </c>
      <c r="DF8" s="5">
        <f t="shared" si="59"/>
        <v>85.184000000000026</v>
      </c>
    </row>
    <row r="9" spans="1:111" x14ac:dyDescent="0.3">
      <c r="A9" s="5">
        <v>2.5</v>
      </c>
      <c r="B9" s="5">
        <v>5710</v>
      </c>
      <c r="C9" s="5">
        <f t="shared" si="4"/>
        <v>5.71</v>
      </c>
      <c r="D9" s="5">
        <v>2</v>
      </c>
      <c r="E9" s="5">
        <f t="shared" si="5"/>
        <v>11.42</v>
      </c>
      <c r="F9" s="5">
        <f t="shared" si="6"/>
        <v>32.604100000000003</v>
      </c>
      <c r="G9" s="5">
        <v>2</v>
      </c>
      <c r="H9" s="5">
        <f t="shared" si="7"/>
        <v>65.208200000000005</v>
      </c>
      <c r="I9" s="5">
        <f t="shared" si="8"/>
        <v>186.16941100000003</v>
      </c>
      <c r="J9" s="5">
        <v>2</v>
      </c>
      <c r="K9" s="5">
        <f t="shared" si="9"/>
        <v>372.33882200000005</v>
      </c>
      <c r="N9" s="5">
        <v>2.5</v>
      </c>
      <c r="O9" s="5">
        <v>5798</v>
      </c>
      <c r="P9" s="5">
        <f t="shared" si="10"/>
        <v>5.798</v>
      </c>
      <c r="Q9" s="5">
        <v>2</v>
      </c>
      <c r="R9" s="5">
        <f t="shared" si="11"/>
        <v>11.596</v>
      </c>
      <c r="S9" s="5">
        <f t="shared" si="0"/>
        <v>33.616804000000002</v>
      </c>
      <c r="T9" s="5">
        <f t="shared" si="1"/>
        <v>67.233608000000004</v>
      </c>
      <c r="U9" s="5">
        <f t="shared" si="2"/>
        <v>194.91022959200001</v>
      </c>
      <c r="V9" s="5">
        <f t="shared" si="3"/>
        <v>389.82045918400001</v>
      </c>
      <c r="Y9" s="5">
        <v>2.5</v>
      </c>
      <c r="Z9" s="5">
        <v>6075</v>
      </c>
      <c r="AA9" s="5">
        <f t="shared" si="12"/>
        <v>6.0750000000000002</v>
      </c>
      <c r="AB9" s="5">
        <v>2</v>
      </c>
      <c r="AC9" s="5">
        <f t="shared" si="13"/>
        <v>12.15</v>
      </c>
      <c r="AD9" s="5">
        <f t="shared" si="14"/>
        <v>36.905625000000001</v>
      </c>
      <c r="AE9" s="5">
        <f t="shared" si="15"/>
        <v>73.811250000000001</v>
      </c>
      <c r="AF9" s="5">
        <f t="shared" si="16"/>
        <v>224.20167187500002</v>
      </c>
      <c r="AG9" s="5">
        <f t="shared" si="17"/>
        <v>448.40334375000003</v>
      </c>
      <c r="AJ9" s="5">
        <v>2.5</v>
      </c>
      <c r="AK9" s="5">
        <v>6514</v>
      </c>
      <c r="AL9" s="5">
        <f t="shared" si="18"/>
        <v>6.5140000000000002</v>
      </c>
      <c r="AM9" s="5">
        <v>2</v>
      </c>
      <c r="AN9" s="5">
        <f t="shared" si="19"/>
        <v>13.028</v>
      </c>
      <c r="AO9" s="5">
        <f t="shared" si="20"/>
        <v>42.432196000000005</v>
      </c>
      <c r="AP9" s="5">
        <f t="shared" si="21"/>
        <v>84.864392000000009</v>
      </c>
      <c r="AQ9" s="5">
        <f t="shared" si="22"/>
        <v>276.40332474400003</v>
      </c>
      <c r="AR9" s="5">
        <f t="shared" si="23"/>
        <v>552.80664948800006</v>
      </c>
      <c r="AU9" s="5">
        <v>2.5</v>
      </c>
      <c r="AV9" s="5">
        <v>6617</v>
      </c>
      <c r="AW9" s="5">
        <f t="shared" si="24"/>
        <v>6.617</v>
      </c>
      <c r="AX9" s="5">
        <v>2</v>
      </c>
      <c r="AY9" s="5">
        <f t="shared" si="25"/>
        <v>13.234</v>
      </c>
      <c r="AZ9" s="5">
        <f t="shared" si="26"/>
        <v>43.784689</v>
      </c>
      <c r="BA9" s="5">
        <f t="shared" si="27"/>
        <v>87.569378</v>
      </c>
      <c r="BB9" s="5">
        <f t="shared" si="28"/>
        <v>289.72328711300003</v>
      </c>
      <c r="BC9" s="5">
        <f t="shared" si="29"/>
        <v>579.44657422600005</v>
      </c>
      <c r="BF9" s="5">
        <v>2.5</v>
      </c>
      <c r="BG9" s="5">
        <v>5743</v>
      </c>
      <c r="BH9" s="5">
        <f t="shared" si="30"/>
        <v>5.7430000000000003</v>
      </c>
      <c r="BI9" s="5">
        <v>2</v>
      </c>
      <c r="BJ9" s="5">
        <f t="shared" si="31"/>
        <v>11.486000000000001</v>
      </c>
      <c r="BK9" s="5">
        <f t="shared" si="32"/>
        <v>32.982049000000004</v>
      </c>
      <c r="BL9" s="5">
        <f t="shared" si="33"/>
        <v>65.964098000000007</v>
      </c>
      <c r="BM9" s="5">
        <f t="shared" si="34"/>
        <v>189.41590740700002</v>
      </c>
      <c r="BN9" s="5">
        <f t="shared" si="35"/>
        <v>378.83181481400004</v>
      </c>
      <c r="BQ9" s="5">
        <v>2.5</v>
      </c>
      <c r="BR9" s="5">
        <v>5080</v>
      </c>
      <c r="BS9" s="5">
        <f t="shared" si="36"/>
        <v>5.08</v>
      </c>
      <c r="BT9" s="5">
        <v>2</v>
      </c>
      <c r="BU9" s="5">
        <f t="shared" si="37"/>
        <v>10.16</v>
      </c>
      <c r="BV9" s="5">
        <f t="shared" si="38"/>
        <v>25.8064</v>
      </c>
      <c r="BW9" s="5">
        <f t="shared" si="39"/>
        <v>51.6128</v>
      </c>
      <c r="BX9" s="5">
        <f t="shared" si="40"/>
        <v>131.09651199999999</v>
      </c>
      <c r="BY9" s="5">
        <f t="shared" si="41"/>
        <v>262.19302399999998</v>
      </c>
      <c r="CB9" s="5">
        <v>2.5</v>
      </c>
      <c r="CC9" s="5">
        <v>4682</v>
      </c>
      <c r="CD9" s="5">
        <f t="shared" si="42"/>
        <v>4.6820000000000004</v>
      </c>
      <c r="CE9" s="5">
        <v>2</v>
      </c>
      <c r="CF9" s="5">
        <f t="shared" si="43"/>
        <v>9.3640000000000008</v>
      </c>
      <c r="CG9" s="5">
        <f t="shared" si="44"/>
        <v>21.921124000000002</v>
      </c>
      <c r="CH9" s="5">
        <f t="shared" si="45"/>
        <v>43.842248000000005</v>
      </c>
      <c r="CI9" s="5">
        <f t="shared" si="46"/>
        <v>102.63470256800002</v>
      </c>
      <c r="CJ9" s="5">
        <f t="shared" si="47"/>
        <v>205.26940513600005</v>
      </c>
      <c r="CM9" s="5">
        <v>2.5</v>
      </c>
      <c r="CN9" s="5">
        <v>4467</v>
      </c>
      <c r="CO9" s="5">
        <f t="shared" si="48"/>
        <v>4.4669999999999996</v>
      </c>
      <c r="CP9" s="5">
        <v>2</v>
      </c>
      <c r="CQ9" s="5">
        <f t="shared" si="49"/>
        <v>8.9339999999999993</v>
      </c>
      <c r="CR9" s="5">
        <f t="shared" si="50"/>
        <v>19.954088999999996</v>
      </c>
      <c r="CS9" s="5">
        <f t="shared" si="51"/>
        <v>39.908177999999992</v>
      </c>
      <c r="CT9" s="5">
        <f t="shared" si="52"/>
        <v>89.134915562999979</v>
      </c>
      <c r="CU9" s="5">
        <f t="shared" si="53"/>
        <v>178.26983112599996</v>
      </c>
      <c r="CX9" s="5">
        <v>2.5</v>
      </c>
      <c r="CY9" s="5">
        <v>4400</v>
      </c>
      <c r="CZ9" s="5">
        <f t="shared" si="54"/>
        <v>4.4000000000000004</v>
      </c>
      <c r="DA9" s="5">
        <v>2</v>
      </c>
      <c r="DB9" s="5">
        <f t="shared" si="55"/>
        <v>8.8000000000000007</v>
      </c>
      <c r="DC9" s="5">
        <f t="shared" si="56"/>
        <v>19.360000000000003</v>
      </c>
      <c r="DD9" s="5">
        <f t="shared" si="57"/>
        <v>38.720000000000006</v>
      </c>
      <c r="DE9" s="5">
        <f t="shared" si="58"/>
        <v>85.184000000000026</v>
      </c>
      <c r="DF9" s="5">
        <f t="shared" si="59"/>
        <v>170.36800000000005</v>
      </c>
    </row>
    <row r="10" spans="1:111" x14ac:dyDescent="0.3">
      <c r="A10" s="5">
        <v>3</v>
      </c>
      <c r="B10" s="5">
        <v>5710</v>
      </c>
      <c r="C10" s="5">
        <f t="shared" si="4"/>
        <v>5.71</v>
      </c>
      <c r="D10" s="5">
        <v>1.5</v>
      </c>
      <c r="E10" s="5">
        <f t="shared" si="5"/>
        <v>8.5649999999999995</v>
      </c>
      <c r="F10" s="5">
        <f t="shared" si="6"/>
        <v>32.604100000000003</v>
      </c>
      <c r="G10" s="5">
        <v>1.5</v>
      </c>
      <c r="H10" s="5">
        <f t="shared" si="7"/>
        <v>48.906150000000004</v>
      </c>
      <c r="I10" s="5">
        <f t="shared" si="8"/>
        <v>186.16941100000003</v>
      </c>
      <c r="J10" s="5">
        <v>1.5</v>
      </c>
      <c r="K10" s="5">
        <f t="shared" si="9"/>
        <v>279.25411650000001</v>
      </c>
      <c r="N10" s="5">
        <v>3</v>
      </c>
      <c r="O10" s="5">
        <v>5798</v>
      </c>
      <c r="P10" s="5">
        <f t="shared" si="10"/>
        <v>5.798</v>
      </c>
      <c r="Q10" s="5">
        <v>1.5</v>
      </c>
      <c r="R10" s="5">
        <f t="shared" si="11"/>
        <v>8.6969999999999992</v>
      </c>
      <c r="S10" s="5">
        <f t="shared" si="0"/>
        <v>33.616804000000002</v>
      </c>
      <c r="T10" s="5">
        <f t="shared" si="1"/>
        <v>50.425206000000003</v>
      </c>
      <c r="U10" s="5">
        <f t="shared" si="2"/>
        <v>194.91022959200001</v>
      </c>
      <c r="V10" s="5">
        <f t="shared" si="3"/>
        <v>292.36534438800004</v>
      </c>
      <c r="Y10" s="5">
        <v>3</v>
      </c>
      <c r="Z10" s="5">
        <v>6075</v>
      </c>
      <c r="AA10" s="5">
        <f t="shared" si="12"/>
        <v>6.0750000000000002</v>
      </c>
      <c r="AB10" s="5">
        <v>1.5</v>
      </c>
      <c r="AC10" s="5">
        <f t="shared" si="13"/>
        <v>9.1125000000000007</v>
      </c>
      <c r="AD10" s="5">
        <f t="shared" si="14"/>
        <v>36.905625000000001</v>
      </c>
      <c r="AE10" s="5">
        <f t="shared" si="15"/>
        <v>55.358437500000001</v>
      </c>
      <c r="AF10" s="5">
        <f t="shared" si="16"/>
        <v>224.20167187500002</v>
      </c>
      <c r="AG10" s="5">
        <f t="shared" si="17"/>
        <v>336.30250781250004</v>
      </c>
      <c r="AJ10" s="5">
        <v>3</v>
      </c>
      <c r="AK10" s="5">
        <v>6560</v>
      </c>
      <c r="AL10" s="5">
        <f t="shared" si="18"/>
        <v>6.56</v>
      </c>
      <c r="AM10" s="5">
        <v>1.5</v>
      </c>
      <c r="AN10" s="5">
        <f t="shared" si="19"/>
        <v>9.84</v>
      </c>
      <c r="AO10" s="5">
        <f t="shared" si="20"/>
        <v>43.033599999999993</v>
      </c>
      <c r="AP10" s="5">
        <f t="shared" si="21"/>
        <v>64.550399999999996</v>
      </c>
      <c r="AQ10" s="5">
        <f t="shared" si="22"/>
        <v>282.30041599999993</v>
      </c>
      <c r="AR10" s="5">
        <f t="shared" si="23"/>
        <v>423.45062399999989</v>
      </c>
      <c r="AU10" s="5">
        <v>3</v>
      </c>
      <c r="AV10" s="5">
        <v>6786</v>
      </c>
      <c r="AW10" s="5">
        <f t="shared" si="24"/>
        <v>6.7859999999999996</v>
      </c>
      <c r="AX10" s="5">
        <v>1.5</v>
      </c>
      <c r="AY10" s="5">
        <f t="shared" si="25"/>
        <v>10.178999999999998</v>
      </c>
      <c r="AZ10" s="5">
        <f t="shared" si="26"/>
        <v>46.049795999999994</v>
      </c>
      <c r="BA10" s="5">
        <f t="shared" si="27"/>
        <v>69.074693999999994</v>
      </c>
      <c r="BB10" s="5">
        <f t="shared" si="28"/>
        <v>312.49391565599996</v>
      </c>
      <c r="BC10" s="5">
        <f t="shared" si="29"/>
        <v>468.74087348399996</v>
      </c>
      <c r="BF10" s="5">
        <v>3</v>
      </c>
      <c r="BG10" s="5">
        <v>5743</v>
      </c>
      <c r="BH10" s="5">
        <f t="shared" si="30"/>
        <v>5.7430000000000003</v>
      </c>
      <c r="BI10" s="5">
        <v>1.5</v>
      </c>
      <c r="BJ10" s="5">
        <f t="shared" si="31"/>
        <v>8.6144999999999996</v>
      </c>
      <c r="BK10" s="5">
        <f t="shared" si="32"/>
        <v>32.982049000000004</v>
      </c>
      <c r="BL10" s="5">
        <f t="shared" si="33"/>
        <v>49.473073500000005</v>
      </c>
      <c r="BM10" s="5">
        <f t="shared" si="34"/>
        <v>189.41590740700002</v>
      </c>
      <c r="BN10" s="5">
        <f t="shared" si="35"/>
        <v>284.1238611105</v>
      </c>
      <c r="BQ10" s="5">
        <v>3</v>
      </c>
      <c r="BR10" s="5">
        <v>5080</v>
      </c>
      <c r="BS10" s="5">
        <f t="shared" si="36"/>
        <v>5.08</v>
      </c>
      <c r="BT10" s="5">
        <v>1.5</v>
      </c>
      <c r="BU10" s="5">
        <f t="shared" si="37"/>
        <v>7.62</v>
      </c>
      <c r="BV10" s="5">
        <f t="shared" si="38"/>
        <v>25.8064</v>
      </c>
      <c r="BW10" s="5">
        <f t="shared" si="39"/>
        <v>38.709600000000002</v>
      </c>
      <c r="BX10" s="5">
        <f t="shared" si="40"/>
        <v>131.09651199999999</v>
      </c>
      <c r="BY10" s="5">
        <f t="shared" si="41"/>
        <v>196.644768</v>
      </c>
      <c r="CB10" s="5">
        <v>3</v>
      </c>
      <c r="CC10" s="5">
        <v>4682</v>
      </c>
      <c r="CD10" s="5">
        <f t="shared" si="42"/>
        <v>4.6820000000000004</v>
      </c>
      <c r="CE10" s="5">
        <v>1.5</v>
      </c>
      <c r="CF10" s="5">
        <f t="shared" si="43"/>
        <v>7.0230000000000006</v>
      </c>
      <c r="CG10" s="5">
        <f t="shared" si="44"/>
        <v>21.921124000000002</v>
      </c>
      <c r="CH10" s="5">
        <f t="shared" si="45"/>
        <v>32.881686000000002</v>
      </c>
      <c r="CI10" s="5">
        <f t="shared" si="46"/>
        <v>102.63470256800002</v>
      </c>
      <c r="CJ10" s="5">
        <f t="shared" si="47"/>
        <v>153.95205385200003</v>
      </c>
      <c r="CM10" s="5">
        <v>3</v>
      </c>
      <c r="CN10" s="5">
        <v>4467</v>
      </c>
      <c r="CO10" s="5">
        <f t="shared" si="48"/>
        <v>4.4669999999999996</v>
      </c>
      <c r="CP10" s="5">
        <v>1.5</v>
      </c>
      <c r="CQ10" s="5">
        <f t="shared" si="49"/>
        <v>6.7004999999999999</v>
      </c>
      <c r="CR10" s="5">
        <f t="shared" si="50"/>
        <v>19.954088999999996</v>
      </c>
      <c r="CS10" s="5">
        <f t="shared" si="51"/>
        <v>29.931133499999994</v>
      </c>
      <c r="CT10" s="5">
        <f t="shared" si="52"/>
        <v>89.134915562999979</v>
      </c>
      <c r="CU10" s="5">
        <f t="shared" si="53"/>
        <v>133.70237334449996</v>
      </c>
      <c r="CX10" s="5">
        <v>3</v>
      </c>
      <c r="CY10" s="5">
        <v>4400</v>
      </c>
      <c r="CZ10" s="5">
        <f t="shared" si="54"/>
        <v>4.4000000000000004</v>
      </c>
      <c r="DA10" s="5">
        <v>1.5</v>
      </c>
      <c r="DB10" s="5">
        <f t="shared" si="55"/>
        <v>6.6000000000000005</v>
      </c>
      <c r="DC10" s="5">
        <f t="shared" si="56"/>
        <v>19.360000000000003</v>
      </c>
      <c r="DD10" s="5">
        <f t="shared" si="57"/>
        <v>29.040000000000006</v>
      </c>
      <c r="DE10" s="5">
        <f t="shared" si="58"/>
        <v>85.184000000000026</v>
      </c>
      <c r="DF10" s="5">
        <f t="shared" si="59"/>
        <v>127.77600000000004</v>
      </c>
    </row>
    <row r="11" spans="1:111" x14ac:dyDescent="0.3">
      <c r="A11" s="5">
        <v>4</v>
      </c>
      <c r="B11" s="5">
        <v>5710</v>
      </c>
      <c r="C11" s="5">
        <f t="shared" si="4"/>
        <v>5.71</v>
      </c>
      <c r="D11" s="5">
        <v>4</v>
      </c>
      <c r="E11" s="5">
        <f t="shared" si="5"/>
        <v>22.84</v>
      </c>
      <c r="F11" s="5">
        <f t="shared" si="6"/>
        <v>32.604100000000003</v>
      </c>
      <c r="G11" s="5">
        <v>4</v>
      </c>
      <c r="H11" s="5">
        <f t="shared" si="7"/>
        <v>130.41640000000001</v>
      </c>
      <c r="I11" s="5">
        <f t="shared" si="8"/>
        <v>186.16941100000003</v>
      </c>
      <c r="J11" s="5">
        <v>4</v>
      </c>
      <c r="K11" s="5">
        <f t="shared" si="9"/>
        <v>744.6776440000001</v>
      </c>
      <c r="N11" s="5">
        <v>4</v>
      </c>
      <c r="O11" s="5">
        <v>5798</v>
      </c>
      <c r="P11" s="5">
        <f t="shared" si="10"/>
        <v>5.798</v>
      </c>
      <c r="Q11" s="5">
        <v>4</v>
      </c>
      <c r="R11" s="5">
        <f t="shared" si="11"/>
        <v>23.192</v>
      </c>
      <c r="S11" s="5">
        <f t="shared" si="0"/>
        <v>33.616804000000002</v>
      </c>
      <c r="T11" s="5">
        <f t="shared" si="1"/>
        <v>134.46721600000001</v>
      </c>
      <c r="U11" s="5">
        <f t="shared" si="2"/>
        <v>194.91022959200001</v>
      </c>
      <c r="V11" s="5">
        <f t="shared" si="3"/>
        <v>779.64091836800003</v>
      </c>
      <c r="Y11" s="5">
        <v>4</v>
      </c>
      <c r="Z11" s="5">
        <v>6075</v>
      </c>
      <c r="AA11" s="5">
        <f t="shared" si="12"/>
        <v>6.0750000000000002</v>
      </c>
      <c r="AB11" s="5">
        <v>4</v>
      </c>
      <c r="AC11" s="5">
        <f t="shared" si="13"/>
        <v>24.3</v>
      </c>
      <c r="AD11" s="5">
        <f t="shared" si="14"/>
        <v>36.905625000000001</v>
      </c>
      <c r="AE11" s="5">
        <f t="shared" si="15"/>
        <v>147.6225</v>
      </c>
      <c r="AF11" s="5">
        <f t="shared" si="16"/>
        <v>224.20167187500002</v>
      </c>
      <c r="AG11" s="5">
        <f t="shared" si="17"/>
        <v>896.80668750000007</v>
      </c>
      <c r="AJ11" s="5">
        <v>4</v>
      </c>
      <c r="AK11" s="5">
        <v>6560</v>
      </c>
      <c r="AL11" s="5">
        <f t="shared" si="18"/>
        <v>6.56</v>
      </c>
      <c r="AM11" s="5">
        <v>4</v>
      </c>
      <c r="AN11" s="5">
        <f t="shared" si="19"/>
        <v>26.24</v>
      </c>
      <c r="AO11" s="5">
        <f t="shared" si="20"/>
        <v>43.033599999999993</v>
      </c>
      <c r="AP11" s="5">
        <f t="shared" si="21"/>
        <v>172.13439999999997</v>
      </c>
      <c r="AQ11" s="5">
        <f t="shared" si="22"/>
        <v>282.30041599999993</v>
      </c>
      <c r="AR11" s="5">
        <f t="shared" si="23"/>
        <v>1129.2016639999997</v>
      </c>
      <c r="AU11" s="5">
        <v>4</v>
      </c>
      <c r="AV11" s="5">
        <v>6786</v>
      </c>
      <c r="AW11" s="5">
        <f t="shared" si="24"/>
        <v>6.7859999999999996</v>
      </c>
      <c r="AX11" s="5">
        <v>4</v>
      </c>
      <c r="AY11" s="5">
        <f t="shared" si="25"/>
        <v>27.143999999999998</v>
      </c>
      <c r="AZ11" s="5">
        <f t="shared" si="26"/>
        <v>46.049795999999994</v>
      </c>
      <c r="BA11" s="5">
        <f t="shared" si="27"/>
        <v>184.19918399999997</v>
      </c>
      <c r="BB11" s="5">
        <f t="shared" si="28"/>
        <v>312.49391565599996</v>
      </c>
      <c r="BC11" s="5">
        <f t="shared" si="29"/>
        <v>1249.9756626239998</v>
      </c>
      <c r="BF11" s="5">
        <v>4</v>
      </c>
      <c r="BG11" s="5">
        <v>5743</v>
      </c>
      <c r="BH11" s="5">
        <f t="shared" si="30"/>
        <v>5.7430000000000003</v>
      </c>
      <c r="BI11" s="5">
        <v>4</v>
      </c>
      <c r="BJ11" s="5">
        <f t="shared" si="31"/>
        <v>22.972000000000001</v>
      </c>
      <c r="BK11" s="5">
        <f t="shared" si="32"/>
        <v>32.982049000000004</v>
      </c>
      <c r="BL11" s="5">
        <f t="shared" si="33"/>
        <v>131.92819600000001</v>
      </c>
      <c r="BM11" s="5">
        <f t="shared" si="34"/>
        <v>189.41590740700002</v>
      </c>
      <c r="BN11" s="5">
        <f t="shared" si="35"/>
        <v>757.66362962800008</v>
      </c>
      <c r="BQ11" s="5">
        <v>4</v>
      </c>
      <c r="BR11" s="5">
        <v>5080</v>
      </c>
      <c r="BS11" s="5">
        <f t="shared" si="36"/>
        <v>5.08</v>
      </c>
      <c r="BT11" s="5">
        <v>4</v>
      </c>
      <c r="BU11" s="5">
        <f t="shared" si="37"/>
        <v>20.32</v>
      </c>
      <c r="BV11" s="5">
        <f t="shared" si="38"/>
        <v>25.8064</v>
      </c>
      <c r="BW11" s="5">
        <f t="shared" si="39"/>
        <v>103.2256</v>
      </c>
      <c r="BX11" s="5">
        <f t="shared" si="40"/>
        <v>131.09651199999999</v>
      </c>
      <c r="BY11" s="5">
        <f t="shared" si="41"/>
        <v>524.38604799999996</v>
      </c>
      <c r="CB11" s="5">
        <v>4</v>
      </c>
      <c r="CC11" s="5">
        <v>4682</v>
      </c>
      <c r="CD11" s="5">
        <f t="shared" si="42"/>
        <v>4.6820000000000004</v>
      </c>
      <c r="CE11" s="5">
        <v>4</v>
      </c>
      <c r="CF11" s="5">
        <f t="shared" si="43"/>
        <v>18.728000000000002</v>
      </c>
      <c r="CG11" s="5">
        <f t="shared" si="44"/>
        <v>21.921124000000002</v>
      </c>
      <c r="CH11" s="5">
        <f t="shared" si="45"/>
        <v>87.68449600000001</v>
      </c>
      <c r="CI11" s="5">
        <f t="shared" si="46"/>
        <v>102.63470256800002</v>
      </c>
      <c r="CJ11" s="5">
        <f t="shared" si="47"/>
        <v>410.53881027200009</v>
      </c>
      <c r="CM11" s="5">
        <v>4</v>
      </c>
      <c r="CN11" s="5">
        <v>4467</v>
      </c>
      <c r="CO11" s="5">
        <f t="shared" si="48"/>
        <v>4.4669999999999996</v>
      </c>
      <c r="CP11" s="5">
        <v>4</v>
      </c>
      <c r="CQ11" s="5">
        <f t="shared" si="49"/>
        <v>17.867999999999999</v>
      </c>
      <c r="CR11" s="5">
        <f t="shared" si="50"/>
        <v>19.954088999999996</v>
      </c>
      <c r="CS11" s="5">
        <f t="shared" si="51"/>
        <v>79.816355999999985</v>
      </c>
      <c r="CT11" s="5">
        <f t="shared" si="52"/>
        <v>89.134915562999979</v>
      </c>
      <c r="CU11" s="5">
        <f t="shared" si="53"/>
        <v>356.53966225199991</v>
      </c>
      <c r="CX11" s="5">
        <v>4</v>
      </c>
      <c r="CY11" s="5">
        <v>4400</v>
      </c>
      <c r="CZ11" s="5">
        <f t="shared" si="54"/>
        <v>4.4000000000000004</v>
      </c>
      <c r="DA11" s="5">
        <v>4</v>
      </c>
      <c r="DB11" s="5">
        <f t="shared" si="55"/>
        <v>17.600000000000001</v>
      </c>
      <c r="DC11" s="5">
        <f t="shared" si="56"/>
        <v>19.360000000000003</v>
      </c>
      <c r="DD11" s="5">
        <f t="shared" si="57"/>
        <v>77.440000000000012</v>
      </c>
      <c r="DE11" s="5">
        <f t="shared" si="58"/>
        <v>85.184000000000026</v>
      </c>
      <c r="DF11" s="5">
        <f t="shared" si="59"/>
        <v>340.7360000000001</v>
      </c>
    </row>
    <row r="12" spans="1:111" x14ac:dyDescent="0.3">
      <c r="A12" s="5">
        <v>5</v>
      </c>
      <c r="B12" s="5">
        <v>5710</v>
      </c>
      <c r="C12" s="5">
        <f t="shared" si="4"/>
        <v>5.71</v>
      </c>
      <c r="D12" s="5">
        <v>2</v>
      </c>
      <c r="E12" s="5">
        <f t="shared" si="5"/>
        <v>11.42</v>
      </c>
      <c r="F12" s="5">
        <f t="shared" si="6"/>
        <v>32.604100000000003</v>
      </c>
      <c r="G12" s="5">
        <v>2</v>
      </c>
      <c r="H12" s="5">
        <f t="shared" si="7"/>
        <v>65.208200000000005</v>
      </c>
      <c r="I12" s="5">
        <f t="shared" si="8"/>
        <v>186.16941100000003</v>
      </c>
      <c r="J12" s="5">
        <v>2</v>
      </c>
      <c r="K12" s="5">
        <f t="shared" si="9"/>
        <v>372.33882200000005</v>
      </c>
      <c r="N12" s="5">
        <v>5</v>
      </c>
      <c r="O12" s="5">
        <v>5798</v>
      </c>
      <c r="P12" s="5">
        <f t="shared" si="10"/>
        <v>5.798</v>
      </c>
      <c r="Q12" s="5">
        <v>2</v>
      </c>
      <c r="R12" s="5">
        <f t="shared" si="11"/>
        <v>11.596</v>
      </c>
      <c r="S12" s="5">
        <f t="shared" si="0"/>
        <v>33.616804000000002</v>
      </c>
      <c r="T12" s="5">
        <f t="shared" si="1"/>
        <v>67.233608000000004</v>
      </c>
      <c r="U12" s="5">
        <f t="shared" si="2"/>
        <v>194.91022959200001</v>
      </c>
      <c r="V12" s="5">
        <f t="shared" si="3"/>
        <v>389.82045918400001</v>
      </c>
      <c r="Y12" s="5">
        <v>5</v>
      </c>
      <c r="Z12" s="5">
        <v>6075</v>
      </c>
      <c r="AA12" s="5">
        <f t="shared" si="12"/>
        <v>6.0750000000000002</v>
      </c>
      <c r="AB12" s="5">
        <v>2</v>
      </c>
      <c r="AC12" s="5">
        <f t="shared" si="13"/>
        <v>12.15</v>
      </c>
      <c r="AD12" s="5">
        <f t="shared" si="14"/>
        <v>36.905625000000001</v>
      </c>
      <c r="AE12" s="5">
        <f t="shared" si="15"/>
        <v>73.811250000000001</v>
      </c>
      <c r="AF12" s="5">
        <f t="shared" si="16"/>
        <v>224.20167187500002</v>
      </c>
      <c r="AG12" s="5">
        <f t="shared" si="17"/>
        <v>448.40334375000003</v>
      </c>
      <c r="AJ12" s="5">
        <v>5</v>
      </c>
      <c r="AK12" s="5">
        <v>6560</v>
      </c>
      <c r="AL12" s="5">
        <f t="shared" si="18"/>
        <v>6.56</v>
      </c>
      <c r="AM12" s="5">
        <v>2</v>
      </c>
      <c r="AN12" s="5">
        <f t="shared" si="19"/>
        <v>13.12</v>
      </c>
      <c r="AO12" s="5">
        <f t="shared" si="20"/>
        <v>43.033599999999993</v>
      </c>
      <c r="AP12" s="5">
        <f t="shared" si="21"/>
        <v>86.067199999999985</v>
      </c>
      <c r="AQ12" s="5">
        <f t="shared" si="22"/>
        <v>282.30041599999993</v>
      </c>
      <c r="AR12" s="5">
        <f t="shared" si="23"/>
        <v>564.60083199999985</v>
      </c>
      <c r="AU12" s="5">
        <v>5</v>
      </c>
      <c r="AV12" s="5">
        <v>6786</v>
      </c>
      <c r="AW12" s="5">
        <f t="shared" si="24"/>
        <v>6.7859999999999996</v>
      </c>
      <c r="AX12" s="5">
        <v>2</v>
      </c>
      <c r="AY12" s="5">
        <f t="shared" si="25"/>
        <v>13.571999999999999</v>
      </c>
      <c r="AZ12" s="5">
        <f t="shared" si="26"/>
        <v>46.049795999999994</v>
      </c>
      <c r="BA12" s="5">
        <f t="shared" si="27"/>
        <v>92.099591999999987</v>
      </c>
      <c r="BB12" s="5">
        <f t="shared" si="28"/>
        <v>312.49391565599996</v>
      </c>
      <c r="BC12" s="5">
        <f t="shared" si="29"/>
        <v>624.98783131199991</v>
      </c>
      <c r="BF12" s="5">
        <v>5</v>
      </c>
      <c r="BG12" s="5">
        <v>5743</v>
      </c>
      <c r="BH12" s="5">
        <f t="shared" si="30"/>
        <v>5.7430000000000003</v>
      </c>
      <c r="BI12" s="5">
        <v>2</v>
      </c>
      <c r="BJ12" s="5">
        <f t="shared" si="31"/>
        <v>11.486000000000001</v>
      </c>
      <c r="BK12" s="5">
        <f t="shared" si="32"/>
        <v>32.982049000000004</v>
      </c>
      <c r="BL12" s="5">
        <f t="shared" si="33"/>
        <v>65.964098000000007</v>
      </c>
      <c r="BM12" s="5">
        <f t="shared" si="34"/>
        <v>189.41590740700002</v>
      </c>
      <c r="BN12" s="5">
        <f t="shared" si="35"/>
        <v>378.83181481400004</v>
      </c>
      <c r="BQ12" s="5">
        <v>5</v>
      </c>
      <c r="BR12" s="5">
        <v>5080</v>
      </c>
      <c r="BS12" s="5">
        <f t="shared" si="36"/>
        <v>5.08</v>
      </c>
      <c r="BT12" s="5">
        <v>2</v>
      </c>
      <c r="BU12" s="5">
        <f t="shared" si="37"/>
        <v>10.16</v>
      </c>
      <c r="BV12" s="5">
        <f t="shared" si="38"/>
        <v>25.8064</v>
      </c>
      <c r="BW12" s="5">
        <f t="shared" si="39"/>
        <v>51.6128</v>
      </c>
      <c r="BX12" s="5">
        <f t="shared" si="40"/>
        <v>131.09651199999999</v>
      </c>
      <c r="BY12" s="5">
        <f t="shared" si="41"/>
        <v>262.19302399999998</v>
      </c>
      <c r="CB12" s="5">
        <v>5</v>
      </c>
      <c r="CC12" s="5">
        <v>4682</v>
      </c>
      <c r="CD12" s="5">
        <f t="shared" si="42"/>
        <v>4.6820000000000004</v>
      </c>
      <c r="CE12" s="5">
        <v>2</v>
      </c>
      <c r="CF12" s="5">
        <f t="shared" si="43"/>
        <v>9.3640000000000008</v>
      </c>
      <c r="CG12" s="5">
        <f t="shared" si="44"/>
        <v>21.921124000000002</v>
      </c>
      <c r="CH12" s="5">
        <f t="shared" si="45"/>
        <v>43.842248000000005</v>
      </c>
      <c r="CI12" s="5">
        <f t="shared" si="46"/>
        <v>102.63470256800002</v>
      </c>
      <c r="CJ12" s="5">
        <f t="shared" si="47"/>
        <v>205.26940513600005</v>
      </c>
      <c r="CM12" s="5">
        <v>5</v>
      </c>
      <c r="CN12" s="5">
        <v>4467</v>
      </c>
      <c r="CO12" s="5">
        <f t="shared" si="48"/>
        <v>4.4669999999999996</v>
      </c>
      <c r="CP12" s="5">
        <v>2</v>
      </c>
      <c r="CQ12" s="5">
        <f t="shared" si="49"/>
        <v>8.9339999999999993</v>
      </c>
      <c r="CR12" s="5">
        <f t="shared" si="50"/>
        <v>19.954088999999996</v>
      </c>
      <c r="CS12" s="5">
        <f t="shared" si="51"/>
        <v>39.908177999999992</v>
      </c>
      <c r="CT12" s="5">
        <f t="shared" si="52"/>
        <v>89.134915562999979</v>
      </c>
      <c r="CU12" s="5">
        <f t="shared" si="53"/>
        <v>178.26983112599996</v>
      </c>
      <c r="CX12" s="5">
        <v>5</v>
      </c>
      <c r="CY12" s="5">
        <v>4400</v>
      </c>
      <c r="CZ12" s="5">
        <f t="shared" si="54"/>
        <v>4.4000000000000004</v>
      </c>
      <c r="DA12" s="5">
        <v>2</v>
      </c>
      <c r="DB12" s="5">
        <f t="shared" si="55"/>
        <v>8.8000000000000007</v>
      </c>
      <c r="DC12" s="5">
        <f t="shared" si="56"/>
        <v>19.360000000000003</v>
      </c>
      <c r="DD12" s="5">
        <f t="shared" si="57"/>
        <v>38.720000000000006</v>
      </c>
      <c r="DE12" s="5">
        <f t="shared" si="58"/>
        <v>85.184000000000026</v>
      </c>
      <c r="DF12" s="5">
        <f t="shared" si="59"/>
        <v>170.36800000000005</v>
      </c>
    </row>
    <row r="13" spans="1:111" x14ac:dyDescent="0.3">
      <c r="A13" s="5">
        <v>6</v>
      </c>
      <c r="B13" s="5">
        <v>5710</v>
      </c>
      <c r="C13" s="5">
        <f t="shared" si="4"/>
        <v>5.71</v>
      </c>
      <c r="D13" s="5">
        <v>4</v>
      </c>
      <c r="E13" s="5">
        <f t="shared" si="5"/>
        <v>22.84</v>
      </c>
      <c r="F13" s="5">
        <f t="shared" si="6"/>
        <v>32.604100000000003</v>
      </c>
      <c r="G13" s="5">
        <v>4</v>
      </c>
      <c r="H13" s="5">
        <f t="shared" si="7"/>
        <v>130.41640000000001</v>
      </c>
      <c r="I13" s="5">
        <f t="shared" si="8"/>
        <v>186.16941100000003</v>
      </c>
      <c r="J13" s="5">
        <v>4</v>
      </c>
      <c r="K13" s="5">
        <f t="shared" si="9"/>
        <v>744.6776440000001</v>
      </c>
      <c r="N13" s="5">
        <v>6</v>
      </c>
      <c r="O13" s="5">
        <v>5798</v>
      </c>
      <c r="P13" s="5">
        <f t="shared" si="10"/>
        <v>5.798</v>
      </c>
      <c r="Q13" s="5">
        <v>4</v>
      </c>
      <c r="R13" s="5">
        <f t="shared" si="11"/>
        <v>23.192</v>
      </c>
      <c r="S13" s="5">
        <f t="shared" si="0"/>
        <v>33.616804000000002</v>
      </c>
      <c r="T13" s="5">
        <f t="shared" si="1"/>
        <v>134.46721600000001</v>
      </c>
      <c r="U13" s="5">
        <f t="shared" si="2"/>
        <v>194.91022959200001</v>
      </c>
      <c r="V13" s="5">
        <f t="shared" si="3"/>
        <v>779.64091836800003</v>
      </c>
      <c r="Y13" s="5">
        <v>6</v>
      </c>
      <c r="Z13" s="5">
        <v>6075</v>
      </c>
      <c r="AA13" s="5">
        <f t="shared" si="12"/>
        <v>6.0750000000000002</v>
      </c>
      <c r="AB13" s="5">
        <v>4</v>
      </c>
      <c r="AC13" s="5">
        <f t="shared" si="13"/>
        <v>24.3</v>
      </c>
      <c r="AD13" s="5">
        <f t="shared" si="14"/>
        <v>36.905625000000001</v>
      </c>
      <c r="AE13" s="5">
        <f t="shared" si="15"/>
        <v>147.6225</v>
      </c>
      <c r="AF13" s="5">
        <f t="shared" si="16"/>
        <v>224.20167187500002</v>
      </c>
      <c r="AG13" s="5">
        <f t="shared" si="17"/>
        <v>896.80668750000007</v>
      </c>
      <c r="AJ13" s="5">
        <v>6</v>
      </c>
      <c r="AK13" s="5">
        <v>6560</v>
      </c>
      <c r="AL13" s="5">
        <f t="shared" si="18"/>
        <v>6.56</v>
      </c>
      <c r="AM13" s="5">
        <v>4</v>
      </c>
      <c r="AN13" s="5">
        <f t="shared" si="19"/>
        <v>26.24</v>
      </c>
      <c r="AO13" s="5">
        <f t="shared" si="20"/>
        <v>43.033599999999993</v>
      </c>
      <c r="AP13" s="5">
        <f t="shared" si="21"/>
        <v>172.13439999999997</v>
      </c>
      <c r="AQ13" s="5">
        <f t="shared" si="22"/>
        <v>282.30041599999993</v>
      </c>
      <c r="AR13" s="5">
        <f t="shared" si="23"/>
        <v>1129.2016639999997</v>
      </c>
      <c r="AU13" s="5">
        <v>6</v>
      </c>
      <c r="AV13" s="5">
        <v>6786</v>
      </c>
      <c r="AW13" s="5">
        <f t="shared" si="24"/>
        <v>6.7859999999999996</v>
      </c>
      <c r="AX13" s="5">
        <v>4</v>
      </c>
      <c r="AY13" s="5">
        <f t="shared" si="25"/>
        <v>27.143999999999998</v>
      </c>
      <c r="AZ13" s="5">
        <f t="shared" si="26"/>
        <v>46.049795999999994</v>
      </c>
      <c r="BA13" s="5">
        <f t="shared" si="27"/>
        <v>184.19918399999997</v>
      </c>
      <c r="BB13" s="5">
        <f t="shared" si="28"/>
        <v>312.49391565599996</v>
      </c>
      <c r="BC13" s="5">
        <f t="shared" si="29"/>
        <v>1249.9756626239998</v>
      </c>
      <c r="BF13" s="5">
        <v>6</v>
      </c>
      <c r="BG13" s="5">
        <v>5743</v>
      </c>
      <c r="BH13" s="5">
        <f t="shared" si="30"/>
        <v>5.7430000000000003</v>
      </c>
      <c r="BI13" s="5">
        <v>4</v>
      </c>
      <c r="BJ13" s="5">
        <f t="shared" si="31"/>
        <v>22.972000000000001</v>
      </c>
      <c r="BK13" s="5">
        <f t="shared" si="32"/>
        <v>32.982049000000004</v>
      </c>
      <c r="BL13" s="5">
        <f t="shared" si="33"/>
        <v>131.92819600000001</v>
      </c>
      <c r="BM13" s="5">
        <f t="shared" si="34"/>
        <v>189.41590740700002</v>
      </c>
      <c r="BN13" s="5">
        <f t="shared" si="35"/>
        <v>757.66362962800008</v>
      </c>
      <c r="BQ13" s="5">
        <v>6</v>
      </c>
      <c r="BR13" s="5">
        <v>5080</v>
      </c>
      <c r="BS13" s="5">
        <f t="shared" si="36"/>
        <v>5.08</v>
      </c>
      <c r="BT13" s="5">
        <v>4</v>
      </c>
      <c r="BU13" s="5">
        <f t="shared" si="37"/>
        <v>20.32</v>
      </c>
      <c r="BV13" s="5">
        <f t="shared" si="38"/>
        <v>25.8064</v>
      </c>
      <c r="BW13" s="5">
        <f t="shared" si="39"/>
        <v>103.2256</v>
      </c>
      <c r="BX13" s="5">
        <f t="shared" si="40"/>
        <v>131.09651199999999</v>
      </c>
      <c r="BY13" s="5">
        <f t="shared" si="41"/>
        <v>524.38604799999996</v>
      </c>
      <c r="CB13" s="5">
        <v>6</v>
      </c>
      <c r="CC13" s="5">
        <v>4682</v>
      </c>
      <c r="CD13" s="5">
        <f t="shared" si="42"/>
        <v>4.6820000000000004</v>
      </c>
      <c r="CE13" s="5">
        <v>4</v>
      </c>
      <c r="CF13" s="5">
        <f t="shared" si="43"/>
        <v>18.728000000000002</v>
      </c>
      <c r="CG13" s="5">
        <f t="shared" si="44"/>
        <v>21.921124000000002</v>
      </c>
      <c r="CH13" s="5">
        <f t="shared" si="45"/>
        <v>87.68449600000001</v>
      </c>
      <c r="CI13" s="5">
        <f t="shared" si="46"/>
        <v>102.63470256800002</v>
      </c>
      <c r="CJ13" s="5">
        <f t="shared" si="47"/>
        <v>410.53881027200009</v>
      </c>
      <c r="CM13" s="5">
        <v>6</v>
      </c>
      <c r="CN13" s="5">
        <v>4467</v>
      </c>
      <c r="CO13" s="5">
        <f t="shared" si="48"/>
        <v>4.4669999999999996</v>
      </c>
      <c r="CP13" s="5">
        <v>4</v>
      </c>
      <c r="CQ13" s="5">
        <f t="shared" si="49"/>
        <v>17.867999999999999</v>
      </c>
      <c r="CR13" s="5">
        <f t="shared" si="50"/>
        <v>19.954088999999996</v>
      </c>
      <c r="CS13" s="5">
        <f t="shared" si="51"/>
        <v>79.816355999999985</v>
      </c>
      <c r="CT13" s="5">
        <f t="shared" si="52"/>
        <v>89.134915562999979</v>
      </c>
      <c r="CU13" s="5">
        <f t="shared" si="53"/>
        <v>356.53966225199991</v>
      </c>
      <c r="CX13" s="5">
        <v>6</v>
      </c>
      <c r="CY13" s="5">
        <v>4400</v>
      </c>
      <c r="CZ13" s="5">
        <f t="shared" si="54"/>
        <v>4.4000000000000004</v>
      </c>
      <c r="DA13" s="5">
        <v>4</v>
      </c>
      <c r="DB13" s="5">
        <f t="shared" si="55"/>
        <v>17.600000000000001</v>
      </c>
      <c r="DC13" s="5">
        <f t="shared" si="56"/>
        <v>19.360000000000003</v>
      </c>
      <c r="DD13" s="5">
        <f t="shared" si="57"/>
        <v>77.440000000000012</v>
      </c>
      <c r="DE13" s="5">
        <f t="shared" si="58"/>
        <v>85.184000000000026</v>
      </c>
      <c r="DF13" s="5">
        <f t="shared" si="59"/>
        <v>340.7360000000001</v>
      </c>
    </row>
    <row r="14" spans="1:111" x14ac:dyDescent="0.3">
      <c r="A14" s="5">
        <v>7</v>
      </c>
      <c r="B14" s="5">
        <v>5710</v>
      </c>
      <c r="C14" s="5">
        <f t="shared" si="4"/>
        <v>5.71</v>
      </c>
      <c r="D14" s="5">
        <v>1.5</v>
      </c>
      <c r="E14" s="5">
        <f t="shared" si="5"/>
        <v>8.5649999999999995</v>
      </c>
      <c r="F14" s="5">
        <f t="shared" si="6"/>
        <v>32.604100000000003</v>
      </c>
      <c r="G14" s="5">
        <v>1.5</v>
      </c>
      <c r="H14" s="5">
        <f t="shared" si="7"/>
        <v>48.906150000000004</v>
      </c>
      <c r="I14" s="5">
        <f t="shared" si="8"/>
        <v>186.16941100000003</v>
      </c>
      <c r="J14" s="5">
        <v>1.5</v>
      </c>
      <c r="K14" s="5">
        <f t="shared" si="9"/>
        <v>279.25411650000001</v>
      </c>
      <c r="N14" s="5">
        <v>7</v>
      </c>
      <c r="O14" s="5">
        <v>5798</v>
      </c>
      <c r="P14" s="5">
        <f t="shared" si="10"/>
        <v>5.798</v>
      </c>
      <c r="Q14" s="5">
        <v>1.5</v>
      </c>
      <c r="R14" s="5">
        <f t="shared" si="11"/>
        <v>8.6969999999999992</v>
      </c>
      <c r="S14" s="5">
        <f t="shared" si="0"/>
        <v>33.616804000000002</v>
      </c>
      <c r="T14" s="5">
        <f t="shared" si="1"/>
        <v>50.425206000000003</v>
      </c>
      <c r="U14" s="5">
        <f t="shared" si="2"/>
        <v>194.91022959200001</v>
      </c>
      <c r="V14" s="5">
        <f t="shared" si="3"/>
        <v>292.36534438800004</v>
      </c>
      <c r="Y14" s="5">
        <v>7</v>
      </c>
      <c r="Z14" s="5">
        <v>6075</v>
      </c>
      <c r="AA14" s="5">
        <f t="shared" si="12"/>
        <v>6.0750000000000002</v>
      </c>
      <c r="AB14" s="5">
        <v>1.5</v>
      </c>
      <c r="AC14" s="5">
        <f t="shared" si="13"/>
        <v>9.1125000000000007</v>
      </c>
      <c r="AD14" s="5">
        <f t="shared" si="14"/>
        <v>36.905625000000001</v>
      </c>
      <c r="AE14" s="5">
        <f t="shared" si="15"/>
        <v>55.358437500000001</v>
      </c>
      <c r="AF14" s="5">
        <f t="shared" si="16"/>
        <v>224.20167187500002</v>
      </c>
      <c r="AG14" s="5">
        <f t="shared" si="17"/>
        <v>336.30250781250004</v>
      </c>
      <c r="AJ14" s="5">
        <v>7</v>
      </c>
      <c r="AK14" s="5">
        <v>6523</v>
      </c>
      <c r="AL14" s="5">
        <f t="shared" si="18"/>
        <v>6.5229999999999997</v>
      </c>
      <c r="AM14" s="5">
        <v>1.5</v>
      </c>
      <c r="AN14" s="5">
        <f t="shared" si="19"/>
        <v>9.7844999999999995</v>
      </c>
      <c r="AO14" s="5">
        <f t="shared" si="20"/>
        <v>42.549528999999993</v>
      </c>
      <c r="AP14" s="5">
        <f t="shared" si="21"/>
        <v>63.824293499999989</v>
      </c>
      <c r="AQ14" s="5">
        <f t="shared" si="22"/>
        <v>277.55057766699991</v>
      </c>
      <c r="AR14" s="5">
        <f t="shared" si="23"/>
        <v>416.32586650049984</v>
      </c>
      <c r="AU14" s="5">
        <v>7</v>
      </c>
      <c r="AV14" s="5">
        <v>6601</v>
      </c>
      <c r="AW14" s="5">
        <f t="shared" si="24"/>
        <v>6.601</v>
      </c>
      <c r="AX14" s="5">
        <v>1.5</v>
      </c>
      <c r="AY14" s="5">
        <f t="shared" si="25"/>
        <v>9.9015000000000004</v>
      </c>
      <c r="AZ14" s="5">
        <f t="shared" si="26"/>
        <v>43.573200999999997</v>
      </c>
      <c r="BA14" s="5">
        <f t="shared" si="27"/>
        <v>65.359801500000003</v>
      </c>
      <c r="BB14" s="5">
        <f t="shared" si="28"/>
        <v>287.62669980099997</v>
      </c>
      <c r="BC14" s="5">
        <f t="shared" si="29"/>
        <v>431.44004970149996</v>
      </c>
      <c r="BF14" s="5">
        <v>7</v>
      </c>
      <c r="BG14" s="5">
        <v>5743</v>
      </c>
      <c r="BH14" s="5">
        <f t="shared" si="30"/>
        <v>5.7430000000000003</v>
      </c>
      <c r="BI14" s="5">
        <v>1.5</v>
      </c>
      <c r="BJ14" s="5">
        <f t="shared" si="31"/>
        <v>8.6144999999999996</v>
      </c>
      <c r="BK14" s="5">
        <f t="shared" si="32"/>
        <v>32.982049000000004</v>
      </c>
      <c r="BL14" s="5">
        <f t="shared" si="33"/>
        <v>49.473073500000005</v>
      </c>
      <c r="BM14" s="5">
        <f t="shared" si="34"/>
        <v>189.41590740700002</v>
      </c>
      <c r="BN14" s="5">
        <f t="shared" si="35"/>
        <v>284.1238611105</v>
      </c>
      <c r="BQ14" s="5">
        <v>7</v>
      </c>
      <c r="BR14" s="5">
        <v>5080</v>
      </c>
      <c r="BS14" s="5">
        <f t="shared" si="36"/>
        <v>5.08</v>
      </c>
      <c r="BT14" s="5">
        <v>1.5</v>
      </c>
      <c r="BU14" s="5">
        <f t="shared" si="37"/>
        <v>7.62</v>
      </c>
      <c r="BV14" s="5">
        <f t="shared" si="38"/>
        <v>25.8064</v>
      </c>
      <c r="BW14" s="5">
        <f t="shared" si="39"/>
        <v>38.709600000000002</v>
      </c>
      <c r="BX14" s="5">
        <f t="shared" si="40"/>
        <v>131.09651199999999</v>
      </c>
      <c r="BY14" s="5">
        <f t="shared" si="41"/>
        <v>196.644768</v>
      </c>
      <c r="CB14" s="5">
        <v>7</v>
      </c>
      <c r="CC14" s="5">
        <v>4682</v>
      </c>
      <c r="CD14" s="5">
        <f t="shared" si="42"/>
        <v>4.6820000000000004</v>
      </c>
      <c r="CE14" s="5">
        <v>1.5</v>
      </c>
      <c r="CF14" s="5">
        <f t="shared" si="43"/>
        <v>7.0230000000000006</v>
      </c>
      <c r="CG14" s="5">
        <f t="shared" si="44"/>
        <v>21.921124000000002</v>
      </c>
      <c r="CH14" s="5">
        <f t="shared" si="45"/>
        <v>32.881686000000002</v>
      </c>
      <c r="CI14" s="5">
        <f t="shared" si="46"/>
        <v>102.63470256800002</v>
      </c>
      <c r="CJ14" s="5">
        <f t="shared" si="47"/>
        <v>153.95205385200003</v>
      </c>
      <c r="CM14" s="5">
        <v>7</v>
      </c>
      <c r="CN14" s="5">
        <v>4467</v>
      </c>
      <c r="CO14" s="5">
        <f t="shared" si="48"/>
        <v>4.4669999999999996</v>
      </c>
      <c r="CP14" s="5">
        <v>1.5</v>
      </c>
      <c r="CQ14" s="5">
        <f t="shared" si="49"/>
        <v>6.7004999999999999</v>
      </c>
      <c r="CR14" s="5">
        <f t="shared" si="50"/>
        <v>19.954088999999996</v>
      </c>
      <c r="CS14" s="5">
        <f t="shared" si="51"/>
        <v>29.931133499999994</v>
      </c>
      <c r="CT14" s="5">
        <f t="shared" si="52"/>
        <v>89.134915562999979</v>
      </c>
      <c r="CU14" s="5">
        <f t="shared" si="53"/>
        <v>133.70237334449996</v>
      </c>
      <c r="CX14" s="5">
        <v>7</v>
      </c>
      <c r="CY14" s="5">
        <v>4400</v>
      </c>
      <c r="CZ14" s="5">
        <f t="shared" si="54"/>
        <v>4.4000000000000004</v>
      </c>
      <c r="DA14" s="5">
        <v>1.5</v>
      </c>
      <c r="DB14" s="5">
        <f t="shared" si="55"/>
        <v>6.6000000000000005</v>
      </c>
      <c r="DC14" s="5">
        <f t="shared" si="56"/>
        <v>19.360000000000003</v>
      </c>
      <c r="DD14" s="5">
        <f t="shared" si="57"/>
        <v>29.040000000000006</v>
      </c>
      <c r="DE14" s="5">
        <f t="shared" si="58"/>
        <v>85.184000000000026</v>
      </c>
      <c r="DF14" s="5">
        <f t="shared" si="59"/>
        <v>127.77600000000004</v>
      </c>
    </row>
    <row r="15" spans="1:111" x14ac:dyDescent="0.3">
      <c r="A15" s="5">
        <v>7.5</v>
      </c>
      <c r="B15" s="5">
        <v>5517</v>
      </c>
      <c r="C15" s="5">
        <f t="shared" si="4"/>
        <v>5.5170000000000003</v>
      </c>
      <c r="D15" s="5">
        <v>2</v>
      </c>
      <c r="E15" s="5">
        <f t="shared" si="5"/>
        <v>11.034000000000001</v>
      </c>
      <c r="F15" s="5">
        <f t="shared" si="6"/>
        <v>30.437289000000003</v>
      </c>
      <c r="G15" s="5">
        <v>2</v>
      </c>
      <c r="H15" s="5">
        <f t="shared" si="7"/>
        <v>60.874578000000007</v>
      </c>
      <c r="I15" s="5">
        <f t="shared" si="8"/>
        <v>167.92252341300002</v>
      </c>
      <c r="J15" s="5">
        <v>2</v>
      </c>
      <c r="K15" s="5">
        <f t="shared" si="9"/>
        <v>335.84504682600004</v>
      </c>
      <c r="N15" s="5">
        <v>7.5</v>
      </c>
      <c r="O15" s="5">
        <v>5560</v>
      </c>
      <c r="P15" s="5">
        <f t="shared" si="10"/>
        <v>5.56</v>
      </c>
      <c r="Q15" s="5">
        <v>2</v>
      </c>
      <c r="R15" s="5">
        <f t="shared" si="11"/>
        <v>11.12</v>
      </c>
      <c r="S15" s="5">
        <f t="shared" si="0"/>
        <v>30.913599999999995</v>
      </c>
      <c r="T15" s="5">
        <f t="shared" si="1"/>
        <v>61.827199999999991</v>
      </c>
      <c r="U15" s="5">
        <f t="shared" si="2"/>
        <v>171.87961599999997</v>
      </c>
      <c r="V15" s="5">
        <f t="shared" si="3"/>
        <v>343.75923199999994</v>
      </c>
      <c r="Y15" s="5">
        <v>7.5</v>
      </c>
      <c r="Z15" s="5">
        <v>5747</v>
      </c>
      <c r="AA15" s="5">
        <f t="shared" si="12"/>
        <v>5.7469999999999999</v>
      </c>
      <c r="AB15" s="5">
        <v>2</v>
      </c>
      <c r="AC15" s="5">
        <f t="shared" si="13"/>
        <v>11.494</v>
      </c>
      <c r="AD15" s="5">
        <f t="shared" si="14"/>
        <v>33.028008999999997</v>
      </c>
      <c r="AE15" s="5">
        <f t="shared" si="15"/>
        <v>66.056017999999995</v>
      </c>
      <c r="AF15" s="5">
        <f t="shared" si="16"/>
        <v>189.81196772299998</v>
      </c>
      <c r="AG15" s="5">
        <f t="shared" si="17"/>
        <v>379.62393544599996</v>
      </c>
      <c r="AJ15" s="5">
        <v>7.5</v>
      </c>
      <c r="AK15" s="5">
        <v>6054</v>
      </c>
      <c r="AL15" s="5">
        <f t="shared" si="18"/>
        <v>6.0540000000000003</v>
      </c>
      <c r="AM15" s="5">
        <v>2</v>
      </c>
      <c r="AN15" s="5">
        <f t="shared" si="19"/>
        <v>12.108000000000001</v>
      </c>
      <c r="AO15" s="5">
        <f t="shared" si="20"/>
        <v>36.650916000000002</v>
      </c>
      <c r="AP15" s="5">
        <f t="shared" si="21"/>
        <v>73.301832000000005</v>
      </c>
      <c r="AQ15" s="5">
        <f t="shared" si="22"/>
        <v>221.88464546400002</v>
      </c>
      <c r="AR15" s="5">
        <f t="shared" si="23"/>
        <v>443.76929092800003</v>
      </c>
      <c r="AU15" s="5">
        <v>7.5</v>
      </c>
      <c r="AV15" s="5">
        <v>6305</v>
      </c>
      <c r="AW15" s="5">
        <f t="shared" si="24"/>
        <v>6.3049999999999997</v>
      </c>
      <c r="AX15" s="5">
        <v>2</v>
      </c>
      <c r="AY15" s="5">
        <f t="shared" si="25"/>
        <v>12.61</v>
      </c>
      <c r="AZ15" s="5">
        <f t="shared" si="26"/>
        <v>39.753024999999994</v>
      </c>
      <c r="BA15" s="5">
        <f t="shared" si="27"/>
        <v>79.506049999999988</v>
      </c>
      <c r="BB15" s="5">
        <f t="shared" si="28"/>
        <v>250.64282262499995</v>
      </c>
      <c r="BC15" s="5">
        <f t="shared" si="29"/>
        <v>501.2856452499999</v>
      </c>
      <c r="BF15" s="5">
        <v>7.5</v>
      </c>
      <c r="BG15" s="5">
        <v>5743</v>
      </c>
      <c r="BH15" s="5">
        <f t="shared" si="30"/>
        <v>5.7430000000000003</v>
      </c>
      <c r="BI15" s="5">
        <v>2</v>
      </c>
      <c r="BJ15" s="5">
        <f t="shared" si="31"/>
        <v>11.486000000000001</v>
      </c>
      <c r="BK15" s="5">
        <f t="shared" si="32"/>
        <v>32.982049000000004</v>
      </c>
      <c r="BL15" s="5">
        <f t="shared" si="33"/>
        <v>65.964098000000007</v>
      </c>
      <c r="BM15" s="5">
        <f t="shared" si="34"/>
        <v>189.41590740700002</v>
      </c>
      <c r="BN15" s="5">
        <f t="shared" si="35"/>
        <v>378.83181481400004</v>
      </c>
      <c r="BQ15" s="5">
        <v>7.5</v>
      </c>
      <c r="BR15" s="5">
        <v>5080</v>
      </c>
      <c r="BS15" s="5">
        <f t="shared" si="36"/>
        <v>5.08</v>
      </c>
      <c r="BT15" s="5">
        <v>2</v>
      </c>
      <c r="BU15" s="5">
        <f t="shared" si="37"/>
        <v>10.16</v>
      </c>
      <c r="BV15" s="5">
        <f t="shared" si="38"/>
        <v>25.8064</v>
      </c>
      <c r="BW15" s="5">
        <f t="shared" si="39"/>
        <v>51.6128</v>
      </c>
      <c r="BX15" s="5">
        <f t="shared" si="40"/>
        <v>131.09651199999999</v>
      </c>
      <c r="BY15" s="5">
        <f t="shared" si="41"/>
        <v>262.19302399999998</v>
      </c>
      <c r="CB15" s="5">
        <v>7.5</v>
      </c>
      <c r="CC15" s="5">
        <v>4682</v>
      </c>
      <c r="CD15" s="5">
        <f t="shared" si="42"/>
        <v>4.6820000000000004</v>
      </c>
      <c r="CE15" s="5">
        <v>2</v>
      </c>
      <c r="CF15" s="5">
        <f t="shared" si="43"/>
        <v>9.3640000000000008</v>
      </c>
      <c r="CG15" s="5">
        <f t="shared" si="44"/>
        <v>21.921124000000002</v>
      </c>
      <c r="CH15" s="5">
        <f t="shared" si="45"/>
        <v>43.842248000000005</v>
      </c>
      <c r="CI15" s="5">
        <f t="shared" si="46"/>
        <v>102.63470256800002</v>
      </c>
      <c r="CJ15" s="5">
        <f t="shared" si="47"/>
        <v>205.26940513600005</v>
      </c>
      <c r="CM15" s="5">
        <v>7.5</v>
      </c>
      <c r="CN15" s="5">
        <v>4467</v>
      </c>
      <c r="CO15" s="5">
        <f t="shared" si="48"/>
        <v>4.4669999999999996</v>
      </c>
      <c r="CP15" s="5">
        <v>2</v>
      </c>
      <c r="CQ15" s="5">
        <f t="shared" si="49"/>
        <v>8.9339999999999993</v>
      </c>
      <c r="CR15" s="5">
        <f t="shared" si="50"/>
        <v>19.954088999999996</v>
      </c>
      <c r="CS15" s="5">
        <f t="shared" si="51"/>
        <v>39.908177999999992</v>
      </c>
      <c r="CT15" s="5">
        <f t="shared" si="52"/>
        <v>89.134915562999979</v>
      </c>
      <c r="CU15" s="5">
        <f t="shared" si="53"/>
        <v>178.26983112599996</v>
      </c>
      <c r="CX15" s="5">
        <v>7.5</v>
      </c>
      <c r="CY15" s="5">
        <v>4400</v>
      </c>
      <c r="CZ15" s="5">
        <f t="shared" si="54"/>
        <v>4.4000000000000004</v>
      </c>
      <c r="DA15" s="5">
        <v>2</v>
      </c>
      <c r="DB15" s="5">
        <f t="shared" si="55"/>
        <v>8.8000000000000007</v>
      </c>
      <c r="DC15" s="5">
        <f t="shared" si="56"/>
        <v>19.360000000000003</v>
      </c>
      <c r="DD15" s="5">
        <f t="shared" si="57"/>
        <v>38.720000000000006</v>
      </c>
      <c r="DE15" s="5">
        <f t="shared" si="58"/>
        <v>85.184000000000026</v>
      </c>
      <c r="DF15" s="5">
        <f t="shared" si="59"/>
        <v>170.36800000000005</v>
      </c>
    </row>
    <row r="16" spans="1:111" x14ac:dyDescent="0.3">
      <c r="A16" s="5">
        <v>8</v>
      </c>
      <c r="B16" s="5">
        <v>4912</v>
      </c>
      <c r="C16" s="5">
        <f t="shared" si="4"/>
        <v>4.9119999999999999</v>
      </c>
      <c r="D16" s="5">
        <v>1</v>
      </c>
      <c r="E16" s="5">
        <f t="shared" si="5"/>
        <v>4.9119999999999999</v>
      </c>
      <c r="F16" s="5">
        <f t="shared" si="6"/>
        <v>24.127744</v>
      </c>
      <c r="G16" s="5">
        <v>1</v>
      </c>
      <c r="H16" s="5">
        <f t="shared" si="7"/>
        <v>24.127744</v>
      </c>
      <c r="I16" s="5">
        <f t="shared" si="8"/>
        <v>118.515478528</v>
      </c>
      <c r="J16" s="5">
        <v>1</v>
      </c>
      <c r="K16" s="5">
        <f t="shared" si="9"/>
        <v>118.515478528</v>
      </c>
      <c r="N16" s="5">
        <v>8</v>
      </c>
      <c r="O16" s="5">
        <v>4877</v>
      </c>
      <c r="P16" s="5">
        <f t="shared" si="10"/>
        <v>4.8769999999999998</v>
      </c>
      <c r="Q16" s="5">
        <v>1</v>
      </c>
      <c r="R16" s="5">
        <f t="shared" si="11"/>
        <v>4.8769999999999998</v>
      </c>
      <c r="S16" s="5">
        <f t="shared" si="0"/>
        <v>23.785128999999998</v>
      </c>
      <c r="T16" s="5">
        <f t="shared" si="1"/>
        <v>23.785128999999998</v>
      </c>
      <c r="U16" s="5">
        <f t="shared" si="2"/>
        <v>116.00007413299998</v>
      </c>
      <c r="V16" s="5">
        <f t="shared" si="3"/>
        <v>116.00007413299998</v>
      </c>
      <c r="Y16" s="5">
        <v>8</v>
      </c>
      <c r="Z16" s="5">
        <v>4952</v>
      </c>
      <c r="AA16" s="5">
        <f t="shared" si="12"/>
        <v>4.952</v>
      </c>
      <c r="AB16" s="5">
        <v>1</v>
      </c>
      <c r="AC16" s="5">
        <f t="shared" si="13"/>
        <v>4.952</v>
      </c>
      <c r="AD16" s="5">
        <f t="shared" si="14"/>
        <v>24.522303999999998</v>
      </c>
      <c r="AE16" s="5">
        <f t="shared" si="15"/>
        <v>24.522303999999998</v>
      </c>
      <c r="AF16" s="5">
        <f t="shared" si="16"/>
        <v>121.43444940799999</v>
      </c>
      <c r="AG16" s="5">
        <f t="shared" si="17"/>
        <v>121.43444940799999</v>
      </c>
      <c r="AJ16" s="5">
        <v>8</v>
      </c>
      <c r="AK16" s="5">
        <v>5025</v>
      </c>
      <c r="AL16" s="5">
        <f t="shared" si="18"/>
        <v>5.0250000000000004</v>
      </c>
      <c r="AM16" s="5">
        <v>1</v>
      </c>
      <c r="AN16" s="5">
        <f t="shared" si="19"/>
        <v>5.0250000000000004</v>
      </c>
      <c r="AO16" s="5">
        <f t="shared" si="20"/>
        <v>25.250625000000003</v>
      </c>
      <c r="AP16" s="5">
        <f t="shared" si="21"/>
        <v>25.250625000000003</v>
      </c>
      <c r="AQ16" s="5">
        <f t="shared" si="22"/>
        <v>126.88439062500002</v>
      </c>
      <c r="AR16" s="5">
        <f t="shared" si="23"/>
        <v>126.88439062500002</v>
      </c>
      <c r="AU16" s="5">
        <v>8</v>
      </c>
      <c r="AV16" s="5">
        <v>5129</v>
      </c>
      <c r="AW16" s="5">
        <f t="shared" si="24"/>
        <v>5.1289999999999996</v>
      </c>
      <c r="AX16" s="5">
        <v>1</v>
      </c>
      <c r="AY16" s="5">
        <f t="shared" si="25"/>
        <v>5.1289999999999996</v>
      </c>
      <c r="AZ16" s="5">
        <f t="shared" si="26"/>
        <v>26.306640999999996</v>
      </c>
      <c r="BA16" s="5">
        <f t="shared" si="27"/>
        <v>26.306640999999996</v>
      </c>
      <c r="BB16" s="5">
        <f t="shared" si="28"/>
        <v>134.92676168899996</v>
      </c>
      <c r="BC16" s="5">
        <f t="shared" si="29"/>
        <v>134.92676168899996</v>
      </c>
      <c r="BF16" s="5">
        <v>8</v>
      </c>
      <c r="BG16" s="5">
        <v>5234</v>
      </c>
      <c r="BH16" s="5">
        <f t="shared" si="30"/>
        <v>5.234</v>
      </c>
      <c r="BI16" s="5">
        <v>1</v>
      </c>
      <c r="BJ16" s="5">
        <f t="shared" si="31"/>
        <v>5.234</v>
      </c>
      <c r="BK16" s="5">
        <f t="shared" si="32"/>
        <v>27.394756000000001</v>
      </c>
      <c r="BL16" s="5">
        <f t="shared" si="33"/>
        <v>27.394756000000001</v>
      </c>
      <c r="BM16" s="5">
        <f t="shared" si="34"/>
        <v>143.38415290400002</v>
      </c>
      <c r="BN16" s="5">
        <f t="shared" si="35"/>
        <v>143.38415290400002</v>
      </c>
      <c r="BQ16" s="5">
        <v>8</v>
      </c>
      <c r="BR16" s="5">
        <v>5080</v>
      </c>
      <c r="BS16" s="5">
        <f t="shared" si="36"/>
        <v>5.08</v>
      </c>
      <c r="BT16" s="5">
        <v>1</v>
      </c>
      <c r="BU16" s="5">
        <f t="shared" si="37"/>
        <v>5.08</v>
      </c>
      <c r="BV16" s="5">
        <f t="shared" si="38"/>
        <v>25.8064</v>
      </c>
      <c r="BW16" s="5">
        <f t="shared" si="39"/>
        <v>25.8064</v>
      </c>
      <c r="BX16" s="5">
        <f t="shared" si="40"/>
        <v>131.09651199999999</v>
      </c>
      <c r="BY16" s="5">
        <f t="shared" si="41"/>
        <v>131.09651199999999</v>
      </c>
      <c r="CB16" s="5">
        <v>8</v>
      </c>
      <c r="CC16" s="5">
        <v>4682</v>
      </c>
      <c r="CD16" s="5">
        <f t="shared" si="42"/>
        <v>4.6820000000000004</v>
      </c>
      <c r="CE16" s="5">
        <v>1</v>
      </c>
      <c r="CF16" s="5">
        <f t="shared" si="43"/>
        <v>4.6820000000000004</v>
      </c>
      <c r="CG16" s="5">
        <f t="shared" si="44"/>
        <v>21.921124000000002</v>
      </c>
      <c r="CH16" s="5">
        <f t="shared" si="45"/>
        <v>21.921124000000002</v>
      </c>
      <c r="CI16" s="5">
        <f t="shared" si="46"/>
        <v>102.63470256800002</v>
      </c>
      <c r="CJ16" s="5">
        <f t="shared" si="47"/>
        <v>102.63470256800002</v>
      </c>
      <c r="CM16" s="5">
        <v>8</v>
      </c>
      <c r="CN16" s="5">
        <v>4467</v>
      </c>
      <c r="CO16" s="5">
        <f t="shared" si="48"/>
        <v>4.4669999999999996</v>
      </c>
      <c r="CP16" s="5">
        <v>1</v>
      </c>
      <c r="CQ16" s="5">
        <f t="shared" si="49"/>
        <v>4.4669999999999996</v>
      </c>
      <c r="CR16" s="5">
        <f t="shared" si="50"/>
        <v>19.954088999999996</v>
      </c>
      <c r="CS16" s="5">
        <f t="shared" si="51"/>
        <v>19.954088999999996</v>
      </c>
      <c r="CT16" s="5">
        <f t="shared" si="52"/>
        <v>89.134915562999979</v>
      </c>
      <c r="CU16" s="5">
        <f t="shared" si="53"/>
        <v>89.134915562999979</v>
      </c>
      <c r="CX16" s="5">
        <v>8</v>
      </c>
      <c r="CY16" s="5">
        <v>4400</v>
      </c>
      <c r="CZ16" s="5">
        <f t="shared" si="54"/>
        <v>4.4000000000000004</v>
      </c>
      <c r="DA16" s="5">
        <v>1</v>
      </c>
      <c r="DB16" s="5">
        <f t="shared" si="55"/>
        <v>4.4000000000000004</v>
      </c>
      <c r="DC16" s="5">
        <f t="shared" si="56"/>
        <v>19.360000000000003</v>
      </c>
      <c r="DD16" s="5">
        <f t="shared" si="57"/>
        <v>19.360000000000003</v>
      </c>
      <c r="DE16" s="5">
        <f t="shared" si="58"/>
        <v>85.184000000000026</v>
      </c>
      <c r="DF16" s="5">
        <f t="shared" si="59"/>
        <v>85.184000000000026</v>
      </c>
    </row>
    <row r="17" spans="1:111" x14ac:dyDescent="0.3">
      <c r="A17" s="5">
        <v>8.5</v>
      </c>
      <c r="B17" s="5">
        <v>4203</v>
      </c>
      <c r="C17" s="5">
        <f t="shared" si="4"/>
        <v>4.2030000000000003</v>
      </c>
      <c r="D17" s="5">
        <v>2</v>
      </c>
      <c r="E17" s="5">
        <f t="shared" si="5"/>
        <v>8.4060000000000006</v>
      </c>
      <c r="F17" s="5">
        <f t="shared" si="6"/>
        <v>17.665209000000001</v>
      </c>
      <c r="G17" s="5">
        <v>2</v>
      </c>
      <c r="H17" s="5">
        <f t="shared" si="7"/>
        <v>35.330418000000002</v>
      </c>
      <c r="I17" s="5">
        <f t="shared" si="8"/>
        <v>74.246873427000011</v>
      </c>
      <c r="J17" s="5">
        <v>2</v>
      </c>
      <c r="K17" s="5">
        <f t="shared" si="9"/>
        <v>148.49374685400002</v>
      </c>
      <c r="N17" s="5">
        <v>8.5</v>
      </c>
      <c r="O17" s="5">
        <v>4117</v>
      </c>
      <c r="P17" s="5">
        <f t="shared" si="10"/>
        <v>4.117</v>
      </c>
      <c r="Q17" s="5">
        <v>2</v>
      </c>
      <c r="R17" s="5">
        <f t="shared" si="11"/>
        <v>8.234</v>
      </c>
      <c r="S17" s="5">
        <f t="shared" si="0"/>
        <v>16.949688999999999</v>
      </c>
      <c r="T17" s="5">
        <f t="shared" si="1"/>
        <v>33.899377999999999</v>
      </c>
      <c r="U17" s="5">
        <f t="shared" si="2"/>
        <v>69.781869612999998</v>
      </c>
      <c r="V17" s="5">
        <f t="shared" si="3"/>
        <v>139.563739226</v>
      </c>
      <c r="Y17" s="5">
        <v>8.5</v>
      </c>
      <c r="Z17" s="5">
        <v>4092</v>
      </c>
      <c r="AA17" s="5">
        <f t="shared" si="12"/>
        <v>4.0919999999999996</v>
      </c>
      <c r="AB17" s="5">
        <v>2</v>
      </c>
      <c r="AC17" s="5">
        <f t="shared" si="13"/>
        <v>8.1839999999999993</v>
      </c>
      <c r="AD17" s="5">
        <f t="shared" si="14"/>
        <v>16.744463999999997</v>
      </c>
      <c r="AE17" s="5">
        <f t="shared" si="15"/>
        <v>33.488927999999994</v>
      </c>
      <c r="AF17" s="5">
        <f t="shared" si="16"/>
        <v>68.51834668799998</v>
      </c>
      <c r="AG17" s="5">
        <f t="shared" si="17"/>
        <v>137.03669337599996</v>
      </c>
      <c r="AJ17" s="5">
        <v>8.5</v>
      </c>
      <c r="AK17" s="5">
        <v>4147</v>
      </c>
      <c r="AL17" s="5">
        <f t="shared" si="18"/>
        <v>4.1470000000000002</v>
      </c>
      <c r="AM17" s="5">
        <v>2</v>
      </c>
      <c r="AN17" s="5">
        <f t="shared" si="19"/>
        <v>8.2940000000000005</v>
      </c>
      <c r="AO17" s="5">
        <f t="shared" si="20"/>
        <v>17.197609000000003</v>
      </c>
      <c r="AP17" s="5">
        <f t="shared" si="21"/>
        <v>34.395218000000007</v>
      </c>
      <c r="AQ17" s="5">
        <f t="shared" si="22"/>
        <v>71.318484523000024</v>
      </c>
      <c r="AR17" s="5">
        <f t="shared" si="23"/>
        <v>142.63696904600005</v>
      </c>
      <c r="AU17" s="5">
        <v>8.5</v>
      </c>
      <c r="AV17" s="5">
        <v>4331</v>
      </c>
      <c r="AW17" s="5">
        <f t="shared" si="24"/>
        <v>4.3310000000000004</v>
      </c>
      <c r="AX17" s="5">
        <v>2</v>
      </c>
      <c r="AY17" s="5">
        <f t="shared" si="25"/>
        <v>8.6620000000000008</v>
      </c>
      <c r="AZ17" s="5">
        <f t="shared" si="26"/>
        <v>18.757561000000003</v>
      </c>
      <c r="BA17" s="5">
        <f t="shared" si="27"/>
        <v>37.515122000000005</v>
      </c>
      <c r="BB17" s="5">
        <f t="shared" si="28"/>
        <v>81.238996691000025</v>
      </c>
      <c r="BC17" s="5">
        <f t="shared" si="29"/>
        <v>162.47799338200005</v>
      </c>
      <c r="BF17" s="5">
        <v>8.5</v>
      </c>
      <c r="BG17" s="5">
        <v>4582</v>
      </c>
      <c r="BH17" s="5">
        <f t="shared" si="30"/>
        <v>4.5819999999999999</v>
      </c>
      <c r="BI17" s="5">
        <v>2</v>
      </c>
      <c r="BJ17" s="5">
        <f t="shared" si="31"/>
        <v>9.1639999999999997</v>
      </c>
      <c r="BK17" s="5">
        <f t="shared" si="32"/>
        <v>20.994723999999998</v>
      </c>
      <c r="BL17" s="5">
        <f t="shared" si="33"/>
        <v>41.989447999999996</v>
      </c>
      <c r="BM17" s="5">
        <f t="shared" si="34"/>
        <v>96.197825367999982</v>
      </c>
      <c r="BN17" s="5">
        <f t="shared" si="35"/>
        <v>192.39565073599996</v>
      </c>
      <c r="BQ17" s="5">
        <v>8.5</v>
      </c>
      <c r="BR17" s="5">
        <v>4803</v>
      </c>
      <c r="BS17" s="5">
        <f t="shared" si="36"/>
        <v>4.8029999999999999</v>
      </c>
      <c r="BT17" s="5">
        <v>2</v>
      </c>
      <c r="BU17" s="5">
        <f t="shared" si="37"/>
        <v>9.6059999999999999</v>
      </c>
      <c r="BV17" s="5">
        <f t="shared" si="38"/>
        <v>23.068808999999998</v>
      </c>
      <c r="BW17" s="5">
        <f t="shared" si="39"/>
        <v>46.137617999999996</v>
      </c>
      <c r="BX17" s="5">
        <f t="shared" si="40"/>
        <v>110.79948962699999</v>
      </c>
      <c r="BY17" s="5">
        <f t="shared" si="41"/>
        <v>221.59897925399997</v>
      </c>
      <c r="CB17" s="5">
        <v>8.5</v>
      </c>
      <c r="CC17" s="5">
        <v>4682</v>
      </c>
      <c r="CD17" s="5">
        <f t="shared" si="42"/>
        <v>4.6820000000000004</v>
      </c>
      <c r="CE17" s="5">
        <v>2</v>
      </c>
      <c r="CF17" s="5">
        <f t="shared" si="43"/>
        <v>9.3640000000000008</v>
      </c>
      <c r="CG17" s="5">
        <f t="shared" si="44"/>
        <v>21.921124000000002</v>
      </c>
      <c r="CH17" s="5">
        <f t="shared" si="45"/>
        <v>43.842248000000005</v>
      </c>
      <c r="CI17" s="5">
        <f t="shared" si="46"/>
        <v>102.63470256800002</v>
      </c>
      <c r="CJ17" s="5">
        <f t="shared" si="47"/>
        <v>205.26940513600005</v>
      </c>
      <c r="CM17" s="5">
        <v>8.5</v>
      </c>
      <c r="CN17" s="5">
        <v>4467</v>
      </c>
      <c r="CO17" s="5">
        <f t="shared" si="48"/>
        <v>4.4669999999999996</v>
      </c>
      <c r="CP17" s="5">
        <v>2</v>
      </c>
      <c r="CQ17" s="5">
        <f t="shared" si="49"/>
        <v>8.9339999999999993</v>
      </c>
      <c r="CR17" s="5">
        <f t="shared" si="50"/>
        <v>19.954088999999996</v>
      </c>
      <c r="CS17" s="5">
        <f t="shared" si="51"/>
        <v>39.908177999999992</v>
      </c>
      <c r="CT17" s="5">
        <f t="shared" si="52"/>
        <v>89.134915562999979</v>
      </c>
      <c r="CU17" s="5">
        <f t="shared" si="53"/>
        <v>178.26983112599996</v>
      </c>
      <c r="CX17" s="5">
        <v>8.5</v>
      </c>
      <c r="CY17" s="5">
        <v>4400</v>
      </c>
      <c r="CZ17" s="5">
        <f t="shared" si="54"/>
        <v>4.4000000000000004</v>
      </c>
      <c r="DA17" s="5">
        <v>2</v>
      </c>
      <c r="DB17" s="5">
        <f t="shared" si="55"/>
        <v>8.8000000000000007</v>
      </c>
      <c r="DC17" s="5">
        <f t="shared" si="56"/>
        <v>19.360000000000003</v>
      </c>
      <c r="DD17" s="5">
        <f t="shared" si="57"/>
        <v>38.720000000000006</v>
      </c>
      <c r="DE17" s="5">
        <f t="shared" si="58"/>
        <v>85.184000000000026</v>
      </c>
      <c r="DF17" s="5">
        <f t="shared" si="59"/>
        <v>170.36800000000005</v>
      </c>
    </row>
    <row r="18" spans="1:111" x14ac:dyDescent="0.3">
      <c r="A18" s="5">
        <v>9</v>
      </c>
      <c r="B18" s="5">
        <v>2806</v>
      </c>
      <c r="C18" s="5">
        <f t="shared" si="4"/>
        <v>2.806</v>
      </c>
      <c r="D18" s="5">
        <v>1</v>
      </c>
      <c r="E18" s="5">
        <f t="shared" si="5"/>
        <v>2.806</v>
      </c>
      <c r="F18" s="5">
        <f t="shared" si="6"/>
        <v>7.8736360000000003</v>
      </c>
      <c r="G18" s="5">
        <v>1</v>
      </c>
      <c r="H18" s="5">
        <f t="shared" si="7"/>
        <v>7.8736360000000003</v>
      </c>
      <c r="I18" s="5">
        <f t="shared" si="8"/>
        <v>22.093422616000002</v>
      </c>
      <c r="J18" s="5">
        <v>1</v>
      </c>
      <c r="K18" s="5">
        <f t="shared" si="9"/>
        <v>22.093422616000002</v>
      </c>
      <c r="N18" s="5">
        <v>9</v>
      </c>
      <c r="O18" s="5">
        <v>2613</v>
      </c>
      <c r="P18" s="5">
        <f t="shared" si="10"/>
        <v>2.613</v>
      </c>
      <c r="Q18" s="5">
        <v>1</v>
      </c>
      <c r="R18" s="5">
        <f t="shared" si="11"/>
        <v>2.613</v>
      </c>
      <c r="S18" s="5">
        <f t="shared" si="0"/>
        <v>6.827769</v>
      </c>
      <c r="T18" s="5">
        <f t="shared" si="1"/>
        <v>6.827769</v>
      </c>
      <c r="U18" s="5">
        <f t="shared" si="2"/>
        <v>17.840960397</v>
      </c>
      <c r="V18" s="5">
        <f t="shared" si="3"/>
        <v>17.840960397</v>
      </c>
      <c r="Y18" s="5">
        <v>9</v>
      </c>
      <c r="Z18" s="5">
        <v>2533</v>
      </c>
      <c r="AA18" s="5">
        <f t="shared" si="12"/>
        <v>2.5329999999999999</v>
      </c>
      <c r="AB18" s="5">
        <v>1</v>
      </c>
      <c r="AC18" s="5">
        <f t="shared" si="13"/>
        <v>2.5329999999999999</v>
      </c>
      <c r="AD18" s="5">
        <f t="shared" si="14"/>
        <v>6.4160889999999995</v>
      </c>
      <c r="AE18" s="5">
        <f t="shared" si="15"/>
        <v>6.4160889999999995</v>
      </c>
      <c r="AF18" s="5">
        <f t="shared" si="16"/>
        <v>16.251953436999997</v>
      </c>
      <c r="AG18" s="5">
        <f t="shared" si="17"/>
        <v>16.251953436999997</v>
      </c>
      <c r="AJ18" s="5">
        <v>9</v>
      </c>
      <c r="AK18" s="5">
        <v>2570</v>
      </c>
      <c r="AL18" s="5">
        <f t="shared" si="18"/>
        <v>2.57</v>
      </c>
      <c r="AM18" s="5">
        <v>1</v>
      </c>
      <c r="AN18" s="5">
        <f t="shared" si="19"/>
        <v>2.57</v>
      </c>
      <c r="AO18" s="5">
        <f t="shared" si="20"/>
        <v>6.6048999999999989</v>
      </c>
      <c r="AP18" s="5">
        <f t="shared" si="21"/>
        <v>6.6048999999999989</v>
      </c>
      <c r="AQ18" s="5">
        <f t="shared" si="22"/>
        <v>16.974592999999995</v>
      </c>
      <c r="AR18" s="5">
        <f t="shared" si="23"/>
        <v>16.974592999999995</v>
      </c>
      <c r="AU18" s="5">
        <v>9</v>
      </c>
      <c r="AV18" s="5">
        <v>2719</v>
      </c>
      <c r="AW18" s="5">
        <f t="shared" si="24"/>
        <v>2.7189999999999999</v>
      </c>
      <c r="AX18" s="5">
        <v>1</v>
      </c>
      <c r="AY18" s="5">
        <f t="shared" si="25"/>
        <v>2.7189999999999999</v>
      </c>
      <c r="AZ18" s="5">
        <f t="shared" si="26"/>
        <v>7.3929609999999997</v>
      </c>
      <c r="BA18" s="5">
        <f t="shared" si="27"/>
        <v>7.3929609999999997</v>
      </c>
      <c r="BB18" s="5">
        <f t="shared" si="28"/>
        <v>20.101460958999997</v>
      </c>
      <c r="BC18" s="5">
        <f t="shared" si="29"/>
        <v>20.101460958999997</v>
      </c>
      <c r="BF18" s="5">
        <v>9</v>
      </c>
      <c r="BG18" s="5">
        <v>2984</v>
      </c>
      <c r="BH18" s="5">
        <f t="shared" si="30"/>
        <v>2.984</v>
      </c>
      <c r="BI18" s="5">
        <v>1</v>
      </c>
      <c r="BJ18" s="5">
        <f t="shared" si="31"/>
        <v>2.984</v>
      </c>
      <c r="BK18" s="5">
        <f t="shared" si="32"/>
        <v>8.9042560000000002</v>
      </c>
      <c r="BL18" s="5">
        <f t="shared" si="33"/>
        <v>8.9042560000000002</v>
      </c>
      <c r="BM18" s="5">
        <f t="shared" si="34"/>
        <v>26.570299903999999</v>
      </c>
      <c r="BN18" s="5">
        <f t="shared" si="35"/>
        <v>26.570299903999999</v>
      </c>
      <c r="BQ18" s="5">
        <v>9</v>
      </c>
      <c r="BR18" s="5">
        <v>3347</v>
      </c>
      <c r="BS18" s="5">
        <f t="shared" si="36"/>
        <v>3.347</v>
      </c>
      <c r="BT18" s="5">
        <v>1</v>
      </c>
      <c r="BU18" s="5">
        <f t="shared" si="37"/>
        <v>3.347</v>
      </c>
      <c r="BV18" s="5">
        <f t="shared" si="38"/>
        <v>11.202408999999999</v>
      </c>
      <c r="BW18" s="5">
        <f t="shared" si="39"/>
        <v>11.202408999999999</v>
      </c>
      <c r="BX18" s="5">
        <f t="shared" si="40"/>
        <v>37.494462923</v>
      </c>
      <c r="BY18" s="5">
        <f t="shared" si="41"/>
        <v>37.494462923</v>
      </c>
      <c r="CB18" s="5">
        <v>9</v>
      </c>
      <c r="CC18" s="5">
        <v>3710</v>
      </c>
      <c r="CD18" s="5">
        <f t="shared" si="42"/>
        <v>3.71</v>
      </c>
      <c r="CE18" s="5">
        <v>1</v>
      </c>
      <c r="CF18" s="5">
        <f t="shared" si="43"/>
        <v>3.71</v>
      </c>
      <c r="CG18" s="5">
        <f t="shared" si="44"/>
        <v>13.764099999999999</v>
      </c>
      <c r="CH18" s="5">
        <f t="shared" si="45"/>
        <v>13.764099999999999</v>
      </c>
      <c r="CI18" s="5">
        <f t="shared" si="46"/>
        <v>51.064810999999999</v>
      </c>
      <c r="CJ18" s="5">
        <f t="shared" si="47"/>
        <v>51.064810999999999</v>
      </c>
      <c r="CM18" s="5">
        <v>9</v>
      </c>
      <c r="CN18" s="5">
        <v>4024</v>
      </c>
      <c r="CO18" s="5">
        <f t="shared" si="48"/>
        <v>4.024</v>
      </c>
      <c r="CP18" s="5">
        <v>1</v>
      </c>
      <c r="CQ18" s="5">
        <f t="shared" si="49"/>
        <v>4.024</v>
      </c>
      <c r="CR18" s="5">
        <f t="shared" si="50"/>
        <v>16.192575999999999</v>
      </c>
      <c r="CS18" s="5">
        <f t="shared" si="51"/>
        <v>16.192575999999999</v>
      </c>
      <c r="CT18" s="5">
        <f t="shared" si="52"/>
        <v>65.158925823999994</v>
      </c>
      <c r="CU18" s="5">
        <f t="shared" si="53"/>
        <v>65.158925823999994</v>
      </c>
      <c r="CX18" s="5">
        <v>9</v>
      </c>
      <c r="CY18" s="5">
        <v>4400</v>
      </c>
      <c r="CZ18" s="5">
        <f t="shared" si="54"/>
        <v>4.4000000000000004</v>
      </c>
      <c r="DA18" s="5">
        <v>1</v>
      </c>
      <c r="DB18" s="5">
        <f t="shared" si="55"/>
        <v>4.4000000000000004</v>
      </c>
      <c r="DC18" s="5">
        <f t="shared" si="56"/>
        <v>19.360000000000003</v>
      </c>
      <c r="DD18" s="5">
        <f t="shared" si="57"/>
        <v>19.360000000000003</v>
      </c>
      <c r="DE18" s="5">
        <f t="shared" si="58"/>
        <v>85.184000000000026</v>
      </c>
      <c r="DF18" s="5">
        <f t="shared" si="59"/>
        <v>85.184000000000026</v>
      </c>
    </row>
    <row r="19" spans="1:111" x14ac:dyDescent="0.3">
      <c r="A19" s="5">
        <v>9.5</v>
      </c>
      <c r="B19" s="5">
        <v>813</v>
      </c>
      <c r="C19" s="5">
        <f t="shared" si="4"/>
        <v>0.81299999999999994</v>
      </c>
      <c r="D19" s="5">
        <v>2</v>
      </c>
      <c r="E19" s="5">
        <f t="shared" si="5"/>
        <v>1.6259999999999999</v>
      </c>
      <c r="F19" s="5">
        <f t="shared" si="6"/>
        <v>0.66096899999999992</v>
      </c>
      <c r="G19" s="5">
        <v>2</v>
      </c>
      <c r="H19" s="5">
        <f t="shared" si="7"/>
        <v>1.3219379999999998</v>
      </c>
      <c r="I19" s="5">
        <f t="shared" si="8"/>
        <v>0.53736779699999992</v>
      </c>
      <c r="J19" s="5">
        <v>2</v>
      </c>
      <c r="K19" s="5">
        <f t="shared" si="9"/>
        <v>1.0747355939999998</v>
      </c>
      <c r="N19" s="5">
        <v>9.5</v>
      </c>
      <c r="O19" s="5">
        <v>779</v>
      </c>
      <c r="P19" s="5">
        <f t="shared" si="10"/>
        <v>0.77900000000000003</v>
      </c>
      <c r="Q19" s="5">
        <v>2</v>
      </c>
      <c r="R19" s="5">
        <f t="shared" si="11"/>
        <v>1.5580000000000001</v>
      </c>
      <c r="S19" s="5">
        <f t="shared" si="0"/>
        <v>0.60684100000000007</v>
      </c>
      <c r="T19" s="5">
        <f t="shared" si="1"/>
        <v>1.2136820000000001</v>
      </c>
      <c r="U19" s="5">
        <f t="shared" si="2"/>
        <v>0.47272913900000008</v>
      </c>
      <c r="V19" s="5">
        <f t="shared" si="3"/>
        <v>0.94545827800000015</v>
      </c>
      <c r="Y19" s="5">
        <v>9.5</v>
      </c>
      <c r="Z19" s="5">
        <v>771</v>
      </c>
      <c r="AA19" s="5">
        <f t="shared" si="12"/>
        <v>0.77100000000000002</v>
      </c>
      <c r="AB19" s="5">
        <v>2</v>
      </c>
      <c r="AC19" s="5">
        <f t="shared" si="13"/>
        <v>1.542</v>
      </c>
      <c r="AD19" s="5">
        <f t="shared" si="14"/>
        <v>0.594441</v>
      </c>
      <c r="AE19" s="5">
        <f t="shared" si="15"/>
        <v>1.188882</v>
      </c>
      <c r="AF19" s="5">
        <f t="shared" si="16"/>
        <v>0.45831401100000002</v>
      </c>
      <c r="AG19" s="5">
        <f t="shared" si="17"/>
        <v>0.91662802200000004</v>
      </c>
      <c r="AJ19" s="5">
        <v>9.5</v>
      </c>
      <c r="AK19" s="5">
        <v>589</v>
      </c>
      <c r="AL19" s="5">
        <f t="shared" si="18"/>
        <v>0.58899999999999997</v>
      </c>
      <c r="AM19" s="5">
        <v>2</v>
      </c>
      <c r="AN19" s="5">
        <f t="shared" si="19"/>
        <v>1.1779999999999999</v>
      </c>
      <c r="AO19" s="5">
        <f t="shared" si="20"/>
        <v>0.34692099999999998</v>
      </c>
      <c r="AP19" s="5">
        <f t="shared" si="21"/>
        <v>0.69384199999999996</v>
      </c>
      <c r="AQ19" s="5">
        <f t="shared" si="22"/>
        <v>0.20433646899999997</v>
      </c>
      <c r="AR19" s="5">
        <f t="shared" si="23"/>
        <v>0.40867293799999993</v>
      </c>
      <c r="AU19" s="5">
        <v>9.5</v>
      </c>
      <c r="AV19" s="5">
        <v>818</v>
      </c>
      <c r="AW19" s="5">
        <f t="shared" si="24"/>
        <v>0.81799999999999995</v>
      </c>
      <c r="AX19" s="5">
        <v>2</v>
      </c>
      <c r="AY19" s="5">
        <f t="shared" si="25"/>
        <v>1.6359999999999999</v>
      </c>
      <c r="AZ19" s="5">
        <f t="shared" si="26"/>
        <v>0.66912399999999994</v>
      </c>
      <c r="BA19" s="5">
        <f t="shared" si="27"/>
        <v>1.3382479999999999</v>
      </c>
      <c r="BB19" s="5">
        <f t="shared" si="28"/>
        <v>0.54734343199999991</v>
      </c>
      <c r="BC19" s="5">
        <f t="shared" si="29"/>
        <v>1.0946868639999998</v>
      </c>
      <c r="BF19" s="5">
        <v>9.5</v>
      </c>
      <c r="BG19" s="5">
        <v>921</v>
      </c>
      <c r="BH19" s="5">
        <f t="shared" si="30"/>
        <v>0.92100000000000004</v>
      </c>
      <c r="BI19" s="5">
        <v>2</v>
      </c>
      <c r="BJ19" s="5">
        <f t="shared" si="31"/>
        <v>1.8420000000000001</v>
      </c>
      <c r="BK19" s="5">
        <f t="shared" si="32"/>
        <v>0.84824100000000002</v>
      </c>
      <c r="BL19" s="5">
        <f t="shared" si="33"/>
        <v>1.696482</v>
      </c>
      <c r="BM19" s="5">
        <f t="shared" si="34"/>
        <v>0.78122996100000008</v>
      </c>
      <c r="BN19" s="5">
        <f t="shared" si="35"/>
        <v>1.5624599220000002</v>
      </c>
      <c r="BQ19" s="5">
        <v>9.5</v>
      </c>
      <c r="BR19" s="5">
        <v>1068</v>
      </c>
      <c r="BS19" s="5">
        <f t="shared" si="36"/>
        <v>1.0680000000000001</v>
      </c>
      <c r="BT19" s="5">
        <v>2</v>
      </c>
      <c r="BU19" s="5">
        <f t="shared" si="37"/>
        <v>2.1360000000000001</v>
      </c>
      <c r="BV19" s="5">
        <f t="shared" si="38"/>
        <v>1.1406240000000001</v>
      </c>
      <c r="BW19" s="5">
        <f t="shared" si="39"/>
        <v>2.2812480000000002</v>
      </c>
      <c r="BX19" s="5">
        <f t="shared" si="40"/>
        <v>1.2181864320000002</v>
      </c>
      <c r="BY19" s="5">
        <f t="shared" si="41"/>
        <v>2.4363728640000004</v>
      </c>
      <c r="CB19" s="5">
        <v>9.5</v>
      </c>
      <c r="CC19" s="5">
        <v>1337</v>
      </c>
      <c r="CD19" s="5">
        <f t="shared" si="42"/>
        <v>1.337</v>
      </c>
      <c r="CE19" s="5">
        <v>2</v>
      </c>
      <c r="CF19" s="5">
        <f t="shared" si="43"/>
        <v>2.6739999999999999</v>
      </c>
      <c r="CG19" s="5">
        <f t="shared" si="44"/>
        <v>1.787569</v>
      </c>
      <c r="CH19" s="5">
        <f t="shared" si="45"/>
        <v>3.5751379999999999</v>
      </c>
      <c r="CI19" s="5">
        <f t="shared" si="46"/>
        <v>2.389979753</v>
      </c>
      <c r="CJ19" s="5">
        <f t="shared" si="47"/>
        <v>4.779959506</v>
      </c>
      <c r="CM19" s="5">
        <v>9.5</v>
      </c>
      <c r="CN19" s="5">
        <v>1921</v>
      </c>
      <c r="CO19" s="5">
        <f t="shared" si="48"/>
        <v>1.921</v>
      </c>
      <c r="CP19" s="5">
        <v>2</v>
      </c>
      <c r="CQ19" s="5">
        <f t="shared" si="49"/>
        <v>3.8420000000000001</v>
      </c>
      <c r="CR19" s="5">
        <f t="shared" si="50"/>
        <v>3.6902410000000003</v>
      </c>
      <c r="CS19" s="5">
        <f t="shared" si="51"/>
        <v>7.3804820000000007</v>
      </c>
      <c r="CT19" s="5">
        <f t="shared" si="52"/>
        <v>7.0889529610000004</v>
      </c>
      <c r="CU19" s="5">
        <f t="shared" si="53"/>
        <v>14.177905922000001</v>
      </c>
      <c r="CX19" s="5">
        <v>9.5</v>
      </c>
      <c r="CY19" s="5">
        <v>3300</v>
      </c>
      <c r="CZ19" s="5">
        <f t="shared" si="54"/>
        <v>3.3</v>
      </c>
      <c r="DA19" s="5">
        <v>2</v>
      </c>
      <c r="DB19" s="5">
        <f t="shared" si="55"/>
        <v>6.6</v>
      </c>
      <c r="DC19" s="5">
        <f t="shared" si="56"/>
        <v>10.889999999999999</v>
      </c>
      <c r="DD19" s="5">
        <f t="shared" si="57"/>
        <v>21.779999999999998</v>
      </c>
      <c r="DE19" s="5">
        <f t="shared" si="58"/>
        <v>35.936999999999998</v>
      </c>
      <c r="DF19" s="5">
        <f t="shared" si="59"/>
        <v>71.873999999999995</v>
      </c>
    </row>
    <row r="20" spans="1:111" x14ac:dyDescent="0.3">
      <c r="A20" s="5">
        <v>10</v>
      </c>
      <c r="B20" s="5">
        <v>0</v>
      </c>
      <c r="C20" s="5">
        <f t="shared" si="4"/>
        <v>0</v>
      </c>
      <c r="D20" s="5">
        <v>0.5</v>
      </c>
      <c r="E20" s="5">
        <f t="shared" si="5"/>
        <v>0</v>
      </c>
      <c r="F20" s="5">
        <f t="shared" si="6"/>
        <v>0</v>
      </c>
      <c r="G20" s="5">
        <v>0.5</v>
      </c>
      <c r="H20" s="5">
        <f t="shared" si="7"/>
        <v>0</v>
      </c>
      <c r="I20" s="5">
        <f t="shared" si="8"/>
        <v>0</v>
      </c>
      <c r="J20" s="5">
        <v>0.5</v>
      </c>
      <c r="K20" s="5">
        <f t="shared" si="9"/>
        <v>0</v>
      </c>
      <c r="N20" s="5">
        <v>10</v>
      </c>
      <c r="O20" s="5">
        <v>0</v>
      </c>
      <c r="P20" s="5">
        <f t="shared" si="10"/>
        <v>0</v>
      </c>
      <c r="Q20" s="5">
        <v>0.5</v>
      </c>
      <c r="R20" s="5">
        <f t="shared" si="11"/>
        <v>0</v>
      </c>
      <c r="S20" s="5">
        <f t="shared" si="0"/>
        <v>0</v>
      </c>
      <c r="T20" s="5">
        <f t="shared" si="1"/>
        <v>0</v>
      </c>
      <c r="U20" s="5">
        <f t="shared" si="2"/>
        <v>0</v>
      </c>
      <c r="V20" s="5">
        <f t="shared" si="3"/>
        <v>0</v>
      </c>
      <c r="Y20" s="5">
        <v>10</v>
      </c>
      <c r="Z20" s="5">
        <v>0</v>
      </c>
      <c r="AA20" s="5">
        <f t="shared" si="12"/>
        <v>0</v>
      </c>
      <c r="AB20" s="5">
        <v>0.5</v>
      </c>
      <c r="AC20" s="5">
        <f t="shared" si="13"/>
        <v>0</v>
      </c>
      <c r="AD20" s="5">
        <f t="shared" si="14"/>
        <v>0</v>
      </c>
      <c r="AE20" s="5">
        <f t="shared" si="15"/>
        <v>0</v>
      </c>
      <c r="AF20" s="5">
        <f t="shared" si="16"/>
        <v>0</v>
      </c>
      <c r="AG20" s="5">
        <f t="shared" si="17"/>
        <v>0</v>
      </c>
      <c r="AJ20" s="5">
        <v>10</v>
      </c>
      <c r="AK20" s="5">
        <v>0</v>
      </c>
      <c r="AL20" s="5">
        <f t="shared" si="18"/>
        <v>0</v>
      </c>
      <c r="AM20" s="5">
        <v>0.5</v>
      </c>
      <c r="AN20" s="5">
        <f t="shared" si="19"/>
        <v>0</v>
      </c>
      <c r="AO20" s="5">
        <f t="shared" si="20"/>
        <v>0</v>
      </c>
      <c r="AP20" s="5">
        <f t="shared" si="21"/>
        <v>0</v>
      </c>
      <c r="AQ20" s="5">
        <f t="shared" si="22"/>
        <v>0</v>
      </c>
      <c r="AR20" s="5">
        <f t="shared" si="23"/>
        <v>0</v>
      </c>
      <c r="AU20" s="5">
        <v>10</v>
      </c>
      <c r="AV20" s="5">
        <v>0</v>
      </c>
      <c r="AW20" s="5">
        <f t="shared" si="24"/>
        <v>0</v>
      </c>
      <c r="AX20" s="5">
        <v>0.5</v>
      </c>
      <c r="AY20" s="5">
        <f t="shared" si="25"/>
        <v>0</v>
      </c>
      <c r="AZ20" s="5">
        <f t="shared" si="26"/>
        <v>0</v>
      </c>
      <c r="BA20" s="5">
        <f t="shared" si="27"/>
        <v>0</v>
      </c>
      <c r="BB20" s="5">
        <f t="shared" si="28"/>
        <v>0</v>
      </c>
      <c r="BC20" s="5">
        <f t="shared" si="29"/>
        <v>0</v>
      </c>
      <c r="BF20" s="5">
        <v>10</v>
      </c>
      <c r="BG20" s="5">
        <v>0</v>
      </c>
      <c r="BH20" s="5">
        <f t="shared" si="30"/>
        <v>0</v>
      </c>
      <c r="BI20" s="5">
        <v>0.5</v>
      </c>
      <c r="BJ20" s="5">
        <f t="shared" si="31"/>
        <v>0</v>
      </c>
      <c r="BK20" s="5">
        <f t="shared" si="32"/>
        <v>0</v>
      </c>
      <c r="BL20" s="5">
        <f t="shared" si="33"/>
        <v>0</v>
      </c>
      <c r="BM20" s="5">
        <f t="shared" si="34"/>
        <v>0</v>
      </c>
      <c r="BN20" s="5">
        <f t="shared" si="35"/>
        <v>0</v>
      </c>
      <c r="BQ20" s="5">
        <v>10</v>
      </c>
      <c r="BR20" s="5">
        <v>0</v>
      </c>
      <c r="BS20" s="5">
        <f t="shared" si="36"/>
        <v>0</v>
      </c>
      <c r="BT20" s="5">
        <v>0.5</v>
      </c>
      <c r="BU20" s="5">
        <f t="shared" si="37"/>
        <v>0</v>
      </c>
      <c r="BV20" s="5">
        <f t="shared" si="38"/>
        <v>0</v>
      </c>
      <c r="BW20" s="5">
        <f t="shared" si="39"/>
        <v>0</v>
      </c>
      <c r="BX20" s="5">
        <f t="shared" si="40"/>
        <v>0</v>
      </c>
      <c r="BY20" s="5">
        <f t="shared" si="41"/>
        <v>0</v>
      </c>
      <c r="CB20" s="5">
        <v>10</v>
      </c>
      <c r="CC20" s="5">
        <v>0</v>
      </c>
      <c r="CD20" s="5">
        <f t="shared" si="42"/>
        <v>0</v>
      </c>
      <c r="CE20" s="5">
        <v>0.5</v>
      </c>
      <c r="CF20" s="5">
        <f t="shared" si="43"/>
        <v>0</v>
      </c>
      <c r="CG20" s="5">
        <f t="shared" si="44"/>
        <v>0</v>
      </c>
      <c r="CH20" s="5">
        <f t="shared" si="45"/>
        <v>0</v>
      </c>
      <c r="CI20" s="5">
        <f t="shared" si="46"/>
        <v>0</v>
      </c>
      <c r="CJ20" s="5">
        <f t="shared" si="47"/>
        <v>0</v>
      </c>
      <c r="CM20" s="5">
        <v>10</v>
      </c>
      <c r="CN20" s="5">
        <v>0</v>
      </c>
      <c r="CO20" s="5">
        <f t="shared" si="48"/>
        <v>0</v>
      </c>
      <c r="CP20" s="5">
        <v>0.5</v>
      </c>
      <c r="CQ20" s="5">
        <f t="shared" si="49"/>
        <v>0</v>
      </c>
      <c r="CR20" s="5">
        <f t="shared" si="50"/>
        <v>0</v>
      </c>
      <c r="CS20" s="5">
        <f t="shared" si="51"/>
        <v>0</v>
      </c>
      <c r="CT20" s="5">
        <f t="shared" si="52"/>
        <v>0</v>
      </c>
      <c r="CU20" s="5">
        <f t="shared" si="53"/>
        <v>0</v>
      </c>
      <c r="CX20" s="5">
        <v>10</v>
      </c>
      <c r="CY20" s="5">
        <v>0</v>
      </c>
      <c r="CZ20" s="5">
        <f t="shared" si="54"/>
        <v>0</v>
      </c>
      <c r="DA20" s="5">
        <v>0.5</v>
      </c>
      <c r="DB20" s="5">
        <f t="shared" si="55"/>
        <v>0</v>
      </c>
      <c r="DC20" s="5">
        <f t="shared" si="56"/>
        <v>0</v>
      </c>
      <c r="DD20" s="5">
        <f t="shared" si="57"/>
        <v>0</v>
      </c>
      <c r="DE20" s="5">
        <f t="shared" si="58"/>
        <v>0</v>
      </c>
      <c r="DF20" s="5">
        <f t="shared" si="59"/>
        <v>0</v>
      </c>
    </row>
    <row r="21" spans="1:111" x14ac:dyDescent="0.3">
      <c r="E21" s="5">
        <f>SUM(E4:E20)</f>
        <v>139.92950000000002</v>
      </c>
      <c r="H21" s="5">
        <f t="shared" ref="H21:K21" si="60">SUM(H4:H20)</f>
        <v>738.58544350000011</v>
      </c>
      <c r="K21" s="5">
        <f t="shared" si="60"/>
        <v>4027.6118860895003</v>
      </c>
      <c r="R21" s="5">
        <f>SUM(R4:R20)</f>
        <v>140.34</v>
      </c>
      <c r="T21" s="5">
        <f t="shared" ref="T21:V21" si="61">SUM(T4:T20)</f>
        <v>746.84975099999986</v>
      </c>
      <c r="V21" s="5">
        <f t="shared" si="61"/>
        <v>4113.7514795370007</v>
      </c>
      <c r="AC21" s="5">
        <f>SUM(AC4:AC20)</f>
        <v>145.02549999999999</v>
      </c>
      <c r="AE21" s="5">
        <f t="shared" ref="AE21:AG21" si="62">SUM(AE4:AE20)</f>
        <v>802.4261694999999</v>
      </c>
      <c r="AG21" s="5">
        <f t="shared" si="62"/>
        <v>4606.8171997314994</v>
      </c>
      <c r="AN21" s="5">
        <f>SUM(AN4:AN20)</f>
        <v>153.40299999999999</v>
      </c>
      <c r="AP21" s="5">
        <f t="shared" ref="AP21:AR21" si="63">SUM(AP4:AP20)</f>
        <v>908.41819999999996</v>
      </c>
      <c r="AR21" s="5">
        <f t="shared" si="63"/>
        <v>5593.4238993189992</v>
      </c>
      <c r="AY21" s="5">
        <f>SUM(AY4:AY20)</f>
        <v>158.62949999999998</v>
      </c>
      <c r="BA21" s="5">
        <f t="shared" ref="BA21:BC21" si="64">SUM(BA4:BA20)</f>
        <v>965.70283849999998</v>
      </c>
      <c r="BC21" s="5">
        <f t="shared" si="64"/>
        <v>6124.6797838785005</v>
      </c>
      <c r="BJ21" s="5">
        <f>SUM(BJ4:BJ20)</f>
        <v>142.8135</v>
      </c>
      <c r="BL21" s="5">
        <f t="shared" ref="BL21:BN21" si="65">SUM(BL4:BL20)</f>
        <v>760.79568350000011</v>
      </c>
      <c r="BN21" s="5">
        <f t="shared" si="65"/>
        <v>4180.358637679501</v>
      </c>
      <c r="BU21" s="5">
        <f>SUM(BU4:BU20)</f>
        <v>131.46349999999998</v>
      </c>
      <c r="BW21" s="5">
        <f t="shared" ref="BW21:BY21" si="66">SUM(BW4:BW20)</f>
        <v>631.63569050000001</v>
      </c>
      <c r="BY21" s="5">
        <f t="shared" si="66"/>
        <v>3112.1997394955001</v>
      </c>
      <c r="CF21" s="5">
        <f>SUM(CF4:CF20)</f>
        <v>124.10600000000002</v>
      </c>
      <c r="CH21" s="5">
        <f t="shared" ref="CH21:CJ21" si="67">SUM(CH4:CH20)</f>
        <v>553.6105520000001</v>
      </c>
      <c r="CJ21" s="5">
        <f t="shared" si="67"/>
        <v>2525.4985433600009</v>
      </c>
      <c r="CQ21" s="5">
        <f>SUM(CQ4:CQ20)</f>
        <v>120.97399999999999</v>
      </c>
      <c r="CS21" s="5">
        <f t="shared" ref="CS21:CU21" si="68">SUM(CS4:CS20)</f>
        <v>516.0174169999998</v>
      </c>
      <c r="CU21" s="5">
        <f t="shared" si="68"/>
        <v>2243.7472658929992</v>
      </c>
      <c r="DB21" s="5">
        <f>SUM(DB4:DB20)</f>
        <v>120.47499999999999</v>
      </c>
      <c r="DD21" s="5">
        <f t="shared" ref="DD21:DF21" si="69">SUM(DD4:DD20)</f>
        <v>507.97792400000014</v>
      </c>
      <c r="DF21" s="5">
        <f t="shared" si="69"/>
        <v>2176.2391455100005</v>
      </c>
    </row>
    <row r="23" spans="1:111" x14ac:dyDescent="0.3">
      <c r="CM23" s="8" t="s">
        <v>48</v>
      </c>
      <c r="CN23" s="8"/>
      <c r="CO23" s="8"/>
      <c r="CP23" s="8"/>
      <c r="CQ23" s="8"/>
      <c r="CR23" s="8"/>
      <c r="CS23" s="8"/>
      <c r="CT23" s="8"/>
      <c r="CU23" s="8"/>
      <c r="CV23" s="8"/>
      <c r="CX23" s="8" t="s">
        <v>49</v>
      </c>
      <c r="CY23" s="8"/>
      <c r="CZ23" s="8"/>
      <c r="DA23" s="8"/>
      <c r="DB23" s="8"/>
      <c r="DC23" s="8"/>
      <c r="DD23" s="8"/>
      <c r="DE23" s="8"/>
      <c r="DF23" s="8"/>
      <c r="DG23" s="8"/>
    </row>
    <row r="24" spans="1:111" x14ac:dyDescent="0.3">
      <c r="A24" s="8" t="s">
        <v>38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N24" s="8" t="s">
        <v>40</v>
      </c>
      <c r="O24" s="8"/>
      <c r="P24" s="8"/>
      <c r="Q24" s="8"/>
      <c r="R24" s="8"/>
      <c r="S24" s="8"/>
      <c r="T24" s="8"/>
      <c r="U24" s="8"/>
      <c r="V24" s="8"/>
      <c r="W24" s="8"/>
      <c r="Y24" s="8" t="s">
        <v>41</v>
      </c>
      <c r="Z24" s="8"/>
      <c r="AA24" s="8"/>
      <c r="AB24" s="8"/>
      <c r="AC24" s="8"/>
      <c r="AD24" s="8"/>
      <c r="AE24" s="8"/>
      <c r="AF24" s="8"/>
      <c r="AG24" s="8"/>
      <c r="AH24" s="8"/>
      <c r="AJ24" s="8" t="s">
        <v>42</v>
      </c>
      <c r="AK24" s="8"/>
      <c r="AL24" s="8"/>
      <c r="AM24" s="8"/>
      <c r="AN24" s="8"/>
      <c r="AO24" s="8"/>
      <c r="AP24" s="8"/>
      <c r="AQ24" s="8"/>
      <c r="AR24" s="8"/>
      <c r="AS24" s="8"/>
      <c r="AU24" s="8" t="s">
        <v>43</v>
      </c>
      <c r="AV24" s="8"/>
      <c r="AW24" s="8"/>
      <c r="AX24" s="8"/>
      <c r="AY24" s="8"/>
      <c r="AZ24" s="8"/>
      <c r="BA24" s="8"/>
      <c r="BB24" s="8"/>
      <c r="BC24" s="8"/>
      <c r="BD24" s="8"/>
      <c r="BF24" s="8" t="s">
        <v>44</v>
      </c>
      <c r="BG24" s="8"/>
      <c r="BH24" s="8"/>
      <c r="BI24" s="8"/>
      <c r="BJ24" s="8"/>
      <c r="BK24" s="8"/>
      <c r="BL24" s="8"/>
      <c r="BM24" s="8"/>
      <c r="BN24" s="8"/>
      <c r="BO24" s="8"/>
      <c r="BQ24" s="8" t="s">
        <v>45</v>
      </c>
      <c r="BR24" s="8"/>
      <c r="BS24" s="8"/>
      <c r="BT24" s="8"/>
      <c r="BU24" s="8"/>
      <c r="BV24" s="8"/>
      <c r="BW24" s="8"/>
      <c r="BX24" s="8"/>
      <c r="BY24" s="8"/>
      <c r="BZ24" s="8"/>
      <c r="CB24" s="8" t="s">
        <v>46</v>
      </c>
      <c r="CC24" s="8"/>
      <c r="CD24" s="8"/>
      <c r="CE24" s="8"/>
      <c r="CF24" s="8"/>
      <c r="CG24" s="8"/>
      <c r="CH24" s="8"/>
      <c r="CI24" s="8"/>
      <c r="CJ24" s="8"/>
      <c r="CK24" s="8"/>
      <c r="CM24" s="8" t="s">
        <v>10</v>
      </c>
      <c r="CN24" s="8"/>
      <c r="CO24" s="8"/>
      <c r="CP24" s="8"/>
      <c r="CQ24" s="8"/>
      <c r="CR24" s="8"/>
      <c r="CS24" s="8"/>
      <c r="CT24" s="8"/>
      <c r="CU24" s="8"/>
      <c r="CV24" s="8"/>
      <c r="CX24" s="8" t="s">
        <v>10</v>
      </c>
      <c r="CY24" s="8"/>
      <c r="CZ24" s="8"/>
      <c r="DA24" s="8"/>
      <c r="DB24" s="8"/>
      <c r="DC24" s="8"/>
      <c r="DD24" s="8"/>
      <c r="DE24" s="8"/>
      <c r="DF24" s="8"/>
      <c r="DG24" s="8"/>
    </row>
    <row r="25" spans="1:111" x14ac:dyDescent="0.3">
      <c r="A25" s="8" t="s">
        <v>10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N25" s="8" t="s">
        <v>11</v>
      </c>
      <c r="O25" s="8"/>
      <c r="P25" s="8"/>
      <c r="Q25" s="8"/>
      <c r="R25" s="8"/>
      <c r="S25" s="8"/>
      <c r="T25" s="8"/>
      <c r="U25" s="8"/>
      <c r="V25" s="8"/>
      <c r="W25" s="8"/>
      <c r="Y25" s="8" t="s">
        <v>10</v>
      </c>
      <c r="Z25" s="8"/>
      <c r="AA25" s="8"/>
      <c r="AB25" s="8"/>
      <c r="AC25" s="8"/>
      <c r="AD25" s="8"/>
      <c r="AE25" s="8"/>
      <c r="AF25" s="8"/>
      <c r="AG25" s="8"/>
      <c r="AH25" s="8"/>
      <c r="AJ25" s="8" t="s">
        <v>11</v>
      </c>
      <c r="AK25" s="8"/>
      <c r="AL25" s="8"/>
      <c r="AM25" s="8"/>
      <c r="AN25" s="8"/>
      <c r="AO25" s="8"/>
      <c r="AP25" s="8"/>
      <c r="AQ25" s="8"/>
      <c r="AR25" s="8"/>
      <c r="AS25" s="8"/>
      <c r="AU25" s="8" t="s">
        <v>11</v>
      </c>
      <c r="AV25" s="8"/>
      <c r="AW25" s="8"/>
      <c r="AX25" s="8"/>
      <c r="AY25" s="8"/>
      <c r="AZ25" s="8"/>
      <c r="BA25" s="8"/>
      <c r="BB25" s="8"/>
      <c r="BC25" s="8"/>
      <c r="BD25" s="8"/>
      <c r="BF25" s="8" t="s">
        <v>11</v>
      </c>
      <c r="BG25" s="8"/>
      <c r="BH25" s="8"/>
      <c r="BI25" s="8"/>
      <c r="BJ25" s="8"/>
      <c r="BK25" s="8"/>
      <c r="BL25" s="8"/>
      <c r="BM25" s="8"/>
      <c r="BN25" s="8"/>
      <c r="BO25" s="8"/>
      <c r="BQ25" s="8" t="s">
        <v>11</v>
      </c>
      <c r="BR25" s="8"/>
      <c r="BS25" s="8"/>
      <c r="BT25" s="8"/>
      <c r="BU25" s="8"/>
      <c r="BV25" s="8"/>
      <c r="BW25" s="8"/>
      <c r="BX25" s="8"/>
      <c r="BY25" s="8"/>
      <c r="BZ25" s="8"/>
      <c r="CB25" s="8" t="s">
        <v>10</v>
      </c>
      <c r="CC25" s="8"/>
      <c r="CD25" s="8"/>
      <c r="CE25" s="8"/>
      <c r="CF25" s="8"/>
      <c r="CG25" s="8"/>
      <c r="CH25" s="8"/>
      <c r="CI25" s="8"/>
      <c r="CJ25" s="8"/>
      <c r="CK25" s="8"/>
      <c r="CM25" s="5" t="s">
        <v>0</v>
      </c>
      <c r="CN25" s="5" t="s">
        <v>1</v>
      </c>
      <c r="CO25" s="5" t="s">
        <v>9</v>
      </c>
      <c r="CP25" s="5" t="s">
        <v>2</v>
      </c>
      <c r="CQ25" s="5" t="s">
        <v>3</v>
      </c>
      <c r="CR25" s="5" t="s">
        <v>4</v>
      </c>
      <c r="CS25" s="5" t="s">
        <v>5</v>
      </c>
      <c r="CT25" s="5" t="s">
        <v>6</v>
      </c>
      <c r="CU25" s="5" t="s">
        <v>7</v>
      </c>
      <c r="CX25" s="5" t="s">
        <v>0</v>
      </c>
      <c r="CY25" s="5" t="s">
        <v>1</v>
      </c>
      <c r="CZ25" s="5" t="s">
        <v>9</v>
      </c>
      <c r="DA25" s="5" t="s">
        <v>2</v>
      </c>
      <c r="DB25" s="5" t="s">
        <v>3</v>
      </c>
      <c r="DC25" s="5" t="s">
        <v>4</v>
      </c>
      <c r="DD25" s="5" t="s">
        <v>5</v>
      </c>
      <c r="DE25" s="5" t="s">
        <v>6</v>
      </c>
      <c r="DF25" s="5" t="s">
        <v>7</v>
      </c>
    </row>
    <row r="26" spans="1:111" x14ac:dyDescent="0.3">
      <c r="A26" s="5" t="s">
        <v>0</v>
      </c>
      <c r="B26" s="5" t="s">
        <v>1</v>
      </c>
      <c r="C26" s="5" t="s">
        <v>9</v>
      </c>
      <c r="D26" s="5" t="s">
        <v>2</v>
      </c>
      <c r="E26" s="5" t="s">
        <v>3</v>
      </c>
      <c r="F26" s="5" t="s">
        <v>4</v>
      </c>
      <c r="G26" s="5" t="s">
        <v>2</v>
      </c>
      <c r="H26" s="5" t="s">
        <v>5</v>
      </c>
      <c r="I26" s="5" t="s">
        <v>6</v>
      </c>
      <c r="J26" s="5" t="s">
        <v>2</v>
      </c>
      <c r="K26" s="5" t="s">
        <v>7</v>
      </c>
      <c r="N26" s="5" t="s">
        <v>0</v>
      </c>
      <c r="O26" s="5" t="s">
        <v>1</v>
      </c>
      <c r="P26" s="5" t="s">
        <v>9</v>
      </c>
      <c r="Q26" s="5" t="s">
        <v>2</v>
      </c>
      <c r="R26" s="5" t="s">
        <v>3</v>
      </c>
      <c r="S26" s="5" t="s">
        <v>4</v>
      </c>
      <c r="T26" s="5" t="s">
        <v>5</v>
      </c>
      <c r="U26" s="5" t="s">
        <v>6</v>
      </c>
      <c r="V26" s="5" t="s">
        <v>7</v>
      </c>
      <c r="Y26" s="5" t="s">
        <v>0</v>
      </c>
      <c r="Z26" s="5" t="s">
        <v>1</v>
      </c>
      <c r="AA26" s="5" t="s">
        <v>9</v>
      </c>
      <c r="AB26" s="5" t="s">
        <v>2</v>
      </c>
      <c r="AC26" s="5" t="s">
        <v>3</v>
      </c>
      <c r="AD26" s="5" t="s">
        <v>4</v>
      </c>
      <c r="AE26" s="5" t="s">
        <v>5</v>
      </c>
      <c r="AF26" s="5" t="s">
        <v>6</v>
      </c>
      <c r="AG26" s="5" t="s">
        <v>7</v>
      </c>
      <c r="AJ26" s="5" t="s">
        <v>0</v>
      </c>
      <c r="AK26" s="5" t="s">
        <v>1</v>
      </c>
      <c r="AL26" s="5" t="s">
        <v>9</v>
      </c>
      <c r="AM26" s="5" t="s">
        <v>2</v>
      </c>
      <c r="AN26" s="5" t="s">
        <v>3</v>
      </c>
      <c r="AO26" s="5" t="s">
        <v>4</v>
      </c>
      <c r="AP26" s="5" t="s">
        <v>5</v>
      </c>
      <c r="AQ26" s="5" t="s">
        <v>6</v>
      </c>
      <c r="AR26" s="5" t="s">
        <v>7</v>
      </c>
      <c r="AU26" s="5" t="s">
        <v>0</v>
      </c>
      <c r="AV26" s="5" t="s">
        <v>1</v>
      </c>
      <c r="AW26" s="5" t="s">
        <v>9</v>
      </c>
      <c r="AX26" s="5" t="s">
        <v>2</v>
      </c>
      <c r="AY26" s="5" t="s">
        <v>3</v>
      </c>
      <c r="AZ26" s="5" t="s">
        <v>4</v>
      </c>
      <c r="BA26" s="5" t="s">
        <v>5</v>
      </c>
      <c r="BB26" s="5" t="s">
        <v>6</v>
      </c>
      <c r="BC26" s="5" t="s">
        <v>7</v>
      </c>
      <c r="BF26" s="5" t="s">
        <v>0</v>
      </c>
      <c r="BG26" s="5" t="s">
        <v>1</v>
      </c>
      <c r="BH26" s="5" t="s">
        <v>9</v>
      </c>
      <c r="BI26" s="5" t="s">
        <v>2</v>
      </c>
      <c r="BJ26" s="5" t="s">
        <v>3</v>
      </c>
      <c r="BK26" s="5" t="s">
        <v>4</v>
      </c>
      <c r="BL26" s="5" t="s">
        <v>5</v>
      </c>
      <c r="BM26" s="5" t="s">
        <v>6</v>
      </c>
      <c r="BN26" s="5" t="s">
        <v>7</v>
      </c>
      <c r="BQ26" s="5" t="s">
        <v>0</v>
      </c>
      <c r="BR26" s="5" t="s">
        <v>1</v>
      </c>
      <c r="BS26" s="5" t="s">
        <v>9</v>
      </c>
      <c r="BT26" s="5" t="s">
        <v>2</v>
      </c>
      <c r="BU26" s="5" t="s">
        <v>3</v>
      </c>
      <c r="BV26" s="5" t="s">
        <v>4</v>
      </c>
      <c r="BW26" s="5" t="s">
        <v>5</v>
      </c>
      <c r="BX26" s="5" t="s">
        <v>6</v>
      </c>
      <c r="BY26" s="5" t="s">
        <v>7</v>
      </c>
      <c r="CB26" s="5" t="s">
        <v>0</v>
      </c>
      <c r="CC26" s="5" t="s">
        <v>1</v>
      </c>
      <c r="CD26" s="5" t="s">
        <v>9</v>
      </c>
      <c r="CE26" s="5" t="s">
        <v>2</v>
      </c>
      <c r="CF26" s="5" t="s">
        <v>3</v>
      </c>
      <c r="CG26" s="5" t="s">
        <v>4</v>
      </c>
      <c r="CH26" s="5" t="s">
        <v>5</v>
      </c>
      <c r="CI26" s="5" t="s">
        <v>6</v>
      </c>
      <c r="CJ26" s="5" t="s">
        <v>7</v>
      </c>
      <c r="CM26" s="5">
        <v>0</v>
      </c>
      <c r="CN26" s="5">
        <v>1320</v>
      </c>
      <c r="CO26" s="5">
        <f>(CN26/1000)</f>
        <v>1.32</v>
      </c>
      <c r="CP26" s="5">
        <v>0.5</v>
      </c>
      <c r="CQ26" s="5">
        <f>CO26*CP26</f>
        <v>0.66</v>
      </c>
      <c r="CR26" s="5">
        <f>CO26^2</f>
        <v>1.7424000000000002</v>
      </c>
      <c r="CS26" s="5">
        <f>CP26*CR26</f>
        <v>0.87120000000000009</v>
      </c>
      <c r="CT26" s="5">
        <f>CO26^3</f>
        <v>2.2999680000000002</v>
      </c>
      <c r="CU26" s="5">
        <f>CP26*CT26</f>
        <v>1.1499840000000001</v>
      </c>
      <c r="CX26" s="5">
        <v>0</v>
      </c>
      <c r="CY26" s="5">
        <v>1300</v>
      </c>
      <c r="CZ26" s="5">
        <f>(CY26/1000)</f>
        <v>1.3</v>
      </c>
      <c r="DA26" s="5">
        <v>0.5</v>
      </c>
      <c r="DB26" s="5">
        <f>CZ26*DA26</f>
        <v>0.65</v>
      </c>
      <c r="DC26" s="5">
        <f>CZ26^2</f>
        <v>1.6900000000000002</v>
      </c>
      <c r="DD26" s="5">
        <f>DC26*DA26</f>
        <v>0.84500000000000008</v>
      </c>
      <c r="DE26" s="5">
        <f>CZ26^3</f>
        <v>2.1970000000000005</v>
      </c>
      <c r="DF26" s="5">
        <f>DE26*DA26</f>
        <v>1.0985000000000003</v>
      </c>
    </row>
    <row r="27" spans="1:111" x14ac:dyDescent="0.3">
      <c r="A27" s="5">
        <v>0</v>
      </c>
      <c r="B27" s="5">
        <v>589</v>
      </c>
      <c r="C27" s="5">
        <f>(B27/1000)</f>
        <v>0.58899999999999997</v>
      </c>
      <c r="D27" s="5">
        <v>0.5</v>
      </c>
      <c r="E27" s="5">
        <f>C27*D27</f>
        <v>0.29449999999999998</v>
      </c>
      <c r="F27" s="5">
        <f>C27^2</f>
        <v>0.34692099999999998</v>
      </c>
      <c r="G27" s="5">
        <v>0.5</v>
      </c>
      <c r="H27" s="5">
        <f>F27*G27</f>
        <v>0.17346049999999999</v>
      </c>
      <c r="I27" s="5">
        <f>C27^3</f>
        <v>0.20433646899999997</v>
      </c>
      <c r="J27" s="5">
        <v>0.5</v>
      </c>
      <c r="K27" s="5">
        <f>I27*J27</f>
        <v>0.10216823449999998</v>
      </c>
      <c r="N27" s="5">
        <v>0</v>
      </c>
      <c r="O27" s="5">
        <v>628</v>
      </c>
      <c r="P27" s="5">
        <f>(O27/1000)</f>
        <v>0.628</v>
      </c>
      <c r="Q27" s="5">
        <v>0.5</v>
      </c>
      <c r="R27" s="5">
        <f>P27*Q27</f>
        <v>0.314</v>
      </c>
      <c r="S27" s="5">
        <f t="shared" ref="S27:S43" si="70">P27^2</f>
        <v>0.39438400000000001</v>
      </c>
      <c r="T27" s="5">
        <f t="shared" ref="T27:T43" si="71">S27*Q27</f>
        <v>0.19719200000000001</v>
      </c>
      <c r="U27" s="5">
        <f t="shared" ref="U27:U43" si="72">P27^3</f>
        <v>0.24767315200000001</v>
      </c>
      <c r="V27" s="5">
        <f t="shared" ref="V27:V43" si="73">U27*Q27</f>
        <v>0.123836576</v>
      </c>
      <c r="Y27" s="5">
        <v>0</v>
      </c>
      <c r="Z27" s="5">
        <v>696</v>
      </c>
      <c r="AA27" s="5">
        <f>(Z27/1000)</f>
        <v>0.69599999999999995</v>
      </c>
      <c r="AB27" s="5">
        <v>0.5</v>
      </c>
      <c r="AC27" s="5">
        <f>AA27*AB27</f>
        <v>0.34799999999999998</v>
      </c>
      <c r="AD27" s="5">
        <f>AA27^2</f>
        <v>0.48441599999999996</v>
      </c>
      <c r="AE27" s="5">
        <f>AB27*AD27</f>
        <v>0.24220799999999998</v>
      </c>
      <c r="AF27" s="5">
        <f>AA27^3</f>
        <v>0.33715353599999992</v>
      </c>
      <c r="AG27" s="5">
        <f>AF27*AB27</f>
        <v>0.16857676799999996</v>
      </c>
      <c r="AJ27" s="5">
        <v>0</v>
      </c>
      <c r="AK27" s="5">
        <v>805</v>
      </c>
      <c r="AL27" s="5">
        <f>(AK27/1000)</f>
        <v>0.80500000000000005</v>
      </c>
      <c r="AM27" s="5">
        <v>0.5</v>
      </c>
      <c r="AN27" s="5">
        <f>AL27*AM27</f>
        <v>0.40250000000000002</v>
      </c>
      <c r="AO27" s="5">
        <f>AL27^2</f>
        <v>0.64802500000000007</v>
      </c>
      <c r="AP27" s="5">
        <f>AO27*AM27</f>
        <v>0.32401250000000004</v>
      </c>
      <c r="AQ27" s="5">
        <f>AL27^3</f>
        <v>0.52166012500000014</v>
      </c>
      <c r="AR27" s="5">
        <f>AQ27*AM27</f>
        <v>0.26083006250000007</v>
      </c>
      <c r="AU27" s="5">
        <v>0</v>
      </c>
      <c r="AV27" s="5">
        <v>990</v>
      </c>
      <c r="AW27" s="5">
        <f>(AV27/1000)</f>
        <v>0.99</v>
      </c>
      <c r="AX27" s="5">
        <v>0.5</v>
      </c>
      <c r="AY27" s="5">
        <f>AW27*AX27</f>
        <v>0.495</v>
      </c>
      <c r="AZ27" s="5">
        <f>AW27^2</f>
        <v>0.98009999999999997</v>
      </c>
      <c r="BA27" s="5">
        <f>AZ27*AX27</f>
        <v>0.49004999999999999</v>
      </c>
      <c r="BB27" s="5">
        <f>AW27^3</f>
        <v>0.97029899999999991</v>
      </c>
      <c r="BC27" s="5">
        <f>BB27*AX27</f>
        <v>0.48514949999999996</v>
      </c>
      <c r="BF27" s="5">
        <v>0</v>
      </c>
      <c r="BG27" s="5">
        <v>1334</v>
      </c>
      <c r="BH27" s="5">
        <f>(BG27/1000)</f>
        <v>1.3340000000000001</v>
      </c>
      <c r="BI27" s="5">
        <v>0.5</v>
      </c>
      <c r="BJ27" s="5">
        <f>BH27*BI27</f>
        <v>0.66700000000000004</v>
      </c>
      <c r="BK27" s="5">
        <f>BH27^2</f>
        <v>1.7795560000000001</v>
      </c>
      <c r="BL27" s="5">
        <f>BK27*BI27</f>
        <v>0.88977800000000007</v>
      </c>
      <c r="BM27" s="5">
        <f>BH27^3</f>
        <v>2.3739277040000002</v>
      </c>
      <c r="BN27" s="5">
        <f>BM27*BI27</f>
        <v>1.1869638520000001</v>
      </c>
      <c r="BQ27" s="5">
        <v>0</v>
      </c>
      <c r="BR27" s="5">
        <v>1501</v>
      </c>
      <c r="BS27" s="5">
        <f>(BR27/1000)</f>
        <v>1.5009999999999999</v>
      </c>
      <c r="BT27" s="5">
        <v>0.5</v>
      </c>
      <c r="BU27" s="5">
        <f>BS27*BT27</f>
        <v>0.75049999999999994</v>
      </c>
      <c r="BV27" s="5">
        <f>BS27^2</f>
        <v>2.2530009999999998</v>
      </c>
      <c r="BW27" s="5">
        <f>BV27*BT27</f>
        <v>1.1265004999999999</v>
      </c>
      <c r="BX27" s="5">
        <f>BS27^3</f>
        <v>3.3817545009999996</v>
      </c>
      <c r="BY27" s="5">
        <f>BX27*BT27</f>
        <v>1.6908772504999998</v>
      </c>
      <c r="CB27" s="5">
        <v>0</v>
      </c>
      <c r="CC27" s="5">
        <v>1383</v>
      </c>
      <c r="CD27" s="5">
        <f>(CC27/1000)</f>
        <v>1.383</v>
      </c>
      <c r="CE27" s="5">
        <v>0.5</v>
      </c>
      <c r="CF27" s="5">
        <f>CD27*CE27</f>
        <v>0.6915</v>
      </c>
      <c r="CG27" s="5">
        <f>CD27^2</f>
        <v>1.9126890000000001</v>
      </c>
      <c r="CH27" s="5">
        <f>CE27*CG27</f>
        <v>0.95634450000000004</v>
      </c>
      <c r="CI27" s="5">
        <f>CD27^3</f>
        <v>2.6452488870000002</v>
      </c>
      <c r="CJ27" s="5">
        <f>CI27*CE27</f>
        <v>1.3226244435000001</v>
      </c>
      <c r="CM27" s="5">
        <v>0.5</v>
      </c>
      <c r="CN27" s="5">
        <v>1320</v>
      </c>
      <c r="CO27" s="5">
        <f t="shared" ref="CO27:CO42" si="74">(CN27/1000)</f>
        <v>1.32</v>
      </c>
      <c r="CP27" s="5">
        <v>2</v>
      </c>
      <c r="CQ27" s="5">
        <f t="shared" ref="CQ27:CQ42" si="75">CO27*CP27</f>
        <v>2.64</v>
      </c>
      <c r="CR27" s="5">
        <f t="shared" ref="CR27:CR42" si="76">CO27^2</f>
        <v>1.7424000000000002</v>
      </c>
      <c r="CS27" s="5">
        <f t="shared" ref="CS27:CS42" si="77">CP27*CR27</f>
        <v>3.4848000000000003</v>
      </c>
      <c r="CT27" s="5">
        <f t="shared" ref="CT27:CT42" si="78">CO27^3</f>
        <v>2.2999680000000002</v>
      </c>
      <c r="CU27" s="5">
        <f t="shared" ref="CU27:CU42" si="79">CP27*CT27</f>
        <v>4.5999360000000005</v>
      </c>
      <c r="CX27" s="5">
        <v>0.5</v>
      </c>
      <c r="CY27" s="5">
        <v>1300</v>
      </c>
      <c r="CZ27" s="5">
        <f t="shared" ref="CZ27:CZ42" si="80">(CY27/1000)</f>
        <v>1.3</v>
      </c>
      <c r="DA27" s="5">
        <v>2</v>
      </c>
      <c r="DB27" s="5">
        <f t="shared" ref="DB27:DB42" si="81">CZ27*DA27</f>
        <v>2.6</v>
      </c>
      <c r="DC27" s="5">
        <f t="shared" ref="DC27:DC42" si="82">CZ27^2</f>
        <v>1.6900000000000002</v>
      </c>
      <c r="DD27" s="5">
        <f t="shared" ref="DD27:DD42" si="83">DC27*DA27</f>
        <v>3.3800000000000003</v>
      </c>
      <c r="DE27" s="5">
        <f t="shared" ref="DE27:DE42" si="84">CZ27^3</f>
        <v>2.1970000000000005</v>
      </c>
      <c r="DF27" s="5">
        <f t="shared" ref="DF27:DF42" si="85">DE27*DA27</f>
        <v>4.394000000000001</v>
      </c>
    </row>
    <row r="28" spans="1:111" x14ac:dyDescent="0.3">
      <c r="A28" s="5">
        <v>0.5</v>
      </c>
      <c r="B28" s="5">
        <v>2104</v>
      </c>
      <c r="C28" s="5">
        <f t="shared" ref="C28:C43" si="86">(B28/1000)</f>
        <v>2.1040000000000001</v>
      </c>
      <c r="D28" s="5">
        <v>2</v>
      </c>
      <c r="E28" s="5">
        <f t="shared" ref="E28:E43" si="87">C28*D28</f>
        <v>4.2080000000000002</v>
      </c>
      <c r="F28" s="5">
        <f t="shared" ref="F28:F43" si="88">C28^2</f>
        <v>4.4268160000000005</v>
      </c>
      <c r="G28" s="5">
        <v>2</v>
      </c>
      <c r="H28" s="5">
        <f t="shared" ref="H28:H43" si="89">F28*G28</f>
        <v>8.8536320000000011</v>
      </c>
      <c r="I28" s="5">
        <f t="shared" ref="I28:I43" si="90">C28^3</f>
        <v>9.3140208640000015</v>
      </c>
      <c r="J28" s="5">
        <v>2</v>
      </c>
      <c r="K28" s="5">
        <f t="shared" ref="K28:K43" si="91">I28*J28</f>
        <v>18.628041728000003</v>
      </c>
      <c r="N28" s="5">
        <v>0.5</v>
      </c>
      <c r="O28" s="5">
        <v>2200</v>
      </c>
      <c r="P28" s="5">
        <f t="shared" ref="P28:P43" si="92">(O28/1000)</f>
        <v>2.2000000000000002</v>
      </c>
      <c r="Q28" s="5">
        <v>2</v>
      </c>
      <c r="R28" s="5">
        <f t="shared" ref="R28:R43" si="93">P28*Q28</f>
        <v>4.4000000000000004</v>
      </c>
      <c r="S28" s="5">
        <f t="shared" si="70"/>
        <v>4.8400000000000007</v>
      </c>
      <c r="T28" s="5">
        <f t="shared" si="71"/>
        <v>9.6800000000000015</v>
      </c>
      <c r="U28" s="5">
        <f t="shared" si="72"/>
        <v>10.648000000000003</v>
      </c>
      <c r="V28" s="5">
        <f t="shared" si="73"/>
        <v>21.296000000000006</v>
      </c>
      <c r="Y28" s="5">
        <v>0.5</v>
      </c>
      <c r="Z28" s="5">
        <v>2380</v>
      </c>
      <c r="AA28" s="5">
        <f t="shared" ref="AA28:AA43" si="94">(Z28/1000)</f>
        <v>2.38</v>
      </c>
      <c r="AB28" s="5">
        <v>2</v>
      </c>
      <c r="AC28" s="5">
        <f t="shared" ref="AC28:AC43" si="95">AA28*AB28</f>
        <v>4.76</v>
      </c>
      <c r="AD28" s="5">
        <f t="shared" ref="AD28:AD43" si="96">AA28^2</f>
        <v>5.6643999999999997</v>
      </c>
      <c r="AE28" s="5">
        <f t="shared" ref="AE28:AE43" si="97">AB28*AD28</f>
        <v>11.328799999999999</v>
      </c>
      <c r="AF28" s="5">
        <f t="shared" ref="AF28:AF43" si="98">AA28^3</f>
        <v>13.481271999999999</v>
      </c>
      <c r="AG28" s="5">
        <f t="shared" ref="AG28:AG43" si="99">AF28*AB28</f>
        <v>26.962543999999998</v>
      </c>
      <c r="AJ28" s="5">
        <v>0.5</v>
      </c>
      <c r="AK28" s="5">
        <v>2600</v>
      </c>
      <c r="AL28" s="5">
        <f t="shared" ref="AL28:AL43" si="100">(AK28/1000)</f>
        <v>2.6</v>
      </c>
      <c r="AM28" s="5">
        <v>2</v>
      </c>
      <c r="AN28" s="5">
        <f t="shared" ref="AN28:AN43" si="101">AL28*AM28</f>
        <v>5.2</v>
      </c>
      <c r="AO28" s="5">
        <f t="shared" ref="AO28:AO43" si="102">AL28^2</f>
        <v>6.7600000000000007</v>
      </c>
      <c r="AP28" s="5">
        <f t="shared" ref="AP28:AP43" si="103">AO28*AM28</f>
        <v>13.520000000000001</v>
      </c>
      <c r="AQ28" s="5">
        <f t="shared" ref="AQ28:AQ43" si="104">AL28^3</f>
        <v>17.576000000000004</v>
      </c>
      <c r="AR28" s="5">
        <f t="shared" ref="AR28:AR43" si="105">AQ28*AM28</f>
        <v>35.152000000000008</v>
      </c>
      <c r="AU28" s="5">
        <v>0.5</v>
      </c>
      <c r="AV28" s="5">
        <v>2022</v>
      </c>
      <c r="AW28" s="5">
        <f t="shared" ref="AW28:AW43" si="106">(AV28/1000)</f>
        <v>2.0219999999999998</v>
      </c>
      <c r="AX28" s="5">
        <v>2</v>
      </c>
      <c r="AY28" s="5">
        <f t="shared" ref="AY28:AY43" si="107">AW28*AX28</f>
        <v>4.0439999999999996</v>
      </c>
      <c r="AZ28" s="5">
        <f t="shared" ref="AZ28:AZ43" si="108">AW28^2</f>
        <v>4.0884839999999993</v>
      </c>
      <c r="BA28" s="5">
        <f t="shared" ref="BA28:BA43" si="109">AZ28*AX28</f>
        <v>8.1769679999999987</v>
      </c>
      <c r="BB28" s="5">
        <f t="shared" ref="BB28:BB43" si="110">AW28^3</f>
        <v>8.2669146479999984</v>
      </c>
      <c r="BC28" s="5">
        <f t="shared" ref="BC28:BC43" si="111">BB28*AX28</f>
        <v>16.533829295999997</v>
      </c>
      <c r="BF28" s="5">
        <v>0.5</v>
      </c>
      <c r="BG28" s="5">
        <v>1697</v>
      </c>
      <c r="BH28" s="5">
        <f t="shared" ref="BH28:BH43" si="112">(BG28/1000)</f>
        <v>1.6970000000000001</v>
      </c>
      <c r="BI28" s="5">
        <v>2</v>
      </c>
      <c r="BJ28" s="5">
        <f t="shared" ref="BJ28:BJ43" si="113">BH28*BI28</f>
        <v>3.3940000000000001</v>
      </c>
      <c r="BK28" s="5">
        <f t="shared" ref="BK28:BK43" si="114">BH28^2</f>
        <v>2.8798090000000003</v>
      </c>
      <c r="BL28" s="5">
        <f t="shared" ref="BL28:BL43" si="115">BK28*BI28</f>
        <v>5.7596180000000006</v>
      </c>
      <c r="BM28" s="5">
        <f t="shared" ref="BM28:BM43" si="116">BH28^3</f>
        <v>4.8870358730000003</v>
      </c>
      <c r="BN28" s="5">
        <f t="shared" ref="BN28:BN43" si="117">BM28*BI28</f>
        <v>9.7740717460000006</v>
      </c>
      <c r="BQ28" s="5">
        <v>0.5</v>
      </c>
      <c r="BR28" s="5">
        <v>1501</v>
      </c>
      <c r="BS28" s="5">
        <f t="shared" ref="BS28:BS43" si="118">(BR28/1000)</f>
        <v>1.5009999999999999</v>
      </c>
      <c r="BT28" s="5">
        <v>2</v>
      </c>
      <c r="BU28" s="5">
        <f t="shared" ref="BU28:BU43" si="119">BS28*BT28</f>
        <v>3.0019999999999998</v>
      </c>
      <c r="BV28" s="5">
        <f t="shared" ref="BV28:BV43" si="120">BS28^2</f>
        <v>2.2530009999999998</v>
      </c>
      <c r="BW28" s="5">
        <f t="shared" ref="BW28:BW43" si="121">BV28*BT28</f>
        <v>4.5060019999999996</v>
      </c>
      <c r="BX28" s="5">
        <f t="shared" ref="BX28:BX43" si="122">BS28^3</f>
        <v>3.3817545009999996</v>
      </c>
      <c r="BY28" s="5">
        <f t="shared" ref="BY28:BY43" si="123">BX28*BT28</f>
        <v>6.7635090019999993</v>
      </c>
      <c r="CB28" s="5">
        <v>0.5</v>
      </c>
      <c r="CC28" s="5">
        <v>1383</v>
      </c>
      <c r="CD28" s="5">
        <f t="shared" ref="CD28:CD43" si="124">(CC28/1000)</f>
        <v>1.383</v>
      </c>
      <c r="CE28" s="5">
        <v>2</v>
      </c>
      <c r="CF28" s="5">
        <f t="shared" ref="CF28:CF43" si="125">CD28*CE28</f>
        <v>2.766</v>
      </c>
      <c r="CG28" s="5">
        <f t="shared" ref="CG28:CG43" si="126">CD28^2</f>
        <v>1.9126890000000001</v>
      </c>
      <c r="CH28" s="5">
        <f t="shared" ref="CH28:CH43" si="127">CE28*CG28</f>
        <v>3.8253780000000002</v>
      </c>
      <c r="CI28" s="5">
        <f t="shared" ref="CI28:CI43" si="128">CD28^3</f>
        <v>2.6452488870000002</v>
      </c>
      <c r="CJ28" s="5">
        <f t="shared" ref="CJ28:CJ43" si="129">CI28*CE28</f>
        <v>5.2904977740000003</v>
      </c>
      <c r="CM28" s="5">
        <v>1</v>
      </c>
      <c r="CN28" s="5">
        <v>1320</v>
      </c>
      <c r="CO28" s="5">
        <f t="shared" si="74"/>
        <v>1.32</v>
      </c>
      <c r="CP28" s="5">
        <v>1</v>
      </c>
      <c r="CQ28" s="5">
        <f t="shared" si="75"/>
        <v>1.32</v>
      </c>
      <c r="CR28" s="5">
        <f t="shared" si="76"/>
        <v>1.7424000000000002</v>
      </c>
      <c r="CS28" s="5">
        <f t="shared" si="77"/>
        <v>1.7424000000000002</v>
      </c>
      <c r="CT28" s="5">
        <f t="shared" si="78"/>
        <v>2.2999680000000002</v>
      </c>
      <c r="CU28" s="5">
        <f t="shared" si="79"/>
        <v>2.2999680000000002</v>
      </c>
      <c r="CX28" s="5">
        <v>1</v>
      </c>
      <c r="CY28" s="5">
        <v>1300</v>
      </c>
      <c r="CZ28" s="5">
        <f t="shared" si="80"/>
        <v>1.3</v>
      </c>
      <c r="DA28" s="5">
        <v>1</v>
      </c>
      <c r="DB28" s="5">
        <f t="shared" si="81"/>
        <v>1.3</v>
      </c>
      <c r="DC28" s="5">
        <f t="shared" si="82"/>
        <v>1.6900000000000002</v>
      </c>
      <c r="DD28" s="5">
        <f t="shared" si="83"/>
        <v>1.6900000000000002</v>
      </c>
      <c r="DE28" s="5">
        <f t="shared" si="84"/>
        <v>2.1970000000000005</v>
      </c>
      <c r="DF28" s="5">
        <f t="shared" si="85"/>
        <v>2.1970000000000005</v>
      </c>
    </row>
    <row r="29" spans="1:111" x14ac:dyDescent="0.3">
      <c r="A29" s="5">
        <v>1</v>
      </c>
      <c r="B29" s="5">
        <v>4484</v>
      </c>
      <c r="C29" s="5">
        <f t="shared" si="86"/>
        <v>4.484</v>
      </c>
      <c r="D29" s="5">
        <v>1</v>
      </c>
      <c r="E29" s="5">
        <f t="shared" si="87"/>
        <v>4.484</v>
      </c>
      <c r="F29" s="5">
        <f t="shared" si="88"/>
        <v>20.106255999999998</v>
      </c>
      <c r="G29" s="5">
        <v>1</v>
      </c>
      <c r="H29" s="5">
        <f t="shared" si="89"/>
        <v>20.106255999999998</v>
      </c>
      <c r="I29" s="5">
        <f t="shared" si="90"/>
        <v>90.156451903999994</v>
      </c>
      <c r="J29" s="5">
        <v>1</v>
      </c>
      <c r="K29" s="5">
        <f t="shared" si="91"/>
        <v>90.156451903999994</v>
      </c>
      <c r="N29" s="5">
        <v>1</v>
      </c>
      <c r="O29" s="5">
        <v>4788</v>
      </c>
      <c r="P29" s="5">
        <f t="shared" si="92"/>
        <v>4.7880000000000003</v>
      </c>
      <c r="Q29" s="5">
        <v>1</v>
      </c>
      <c r="R29" s="5">
        <f t="shared" si="93"/>
        <v>4.7880000000000003</v>
      </c>
      <c r="S29" s="5">
        <f t="shared" si="70"/>
        <v>22.924944000000004</v>
      </c>
      <c r="T29" s="5">
        <f t="shared" si="71"/>
        <v>22.924944000000004</v>
      </c>
      <c r="U29" s="5">
        <f t="shared" si="72"/>
        <v>109.76463187200002</v>
      </c>
      <c r="V29" s="5">
        <f t="shared" si="73"/>
        <v>109.76463187200002</v>
      </c>
      <c r="Y29" s="5">
        <v>1</v>
      </c>
      <c r="Z29" s="5">
        <v>3800.94</v>
      </c>
      <c r="AA29" s="5">
        <f t="shared" si="94"/>
        <v>3.8009400000000002</v>
      </c>
      <c r="AB29" s="5">
        <v>1</v>
      </c>
      <c r="AC29" s="5">
        <f t="shared" si="95"/>
        <v>3.8009400000000002</v>
      </c>
      <c r="AD29" s="5">
        <f t="shared" si="96"/>
        <v>14.447144883600002</v>
      </c>
      <c r="AE29" s="5">
        <f t="shared" si="97"/>
        <v>14.447144883600002</v>
      </c>
      <c r="AF29" s="5">
        <f t="shared" si="98"/>
        <v>54.912730873870593</v>
      </c>
      <c r="AG29" s="5">
        <f t="shared" si="99"/>
        <v>54.912730873870593</v>
      </c>
      <c r="AJ29" s="5">
        <v>1</v>
      </c>
      <c r="AK29" s="5">
        <v>2600</v>
      </c>
      <c r="AL29" s="5">
        <f t="shared" si="100"/>
        <v>2.6</v>
      </c>
      <c r="AM29" s="5">
        <v>1</v>
      </c>
      <c r="AN29" s="5">
        <f t="shared" si="101"/>
        <v>2.6</v>
      </c>
      <c r="AO29" s="5">
        <f t="shared" si="102"/>
        <v>6.7600000000000007</v>
      </c>
      <c r="AP29" s="5">
        <f t="shared" si="103"/>
        <v>6.7600000000000007</v>
      </c>
      <c r="AQ29" s="5">
        <f t="shared" si="104"/>
        <v>17.576000000000004</v>
      </c>
      <c r="AR29" s="5">
        <f t="shared" si="105"/>
        <v>17.576000000000004</v>
      </c>
      <c r="AU29" s="5">
        <v>1</v>
      </c>
      <c r="AV29" s="5">
        <v>2022</v>
      </c>
      <c r="AW29" s="5">
        <f t="shared" si="106"/>
        <v>2.0219999999999998</v>
      </c>
      <c r="AX29" s="5">
        <v>1</v>
      </c>
      <c r="AY29" s="5">
        <f t="shared" si="107"/>
        <v>2.0219999999999998</v>
      </c>
      <c r="AZ29" s="5">
        <f t="shared" si="108"/>
        <v>4.0884839999999993</v>
      </c>
      <c r="BA29" s="5">
        <f t="shared" si="109"/>
        <v>4.0884839999999993</v>
      </c>
      <c r="BB29" s="5">
        <f t="shared" si="110"/>
        <v>8.2669146479999984</v>
      </c>
      <c r="BC29" s="5">
        <f t="shared" si="111"/>
        <v>8.2669146479999984</v>
      </c>
      <c r="BF29" s="5">
        <v>1</v>
      </c>
      <c r="BG29" s="5">
        <v>1697</v>
      </c>
      <c r="BH29" s="5">
        <f t="shared" si="112"/>
        <v>1.6970000000000001</v>
      </c>
      <c r="BI29" s="5">
        <v>1</v>
      </c>
      <c r="BJ29" s="5">
        <f t="shared" si="113"/>
        <v>1.6970000000000001</v>
      </c>
      <c r="BK29" s="5">
        <f t="shared" si="114"/>
        <v>2.8798090000000003</v>
      </c>
      <c r="BL29" s="5">
        <f t="shared" si="115"/>
        <v>2.8798090000000003</v>
      </c>
      <c r="BM29" s="5">
        <f t="shared" si="116"/>
        <v>4.8870358730000003</v>
      </c>
      <c r="BN29" s="5">
        <f t="shared" si="117"/>
        <v>4.8870358730000003</v>
      </c>
      <c r="BQ29" s="5">
        <v>1</v>
      </c>
      <c r="BR29" s="5">
        <v>1501</v>
      </c>
      <c r="BS29" s="5">
        <f t="shared" si="118"/>
        <v>1.5009999999999999</v>
      </c>
      <c r="BT29" s="5">
        <v>1</v>
      </c>
      <c r="BU29" s="5">
        <f t="shared" si="119"/>
        <v>1.5009999999999999</v>
      </c>
      <c r="BV29" s="5">
        <f t="shared" si="120"/>
        <v>2.2530009999999998</v>
      </c>
      <c r="BW29" s="5">
        <f t="shared" si="121"/>
        <v>2.2530009999999998</v>
      </c>
      <c r="BX29" s="5">
        <f t="shared" si="122"/>
        <v>3.3817545009999996</v>
      </c>
      <c r="BY29" s="5">
        <f t="shared" si="123"/>
        <v>3.3817545009999996</v>
      </c>
      <c r="CB29" s="5">
        <v>1</v>
      </c>
      <c r="CC29" s="5">
        <v>1383</v>
      </c>
      <c r="CD29" s="5">
        <f t="shared" si="124"/>
        <v>1.383</v>
      </c>
      <c r="CE29" s="5">
        <v>1</v>
      </c>
      <c r="CF29" s="5">
        <f t="shared" si="125"/>
        <v>1.383</v>
      </c>
      <c r="CG29" s="5">
        <f t="shared" si="126"/>
        <v>1.9126890000000001</v>
      </c>
      <c r="CH29" s="5">
        <f t="shared" si="127"/>
        <v>1.9126890000000001</v>
      </c>
      <c r="CI29" s="5">
        <f t="shared" si="128"/>
        <v>2.6452488870000002</v>
      </c>
      <c r="CJ29" s="5">
        <f t="shared" si="129"/>
        <v>2.6452488870000002</v>
      </c>
      <c r="CM29" s="5">
        <v>1.5</v>
      </c>
      <c r="CN29" s="5">
        <v>1320</v>
      </c>
      <c r="CO29" s="5">
        <f t="shared" si="74"/>
        <v>1.32</v>
      </c>
      <c r="CP29" s="5">
        <v>2</v>
      </c>
      <c r="CQ29" s="5">
        <f t="shared" si="75"/>
        <v>2.64</v>
      </c>
      <c r="CR29" s="5">
        <f t="shared" si="76"/>
        <v>1.7424000000000002</v>
      </c>
      <c r="CS29" s="5">
        <f t="shared" si="77"/>
        <v>3.4848000000000003</v>
      </c>
      <c r="CT29" s="5">
        <f t="shared" si="78"/>
        <v>2.2999680000000002</v>
      </c>
      <c r="CU29" s="5">
        <f t="shared" si="79"/>
        <v>4.5999360000000005</v>
      </c>
      <c r="CX29" s="5">
        <v>1.5</v>
      </c>
      <c r="CY29" s="5">
        <v>1300</v>
      </c>
      <c r="CZ29" s="5">
        <f t="shared" si="80"/>
        <v>1.3</v>
      </c>
      <c r="DA29" s="5">
        <v>2</v>
      </c>
      <c r="DB29" s="5">
        <f t="shared" si="81"/>
        <v>2.6</v>
      </c>
      <c r="DC29" s="5">
        <f t="shared" si="82"/>
        <v>1.6900000000000002</v>
      </c>
      <c r="DD29" s="5">
        <f t="shared" si="83"/>
        <v>3.3800000000000003</v>
      </c>
      <c r="DE29" s="5">
        <f t="shared" si="84"/>
        <v>2.1970000000000005</v>
      </c>
      <c r="DF29" s="5">
        <f t="shared" si="85"/>
        <v>4.394000000000001</v>
      </c>
    </row>
    <row r="30" spans="1:111" x14ac:dyDescent="0.3">
      <c r="A30" s="5">
        <v>1.5</v>
      </c>
      <c r="B30" s="5">
        <v>5456</v>
      </c>
      <c r="C30" s="5">
        <f t="shared" si="86"/>
        <v>5.4560000000000004</v>
      </c>
      <c r="D30" s="5">
        <v>2</v>
      </c>
      <c r="E30" s="5">
        <f t="shared" si="87"/>
        <v>10.912000000000001</v>
      </c>
      <c r="F30" s="5">
        <f t="shared" si="88"/>
        <v>29.767936000000006</v>
      </c>
      <c r="G30" s="5">
        <v>2</v>
      </c>
      <c r="H30" s="5">
        <f t="shared" si="89"/>
        <v>59.535872000000012</v>
      </c>
      <c r="I30" s="5">
        <f t="shared" si="90"/>
        <v>162.41385881600004</v>
      </c>
      <c r="J30" s="5">
        <v>2</v>
      </c>
      <c r="K30" s="5">
        <f t="shared" si="91"/>
        <v>324.82771763200009</v>
      </c>
      <c r="N30" s="5">
        <v>1.5</v>
      </c>
      <c r="O30" s="5">
        <v>5739</v>
      </c>
      <c r="P30" s="5">
        <f t="shared" si="92"/>
        <v>5.7389999999999999</v>
      </c>
      <c r="Q30" s="5">
        <v>2</v>
      </c>
      <c r="R30" s="5">
        <f t="shared" si="93"/>
        <v>11.478</v>
      </c>
      <c r="S30" s="5">
        <f t="shared" si="70"/>
        <v>32.936121</v>
      </c>
      <c r="T30" s="5">
        <f t="shared" si="71"/>
        <v>65.872242</v>
      </c>
      <c r="U30" s="5">
        <f t="shared" si="72"/>
        <v>189.020398419</v>
      </c>
      <c r="V30" s="5">
        <f t="shared" si="73"/>
        <v>378.04079683800001</v>
      </c>
      <c r="Y30" s="5">
        <v>1.5</v>
      </c>
      <c r="Z30" s="5">
        <v>3800.94</v>
      </c>
      <c r="AA30" s="5">
        <f t="shared" si="94"/>
        <v>3.8009400000000002</v>
      </c>
      <c r="AB30" s="5">
        <v>2</v>
      </c>
      <c r="AC30" s="5">
        <f t="shared" si="95"/>
        <v>7.6018800000000004</v>
      </c>
      <c r="AD30" s="5">
        <f t="shared" si="96"/>
        <v>14.447144883600002</v>
      </c>
      <c r="AE30" s="5">
        <f t="shared" si="97"/>
        <v>28.894289767200004</v>
      </c>
      <c r="AF30" s="5">
        <f t="shared" si="98"/>
        <v>54.912730873870593</v>
      </c>
      <c r="AG30" s="5">
        <f t="shared" si="99"/>
        <v>109.82546174774119</v>
      </c>
      <c r="AJ30" s="5">
        <v>1.5</v>
      </c>
      <c r="AK30" s="5">
        <v>2600</v>
      </c>
      <c r="AL30" s="5">
        <f t="shared" si="100"/>
        <v>2.6</v>
      </c>
      <c r="AM30" s="5">
        <v>2</v>
      </c>
      <c r="AN30" s="5">
        <f t="shared" si="101"/>
        <v>5.2</v>
      </c>
      <c r="AO30" s="5">
        <f t="shared" si="102"/>
        <v>6.7600000000000007</v>
      </c>
      <c r="AP30" s="5">
        <f t="shared" si="103"/>
        <v>13.520000000000001</v>
      </c>
      <c r="AQ30" s="5">
        <f t="shared" si="104"/>
        <v>17.576000000000004</v>
      </c>
      <c r="AR30" s="5">
        <f t="shared" si="105"/>
        <v>35.152000000000008</v>
      </c>
      <c r="AU30" s="5">
        <v>1.5</v>
      </c>
      <c r="AV30" s="5">
        <v>2022</v>
      </c>
      <c r="AW30" s="5">
        <f t="shared" si="106"/>
        <v>2.0219999999999998</v>
      </c>
      <c r="AX30" s="5">
        <v>2</v>
      </c>
      <c r="AY30" s="5">
        <f t="shared" si="107"/>
        <v>4.0439999999999996</v>
      </c>
      <c r="AZ30" s="5">
        <f t="shared" si="108"/>
        <v>4.0884839999999993</v>
      </c>
      <c r="BA30" s="5">
        <f t="shared" si="109"/>
        <v>8.1769679999999987</v>
      </c>
      <c r="BB30" s="5">
        <f t="shared" si="110"/>
        <v>8.2669146479999984</v>
      </c>
      <c r="BC30" s="5">
        <f t="shared" si="111"/>
        <v>16.533829295999997</v>
      </c>
      <c r="BF30" s="5">
        <v>1.5</v>
      </c>
      <c r="BG30" s="5">
        <v>1697</v>
      </c>
      <c r="BH30" s="5">
        <f t="shared" si="112"/>
        <v>1.6970000000000001</v>
      </c>
      <c r="BI30" s="5">
        <v>2</v>
      </c>
      <c r="BJ30" s="5">
        <f t="shared" si="113"/>
        <v>3.3940000000000001</v>
      </c>
      <c r="BK30" s="5">
        <f t="shared" si="114"/>
        <v>2.8798090000000003</v>
      </c>
      <c r="BL30" s="5">
        <f t="shared" si="115"/>
        <v>5.7596180000000006</v>
      </c>
      <c r="BM30" s="5">
        <f t="shared" si="116"/>
        <v>4.8870358730000003</v>
      </c>
      <c r="BN30" s="5">
        <f t="shared" si="117"/>
        <v>9.7740717460000006</v>
      </c>
      <c r="BQ30" s="5">
        <v>1.5</v>
      </c>
      <c r="BR30" s="5">
        <v>1501</v>
      </c>
      <c r="BS30" s="5">
        <f t="shared" si="118"/>
        <v>1.5009999999999999</v>
      </c>
      <c r="BT30" s="5">
        <v>2</v>
      </c>
      <c r="BU30" s="5">
        <f t="shared" si="119"/>
        <v>3.0019999999999998</v>
      </c>
      <c r="BV30" s="5">
        <f t="shared" si="120"/>
        <v>2.2530009999999998</v>
      </c>
      <c r="BW30" s="5">
        <f t="shared" si="121"/>
        <v>4.5060019999999996</v>
      </c>
      <c r="BX30" s="5">
        <f t="shared" si="122"/>
        <v>3.3817545009999996</v>
      </c>
      <c r="BY30" s="5">
        <f t="shared" si="123"/>
        <v>6.7635090019999993</v>
      </c>
      <c r="CB30" s="5">
        <v>1.5</v>
      </c>
      <c r="CC30" s="5">
        <v>1383</v>
      </c>
      <c r="CD30" s="5">
        <f t="shared" si="124"/>
        <v>1.383</v>
      </c>
      <c r="CE30" s="5">
        <v>2</v>
      </c>
      <c r="CF30" s="5">
        <f t="shared" si="125"/>
        <v>2.766</v>
      </c>
      <c r="CG30" s="5">
        <f t="shared" si="126"/>
        <v>1.9126890000000001</v>
      </c>
      <c r="CH30" s="5">
        <f t="shared" si="127"/>
        <v>3.8253780000000002</v>
      </c>
      <c r="CI30" s="5">
        <f t="shared" si="128"/>
        <v>2.6452488870000002</v>
      </c>
      <c r="CJ30" s="5">
        <f t="shared" si="129"/>
        <v>5.2904977740000003</v>
      </c>
      <c r="CM30" s="5">
        <v>2</v>
      </c>
      <c r="CN30" s="5">
        <v>1320</v>
      </c>
      <c r="CO30" s="5">
        <f t="shared" si="74"/>
        <v>1.32</v>
      </c>
      <c r="CP30" s="5">
        <v>1</v>
      </c>
      <c r="CQ30" s="5">
        <f t="shared" si="75"/>
        <v>1.32</v>
      </c>
      <c r="CR30" s="5">
        <f t="shared" si="76"/>
        <v>1.7424000000000002</v>
      </c>
      <c r="CS30" s="5">
        <f t="shared" si="77"/>
        <v>1.7424000000000002</v>
      </c>
      <c r="CT30" s="5">
        <f t="shared" si="78"/>
        <v>2.2999680000000002</v>
      </c>
      <c r="CU30" s="5">
        <f t="shared" si="79"/>
        <v>2.2999680000000002</v>
      </c>
      <c r="CX30" s="5">
        <v>2</v>
      </c>
      <c r="CY30" s="5">
        <v>1300</v>
      </c>
      <c r="CZ30" s="5">
        <f t="shared" si="80"/>
        <v>1.3</v>
      </c>
      <c r="DA30" s="5">
        <v>1</v>
      </c>
      <c r="DB30" s="5">
        <f t="shared" si="81"/>
        <v>1.3</v>
      </c>
      <c r="DC30" s="5">
        <f t="shared" si="82"/>
        <v>1.6900000000000002</v>
      </c>
      <c r="DD30" s="5">
        <f t="shared" si="83"/>
        <v>1.6900000000000002</v>
      </c>
      <c r="DE30" s="5">
        <f t="shared" si="84"/>
        <v>2.1970000000000005</v>
      </c>
      <c r="DF30" s="5">
        <f t="shared" si="85"/>
        <v>2.1970000000000005</v>
      </c>
    </row>
    <row r="31" spans="1:111" x14ac:dyDescent="0.3">
      <c r="A31" s="5">
        <v>2</v>
      </c>
      <c r="B31" s="5">
        <v>5597</v>
      </c>
      <c r="C31" s="5">
        <f t="shared" si="86"/>
        <v>5.5970000000000004</v>
      </c>
      <c r="D31" s="5">
        <v>1</v>
      </c>
      <c r="E31" s="5">
        <f t="shared" si="87"/>
        <v>5.5970000000000004</v>
      </c>
      <c r="F31" s="5">
        <f t="shared" si="88"/>
        <v>31.326409000000005</v>
      </c>
      <c r="G31" s="5">
        <v>1</v>
      </c>
      <c r="H31" s="5">
        <f t="shared" si="89"/>
        <v>31.326409000000005</v>
      </c>
      <c r="I31" s="5">
        <f t="shared" si="90"/>
        <v>175.33391117300005</v>
      </c>
      <c r="J31" s="5">
        <v>1</v>
      </c>
      <c r="K31" s="5">
        <f t="shared" si="91"/>
        <v>175.33391117300005</v>
      </c>
      <c r="N31" s="5">
        <v>2</v>
      </c>
      <c r="O31" s="5">
        <v>5776</v>
      </c>
      <c r="P31" s="5">
        <f t="shared" si="92"/>
        <v>5.7759999999999998</v>
      </c>
      <c r="Q31" s="5">
        <v>1</v>
      </c>
      <c r="R31" s="5">
        <f t="shared" si="93"/>
        <v>5.7759999999999998</v>
      </c>
      <c r="S31" s="5">
        <f t="shared" si="70"/>
        <v>33.362175999999998</v>
      </c>
      <c r="T31" s="5">
        <f t="shared" si="71"/>
        <v>33.362175999999998</v>
      </c>
      <c r="U31" s="5">
        <f t="shared" si="72"/>
        <v>192.69992857599999</v>
      </c>
      <c r="V31" s="5">
        <f t="shared" si="73"/>
        <v>192.69992857599999</v>
      </c>
      <c r="Y31" s="5">
        <v>2</v>
      </c>
      <c r="Z31" s="5">
        <v>3800.94</v>
      </c>
      <c r="AA31" s="5">
        <f t="shared" si="94"/>
        <v>3.8009400000000002</v>
      </c>
      <c r="AB31" s="5">
        <v>1</v>
      </c>
      <c r="AC31" s="5">
        <f t="shared" si="95"/>
        <v>3.8009400000000002</v>
      </c>
      <c r="AD31" s="5">
        <f t="shared" si="96"/>
        <v>14.447144883600002</v>
      </c>
      <c r="AE31" s="5">
        <f t="shared" si="97"/>
        <v>14.447144883600002</v>
      </c>
      <c r="AF31" s="5">
        <f t="shared" si="98"/>
        <v>54.912730873870593</v>
      </c>
      <c r="AG31" s="5">
        <f t="shared" si="99"/>
        <v>54.912730873870593</v>
      </c>
      <c r="AJ31" s="5">
        <v>2</v>
      </c>
      <c r="AK31" s="5">
        <v>2600</v>
      </c>
      <c r="AL31" s="5">
        <f t="shared" si="100"/>
        <v>2.6</v>
      </c>
      <c r="AM31" s="5">
        <v>1</v>
      </c>
      <c r="AN31" s="5">
        <f t="shared" si="101"/>
        <v>2.6</v>
      </c>
      <c r="AO31" s="5">
        <f t="shared" si="102"/>
        <v>6.7600000000000007</v>
      </c>
      <c r="AP31" s="5">
        <f t="shared" si="103"/>
        <v>6.7600000000000007</v>
      </c>
      <c r="AQ31" s="5">
        <f t="shared" si="104"/>
        <v>17.576000000000004</v>
      </c>
      <c r="AR31" s="5">
        <f t="shared" si="105"/>
        <v>17.576000000000004</v>
      </c>
      <c r="AU31" s="5">
        <v>2</v>
      </c>
      <c r="AV31" s="5">
        <v>2022</v>
      </c>
      <c r="AW31" s="5">
        <f t="shared" si="106"/>
        <v>2.0219999999999998</v>
      </c>
      <c r="AX31" s="5">
        <v>1</v>
      </c>
      <c r="AY31" s="5">
        <f t="shared" si="107"/>
        <v>2.0219999999999998</v>
      </c>
      <c r="AZ31" s="5">
        <f t="shared" si="108"/>
        <v>4.0884839999999993</v>
      </c>
      <c r="BA31" s="5">
        <f t="shared" si="109"/>
        <v>4.0884839999999993</v>
      </c>
      <c r="BB31" s="5">
        <f t="shared" si="110"/>
        <v>8.2669146479999984</v>
      </c>
      <c r="BC31" s="5">
        <f t="shared" si="111"/>
        <v>8.2669146479999984</v>
      </c>
      <c r="BF31" s="5">
        <v>2</v>
      </c>
      <c r="BG31" s="5">
        <v>1697</v>
      </c>
      <c r="BH31" s="5">
        <f t="shared" si="112"/>
        <v>1.6970000000000001</v>
      </c>
      <c r="BI31" s="5">
        <v>1</v>
      </c>
      <c r="BJ31" s="5">
        <f t="shared" si="113"/>
        <v>1.6970000000000001</v>
      </c>
      <c r="BK31" s="5">
        <f t="shared" si="114"/>
        <v>2.8798090000000003</v>
      </c>
      <c r="BL31" s="5">
        <f t="shared" si="115"/>
        <v>2.8798090000000003</v>
      </c>
      <c r="BM31" s="5">
        <f t="shared" si="116"/>
        <v>4.8870358730000003</v>
      </c>
      <c r="BN31" s="5">
        <f t="shared" si="117"/>
        <v>4.8870358730000003</v>
      </c>
      <c r="BQ31" s="5">
        <v>2</v>
      </c>
      <c r="BR31" s="5">
        <v>1501</v>
      </c>
      <c r="BS31" s="5">
        <f t="shared" si="118"/>
        <v>1.5009999999999999</v>
      </c>
      <c r="BT31" s="5">
        <v>1</v>
      </c>
      <c r="BU31" s="5">
        <f t="shared" si="119"/>
        <v>1.5009999999999999</v>
      </c>
      <c r="BV31" s="5">
        <f t="shared" si="120"/>
        <v>2.2530009999999998</v>
      </c>
      <c r="BW31" s="5">
        <f t="shared" si="121"/>
        <v>2.2530009999999998</v>
      </c>
      <c r="BX31" s="5">
        <f t="shared" si="122"/>
        <v>3.3817545009999996</v>
      </c>
      <c r="BY31" s="5">
        <f t="shared" si="123"/>
        <v>3.3817545009999996</v>
      </c>
      <c r="CB31" s="5">
        <v>2</v>
      </c>
      <c r="CC31" s="5">
        <v>1383</v>
      </c>
      <c r="CD31" s="5">
        <f t="shared" si="124"/>
        <v>1.383</v>
      </c>
      <c r="CE31" s="5">
        <v>1</v>
      </c>
      <c r="CF31" s="5">
        <f t="shared" si="125"/>
        <v>1.383</v>
      </c>
      <c r="CG31" s="5">
        <f t="shared" si="126"/>
        <v>1.9126890000000001</v>
      </c>
      <c r="CH31" s="5">
        <f t="shared" si="127"/>
        <v>1.9126890000000001</v>
      </c>
      <c r="CI31" s="5">
        <f t="shared" si="128"/>
        <v>2.6452488870000002</v>
      </c>
      <c r="CJ31" s="5">
        <f t="shared" si="129"/>
        <v>2.6452488870000002</v>
      </c>
      <c r="CM31" s="5">
        <v>2.5</v>
      </c>
      <c r="CN31" s="5">
        <v>1320</v>
      </c>
      <c r="CO31" s="5">
        <f t="shared" si="74"/>
        <v>1.32</v>
      </c>
      <c r="CP31" s="5">
        <v>2</v>
      </c>
      <c r="CQ31" s="5">
        <f t="shared" si="75"/>
        <v>2.64</v>
      </c>
      <c r="CR31" s="5">
        <f t="shared" si="76"/>
        <v>1.7424000000000002</v>
      </c>
      <c r="CS31" s="5">
        <f t="shared" si="77"/>
        <v>3.4848000000000003</v>
      </c>
      <c r="CT31" s="5">
        <f t="shared" si="78"/>
        <v>2.2999680000000002</v>
      </c>
      <c r="CU31" s="5">
        <f t="shared" si="79"/>
        <v>4.5999360000000005</v>
      </c>
      <c r="CX31" s="5">
        <v>2.5</v>
      </c>
      <c r="CY31" s="5">
        <v>1300</v>
      </c>
      <c r="CZ31" s="5">
        <f t="shared" si="80"/>
        <v>1.3</v>
      </c>
      <c r="DA31" s="5">
        <v>2</v>
      </c>
      <c r="DB31" s="5">
        <f t="shared" si="81"/>
        <v>2.6</v>
      </c>
      <c r="DC31" s="5">
        <f t="shared" si="82"/>
        <v>1.6900000000000002</v>
      </c>
      <c r="DD31" s="5">
        <f t="shared" si="83"/>
        <v>3.3800000000000003</v>
      </c>
      <c r="DE31" s="5">
        <f t="shared" si="84"/>
        <v>2.1970000000000005</v>
      </c>
      <c r="DF31" s="5">
        <f t="shared" si="85"/>
        <v>4.394000000000001</v>
      </c>
    </row>
    <row r="32" spans="1:111" x14ac:dyDescent="0.3">
      <c r="A32" s="5">
        <v>2.5</v>
      </c>
      <c r="B32" s="5">
        <v>5710</v>
      </c>
      <c r="C32" s="5">
        <f t="shared" si="86"/>
        <v>5.71</v>
      </c>
      <c r="D32" s="5">
        <v>2</v>
      </c>
      <c r="E32" s="5">
        <f t="shared" si="87"/>
        <v>11.42</v>
      </c>
      <c r="F32" s="5">
        <f t="shared" si="88"/>
        <v>32.604100000000003</v>
      </c>
      <c r="G32" s="5">
        <v>2</v>
      </c>
      <c r="H32" s="5">
        <f t="shared" si="89"/>
        <v>65.208200000000005</v>
      </c>
      <c r="I32" s="5">
        <f t="shared" si="90"/>
        <v>186.16941100000003</v>
      </c>
      <c r="J32" s="5">
        <v>2</v>
      </c>
      <c r="K32" s="5">
        <f t="shared" si="91"/>
        <v>372.33882200000005</v>
      </c>
      <c r="N32" s="5">
        <v>2.5</v>
      </c>
      <c r="O32" s="5">
        <v>5798</v>
      </c>
      <c r="P32" s="5">
        <f t="shared" si="92"/>
        <v>5.798</v>
      </c>
      <c r="Q32" s="5">
        <v>2</v>
      </c>
      <c r="R32" s="5">
        <f t="shared" si="93"/>
        <v>11.596</v>
      </c>
      <c r="S32" s="5">
        <f t="shared" si="70"/>
        <v>33.616804000000002</v>
      </c>
      <c r="T32" s="5">
        <f t="shared" si="71"/>
        <v>67.233608000000004</v>
      </c>
      <c r="U32" s="5">
        <f t="shared" si="72"/>
        <v>194.91022959200001</v>
      </c>
      <c r="V32" s="5">
        <f t="shared" si="73"/>
        <v>389.82045918400001</v>
      </c>
      <c r="Y32" s="5">
        <v>2.5</v>
      </c>
      <c r="Z32" s="5">
        <v>3800.94</v>
      </c>
      <c r="AA32" s="5">
        <f t="shared" si="94"/>
        <v>3.8009400000000002</v>
      </c>
      <c r="AB32" s="5">
        <v>2</v>
      </c>
      <c r="AC32" s="5">
        <f t="shared" si="95"/>
        <v>7.6018800000000004</v>
      </c>
      <c r="AD32" s="5">
        <f t="shared" si="96"/>
        <v>14.447144883600002</v>
      </c>
      <c r="AE32" s="5">
        <f t="shared" si="97"/>
        <v>28.894289767200004</v>
      </c>
      <c r="AF32" s="5">
        <f t="shared" si="98"/>
        <v>54.912730873870593</v>
      </c>
      <c r="AG32" s="5">
        <f t="shared" si="99"/>
        <v>109.82546174774119</v>
      </c>
      <c r="AJ32" s="5">
        <v>2.5</v>
      </c>
      <c r="AK32" s="5">
        <v>2600</v>
      </c>
      <c r="AL32" s="5">
        <f t="shared" si="100"/>
        <v>2.6</v>
      </c>
      <c r="AM32" s="5">
        <v>2</v>
      </c>
      <c r="AN32" s="5">
        <f t="shared" si="101"/>
        <v>5.2</v>
      </c>
      <c r="AO32" s="5">
        <f t="shared" si="102"/>
        <v>6.7600000000000007</v>
      </c>
      <c r="AP32" s="5">
        <f t="shared" si="103"/>
        <v>13.520000000000001</v>
      </c>
      <c r="AQ32" s="5">
        <f t="shared" si="104"/>
        <v>17.576000000000004</v>
      </c>
      <c r="AR32" s="5">
        <f t="shared" si="105"/>
        <v>35.152000000000008</v>
      </c>
      <c r="AU32" s="5">
        <v>2.5</v>
      </c>
      <c r="AV32" s="5">
        <v>2022</v>
      </c>
      <c r="AW32" s="5">
        <f t="shared" si="106"/>
        <v>2.0219999999999998</v>
      </c>
      <c r="AX32" s="5">
        <v>2</v>
      </c>
      <c r="AY32" s="5">
        <f t="shared" si="107"/>
        <v>4.0439999999999996</v>
      </c>
      <c r="AZ32" s="5">
        <f t="shared" si="108"/>
        <v>4.0884839999999993</v>
      </c>
      <c r="BA32" s="5">
        <f t="shared" si="109"/>
        <v>8.1769679999999987</v>
      </c>
      <c r="BB32" s="5">
        <f t="shared" si="110"/>
        <v>8.2669146479999984</v>
      </c>
      <c r="BC32" s="5">
        <f t="shared" si="111"/>
        <v>16.533829295999997</v>
      </c>
      <c r="BF32" s="5">
        <v>2.5</v>
      </c>
      <c r="BG32" s="5">
        <v>1697</v>
      </c>
      <c r="BH32" s="5">
        <f t="shared" si="112"/>
        <v>1.6970000000000001</v>
      </c>
      <c r="BI32" s="5">
        <v>2</v>
      </c>
      <c r="BJ32" s="5">
        <f t="shared" si="113"/>
        <v>3.3940000000000001</v>
      </c>
      <c r="BK32" s="5">
        <f t="shared" si="114"/>
        <v>2.8798090000000003</v>
      </c>
      <c r="BL32" s="5">
        <f t="shared" si="115"/>
        <v>5.7596180000000006</v>
      </c>
      <c r="BM32" s="5">
        <f t="shared" si="116"/>
        <v>4.8870358730000003</v>
      </c>
      <c r="BN32" s="5">
        <f t="shared" si="117"/>
        <v>9.7740717460000006</v>
      </c>
      <c r="BQ32" s="5">
        <v>2.5</v>
      </c>
      <c r="BR32" s="5">
        <v>1501</v>
      </c>
      <c r="BS32" s="5">
        <f t="shared" si="118"/>
        <v>1.5009999999999999</v>
      </c>
      <c r="BT32" s="5">
        <v>2</v>
      </c>
      <c r="BU32" s="5">
        <f t="shared" si="119"/>
        <v>3.0019999999999998</v>
      </c>
      <c r="BV32" s="5">
        <f t="shared" si="120"/>
        <v>2.2530009999999998</v>
      </c>
      <c r="BW32" s="5">
        <f t="shared" si="121"/>
        <v>4.5060019999999996</v>
      </c>
      <c r="BX32" s="5">
        <f t="shared" si="122"/>
        <v>3.3817545009999996</v>
      </c>
      <c r="BY32" s="5">
        <f t="shared" si="123"/>
        <v>6.7635090019999993</v>
      </c>
      <c r="CB32" s="5">
        <v>2.5</v>
      </c>
      <c r="CC32" s="5">
        <v>1383</v>
      </c>
      <c r="CD32" s="5">
        <f t="shared" si="124"/>
        <v>1.383</v>
      </c>
      <c r="CE32" s="5">
        <v>2</v>
      </c>
      <c r="CF32" s="5">
        <f t="shared" si="125"/>
        <v>2.766</v>
      </c>
      <c r="CG32" s="5">
        <f t="shared" si="126"/>
        <v>1.9126890000000001</v>
      </c>
      <c r="CH32" s="5">
        <f t="shared" si="127"/>
        <v>3.8253780000000002</v>
      </c>
      <c r="CI32" s="5">
        <f t="shared" si="128"/>
        <v>2.6452488870000002</v>
      </c>
      <c r="CJ32" s="5">
        <f t="shared" si="129"/>
        <v>5.2904977740000003</v>
      </c>
      <c r="CM32" s="5">
        <v>3</v>
      </c>
      <c r="CN32" s="5">
        <v>1320</v>
      </c>
      <c r="CO32" s="5">
        <f t="shared" si="74"/>
        <v>1.32</v>
      </c>
      <c r="CP32" s="5">
        <v>1.5</v>
      </c>
      <c r="CQ32" s="5">
        <f t="shared" si="75"/>
        <v>1.98</v>
      </c>
      <c r="CR32" s="5">
        <f t="shared" si="76"/>
        <v>1.7424000000000002</v>
      </c>
      <c r="CS32" s="5">
        <f t="shared" si="77"/>
        <v>2.6136000000000004</v>
      </c>
      <c r="CT32" s="5">
        <f t="shared" si="78"/>
        <v>2.2999680000000002</v>
      </c>
      <c r="CU32" s="5">
        <f t="shared" si="79"/>
        <v>3.4499520000000006</v>
      </c>
      <c r="CX32" s="5">
        <v>3</v>
      </c>
      <c r="CY32" s="5">
        <v>1300</v>
      </c>
      <c r="CZ32" s="5">
        <f t="shared" si="80"/>
        <v>1.3</v>
      </c>
      <c r="DA32" s="5">
        <v>1.5</v>
      </c>
      <c r="DB32" s="5">
        <f t="shared" si="81"/>
        <v>1.9500000000000002</v>
      </c>
      <c r="DC32" s="5">
        <f t="shared" si="82"/>
        <v>1.6900000000000002</v>
      </c>
      <c r="DD32" s="5">
        <f t="shared" si="83"/>
        <v>2.5350000000000001</v>
      </c>
      <c r="DE32" s="5">
        <f t="shared" si="84"/>
        <v>2.1970000000000005</v>
      </c>
      <c r="DF32" s="5">
        <f t="shared" si="85"/>
        <v>3.2955000000000005</v>
      </c>
    </row>
    <row r="33" spans="1:110" x14ac:dyDescent="0.3">
      <c r="A33" s="5">
        <v>3</v>
      </c>
      <c r="B33" s="5">
        <v>5710</v>
      </c>
      <c r="C33" s="5">
        <f t="shared" si="86"/>
        <v>5.71</v>
      </c>
      <c r="D33" s="5">
        <v>1.5</v>
      </c>
      <c r="E33" s="5">
        <f t="shared" si="87"/>
        <v>8.5649999999999995</v>
      </c>
      <c r="F33" s="5">
        <f t="shared" si="88"/>
        <v>32.604100000000003</v>
      </c>
      <c r="G33" s="5">
        <v>1.5</v>
      </c>
      <c r="H33" s="5">
        <f t="shared" si="89"/>
        <v>48.906150000000004</v>
      </c>
      <c r="I33" s="5">
        <f t="shared" si="90"/>
        <v>186.16941100000003</v>
      </c>
      <c r="J33" s="5">
        <v>1.5</v>
      </c>
      <c r="K33" s="5">
        <f t="shared" si="91"/>
        <v>279.25411650000001</v>
      </c>
      <c r="N33" s="5">
        <v>3</v>
      </c>
      <c r="O33" s="5">
        <v>5798</v>
      </c>
      <c r="P33" s="5">
        <f t="shared" si="92"/>
        <v>5.798</v>
      </c>
      <c r="Q33" s="5">
        <v>1.5</v>
      </c>
      <c r="R33" s="5">
        <f t="shared" si="93"/>
        <v>8.6969999999999992</v>
      </c>
      <c r="S33" s="5">
        <f t="shared" si="70"/>
        <v>33.616804000000002</v>
      </c>
      <c r="T33" s="5">
        <f t="shared" si="71"/>
        <v>50.425206000000003</v>
      </c>
      <c r="U33" s="5">
        <f t="shared" si="72"/>
        <v>194.91022959200001</v>
      </c>
      <c r="V33" s="5">
        <f t="shared" si="73"/>
        <v>292.36534438800004</v>
      </c>
      <c r="Y33" s="5">
        <v>3</v>
      </c>
      <c r="Z33" s="5">
        <v>3800.94</v>
      </c>
      <c r="AA33" s="5">
        <f t="shared" si="94"/>
        <v>3.8009400000000002</v>
      </c>
      <c r="AB33" s="5">
        <v>1.5</v>
      </c>
      <c r="AC33" s="5">
        <f t="shared" si="95"/>
        <v>5.7014100000000001</v>
      </c>
      <c r="AD33" s="5">
        <f t="shared" si="96"/>
        <v>14.447144883600002</v>
      </c>
      <c r="AE33" s="5">
        <f t="shared" si="97"/>
        <v>21.670717325400002</v>
      </c>
      <c r="AF33" s="5">
        <f t="shared" si="98"/>
        <v>54.912730873870593</v>
      </c>
      <c r="AG33" s="5">
        <f t="shared" si="99"/>
        <v>82.369096310805887</v>
      </c>
      <c r="AJ33" s="5">
        <v>3</v>
      </c>
      <c r="AK33" s="5">
        <v>2600</v>
      </c>
      <c r="AL33" s="5">
        <f t="shared" si="100"/>
        <v>2.6</v>
      </c>
      <c r="AM33" s="5">
        <v>1.5</v>
      </c>
      <c r="AN33" s="5">
        <f t="shared" si="101"/>
        <v>3.9000000000000004</v>
      </c>
      <c r="AO33" s="5">
        <f t="shared" si="102"/>
        <v>6.7600000000000007</v>
      </c>
      <c r="AP33" s="5">
        <f t="shared" si="103"/>
        <v>10.14</v>
      </c>
      <c r="AQ33" s="5">
        <f t="shared" si="104"/>
        <v>17.576000000000004</v>
      </c>
      <c r="AR33" s="5">
        <f t="shared" si="105"/>
        <v>26.364000000000004</v>
      </c>
      <c r="AU33" s="5">
        <v>3</v>
      </c>
      <c r="AV33" s="5">
        <v>2022</v>
      </c>
      <c r="AW33" s="5">
        <f t="shared" si="106"/>
        <v>2.0219999999999998</v>
      </c>
      <c r="AX33" s="5">
        <v>1.5</v>
      </c>
      <c r="AY33" s="5">
        <f t="shared" si="107"/>
        <v>3.0329999999999995</v>
      </c>
      <c r="AZ33" s="5">
        <f t="shared" si="108"/>
        <v>4.0884839999999993</v>
      </c>
      <c r="BA33" s="5">
        <f t="shared" si="109"/>
        <v>6.132725999999999</v>
      </c>
      <c r="BB33" s="5">
        <f t="shared" si="110"/>
        <v>8.2669146479999984</v>
      </c>
      <c r="BC33" s="5">
        <f t="shared" si="111"/>
        <v>12.400371971999999</v>
      </c>
      <c r="BF33" s="5">
        <v>3</v>
      </c>
      <c r="BG33" s="5">
        <v>1697</v>
      </c>
      <c r="BH33" s="5">
        <f t="shared" si="112"/>
        <v>1.6970000000000001</v>
      </c>
      <c r="BI33" s="5">
        <v>1.5</v>
      </c>
      <c r="BJ33" s="5">
        <f t="shared" si="113"/>
        <v>2.5455000000000001</v>
      </c>
      <c r="BK33" s="5">
        <f t="shared" si="114"/>
        <v>2.8798090000000003</v>
      </c>
      <c r="BL33" s="5">
        <f t="shared" si="115"/>
        <v>4.3197135000000006</v>
      </c>
      <c r="BM33" s="5">
        <f t="shared" si="116"/>
        <v>4.8870358730000003</v>
      </c>
      <c r="BN33" s="5">
        <f t="shared" si="117"/>
        <v>7.3305538095000005</v>
      </c>
      <c r="BQ33" s="5">
        <v>3</v>
      </c>
      <c r="BR33" s="5">
        <v>1501</v>
      </c>
      <c r="BS33" s="5">
        <f t="shared" si="118"/>
        <v>1.5009999999999999</v>
      </c>
      <c r="BT33" s="5">
        <v>1.5</v>
      </c>
      <c r="BU33" s="5">
        <f t="shared" si="119"/>
        <v>2.2515000000000001</v>
      </c>
      <c r="BV33" s="5">
        <f t="shared" si="120"/>
        <v>2.2530009999999998</v>
      </c>
      <c r="BW33" s="5">
        <f t="shared" si="121"/>
        <v>3.3795014999999999</v>
      </c>
      <c r="BX33" s="5">
        <f t="shared" si="122"/>
        <v>3.3817545009999996</v>
      </c>
      <c r="BY33" s="5">
        <f t="shared" si="123"/>
        <v>5.0726317514999995</v>
      </c>
      <c r="CB33" s="5">
        <v>3</v>
      </c>
      <c r="CC33" s="5">
        <v>1383</v>
      </c>
      <c r="CD33" s="5">
        <f t="shared" si="124"/>
        <v>1.383</v>
      </c>
      <c r="CE33" s="5">
        <v>1.5</v>
      </c>
      <c r="CF33" s="5">
        <f t="shared" si="125"/>
        <v>2.0745</v>
      </c>
      <c r="CG33" s="5">
        <f t="shared" si="126"/>
        <v>1.9126890000000001</v>
      </c>
      <c r="CH33" s="5">
        <f t="shared" si="127"/>
        <v>2.8690335</v>
      </c>
      <c r="CI33" s="5">
        <f t="shared" si="128"/>
        <v>2.6452488870000002</v>
      </c>
      <c r="CJ33" s="5">
        <f t="shared" si="129"/>
        <v>3.9678733305000002</v>
      </c>
      <c r="CM33" s="5">
        <v>4</v>
      </c>
      <c r="CN33" s="5">
        <v>1320</v>
      </c>
      <c r="CO33" s="5">
        <f t="shared" si="74"/>
        <v>1.32</v>
      </c>
      <c r="CP33" s="5">
        <v>4</v>
      </c>
      <c r="CQ33" s="5">
        <f t="shared" si="75"/>
        <v>5.28</v>
      </c>
      <c r="CR33" s="5">
        <f t="shared" si="76"/>
        <v>1.7424000000000002</v>
      </c>
      <c r="CS33" s="5">
        <f t="shared" si="77"/>
        <v>6.9696000000000007</v>
      </c>
      <c r="CT33" s="5">
        <f t="shared" si="78"/>
        <v>2.2999680000000002</v>
      </c>
      <c r="CU33" s="5">
        <f t="shared" si="79"/>
        <v>9.1998720000000009</v>
      </c>
      <c r="CX33" s="5">
        <v>4</v>
      </c>
      <c r="CY33" s="5">
        <v>1300</v>
      </c>
      <c r="CZ33" s="5">
        <f t="shared" si="80"/>
        <v>1.3</v>
      </c>
      <c r="DA33" s="5">
        <v>4</v>
      </c>
      <c r="DB33" s="5">
        <f t="shared" si="81"/>
        <v>5.2</v>
      </c>
      <c r="DC33" s="5">
        <f t="shared" si="82"/>
        <v>1.6900000000000002</v>
      </c>
      <c r="DD33" s="5">
        <f t="shared" si="83"/>
        <v>6.7600000000000007</v>
      </c>
      <c r="DE33" s="5">
        <f t="shared" si="84"/>
        <v>2.1970000000000005</v>
      </c>
      <c r="DF33" s="5">
        <f t="shared" si="85"/>
        <v>8.788000000000002</v>
      </c>
    </row>
    <row r="34" spans="1:110" x14ac:dyDescent="0.3">
      <c r="A34" s="5">
        <v>4</v>
      </c>
      <c r="B34" s="5">
        <v>5710</v>
      </c>
      <c r="C34" s="5">
        <f t="shared" si="86"/>
        <v>5.71</v>
      </c>
      <c r="D34" s="5">
        <v>4</v>
      </c>
      <c r="E34" s="5">
        <f t="shared" si="87"/>
        <v>22.84</v>
      </c>
      <c r="F34" s="5">
        <f t="shared" si="88"/>
        <v>32.604100000000003</v>
      </c>
      <c r="G34" s="5">
        <v>4</v>
      </c>
      <c r="H34" s="5">
        <f t="shared" si="89"/>
        <v>130.41640000000001</v>
      </c>
      <c r="I34" s="5">
        <f t="shared" si="90"/>
        <v>186.16941100000003</v>
      </c>
      <c r="J34" s="5">
        <v>4</v>
      </c>
      <c r="K34" s="5">
        <f t="shared" si="91"/>
        <v>744.6776440000001</v>
      </c>
      <c r="N34" s="5">
        <v>4</v>
      </c>
      <c r="O34" s="5">
        <v>5798</v>
      </c>
      <c r="P34" s="5">
        <f t="shared" si="92"/>
        <v>5.798</v>
      </c>
      <c r="Q34" s="5">
        <v>4</v>
      </c>
      <c r="R34" s="5">
        <f t="shared" si="93"/>
        <v>23.192</v>
      </c>
      <c r="S34" s="5">
        <f t="shared" si="70"/>
        <v>33.616804000000002</v>
      </c>
      <c r="T34" s="5">
        <f t="shared" si="71"/>
        <v>134.46721600000001</v>
      </c>
      <c r="U34" s="5">
        <f t="shared" si="72"/>
        <v>194.91022959200001</v>
      </c>
      <c r="V34" s="5">
        <f t="shared" si="73"/>
        <v>779.64091836800003</v>
      </c>
      <c r="Y34" s="5">
        <v>4</v>
      </c>
      <c r="Z34" s="5">
        <v>3800.94</v>
      </c>
      <c r="AA34" s="5">
        <f t="shared" si="94"/>
        <v>3.8009400000000002</v>
      </c>
      <c r="AB34" s="5">
        <v>4</v>
      </c>
      <c r="AC34" s="5">
        <f t="shared" si="95"/>
        <v>15.203760000000001</v>
      </c>
      <c r="AD34" s="5">
        <f t="shared" si="96"/>
        <v>14.447144883600002</v>
      </c>
      <c r="AE34" s="5">
        <f t="shared" si="97"/>
        <v>57.788579534400007</v>
      </c>
      <c r="AF34" s="5">
        <f t="shared" si="98"/>
        <v>54.912730873870593</v>
      </c>
      <c r="AG34" s="5">
        <f t="shared" si="99"/>
        <v>219.65092349548237</v>
      </c>
      <c r="AJ34" s="5">
        <v>4</v>
      </c>
      <c r="AK34" s="5">
        <v>2600</v>
      </c>
      <c r="AL34" s="5">
        <f t="shared" si="100"/>
        <v>2.6</v>
      </c>
      <c r="AM34" s="5">
        <v>4</v>
      </c>
      <c r="AN34" s="5">
        <f t="shared" si="101"/>
        <v>10.4</v>
      </c>
      <c r="AO34" s="5">
        <f t="shared" si="102"/>
        <v>6.7600000000000007</v>
      </c>
      <c r="AP34" s="5">
        <f t="shared" si="103"/>
        <v>27.040000000000003</v>
      </c>
      <c r="AQ34" s="5">
        <f t="shared" si="104"/>
        <v>17.576000000000004</v>
      </c>
      <c r="AR34" s="5">
        <f t="shared" si="105"/>
        <v>70.304000000000016</v>
      </c>
      <c r="AU34" s="5">
        <v>4</v>
      </c>
      <c r="AV34" s="5">
        <v>2022</v>
      </c>
      <c r="AW34" s="5">
        <f t="shared" si="106"/>
        <v>2.0219999999999998</v>
      </c>
      <c r="AX34" s="5">
        <v>4</v>
      </c>
      <c r="AY34" s="5">
        <f t="shared" si="107"/>
        <v>8.0879999999999992</v>
      </c>
      <c r="AZ34" s="5">
        <f t="shared" si="108"/>
        <v>4.0884839999999993</v>
      </c>
      <c r="BA34" s="5">
        <f t="shared" si="109"/>
        <v>16.353935999999997</v>
      </c>
      <c r="BB34" s="5">
        <f t="shared" si="110"/>
        <v>8.2669146479999984</v>
      </c>
      <c r="BC34" s="5">
        <f t="shared" si="111"/>
        <v>33.067658591999994</v>
      </c>
      <c r="BF34" s="5">
        <v>4</v>
      </c>
      <c r="BG34" s="5">
        <v>1697</v>
      </c>
      <c r="BH34" s="5">
        <f t="shared" si="112"/>
        <v>1.6970000000000001</v>
      </c>
      <c r="BI34" s="5">
        <v>4</v>
      </c>
      <c r="BJ34" s="5">
        <f t="shared" si="113"/>
        <v>6.7880000000000003</v>
      </c>
      <c r="BK34" s="5">
        <f t="shared" si="114"/>
        <v>2.8798090000000003</v>
      </c>
      <c r="BL34" s="5">
        <f t="shared" si="115"/>
        <v>11.519236000000001</v>
      </c>
      <c r="BM34" s="5">
        <f t="shared" si="116"/>
        <v>4.8870358730000003</v>
      </c>
      <c r="BN34" s="5">
        <f t="shared" si="117"/>
        <v>19.548143492000001</v>
      </c>
      <c r="BQ34" s="5">
        <v>4</v>
      </c>
      <c r="BR34" s="5">
        <v>1501</v>
      </c>
      <c r="BS34" s="5">
        <f t="shared" si="118"/>
        <v>1.5009999999999999</v>
      </c>
      <c r="BT34" s="5">
        <v>4</v>
      </c>
      <c r="BU34" s="5">
        <f t="shared" si="119"/>
        <v>6.0039999999999996</v>
      </c>
      <c r="BV34" s="5">
        <f t="shared" si="120"/>
        <v>2.2530009999999998</v>
      </c>
      <c r="BW34" s="5">
        <f t="shared" si="121"/>
        <v>9.0120039999999992</v>
      </c>
      <c r="BX34" s="5">
        <f t="shared" si="122"/>
        <v>3.3817545009999996</v>
      </c>
      <c r="BY34" s="5">
        <f t="shared" si="123"/>
        <v>13.527018003999999</v>
      </c>
      <c r="CB34" s="5">
        <v>4</v>
      </c>
      <c r="CC34" s="5">
        <v>1383</v>
      </c>
      <c r="CD34" s="5">
        <f t="shared" si="124"/>
        <v>1.383</v>
      </c>
      <c r="CE34" s="5">
        <v>4</v>
      </c>
      <c r="CF34" s="5">
        <f t="shared" si="125"/>
        <v>5.532</v>
      </c>
      <c r="CG34" s="5">
        <f t="shared" si="126"/>
        <v>1.9126890000000001</v>
      </c>
      <c r="CH34" s="5">
        <f t="shared" si="127"/>
        <v>7.6507560000000003</v>
      </c>
      <c r="CI34" s="5">
        <f t="shared" si="128"/>
        <v>2.6452488870000002</v>
      </c>
      <c r="CJ34" s="5">
        <f t="shared" si="129"/>
        <v>10.580995548000001</v>
      </c>
      <c r="CM34" s="5">
        <v>5</v>
      </c>
      <c r="CN34" s="5">
        <v>1320</v>
      </c>
      <c r="CO34" s="5">
        <f t="shared" si="74"/>
        <v>1.32</v>
      </c>
      <c r="CP34" s="5">
        <v>2</v>
      </c>
      <c r="CQ34" s="5">
        <f t="shared" si="75"/>
        <v>2.64</v>
      </c>
      <c r="CR34" s="5">
        <f t="shared" si="76"/>
        <v>1.7424000000000002</v>
      </c>
      <c r="CS34" s="5">
        <f t="shared" si="77"/>
        <v>3.4848000000000003</v>
      </c>
      <c r="CT34" s="5">
        <f t="shared" si="78"/>
        <v>2.2999680000000002</v>
      </c>
      <c r="CU34" s="5">
        <f t="shared" si="79"/>
        <v>4.5999360000000005</v>
      </c>
      <c r="CX34" s="5">
        <v>5</v>
      </c>
      <c r="CY34" s="5">
        <v>1300</v>
      </c>
      <c r="CZ34" s="5">
        <f t="shared" si="80"/>
        <v>1.3</v>
      </c>
      <c r="DA34" s="5">
        <v>2</v>
      </c>
      <c r="DB34" s="5">
        <f t="shared" si="81"/>
        <v>2.6</v>
      </c>
      <c r="DC34" s="5">
        <f t="shared" si="82"/>
        <v>1.6900000000000002</v>
      </c>
      <c r="DD34" s="5">
        <f t="shared" si="83"/>
        <v>3.3800000000000003</v>
      </c>
      <c r="DE34" s="5">
        <f t="shared" si="84"/>
        <v>2.1970000000000005</v>
      </c>
      <c r="DF34" s="5">
        <f t="shared" si="85"/>
        <v>4.394000000000001</v>
      </c>
    </row>
    <row r="35" spans="1:110" x14ac:dyDescent="0.3">
      <c r="A35" s="5">
        <v>5</v>
      </c>
      <c r="B35" s="5">
        <v>5710</v>
      </c>
      <c r="C35" s="5">
        <f t="shared" si="86"/>
        <v>5.71</v>
      </c>
      <c r="D35" s="5">
        <v>2</v>
      </c>
      <c r="E35" s="5">
        <f t="shared" si="87"/>
        <v>11.42</v>
      </c>
      <c r="F35" s="5">
        <f t="shared" si="88"/>
        <v>32.604100000000003</v>
      </c>
      <c r="G35" s="5">
        <v>2</v>
      </c>
      <c r="H35" s="5">
        <f t="shared" si="89"/>
        <v>65.208200000000005</v>
      </c>
      <c r="I35" s="5">
        <f t="shared" si="90"/>
        <v>186.16941100000003</v>
      </c>
      <c r="J35" s="5">
        <v>2</v>
      </c>
      <c r="K35" s="5">
        <f t="shared" si="91"/>
        <v>372.33882200000005</v>
      </c>
      <c r="N35" s="5">
        <v>5</v>
      </c>
      <c r="O35" s="5">
        <v>5798</v>
      </c>
      <c r="P35" s="5">
        <f t="shared" si="92"/>
        <v>5.798</v>
      </c>
      <c r="Q35" s="5">
        <v>2</v>
      </c>
      <c r="R35" s="5">
        <f t="shared" si="93"/>
        <v>11.596</v>
      </c>
      <c r="S35" s="5">
        <f t="shared" si="70"/>
        <v>33.616804000000002</v>
      </c>
      <c r="T35" s="5">
        <f t="shared" si="71"/>
        <v>67.233608000000004</v>
      </c>
      <c r="U35" s="5">
        <f t="shared" si="72"/>
        <v>194.91022959200001</v>
      </c>
      <c r="V35" s="5">
        <f t="shared" si="73"/>
        <v>389.82045918400001</v>
      </c>
      <c r="Y35" s="5">
        <v>5</v>
      </c>
      <c r="Z35" s="5">
        <v>3800.94</v>
      </c>
      <c r="AA35" s="5">
        <f t="shared" si="94"/>
        <v>3.8009400000000002</v>
      </c>
      <c r="AB35" s="5">
        <v>2</v>
      </c>
      <c r="AC35" s="5">
        <f t="shared" si="95"/>
        <v>7.6018800000000004</v>
      </c>
      <c r="AD35" s="5">
        <f t="shared" si="96"/>
        <v>14.447144883600002</v>
      </c>
      <c r="AE35" s="5">
        <f t="shared" si="97"/>
        <v>28.894289767200004</v>
      </c>
      <c r="AF35" s="5">
        <f t="shared" si="98"/>
        <v>54.912730873870593</v>
      </c>
      <c r="AG35" s="5">
        <f t="shared" si="99"/>
        <v>109.82546174774119</v>
      </c>
      <c r="AJ35" s="5">
        <v>5</v>
      </c>
      <c r="AK35" s="5">
        <v>2600</v>
      </c>
      <c r="AL35" s="5">
        <f t="shared" si="100"/>
        <v>2.6</v>
      </c>
      <c r="AM35" s="5">
        <v>2</v>
      </c>
      <c r="AN35" s="5">
        <f t="shared" si="101"/>
        <v>5.2</v>
      </c>
      <c r="AO35" s="5">
        <f t="shared" si="102"/>
        <v>6.7600000000000007</v>
      </c>
      <c r="AP35" s="5">
        <f t="shared" si="103"/>
        <v>13.520000000000001</v>
      </c>
      <c r="AQ35" s="5">
        <f t="shared" si="104"/>
        <v>17.576000000000004</v>
      </c>
      <c r="AR35" s="5">
        <f t="shared" si="105"/>
        <v>35.152000000000008</v>
      </c>
      <c r="AU35" s="5">
        <v>5</v>
      </c>
      <c r="AV35" s="5">
        <v>2022</v>
      </c>
      <c r="AW35" s="5">
        <f t="shared" si="106"/>
        <v>2.0219999999999998</v>
      </c>
      <c r="AX35" s="5">
        <v>2</v>
      </c>
      <c r="AY35" s="5">
        <f t="shared" si="107"/>
        <v>4.0439999999999996</v>
      </c>
      <c r="AZ35" s="5">
        <f t="shared" si="108"/>
        <v>4.0884839999999993</v>
      </c>
      <c r="BA35" s="5">
        <f t="shared" si="109"/>
        <v>8.1769679999999987</v>
      </c>
      <c r="BB35" s="5">
        <f t="shared" si="110"/>
        <v>8.2669146479999984</v>
      </c>
      <c r="BC35" s="5">
        <f t="shared" si="111"/>
        <v>16.533829295999997</v>
      </c>
      <c r="BF35" s="5">
        <v>5</v>
      </c>
      <c r="BG35" s="5">
        <v>1697</v>
      </c>
      <c r="BH35" s="5">
        <f t="shared" si="112"/>
        <v>1.6970000000000001</v>
      </c>
      <c r="BI35" s="5">
        <v>2</v>
      </c>
      <c r="BJ35" s="5">
        <f t="shared" si="113"/>
        <v>3.3940000000000001</v>
      </c>
      <c r="BK35" s="5">
        <f t="shared" si="114"/>
        <v>2.8798090000000003</v>
      </c>
      <c r="BL35" s="5">
        <f t="shared" si="115"/>
        <v>5.7596180000000006</v>
      </c>
      <c r="BM35" s="5">
        <f t="shared" si="116"/>
        <v>4.8870358730000003</v>
      </c>
      <c r="BN35" s="5">
        <f t="shared" si="117"/>
        <v>9.7740717460000006</v>
      </c>
      <c r="BQ35" s="5">
        <v>5</v>
      </c>
      <c r="BR35" s="5">
        <v>1501</v>
      </c>
      <c r="BS35" s="5">
        <f t="shared" si="118"/>
        <v>1.5009999999999999</v>
      </c>
      <c r="BT35" s="5">
        <v>2</v>
      </c>
      <c r="BU35" s="5">
        <f t="shared" si="119"/>
        <v>3.0019999999999998</v>
      </c>
      <c r="BV35" s="5">
        <f t="shared" si="120"/>
        <v>2.2530009999999998</v>
      </c>
      <c r="BW35" s="5">
        <f t="shared" si="121"/>
        <v>4.5060019999999996</v>
      </c>
      <c r="BX35" s="5">
        <f t="shared" si="122"/>
        <v>3.3817545009999996</v>
      </c>
      <c r="BY35" s="5">
        <f t="shared" si="123"/>
        <v>6.7635090019999993</v>
      </c>
      <c r="CB35" s="5">
        <v>5</v>
      </c>
      <c r="CC35" s="5">
        <v>1383</v>
      </c>
      <c r="CD35" s="5">
        <f t="shared" si="124"/>
        <v>1.383</v>
      </c>
      <c r="CE35" s="5">
        <v>2</v>
      </c>
      <c r="CF35" s="5">
        <f t="shared" si="125"/>
        <v>2.766</v>
      </c>
      <c r="CG35" s="5">
        <f t="shared" si="126"/>
        <v>1.9126890000000001</v>
      </c>
      <c r="CH35" s="5">
        <f t="shared" si="127"/>
        <v>3.8253780000000002</v>
      </c>
      <c r="CI35" s="5">
        <f t="shared" si="128"/>
        <v>2.6452488870000002</v>
      </c>
      <c r="CJ35" s="5">
        <f t="shared" si="129"/>
        <v>5.2904977740000003</v>
      </c>
      <c r="CM35" s="5">
        <v>6</v>
      </c>
      <c r="CN35" s="5">
        <v>1320</v>
      </c>
      <c r="CO35" s="5">
        <f t="shared" si="74"/>
        <v>1.32</v>
      </c>
      <c r="CP35" s="5">
        <v>4</v>
      </c>
      <c r="CQ35" s="5">
        <f t="shared" si="75"/>
        <v>5.28</v>
      </c>
      <c r="CR35" s="5">
        <f t="shared" si="76"/>
        <v>1.7424000000000002</v>
      </c>
      <c r="CS35" s="5">
        <f t="shared" si="77"/>
        <v>6.9696000000000007</v>
      </c>
      <c r="CT35" s="5">
        <f t="shared" si="78"/>
        <v>2.2999680000000002</v>
      </c>
      <c r="CU35" s="5">
        <f t="shared" si="79"/>
        <v>9.1998720000000009</v>
      </c>
      <c r="CX35" s="5">
        <v>6</v>
      </c>
      <c r="CY35" s="5">
        <v>1300</v>
      </c>
      <c r="CZ35" s="5">
        <f t="shared" si="80"/>
        <v>1.3</v>
      </c>
      <c r="DA35" s="5">
        <v>4</v>
      </c>
      <c r="DB35" s="5">
        <f t="shared" si="81"/>
        <v>5.2</v>
      </c>
      <c r="DC35" s="5">
        <f t="shared" si="82"/>
        <v>1.6900000000000002</v>
      </c>
      <c r="DD35" s="5">
        <f t="shared" si="83"/>
        <v>6.7600000000000007</v>
      </c>
      <c r="DE35" s="5">
        <f t="shared" si="84"/>
        <v>2.1970000000000005</v>
      </c>
      <c r="DF35" s="5">
        <f t="shared" si="85"/>
        <v>8.788000000000002</v>
      </c>
    </row>
    <row r="36" spans="1:110" x14ac:dyDescent="0.3">
      <c r="A36" s="5">
        <v>6</v>
      </c>
      <c r="B36" s="5">
        <v>5710</v>
      </c>
      <c r="C36" s="5">
        <f t="shared" si="86"/>
        <v>5.71</v>
      </c>
      <c r="D36" s="5">
        <v>4</v>
      </c>
      <c r="E36" s="5">
        <f t="shared" si="87"/>
        <v>22.84</v>
      </c>
      <c r="F36" s="5">
        <f t="shared" si="88"/>
        <v>32.604100000000003</v>
      </c>
      <c r="G36" s="5">
        <v>4</v>
      </c>
      <c r="H36" s="5">
        <f t="shared" si="89"/>
        <v>130.41640000000001</v>
      </c>
      <c r="I36" s="5">
        <f t="shared" si="90"/>
        <v>186.16941100000003</v>
      </c>
      <c r="J36" s="5">
        <v>4</v>
      </c>
      <c r="K36" s="5">
        <f t="shared" si="91"/>
        <v>744.6776440000001</v>
      </c>
      <c r="N36" s="5">
        <v>6</v>
      </c>
      <c r="O36" s="5">
        <v>5798</v>
      </c>
      <c r="P36" s="5">
        <f t="shared" si="92"/>
        <v>5.798</v>
      </c>
      <c r="Q36" s="5">
        <v>4</v>
      </c>
      <c r="R36" s="5">
        <f t="shared" si="93"/>
        <v>23.192</v>
      </c>
      <c r="S36" s="5">
        <f t="shared" si="70"/>
        <v>33.616804000000002</v>
      </c>
      <c r="T36" s="5">
        <f t="shared" si="71"/>
        <v>134.46721600000001</v>
      </c>
      <c r="U36" s="5">
        <f t="shared" si="72"/>
        <v>194.91022959200001</v>
      </c>
      <c r="V36" s="5">
        <f t="shared" si="73"/>
        <v>779.64091836800003</v>
      </c>
      <c r="Y36" s="5">
        <v>6</v>
      </c>
      <c r="Z36" s="5">
        <v>3800.94</v>
      </c>
      <c r="AA36" s="5">
        <f t="shared" si="94"/>
        <v>3.8009400000000002</v>
      </c>
      <c r="AB36" s="5">
        <v>4</v>
      </c>
      <c r="AC36" s="5">
        <f t="shared" si="95"/>
        <v>15.203760000000001</v>
      </c>
      <c r="AD36" s="5">
        <f t="shared" si="96"/>
        <v>14.447144883600002</v>
      </c>
      <c r="AE36" s="5">
        <f t="shared" si="97"/>
        <v>57.788579534400007</v>
      </c>
      <c r="AF36" s="5">
        <f t="shared" si="98"/>
        <v>54.912730873870593</v>
      </c>
      <c r="AG36" s="5">
        <f t="shared" si="99"/>
        <v>219.65092349548237</v>
      </c>
      <c r="AJ36" s="5">
        <v>6</v>
      </c>
      <c r="AK36" s="5">
        <v>2600</v>
      </c>
      <c r="AL36" s="5">
        <f t="shared" si="100"/>
        <v>2.6</v>
      </c>
      <c r="AM36" s="5">
        <v>4</v>
      </c>
      <c r="AN36" s="5">
        <f t="shared" si="101"/>
        <v>10.4</v>
      </c>
      <c r="AO36" s="5">
        <f t="shared" si="102"/>
        <v>6.7600000000000007</v>
      </c>
      <c r="AP36" s="5">
        <f t="shared" si="103"/>
        <v>27.040000000000003</v>
      </c>
      <c r="AQ36" s="5">
        <f t="shared" si="104"/>
        <v>17.576000000000004</v>
      </c>
      <c r="AR36" s="5">
        <f t="shared" si="105"/>
        <v>70.304000000000016</v>
      </c>
      <c r="AU36" s="5">
        <v>6</v>
      </c>
      <c r="AV36" s="5">
        <v>2022</v>
      </c>
      <c r="AW36" s="5">
        <f t="shared" si="106"/>
        <v>2.0219999999999998</v>
      </c>
      <c r="AX36" s="5">
        <v>4</v>
      </c>
      <c r="AY36" s="5">
        <f t="shared" si="107"/>
        <v>8.0879999999999992</v>
      </c>
      <c r="AZ36" s="5">
        <f t="shared" si="108"/>
        <v>4.0884839999999993</v>
      </c>
      <c r="BA36" s="5">
        <f t="shared" si="109"/>
        <v>16.353935999999997</v>
      </c>
      <c r="BB36" s="5">
        <f t="shared" si="110"/>
        <v>8.2669146479999984</v>
      </c>
      <c r="BC36" s="5">
        <f t="shared" si="111"/>
        <v>33.067658591999994</v>
      </c>
      <c r="BF36" s="5">
        <v>6</v>
      </c>
      <c r="BG36" s="5">
        <v>1697</v>
      </c>
      <c r="BH36" s="5">
        <f t="shared" si="112"/>
        <v>1.6970000000000001</v>
      </c>
      <c r="BI36" s="5">
        <v>4</v>
      </c>
      <c r="BJ36" s="5">
        <f t="shared" si="113"/>
        <v>6.7880000000000003</v>
      </c>
      <c r="BK36" s="5">
        <f t="shared" si="114"/>
        <v>2.8798090000000003</v>
      </c>
      <c r="BL36" s="5">
        <f t="shared" si="115"/>
        <v>11.519236000000001</v>
      </c>
      <c r="BM36" s="5">
        <f t="shared" si="116"/>
        <v>4.8870358730000003</v>
      </c>
      <c r="BN36" s="5">
        <f t="shared" si="117"/>
        <v>19.548143492000001</v>
      </c>
      <c r="BQ36" s="5">
        <v>6</v>
      </c>
      <c r="BR36" s="5">
        <v>1501</v>
      </c>
      <c r="BS36" s="5">
        <f t="shared" si="118"/>
        <v>1.5009999999999999</v>
      </c>
      <c r="BT36" s="5">
        <v>4</v>
      </c>
      <c r="BU36" s="5">
        <f t="shared" si="119"/>
        <v>6.0039999999999996</v>
      </c>
      <c r="BV36" s="5">
        <f t="shared" si="120"/>
        <v>2.2530009999999998</v>
      </c>
      <c r="BW36" s="5">
        <f t="shared" si="121"/>
        <v>9.0120039999999992</v>
      </c>
      <c r="BX36" s="5">
        <f t="shared" si="122"/>
        <v>3.3817545009999996</v>
      </c>
      <c r="BY36" s="5">
        <f t="shared" si="123"/>
        <v>13.527018003999999</v>
      </c>
      <c r="CB36" s="5">
        <v>6</v>
      </c>
      <c r="CC36" s="5">
        <v>1383</v>
      </c>
      <c r="CD36" s="5">
        <f t="shared" si="124"/>
        <v>1.383</v>
      </c>
      <c r="CE36" s="5">
        <v>4</v>
      </c>
      <c r="CF36" s="5">
        <f t="shared" si="125"/>
        <v>5.532</v>
      </c>
      <c r="CG36" s="5">
        <f t="shared" si="126"/>
        <v>1.9126890000000001</v>
      </c>
      <c r="CH36" s="5">
        <f t="shared" si="127"/>
        <v>7.6507560000000003</v>
      </c>
      <c r="CI36" s="5">
        <f t="shared" si="128"/>
        <v>2.6452488870000002</v>
      </c>
      <c r="CJ36" s="5">
        <f t="shared" si="129"/>
        <v>10.580995548000001</v>
      </c>
      <c r="CM36" s="5">
        <v>7</v>
      </c>
      <c r="CN36" s="5">
        <v>1320</v>
      </c>
      <c r="CO36" s="5">
        <f t="shared" si="74"/>
        <v>1.32</v>
      </c>
      <c r="CP36" s="5">
        <v>1.5</v>
      </c>
      <c r="CQ36" s="5">
        <f t="shared" si="75"/>
        <v>1.98</v>
      </c>
      <c r="CR36" s="5">
        <f t="shared" si="76"/>
        <v>1.7424000000000002</v>
      </c>
      <c r="CS36" s="5">
        <f t="shared" si="77"/>
        <v>2.6136000000000004</v>
      </c>
      <c r="CT36" s="5">
        <f t="shared" si="78"/>
        <v>2.2999680000000002</v>
      </c>
      <c r="CU36" s="5">
        <f t="shared" si="79"/>
        <v>3.4499520000000006</v>
      </c>
      <c r="CX36" s="5">
        <v>7</v>
      </c>
      <c r="CY36" s="5">
        <v>1300</v>
      </c>
      <c r="CZ36" s="5">
        <f t="shared" si="80"/>
        <v>1.3</v>
      </c>
      <c r="DA36" s="5">
        <v>1.5</v>
      </c>
      <c r="DB36" s="5">
        <f t="shared" si="81"/>
        <v>1.9500000000000002</v>
      </c>
      <c r="DC36" s="5">
        <f t="shared" si="82"/>
        <v>1.6900000000000002</v>
      </c>
      <c r="DD36" s="5">
        <f t="shared" si="83"/>
        <v>2.5350000000000001</v>
      </c>
      <c r="DE36" s="5">
        <f t="shared" si="84"/>
        <v>2.1970000000000005</v>
      </c>
      <c r="DF36" s="5">
        <f t="shared" si="85"/>
        <v>3.2955000000000005</v>
      </c>
    </row>
    <row r="37" spans="1:110" x14ac:dyDescent="0.3">
      <c r="A37" s="5">
        <v>7</v>
      </c>
      <c r="B37" s="5">
        <v>5710</v>
      </c>
      <c r="C37" s="5">
        <f t="shared" si="86"/>
        <v>5.71</v>
      </c>
      <c r="D37" s="5">
        <v>1.5</v>
      </c>
      <c r="E37" s="5">
        <f t="shared" si="87"/>
        <v>8.5649999999999995</v>
      </c>
      <c r="F37" s="5">
        <f t="shared" si="88"/>
        <v>32.604100000000003</v>
      </c>
      <c r="G37" s="5">
        <v>1.5</v>
      </c>
      <c r="H37" s="5">
        <f t="shared" si="89"/>
        <v>48.906150000000004</v>
      </c>
      <c r="I37" s="5">
        <f t="shared" si="90"/>
        <v>186.16941100000003</v>
      </c>
      <c r="J37" s="5">
        <v>1.5</v>
      </c>
      <c r="K37" s="5">
        <f t="shared" si="91"/>
        <v>279.25411650000001</v>
      </c>
      <c r="N37" s="5">
        <v>7</v>
      </c>
      <c r="O37" s="5">
        <v>5798</v>
      </c>
      <c r="P37" s="5">
        <f t="shared" si="92"/>
        <v>5.798</v>
      </c>
      <c r="Q37" s="5">
        <v>1.5</v>
      </c>
      <c r="R37" s="5">
        <f t="shared" si="93"/>
        <v>8.6969999999999992</v>
      </c>
      <c r="S37" s="5">
        <f t="shared" si="70"/>
        <v>33.616804000000002</v>
      </c>
      <c r="T37" s="5">
        <f t="shared" si="71"/>
        <v>50.425206000000003</v>
      </c>
      <c r="U37" s="5">
        <f t="shared" si="72"/>
        <v>194.91022959200001</v>
      </c>
      <c r="V37" s="5">
        <f t="shared" si="73"/>
        <v>292.36534438800004</v>
      </c>
      <c r="Y37" s="5">
        <v>7</v>
      </c>
      <c r="Z37" s="5">
        <v>3800.94</v>
      </c>
      <c r="AA37" s="5">
        <f t="shared" si="94"/>
        <v>3.8009400000000002</v>
      </c>
      <c r="AB37" s="5">
        <v>1.5</v>
      </c>
      <c r="AC37" s="5">
        <f t="shared" si="95"/>
        <v>5.7014100000000001</v>
      </c>
      <c r="AD37" s="5">
        <f t="shared" si="96"/>
        <v>14.447144883600002</v>
      </c>
      <c r="AE37" s="5">
        <f t="shared" si="97"/>
        <v>21.670717325400002</v>
      </c>
      <c r="AF37" s="5">
        <f t="shared" si="98"/>
        <v>54.912730873870593</v>
      </c>
      <c r="AG37" s="5">
        <f t="shared" si="99"/>
        <v>82.369096310805887</v>
      </c>
      <c r="AJ37" s="5">
        <v>7</v>
      </c>
      <c r="AK37" s="5">
        <v>2600</v>
      </c>
      <c r="AL37" s="5">
        <f t="shared" si="100"/>
        <v>2.6</v>
      </c>
      <c r="AM37" s="5">
        <v>1.5</v>
      </c>
      <c r="AN37" s="5">
        <f t="shared" si="101"/>
        <v>3.9000000000000004</v>
      </c>
      <c r="AO37" s="5">
        <f t="shared" si="102"/>
        <v>6.7600000000000007</v>
      </c>
      <c r="AP37" s="5">
        <f t="shared" si="103"/>
        <v>10.14</v>
      </c>
      <c r="AQ37" s="5">
        <f t="shared" si="104"/>
        <v>17.576000000000004</v>
      </c>
      <c r="AR37" s="5">
        <f t="shared" si="105"/>
        <v>26.364000000000004</v>
      </c>
      <c r="AU37" s="5">
        <v>7</v>
      </c>
      <c r="AV37" s="5">
        <v>2022</v>
      </c>
      <c r="AW37" s="5">
        <f t="shared" si="106"/>
        <v>2.0219999999999998</v>
      </c>
      <c r="AX37" s="5">
        <v>1.5</v>
      </c>
      <c r="AY37" s="5">
        <f t="shared" si="107"/>
        <v>3.0329999999999995</v>
      </c>
      <c r="AZ37" s="5">
        <f t="shared" si="108"/>
        <v>4.0884839999999993</v>
      </c>
      <c r="BA37" s="5">
        <f t="shared" si="109"/>
        <v>6.132725999999999</v>
      </c>
      <c r="BB37" s="5">
        <f t="shared" si="110"/>
        <v>8.2669146479999984</v>
      </c>
      <c r="BC37" s="5">
        <f t="shared" si="111"/>
        <v>12.400371971999999</v>
      </c>
      <c r="BF37" s="5">
        <v>7</v>
      </c>
      <c r="BG37" s="5">
        <v>1697</v>
      </c>
      <c r="BH37" s="5">
        <f t="shared" si="112"/>
        <v>1.6970000000000001</v>
      </c>
      <c r="BI37" s="5">
        <v>1.5</v>
      </c>
      <c r="BJ37" s="5">
        <f t="shared" si="113"/>
        <v>2.5455000000000001</v>
      </c>
      <c r="BK37" s="5">
        <f t="shared" si="114"/>
        <v>2.8798090000000003</v>
      </c>
      <c r="BL37" s="5">
        <f t="shared" si="115"/>
        <v>4.3197135000000006</v>
      </c>
      <c r="BM37" s="5">
        <f t="shared" si="116"/>
        <v>4.8870358730000003</v>
      </c>
      <c r="BN37" s="5">
        <f t="shared" si="117"/>
        <v>7.3305538095000005</v>
      </c>
      <c r="BQ37" s="5">
        <v>7</v>
      </c>
      <c r="BR37" s="5">
        <v>1501</v>
      </c>
      <c r="BS37" s="5">
        <f t="shared" si="118"/>
        <v>1.5009999999999999</v>
      </c>
      <c r="BT37" s="5">
        <v>1.5</v>
      </c>
      <c r="BU37" s="5">
        <f t="shared" si="119"/>
        <v>2.2515000000000001</v>
      </c>
      <c r="BV37" s="5">
        <f t="shared" si="120"/>
        <v>2.2530009999999998</v>
      </c>
      <c r="BW37" s="5">
        <f t="shared" si="121"/>
        <v>3.3795014999999999</v>
      </c>
      <c r="BX37" s="5">
        <f t="shared" si="122"/>
        <v>3.3817545009999996</v>
      </c>
      <c r="BY37" s="5">
        <f t="shared" si="123"/>
        <v>5.0726317514999995</v>
      </c>
      <c r="CB37" s="5">
        <v>7</v>
      </c>
      <c r="CC37" s="5">
        <v>1383</v>
      </c>
      <c r="CD37" s="5">
        <f t="shared" si="124"/>
        <v>1.383</v>
      </c>
      <c r="CE37" s="5">
        <v>1.5</v>
      </c>
      <c r="CF37" s="5">
        <f t="shared" si="125"/>
        <v>2.0745</v>
      </c>
      <c r="CG37" s="5">
        <f t="shared" si="126"/>
        <v>1.9126890000000001</v>
      </c>
      <c r="CH37" s="5">
        <f t="shared" si="127"/>
        <v>2.8690335</v>
      </c>
      <c r="CI37" s="5">
        <f t="shared" si="128"/>
        <v>2.6452488870000002</v>
      </c>
      <c r="CJ37" s="5">
        <f t="shared" si="129"/>
        <v>3.9678733305000002</v>
      </c>
      <c r="CM37" s="5">
        <v>7.5</v>
      </c>
      <c r="CN37" s="5">
        <v>1320</v>
      </c>
      <c r="CO37" s="5">
        <f t="shared" si="74"/>
        <v>1.32</v>
      </c>
      <c r="CP37" s="5">
        <v>2</v>
      </c>
      <c r="CQ37" s="5">
        <f t="shared" si="75"/>
        <v>2.64</v>
      </c>
      <c r="CR37" s="5">
        <f t="shared" si="76"/>
        <v>1.7424000000000002</v>
      </c>
      <c r="CS37" s="5">
        <f t="shared" si="77"/>
        <v>3.4848000000000003</v>
      </c>
      <c r="CT37" s="5">
        <f t="shared" si="78"/>
        <v>2.2999680000000002</v>
      </c>
      <c r="CU37" s="5">
        <f t="shared" si="79"/>
        <v>4.5999360000000005</v>
      </c>
      <c r="CX37" s="5">
        <v>7.5</v>
      </c>
      <c r="CY37" s="5">
        <v>1300</v>
      </c>
      <c r="CZ37" s="5">
        <f t="shared" si="80"/>
        <v>1.3</v>
      </c>
      <c r="DA37" s="5">
        <v>2</v>
      </c>
      <c r="DB37" s="5">
        <f t="shared" si="81"/>
        <v>2.6</v>
      </c>
      <c r="DC37" s="5">
        <f t="shared" si="82"/>
        <v>1.6900000000000002</v>
      </c>
      <c r="DD37" s="5">
        <f t="shared" si="83"/>
        <v>3.3800000000000003</v>
      </c>
      <c r="DE37" s="5">
        <f t="shared" si="84"/>
        <v>2.1970000000000005</v>
      </c>
      <c r="DF37" s="5">
        <f t="shared" si="85"/>
        <v>4.394000000000001</v>
      </c>
    </row>
    <row r="38" spans="1:110" x14ac:dyDescent="0.3">
      <c r="A38" s="5">
        <v>7.5</v>
      </c>
      <c r="B38" s="5">
        <v>5517</v>
      </c>
      <c r="C38" s="5">
        <f t="shared" si="86"/>
        <v>5.5170000000000003</v>
      </c>
      <c r="D38" s="5">
        <v>2</v>
      </c>
      <c r="E38" s="5">
        <f t="shared" si="87"/>
        <v>11.034000000000001</v>
      </c>
      <c r="F38" s="5">
        <f t="shared" si="88"/>
        <v>30.437289000000003</v>
      </c>
      <c r="G38" s="5">
        <v>2</v>
      </c>
      <c r="H38" s="5">
        <f t="shared" si="89"/>
        <v>60.874578000000007</v>
      </c>
      <c r="I38" s="5">
        <f t="shared" si="90"/>
        <v>167.92252341300002</v>
      </c>
      <c r="J38" s="5">
        <v>2</v>
      </c>
      <c r="K38" s="5">
        <f t="shared" si="91"/>
        <v>335.84504682600004</v>
      </c>
      <c r="N38" s="5">
        <v>7.5</v>
      </c>
      <c r="O38" s="5">
        <v>5635</v>
      </c>
      <c r="P38" s="5">
        <f t="shared" si="92"/>
        <v>5.6349999999999998</v>
      </c>
      <c r="Q38" s="5">
        <v>2</v>
      </c>
      <c r="R38" s="5">
        <f t="shared" si="93"/>
        <v>11.27</v>
      </c>
      <c r="S38" s="5">
        <f t="shared" si="70"/>
        <v>31.753224999999997</v>
      </c>
      <c r="T38" s="5">
        <f t="shared" si="71"/>
        <v>63.506449999999994</v>
      </c>
      <c r="U38" s="5">
        <f t="shared" si="72"/>
        <v>178.92942287499997</v>
      </c>
      <c r="V38" s="5">
        <f t="shared" si="73"/>
        <v>357.85884574999994</v>
      </c>
      <c r="Y38" s="5">
        <v>7.5</v>
      </c>
      <c r="Z38" s="5">
        <v>3800.94</v>
      </c>
      <c r="AA38" s="5">
        <f t="shared" si="94"/>
        <v>3.8009400000000002</v>
      </c>
      <c r="AB38" s="5">
        <v>2</v>
      </c>
      <c r="AC38" s="5">
        <f t="shared" si="95"/>
        <v>7.6018800000000004</v>
      </c>
      <c r="AD38" s="5">
        <f t="shared" si="96"/>
        <v>14.447144883600002</v>
      </c>
      <c r="AE38" s="5">
        <f t="shared" si="97"/>
        <v>28.894289767200004</v>
      </c>
      <c r="AF38" s="5">
        <f t="shared" si="98"/>
        <v>54.912730873870593</v>
      </c>
      <c r="AG38" s="5">
        <f t="shared" si="99"/>
        <v>109.82546174774119</v>
      </c>
      <c r="AJ38" s="5">
        <v>7.5</v>
      </c>
      <c r="AK38" s="5">
        <v>2600</v>
      </c>
      <c r="AL38" s="5">
        <f t="shared" si="100"/>
        <v>2.6</v>
      </c>
      <c r="AM38" s="5">
        <v>2</v>
      </c>
      <c r="AN38" s="5">
        <f t="shared" si="101"/>
        <v>5.2</v>
      </c>
      <c r="AO38" s="5">
        <f t="shared" si="102"/>
        <v>6.7600000000000007</v>
      </c>
      <c r="AP38" s="5">
        <f t="shared" si="103"/>
        <v>13.520000000000001</v>
      </c>
      <c r="AQ38" s="5">
        <f t="shared" si="104"/>
        <v>17.576000000000004</v>
      </c>
      <c r="AR38" s="5">
        <f t="shared" si="105"/>
        <v>35.152000000000008</v>
      </c>
      <c r="AU38" s="5">
        <v>7.5</v>
      </c>
      <c r="AV38" s="5">
        <v>2022</v>
      </c>
      <c r="AW38" s="5">
        <f t="shared" si="106"/>
        <v>2.0219999999999998</v>
      </c>
      <c r="AX38" s="5">
        <v>2</v>
      </c>
      <c r="AY38" s="5">
        <f t="shared" si="107"/>
        <v>4.0439999999999996</v>
      </c>
      <c r="AZ38" s="5">
        <f t="shared" si="108"/>
        <v>4.0884839999999993</v>
      </c>
      <c r="BA38" s="5">
        <f t="shared" si="109"/>
        <v>8.1769679999999987</v>
      </c>
      <c r="BB38" s="5">
        <f t="shared" si="110"/>
        <v>8.2669146479999984</v>
      </c>
      <c r="BC38" s="5">
        <f t="shared" si="111"/>
        <v>16.533829295999997</v>
      </c>
      <c r="BF38" s="5">
        <v>7.5</v>
      </c>
      <c r="BG38" s="5">
        <v>1697</v>
      </c>
      <c r="BH38" s="5">
        <f t="shared" si="112"/>
        <v>1.6970000000000001</v>
      </c>
      <c r="BI38" s="5">
        <v>2</v>
      </c>
      <c r="BJ38" s="5">
        <f t="shared" si="113"/>
        <v>3.3940000000000001</v>
      </c>
      <c r="BK38" s="5">
        <f t="shared" si="114"/>
        <v>2.8798090000000003</v>
      </c>
      <c r="BL38" s="5">
        <f t="shared" si="115"/>
        <v>5.7596180000000006</v>
      </c>
      <c r="BM38" s="5">
        <f t="shared" si="116"/>
        <v>4.8870358730000003</v>
      </c>
      <c r="BN38" s="5">
        <f t="shared" si="117"/>
        <v>9.7740717460000006</v>
      </c>
      <c r="BQ38" s="5">
        <v>7.5</v>
      </c>
      <c r="BR38" s="5">
        <v>1501</v>
      </c>
      <c r="BS38" s="5">
        <f t="shared" si="118"/>
        <v>1.5009999999999999</v>
      </c>
      <c r="BT38" s="5">
        <v>2</v>
      </c>
      <c r="BU38" s="5">
        <f t="shared" si="119"/>
        <v>3.0019999999999998</v>
      </c>
      <c r="BV38" s="5">
        <f t="shared" si="120"/>
        <v>2.2530009999999998</v>
      </c>
      <c r="BW38" s="5">
        <f t="shared" si="121"/>
        <v>4.5060019999999996</v>
      </c>
      <c r="BX38" s="5">
        <f t="shared" si="122"/>
        <v>3.3817545009999996</v>
      </c>
      <c r="BY38" s="5">
        <f t="shared" si="123"/>
        <v>6.7635090019999993</v>
      </c>
      <c r="CB38" s="5">
        <v>7.5</v>
      </c>
      <c r="CC38" s="5">
        <v>1383</v>
      </c>
      <c r="CD38" s="5">
        <f t="shared" si="124"/>
        <v>1.383</v>
      </c>
      <c r="CE38" s="5">
        <v>2</v>
      </c>
      <c r="CF38" s="5">
        <f t="shared" si="125"/>
        <v>2.766</v>
      </c>
      <c r="CG38" s="5">
        <f t="shared" si="126"/>
        <v>1.9126890000000001</v>
      </c>
      <c r="CH38" s="5">
        <f t="shared" si="127"/>
        <v>3.8253780000000002</v>
      </c>
      <c r="CI38" s="5">
        <f t="shared" si="128"/>
        <v>2.6452488870000002</v>
      </c>
      <c r="CJ38" s="5">
        <f t="shared" si="129"/>
        <v>5.2904977740000003</v>
      </c>
      <c r="CM38" s="5">
        <v>8</v>
      </c>
      <c r="CN38" s="5">
        <v>1320</v>
      </c>
      <c r="CO38" s="5">
        <f t="shared" si="74"/>
        <v>1.32</v>
      </c>
      <c r="CP38" s="5">
        <v>1</v>
      </c>
      <c r="CQ38" s="5">
        <f t="shared" si="75"/>
        <v>1.32</v>
      </c>
      <c r="CR38" s="5">
        <f t="shared" si="76"/>
        <v>1.7424000000000002</v>
      </c>
      <c r="CS38" s="5">
        <f t="shared" si="77"/>
        <v>1.7424000000000002</v>
      </c>
      <c r="CT38" s="5">
        <f t="shared" si="78"/>
        <v>2.2999680000000002</v>
      </c>
      <c r="CU38" s="5">
        <f t="shared" si="79"/>
        <v>2.2999680000000002</v>
      </c>
      <c r="CX38" s="5">
        <v>8</v>
      </c>
      <c r="CY38" s="5">
        <v>1300</v>
      </c>
      <c r="CZ38" s="5">
        <f t="shared" si="80"/>
        <v>1.3</v>
      </c>
      <c r="DA38" s="5">
        <v>1</v>
      </c>
      <c r="DB38" s="5">
        <f t="shared" si="81"/>
        <v>1.3</v>
      </c>
      <c r="DC38" s="5">
        <f t="shared" si="82"/>
        <v>1.6900000000000002</v>
      </c>
      <c r="DD38" s="5">
        <f t="shared" si="83"/>
        <v>1.6900000000000002</v>
      </c>
      <c r="DE38" s="5">
        <f t="shared" si="84"/>
        <v>2.1970000000000005</v>
      </c>
      <c r="DF38" s="5">
        <f t="shared" si="85"/>
        <v>2.1970000000000005</v>
      </c>
    </row>
    <row r="39" spans="1:110" x14ac:dyDescent="0.3">
      <c r="A39" s="5">
        <v>8</v>
      </c>
      <c r="B39" s="5">
        <v>4912</v>
      </c>
      <c r="C39" s="5">
        <f t="shared" si="86"/>
        <v>4.9119999999999999</v>
      </c>
      <c r="D39" s="5">
        <v>1</v>
      </c>
      <c r="E39" s="5">
        <f t="shared" si="87"/>
        <v>4.9119999999999999</v>
      </c>
      <c r="F39" s="5">
        <f t="shared" si="88"/>
        <v>24.127744</v>
      </c>
      <c r="G39" s="5">
        <v>1</v>
      </c>
      <c r="H39" s="5">
        <f t="shared" si="89"/>
        <v>24.127744</v>
      </c>
      <c r="I39" s="5">
        <f t="shared" si="90"/>
        <v>118.515478528</v>
      </c>
      <c r="J39" s="5">
        <v>1</v>
      </c>
      <c r="K39" s="5">
        <f t="shared" si="91"/>
        <v>118.515478528</v>
      </c>
      <c r="N39" s="5">
        <v>8</v>
      </c>
      <c r="O39" s="5">
        <v>5075</v>
      </c>
      <c r="P39" s="5">
        <f t="shared" si="92"/>
        <v>5.0750000000000002</v>
      </c>
      <c r="Q39" s="5">
        <v>1</v>
      </c>
      <c r="R39" s="5">
        <f t="shared" si="93"/>
        <v>5.0750000000000002</v>
      </c>
      <c r="S39" s="5">
        <f t="shared" si="70"/>
        <v>25.755625000000002</v>
      </c>
      <c r="T39" s="5">
        <f t="shared" si="71"/>
        <v>25.755625000000002</v>
      </c>
      <c r="U39" s="5">
        <f t="shared" si="72"/>
        <v>130.70979687500002</v>
      </c>
      <c r="V39" s="5">
        <f t="shared" si="73"/>
        <v>130.70979687500002</v>
      </c>
      <c r="Y39" s="5">
        <v>8</v>
      </c>
      <c r="Z39" s="5">
        <v>3800.94</v>
      </c>
      <c r="AA39" s="5">
        <f t="shared" si="94"/>
        <v>3.8009400000000002</v>
      </c>
      <c r="AB39" s="5">
        <v>1</v>
      </c>
      <c r="AC39" s="5">
        <f t="shared" si="95"/>
        <v>3.8009400000000002</v>
      </c>
      <c r="AD39" s="5">
        <f t="shared" si="96"/>
        <v>14.447144883600002</v>
      </c>
      <c r="AE39" s="5">
        <f t="shared" si="97"/>
        <v>14.447144883600002</v>
      </c>
      <c r="AF39" s="5">
        <f t="shared" si="98"/>
        <v>54.912730873870593</v>
      </c>
      <c r="AG39" s="5">
        <f t="shared" si="99"/>
        <v>54.912730873870593</v>
      </c>
      <c r="AJ39" s="5">
        <v>8</v>
      </c>
      <c r="AK39" s="5">
        <v>2600</v>
      </c>
      <c r="AL39" s="5">
        <f t="shared" si="100"/>
        <v>2.6</v>
      </c>
      <c r="AM39" s="5">
        <v>1</v>
      </c>
      <c r="AN39" s="5">
        <f t="shared" si="101"/>
        <v>2.6</v>
      </c>
      <c r="AO39" s="5">
        <f t="shared" si="102"/>
        <v>6.7600000000000007</v>
      </c>
      <c r="AP39" s="5">
        <f t="shared" si="103"/>
        <v>6.7600000000000007</v>
      </c>
      <c r="AQ39" s="5">
        <f t="shared" si="104"/>
        <v>17.576000000000004</v>
      </c>
      <c r="AR39" s="5">
        <f t="shared" si="105"/>
        <v>17.576000000000004</v>
      </c>
      <c r="AU39" s="5">
        <v>8</v>
      </c>
      <c r="AV39" s="5">
        <v>2022</v>
      </c>
      <c r="AW39" s="5">
        <f t="shared" si="106"/>
        <v>2.0219999999999998</v>
      </c>
      <c r="AX39" s="5">
        <v>1</v>
      </c>
      <c r="AY39" s="5">
        <f t="shared" si="107"/>
        <v>2.0219999999999998</v>
      </c>
      <c r="AZ39" s="5">
        <f t="shared" si="108"/>
        <v>4.0884839999999993</v>
      </c>
      <c r="BA39" s="5">
        <f t="shared" si="109"/>
        <v>4.0884839999999993</v>
      </c>
      <c r="BB39" s="5">
        <f t="shared" si="110"/>
        <v>8.2669146479999984</v>
      </c>
      <c r="BC39" s="5">
        <f t="shared" si="111"/>
        <v>8.2669146479999984</v>
      </c>
      <c r="BF39" s="5">
        <v>8</v>
      </c>
      <c r="BG39" s="5">
        <v>1697</v>
      </c>
      <c r="BH39" s="5">
        <f t="shared" si="112"/>
        <v>1.6970000000000001</v>
      </c>
      <c r="BI39" s="5">
        <v>1</v>
      </c>
      <c r="BJ39" s="5">
        <f t="shared" si="113"/>
        <v>1.6970000000000001</v>
      </c>
      <c r="BK39" s="5">
        <f t="shared" si="114"/>
        <v>2.8798090000000003</v>
      </c>
      <c r="BL39" s="5">
        <f t="shared" si="115"/>
        <v>2.8798090000000003</v>
      </c>
      <c r="BM39" s="5">
        <f t="shared" si="116"/>
        <v>4.8870358730000003</v>
      </c>
      <c r="BN39" s="5">
        <f t="shared" si="117"/>
        <v>4.8870358730000003</v>
      </c>
      <c r="BQ39" s="5">
        <v>8</v>
      </c>
      <c r="BR39" s="5">
        <v>1501</v>
      </c>
      <c r="BS39" s="5">
        <f t="shared" si="118"/>
        <v>1.5009999999999999</v>
      </c>
      <c r="BT39" s="5">
        <v>1</v>
      </c>
      <c r="BU39" s="5">
        <f t="shared" si="119"/>
        <v>1.5009999999999999</v>
      </c>
      <c r="BV39" s="5">
        <f t="shared" si="120"/>
        <v>2.2530009999999998</v>
      </c>
      <c r="BW39" s="5">
        <f t="shared" si="121"/>
        <v>2.2530009999999998</v>
      </c>
      <c r="BX39" s="5">
        <f t="shared" si="122"/>
        <v>3.3817545009999996</v>
      </c>
      <c r="BY39" s="5">
        <f t="shared" si="123"/>
        <v>3.3817545009999996</v>
      </c>
      <c r="CB39" s="5">
        <v>8</v>
      </c>
      <c r="CC39" s="5">
        <v>1383</v>
      </c>
      <c r="CD39" s="5">
        <f t="shared" si="124"/>
        <v>1.383</v>
      </c>
      <c r="CE39" s="5">
        <v>1</v>
      </c>
      <c r="CF39" s="5">
        <f t="shared" si="125"/>
        <v>1.383</v>
      </c>
      <c r="CG39" s="5">
        <f t="shared" si="126"/>
        <v>1.9126890000000001</v>
      </c>
      <c r="CH39" s="5">
        <f t="shared" si="127"/>
        <v>1.9126890000000001</v>
      </c>
      <c r="CI39" s="5">
        <f t="shared" si="128"/>
        <v>2.6452488870000002</v>
      </c>
      <c r="CJ39" s="5">
        <f t="shared" si="129"/>
        <v>2.6452488870000002</v>
      </c>
      <c r="CM39" s="5">
        <v>8.5</v>
      </c>
      <c r="CN39" s="5">
        <v>1320</v>
      </c>
      <c r="CO39" s="5">
        <f t="shared" si="74"/>
        <v>1.32</v>
      </c>
      <c r="CP39" s="5">
        <v>2</v>
      </c>
      <c r="CQ39" s="5">
        <f t="shared" si="75"/>
        <v>2.64</v>
      </c>
      <c r="CR39" s="5">
        <f t="shared" si="76"/>
        <v>1.7424000000000002</v>
      </c>
      <c r="CS39" s="5">
        <f t="shared" si="77"/>
        <v>3.4848000000000003</v>
      </c>
      <c r="CT39" s="5">
        <f t="shared" si="78"/>
        <v>2.2999680000000002</v>
      </c>
      <c r="CU39" s="5">
        <f t="shared" si="79"/>
        <v>4.5999360000000005</v>
      </c>
      <c r="CX39" s="5">
        <v>8.5</v>
      </c>
      <c r="CY39" s="5">
        <v>1300</v>
      </c>
      <c r="CZ39" s="5">
        <f t="shared" si="80"/>
        <v>1.3</v>
      </c>
      <c r="DA39" s="5">
        <v>2</v>
      </c>
      <c r="DB39" s="5">
        <f t="shared" si="81"/>
        <v>2.6</v>
      </c>
      <c r="DC39" s="5">
        <f t="shared" si="82"/>
        <v>1.6900000000000002</v>
      </c>
      <c r="DD39" s="5">
        <f t="shared" si="83"/>
        <v>3.3800000000000003</v>
      </c>
      <c r="DE39" s="5">
        <f t="shared" si="84"/>
        <v>2.1970000000000005</v>
      </c>
      <c r="DF39" s="5">
        <f t="shared" si="85"/>
        <v>4.394000000000001</v>
      </c>
    </row>
    <row r="40" spans="1:110" x14ac:dyDescent="0.3">
      <c r="A40" s="5">
        <v>8.5</v>
      </c>
      <c r="B40" s="5">
        <v>4203</v>
      </c>
      <c r="C40" s="5">
        <f t="shared" si="86"/>
        <v>4.2030000000000003</v>
      </c>
      <c r="D40" s="5">
        <v>2</v>
      </c>
      <c r="E40" s="5">
        <f t="shared" si="87"/>
        <v>8.4060000000000006</v>
      </c>
      <c r="F40" s="5">
        <f t="shared" si="88"/>
        <v>17.665209000000001</v>
      </c>
      <c r="G40" s="5">
        <v>2</v>
      </c>
      <c r="H40" s="5">
        <f t="shared" si="89"/>
        <v>35.330418000000002</v>
      </c>
      <c r="I40" s="5">
        <f t="shared" si="90"/>
        <v>74.246873427000011</v>
      </c>
      <c r="J40" s="5">
        <v>2</v>
      </c>
      <c r="K40" s="5">
        <f t="shared" si="91"/>
        <v>148.49374685400002</v>
      </c>
      <c r="N40" s="5">
        <v>8.5</v>
      </c>
      <c r="O40" s="5">
        <v>4412</v>
      </c>
      <c r="P40" s="5">
        <f t="shared" si="92"/>
        <v>4.4119999999999999</v>
      </c>
      <c r="Q40" s="5">
        <v>2</v>
      </c>
      <c r="R40" s="5">
        <f t="shared" si="93"/>
        <v>8.8239999999999998</v>
      </c>
      <c r="S40" s="5">
        <f t="shared" si="70"/>
        <v>19.465744000000001</v>
      </c>
      <c r="T40" s="5">
        <f t="shared" si="71"/>
        <v>38.931488000000002</v>
      </c>
      <c r="U40" s="5">
        <f t="shared" si="72"/>
        <v>85.882862528000004</v>
      </c>
      <c r="V40" s="5">
        <f t="shared" si="73"/>
        <v>171.76572505600001</v>
      </c>
      <c r="Y40" s="5">
        <v>8.5</v>
      </c>
      <c r="Z40" s="5">
        <v>3800.94</v>
      </c>
      <c r="AA40" s="5">
        <f t="shared" si="94"/>
        <v>3.8009400000000002</v>
      </c>
      <c r="AB40" s="5">
        <v>2</v>
      </c>
      <c r="AC40" s="5">
        <f t="shared" si="95"/>
        <v>7.6018800000000004</v>
      </c>
      <c r="AD40" s="5">
        <f t="shared" si="96"/>
        <v>14.447144883600002</v>
      </c>
      <c r="AE40" s="5">
        <f t="shared" si="97"/>
        <v>28.894289767200004</v>
      </c>
      <c r="AF40" s="5">
        <f t="shared" si="98"/>
        <v>54.912730873870593</v>
      </c>
      <c r="AG40" s="5">
        <f t="shared" si="99"/>
        <v>109.82546174774119</v>
      </c>
      <c r="AJ40" s="5">
        <v>8.5</v>
      </c>
      <c r="AK40" s="5">
        <v>2600</v>
      </c>
      <c r="AL40" s="5">
        <f t="shared" si="100"/>
        <v>2.6</v>
      </c>
      <c r="AM40" s="5">
        <v>2</v>
      </c>
      <c r="AN40" s="5">
        <f t="shared" si="101"/>
        <v>5.2</v>
      </c>
      <c r="AO40" s="5">
        <f t="shared" si="102"/>
        <v>6.7600000000000007</v>
      </c>
      <c r="AP40" s="5">
        <f t="shared" si="103"/>
        <v>13.520000000000001</v>
      </c>
      <c r="AQ40" s="5">
        <f t="shared" si="104"/>
        <v>17.576000000000004</v>
      </c>
      <c r="AR40" s="5">
        <f t="shared" si="105"/>
        <v>35.152000000000008</v>
      </c>
      <c r="AU40" s="5">
        <v>8.5</v>
      </c>
      <c r="AV40" s="5">
        <v>2022</v>
      </c>
      <c r="AW40" s="5">
        <f t="shared" si="106"/>
        <v>2.0219999999999998</v>
      </c>
      <c r="AX40" s="5">
        <v>2</v>
      </c>
      <c r="AY40" s="5">
        <f t="shared" si="107"/>
        <v>4.0439999999999996</v>
      </c>
      <c r="AZ40" s="5">
        <f t="shared" si="108"/>
        <v>4.0884839999999993</v>
      </c>
      <c r="BA40" s="5">
        <f t="shared" si="109"/>
        <v>8.1769679999999987</v>
      </c>
      <c r="BB40" s="5">
        <f t="shared" si="110"/>
        <v>8.2669146479999984</v>
      </c>
      <c r="BC40" s="5">
        <f t="shared" si="111"/>
        <v>16.533829295999997</v>
      </c>
      <c r="BF40" s="5">
        <v>8.5</v>
      </c>
      <c r="BG40" s="5">
        <v>1697</v>
      </c>
      <c r="BH40" s="5">
        <f t="shared" si="112"/>
        <v>1.6970000000000001</v>
      </c>
      <c r="BI40" s="5">
        <v>2</v>
      </c>
      <c r="BJ40" s="5">
        <f t="shared" si="113"/>
        <v>3.3940000000000001</v>
      </c>
      <c r="BK40" s="5">
        <f t="shared" si="114"/>
        <v>2.8798090000000003</v>
      </c>
      <c r="BL40" s="5">
        <f t="shared" si="115"/>
        <v>5.7596180000000006</v>
      </c>
      <c r="BM40" s="5">
        <f t="shared" si="116"/>
        <v>4.8870358730000003</v>
      </c>
      <c r="BN40" s="5">
        <f t="shared" si="117"/>
        <v>9.7740717460000006</v>
      </c>
      <c r="BQ40" s="5">
        <v>8.5</v>
      </c>
      <c r="BR40" s="5">
        <v>1501</v>
      </c>
      <c r="BS40" s="5">
        <f t="shared" si="118"/>
        <v>1.5009999999999999</v>
      </c>
      <c r="BT40" s="5">
        <v>2</v>
      </c>
      <c r="BU40" s="5">
        <f t="shared" si="119"/>
        <v>3.0019999999999998</v>
      </c>
      <c r="BV40" s="5">
        <f t="shared" si="120"/>
        <v>2.2530009999999998</v>
      </c>
      <c r="BW40" s="5">
        <f t="shared" si="121"/>
        <v>4.5060019999999996</v>
      </c>
      <c r="BX40" s="5">
        <f t="shared" si="122"/>
        <v>3.3817545009999996</v>
      </c>
      <c r="BY40" s="5">
        <f t="shared" si="123"/>
        <v>6.7635090019999993</v>
      </c>
      <c r="CB40" s="5">
        <v>8.5</v>
      </c>
      <c r="CC40" s="5">
        <v>1383</v>
      </c>
      <c r="CD40" s="5">
        <f t="shared" si="124"/>
        <v>1.383</v>
      </c>
      <c r="CE40" s="5">
        <v>2</v>
      </c>
      <c r="CF40" s="5">
        <f t="shared" si="125"/>
        <v>2.766</v>
      </c>
      <c r="CG40" s="5">
        <f t="shared" si="126"/>
        <v>1.9126890000000001</v>
      </c>
      <c r="CH40" s="5">
        <f t="shared" si="127"/>
        <v>3.8253780000000002</v>
      </c>
      <c r="CI40" s="5">
        <f t="shared" si="128"/>
        <v>2.6452488870000002</v>
      </c>
      <c r="CJ40" s="5">
        <f t="shared" si="129"/>
        <v>5.2904977740000003</v>
      </c>
      <c r="CM40" s="5">
        <v>9</v>
      </c>
      <c r="CN40" s="5">
        <v>1320</v>
      </c>
      <c r="CO40" s="5">
        <f t="shared" si="74"/>
        <v>1.32</v>
      </c>
      <c r="CP40" s="5">
        <v>1</v>
      </c>
      <c r="CQ40" s="5">
        <f t="shared" si="75"/>
        <v>1.32</v>
      </c>
      <c r="CR40" s="5">
        <f t="shared" si="76"/>
        <v>1.7424000000000002</v>
      </c>
      <c r="CS40" s="5">
        <f t="shared" si="77"/>
        <v>1.7424000000000002</v>
      </c>
      <c r="CT40" s="5">
        <f t="shared" si="78"/>
        <v>2.2999680000000002</v>
      </c>
      <c r="CU40" s="5">
        <f t="shared" si="79"/>
        <v>2.2999680000000002</v>
      </c>
      <c r="CX40" s="5">
        <v>9</v>
      </c>
      <c r="CY40" s="5">
        <v>1300</v>
      </c>
      <c r="CZ40" s="5">
        <f t="shared" si="80"/>
        <v>1.3</v>
      </c>
      <c r="DA40" s="5">
        <v>1</v>
      </c>
      <c r="DB40" s="5">
        <f t="shared" si="81"/>
        <v>1.3</v>
      </c>
      <c r="DC40" s="5">
        <f t="shared" si="82"/>
        <v>1.6900000000000002</v>
      </c>
      <c r="DD40" s="5">
        <f t="shared" si="83"/>
        <v>1.6900000000000002</v>
      </c>
      <c r="DE40" s="5">
        <f t="shared" si="84"/>
        <v>2.1970000000000005</v>
      </c>
      <c r="DF40" s="5">
        <f t="shared" si="85"/>
        <v>2.1970000000000005</v>
      </c>
    </row>
    <row r="41" spans="1:110" x14ac:dyDescent="0.3">
      <c r="A41" s="5">
        <v>9</v>
      </c>
      <c r="B41" s="5">
        <v>2806</v>
      </c>
      <c r="C41" s="5">
        <f t="shared" si="86"/>
        <v>2.806</v>
      </c>
      <c r="D41" s="5">
        <v>1</v>
      </c>
      <c r="E41" s="5">
        <f t="shared" si="87"/>
        <v>2.806</v>
      </c>
      <c r="F41" s="5">
        <f t="shared" si="88"/>
        <v>7.8736360000000003</v>
      </c>
      <c r="G41" s="5">
        <v>1</v>
      </c>
      <c r="H41" s="5">
        <f t="shared" si="89"/>
        <v>7.8736360000000003</v>
      </c>
      <c r="I41" s="5">
        <f t="shared" si="90"/>
        <v>22.093422616000002</v>
      </c>
      <c r="J41" s="5">
        <v>1</v>
      </c>
      <c r="K41" s="5">
        <f t="shared" si="91"/>
        <v>22.093422616000002</v>
      </c>
      <c r="N41" s="5">
        <v>9</v>
      </c>
      <c r="O41" s="5">
        <v>3125</v>
      </c>
      <c r="P41" s="5">
        <f t="shared" si="92"/>
        <v>3.125</v>
      </c>
      <c r="Q41" s="5">
        <v>1</v>
      </c>
      <c r="R41" s="5">
        <f t="shared" si="93"/>
        <v>3.125</v>
      </c>
      <c r="S41" s="5">
        <f t="shared" si="70"/>
        <v>9.765625</v>
      </c>
      <c r="T41" s="5">
        <f t="shared" si="71"/>
        <v>9.765625</v>
      </c>
      <c r="U41" s="5">
        <f t="shared" si="72"/>
        <v>30.517578125</v>
      </c>
      <c r="V41" s="5">
        <f t="shared" si="73"/>
        <v>30.517578125</v>
      </c>
      <c r="Y41" s="5">
        <v>9</v>
      </c>
      <c r="Z41" s="5">
        <v>3707</v>
      </c>
      <c r="AA41" s="5">
        <f t="shared" si="94"/>
        <v>3.7069999999999999</v>
      </c>
      <c r="AB41" s="5">
        <v>1</v>
      </c>
      <c r="AC41" s="5">
        <f t="shared" si="95"/>
        <v>3.7069999999999999</v>
      </c>
      <c r="AD41" s="5">
        <f t="shared" si="96"/>
        <v>13.741848999999998</v>
      </c>
      <c r="AE41" s="5">
        <f t="shared" si="97"/>
        <v>13.741848999999998</v>
      </c>
      <c r="AF41" s="5">
        <f t="shared" si="98"/>
        <v>50.94103424299999</v>
      </c>
      <c r="AG41" s="5">
        <f t="shared" si="99"/>
        <v>50.94103424299999</v>
      </c>
      <c r="AJ41" s="5">
        <v>9</v>
      </c>
      <c r="AK41" s="5">
        <v>2600</v>
      </c>
      <c r="AL41" s="5">
        <f t="shared" si="100"/>
        <v>2.6</v>
      </c>
      <c r="AM41" s="5">
        <v>1</v>
      </c>
      <c r="AN41" s="5">
        <f t="shared" si="101"/>
        <v>2.6</v>
      </c>
      <c r="AO41" s="5">
        <f t="shared" si="102"/>
        <v>6.7600000000000007</v>
      </c>
      <c r="AP41" s="5">
        <f t="shared" si="103"/>
        <v>6.7600000000000007</v>
      </c>
      <c r="AQ41" s="5">
        <f t="shared" si="104"/>
        <v>17.576000000000004</v>
      </c>
      <c r="AR41" s="5">
        <f t="shared" si="105"/>
        <v>17.576000000000004</v>
      </c>
      <c r="AU41" s="5">
        <v>9</v>
      </c>
      <c r="AV41" s="5">
        <v>2022</v>
      </c>
      <c r="AW41" s="5">
        <f t="shared" si="106"/>
        <v>2.0219999999999998</v>
      </c>
      <c r="AX41" s="5">
        <v>1</v>
      </c>
      <c r="AY41" s="5">
        <f t="shared" si="107"/>
        <v>2.0219999999999998</v>
      </c>
      <c r="AZ41" s="5">
        <f t="shared" si="108"/>
        <v>4.0884839999999993</v>
      </c>
      <c r="BA41" s="5">
        <f t="shared" si="109"/>
        <v>4.0884839999999993</v>
      </c>
      <c r="BB41" s="5">
        <f t="shared" si="110"/>
        <v>8.2669146479999984</v>
      </c>
      <c r="BC41" s="5">
        <f t="shared" si="111"/>
        <v>8.2669146479999984</v>
      </c>
      <c r="BF41" s="5">
        <v>9</v>
      </c>
      <c r="BG41" s="5">
        <v>1697</v>
      </c>
      <c r="BH41" s="5">
        <f t="shared" si="112"/>
        <v>1.6970000000000001</v>
      </c>
      <c r="BI41" s="5">
        <v>1</v>
      </c>
      <c r="BJ41" s="5">
        <f t="shared" si="113"/>
        <v>1.6970000000000001</v>
      </c>
      <c r="BK41" s="5">
        <f t="shared" si="114"/>
        <v>2.8798090000000003</v>
      </c>
      <c r="BL41" s="5">
        <f t="shared" si="115"/>
        <v>2.8798090000000003</v>
      </c>
      <c r="BM41" s="5">
        <f t="shared" si="116"/>
        <v>4.8870358730000003</v>
      </c>
      <c r="BN41" s="5">
        <f t="shared" si="117"/>
        <v>4.8870358730000003</v>
      </c>
      <c r="BQ41" s="5">
        <v>9</v>
      </c>
      <c r="BR41" s="5">
        <v>1501</v>
      </c>
      <c r="BS41" s="5">
        <f t="shared" si="118"/>
        <v>1.5009999999999999</v>
      </c>
      <c r="BT41" s="5">
        <v>1</v>
      </c>
      <c r="BU41" s="5">
        <f t="shared" si="119"/>
        <v>1.5009999999999999</v>
      </c>
      <c r="BV41" s="5">
        <f t="shared" si="120"/>
        <v>2.2530009999999998</v>
      </c>
      <c r="BW41" s="5">
        <f t="shared" si="121"/>
        <v>2.2530009999999998</v>
      </c>
      <c r="BX41" s="5">
        <f t="shared" si="122"/>
        <v>3.3817545009999996</v>
      </c>
      <c r="BY41" s="5">
        <f t="shared" si="123"/>
        <v>3.3817545009999996</v>
      </c>
      <c r="CB41" s="5">
        <v>9</v>
      </c>
      <c r="CC41" s="5">
        <v>1383</v>
      </c>
      <c r="CD41" s="5">
        <f t="shared" si="124"/>
        <v>1.383</v>
      </c>
      <c r="CE41" s="5">
        <v>1</v>
      </c>
      <c r="CF41" s="5">
        <f t="shared" si="125"/>
        <v>1.383</v>
      </c>
      <c r="CG41" s="5">
        <f t="shared" si="126"/>
        <v>1.9126890000000001</v>
      </c>
      <c r="CH41" s="5">
        <f t="shared" si="127"/>
        <v>1.9126890000000001</v>
      </c>
      <c r="CI41" s="5">
        <f t="shared" si="128"/>
        <v>2.6452488870000002</v>
      </c>
      <c r="CJ41" s="5">
        <f t="shared" si="129"/>
        <v>2.6452488870000002</v>
      </c>
      <c r="CM41" s="5">
        <v>9.5</v>
      </c>
      <c r="CN41" s="5">
        <v>1320</v>
      </c>
      <c r="CO41" s="5">
        <f t="shared" si="74"/>
        <v>1.32</v>
      </c>
      <c r="CP41" s="5">
        <v>2</v>
      </c>
      <c r="CQ41" s="5">
        <f t="shared" si="75"/>
        <v>2.64</v>
      </c>
      <c r="CR41" s="5">
        <f t="shared" si="76"/>
        <v>1.7424000000000002</v>
      </c>
      <c r="CS41" s="5">
        <f t="shared" si="77"/>
        <v>3.4848000000000003</v>
      </c>
      <c r="CT41" s="5">
        <f t="shared" si="78"/>
        <v>2.2999680000000002</v>
      </c>
      <c r="CU41" s="5">
        <f t="shared" si="79"/>
        <v>4.5999360000000005</v>
      </c>
      <c r="CX41" s="5">
        <v>9.5</v>
      </c>
      <c r="CY41" s="5">
        <v>1300</v>
      </c>
      <c r="CZ41" s="5">
        <f t="shared" si="80"/>
        <v>1.3</v>
      </c>
      <c r="DA41" s="5">
        <v>2</v>
      </c>
      <c r="DB41" s="5">
        <f t="shared" si="81"/>
        <v>2.6</v>
      </c>
      <c r="DC41" s="5">
        <f t="shared" si="82"/>
        <v>1.6900000000000002</v>
      </c>
      <c r="DD41" s="5">
        <f t="shared" si="83"/>
        <v>3.3800000000000003</v>
      </c>
      <c r="DE41" s="5">
        <f t="shared" si="84"/>
        <v>2.1970000000000005</v>
      </c>
      <c r="DF41" s="5">
        <f t="shared" si="85"/>
        <v>4.394000000000001</v>
      </c>
    </row>
    <row r="42" spans="1:110" x14ac:dyDescent="0.3">
      <c r="A42" s="5">
        <v>9.5</v>
      </c>
      <c r="B42" s="5">
        <v>813</v>
      </c>
      <c r="C42" s="5">
        <f t="shared" si="86"/>
        <v>0.81299999999999994</v>
      </c>
      <c r="D42" s="5">
        <v>2</v>
      </c>
      <c r="E42" s="5">
        <f t="shared" si="87"/>
        <v>1.6259999999999999</v>
      </c>
      <c r="F42" s="5">
        <f t="shared" si="88"/>
        <v>0.66096899999999992</v>
      </c>
      <c r="G42" s="5">
        <v>2</v>
      </c>
      <c r="H42" s="5">
        <f t="shared" si="89"/>
        <v>1.3219379999999998</v>
      </c>
      <c r="I42" s="5">
        <f t="shared" si="90"/>
        <v>0.53736779699999992</v>
      </c>
      <c r="J42" s="5">
        <v>2</v>
      </c>
      <c r="K42" s="5">
        <f t="shared" si="91"/>
        <v>1.0747355939999998</v>
      </c>
      <c r="N42" s="5">
        <v>9.5</v>
      </c>
      <c r="O42" s="5">
        <v>881</v>
      </c>
      <c r="P42" s="5">
        <f t="shared" si="92"/>
        <v>0.88100000000000001</v>
      </c>
      <c r="Q42" s="5">
        <v>2</v>
      </c>
      <c r="R42" s="5">
        <f t="shared" si="93"/>
        <v>1.762</v>
      </c>
      <c r="S42" s="5">
        <f t="shared" si="70"/>
        <v>0.77616099999999999</v>
      </c>
      <c r="T42" s="5">
        <f t="shared" si="71"/>
        <v>1.552322</v>
      </c>
      <c r="U42" s="5">
        <f t="shared" si="72"/>
        <v>0.68379784099999996</v>
      </c>
      <c r="V42" s="5">
        <f t="shared" si="73"/>
        <v>1.3675956819999999</v>
      </c>
      <c r="Y42" s="5">
        <v>9.5</v>
      </c>
      <c r="Z42" s="5">
        <v>996</v>
      </c>
      <c r="AA42" s="5">
        <f t="shared" si="94"/>
        <v>0.996</v>
      </c>
      <c r="AB42" s="5">
        <v>2</v>
      </c>
      <c r="AC42" s="5">
        <f t="shared" si="95"/>
        <v>1.992</v>
      </c>
      <c r="AD42" s="5">
        <f t="shared" si="96"/>
        <v>0.99201600000000001</v>
      </c>
      <c r="AE42" s="5">
        <f t="shared" si="97"/>
        <v>1.984032</v>
      </c>
      <c r="AF42" s="5">
        <f t="shared" si="98"/>
        <v>0.98804793599999996</v>
      </c>
      <c r="AG42" s="5">
        <f t="shared" si="99"/>
        <v>1.9760958719999999</v>
      </c>
      <c r="AJ42" s="5">
        <v>9.5</v>
      </c>
      <c r="AK42" s="5">
        <v>1192</v>
      </c>
      <c r="AL42" s="5">
        <f t="shared" si="100"/>
        <v>1.1919999999999999</v>
      </c>
      <c r="AM42" s="5">
        <v>2</v>
      </c>
      <c r="AN42" s="5">
        <f t="shared" si="101"/>
        <v>2.3839999999999999</v>
      </c>
      <c r="AO42" s="5">
        <f t="shared" si="102"/>
        <v>1.4208639999999999</v>
      </c>
      <c r="AP42" s="5">
        <f t="shared" si="103"/>
        <v>2.8417279999999998</v>
      </c>
      <c r="AQ42" s="5">
        <f t="shared" si="104"/>
        <v>1.6936698879999998</v>
      </c>
      <c r="AR42" s="5">
        <f t="shared" si="105"/>
        <v>3.3873397759999997</v>
      </c>
      <c r="AU42" s="5">
        <v>9.5</v>
      </c>
      <c r="AV42" s="5">
        <v>1553</v>
      </c>
      <c r="AW42" s="5">
        <f t="shared" si="106"/>
        <v>1.5529999999999999</v>
      </c>
      <c r="AX42" s="5">
        <v>2</v>
      </c>
      <c r="AY42" s="5">
        <f t="shared" si="107"/>
        <v>3.1059999999999999</v>
      </c>
      <c r="AZ42" s="5">
        <f t="shared" si="108"/>
        <v>2.4118089999999999</v>
      </c>
      <c r="BA42" s="5">
        <f t="shared" si="109"/>
        <v>4.8236179999999997</v>
      </c>
      <c r="BB42" s="5">
        <f t="shared" si="110"/>
        <v>3.7455393769999996</v>
      </c>
      <c r="BC42" s="5">
        <f t="shared" si="111"/>
        <v>7.4910787539999992</v>
      </c>
      <c r="BF42" s="5">
        <v>9.5</v>
      </c>
      <c r="BG42" s="5">
        <v>1697</v>
      </c>
      <c r="BH42" s="5">
        <f t="shared" si="112"/>
        <v>1.6970000000000001</v>
      </c>
      <c r="BI42" s="5">
        <v>2</v>
      </c>
      <c r="BJ42" s="5">
        <f t="shared" si="113"/>
        <v>3.3940000000000001</v>
      </c>
      <c r="BK42" s="5">
        <f t="shared" si="114"/>
        <v>2.8798090000000003</v>
      </c>
      <c r="BL42" s="5">
        <f t="shared" si="115"/>
        <v>5.7596180000000006</v>
      </c>
      <c r="BM42" s="5">
        <f t="shared" si="116"/>
        <v>4.8870358730000003</v>
      </c>
      <c r="BN42" s="5">
        <f t="shared" si="117"/>
        <v>9.7740717460000006</v>
      </c>
      <c r="BQ42" s="5">
        <v>9.5</v>
      </c>
      <c r="BR42" s="5">
        <v>1501</v>
      </c>
      <c r="BS42" s="5">
        <f t="shared" si="118"/>
        <v>1.5009999999999999</v>
      </c>
      <c r="BT42" s="5">
        <v>2</v>
      </c>
      <c r="BU42" s="5">
        <f t="shared" si="119"/>
        <v>3.0019999999999998</v>
      </c>
      <c r="BV42" s="5">
        <f t="shared" si="120"/>
        <v>2.2530009999999998</v>
      </c>
      <c r="BW42" s="5">
        <f t="shared" si="121"/>
        <v>4.5060019999999996</v>
      </c>
      <c r="BX42" s="5">
        <f t="shared" si="122"/>
        <v>3.3817545009999996</v>
      </c>
      <c r="BY42" s="5">
        <f t="shared" si="123"/>
        <v>6.7635090019999993</v>
      </c>
      <c r="CB42" s="5">
        <v>9.5</v>
      </c>
      <c r="CC42" s="5">
        <v>1383</v>
      </c>
      <c r="CD42" s="5">
        <f t="shared" si="124"/>
        <v>1.383</v>
      </c>
      <c r="CE42" s="5">
        <v>2</v>
      </c>
      <c r="CF42" s="5">
        <f t="shared" si="125"/>
        <v>2.766</v>
      </c>
      <c r="CG42" s="5">
        <f t="shared" si="126"/>
        <v>1.9126890000000001</v>
      </c>
      <c r="CH42" s="5">
        <f t="shared" si="127"/>
        <v>3.8253780000000002</v>
      </c>
      <c r="CI42" s="5">
        <f t="shared" si="128"/>
        <v>2.6452488870000002</v>
      </c>
      <c r="CJ42" s="5">
        <f t="shared" si="129"/>
        <v>5.2904977740000003</v>
      </c>
      <c r="CM42" s="5">
        <v>10</v>
      </c>
      <c r="CN42" s="5">
        <v>0</v>
      </c>
      <c r="CO42" s="5">
        <f t="shared" si="74"/>
        <v>0</v>
      </c>
      <c r="CP42" s="5">
        <v>0.5</v>
      </c>
      <c r="CQ42" s="5">
        <f t="shared" si="75"/>
        <v>0</v>
      </c>
      <c r="CR42" s="5">
        <f t="shared" si="76"/>
        <v>0</v>
      </c>
      <c r="CS42" s="5">
        <f t="shared" si="77"/>
        <v>0</v>
      </c>
      <c r="CT42" s="5">
        <f t="shared" si="78"/>
        <v>0</v>
      </c>
      <c r="CU42" s="5">
        <f t="shared" si="79"/>
        <v>0</v>
      </c>
      <c r="CX42" s="5">
        <v>10</v>
      </c>
      <c r="CY42" s="5">
        <v>0</v>
      </c>
      <c r="CZ42" s="5">
        <f t="shared" si="80"/>
        <v>0</v>
      </c>
      <c r="DA42" s="5">
        <v>0.5</v>
      </c>
      <c r="DB42" s="5">
        <f t="shared" si="81"/>
        <v>0</v>
      </c>
      <c r="DC42" s="5">
        <f t="shared" si="82"/>
        <v>0</v>
      </c>
      <c r="DD42" s="5">
        <f t="shared" si="83"/>
        <v>0</v>
      </c>
      <c r="DE42" s="5">
        <f t="shared" si="84"/>
        <v>0</v>
      </c>
      <c r="DF42" s="5">
        <f t="shared" si="85"/>
        <v>0</v>
      </c>
    </row>
    <row r="43" spans="1:110" x14ac:dyDescent="0.3">
      <c r="A43" s="5">
        <v>10</v>
      </c>
      <c r="B43" s="5">
        <v>0</v>
      </c>
      <c r="C43" s="5">
        <f t="shared" si="86"/>
        <v>0</v>
      </c>
      <c r="D43" s="5">
        <v>0.5</v>
      </c>
      <c r="E43" s="5">
        <f t="shared" si="87"/>
        <v>0</v>
      </c>
      <c r="F43" s="5">
        <f t="shared" si="88"/>
        <v>0</v>
      </c>
      <c r="G43" s="5">
        <v>0.5</v>
      </c>
      <c r="H43" s="5">
        <f t="shared" si="89"/>
        <v>0</v>
      </c>
      <c r="I43" s="5">
        <f t="shared" si="90"/>
        <v>0</v>
      </c>
      <c r="J43" s="5">
        <v>0.5</v>
      </c>
      <c r="K43" s="5">
        <f t="shared" si="91"/>
        <v>0</v>
      </c>
      <c r="N43" s="5">
        <v>10</v>
      </c>
      <c r="O43" s="5">
        <v>0</v>
      </c>
      <c r="P43" s="5">
        <f t="shared" si="92"/>
        <v>0</v>
      </c>
      <c r="Q43" s="5">
        <v>0.5</v>
      </c>
      <c r="R43" s="5">
        <f t="shared" si="93"/>
        <v>0</v>
      </c>
      <c r="S43" s="5">
        <f t="shared" si="70"/>
        <v>0</v>
      </c>
      <c r="T43" s="5">
        <f t="shared" si="71"/>
        <v>0</v>
      </c>
      <c r="U43" s="5">
        <f t="shared" si="72"/>
        <v>0</v>
      </c>
      <c r="V43" s="5">
        <f t="shared" si="73"/>
        <v>0</v>
      </c>
      <c r="Y43" s="5">
        <v>10</v>
      </c>
      <c r="Z43" s="5">
        <v>0</v>
      </c>
      <c r="AA43" s="5">
        <f t="shared" si="94"/>
        <v>0</v>
      </c>
      <c r="AB43" s="5">
        <v>0.5</v>
      </c>
      <c r="AC43" s="5">
        <f t="shared" si="95"/>
        <v>0</v>
      </c>
      <c r="AD43" s="5">
        <f t="shared" si="96"/>
        <v>0</v>
      </c>
      <c r="AE43" s="5">
        <f t="shared" si="97"/>
        <v>0</v>
      </c>
      <c r="AF43" s="5">
        <f t="shared" si="98"/>
        <v>0</v>
      </c>
      <c r="AG43" s="5">
        <f t="shared" si="99"/>
        <v>0</v>
      </c>
      <c r="AJ43" s="5">
        <v>10</v>
      </c>
      <c r="AK43" s="5">
        <v>0</v>
      </c>
      <c r="AL43" s="5">
        <f t="shared" si="100"/>
        <v>0</v>
      </c>
      <c r="AM43" s="5">
        <v>0.5</v>
      </c>
      <c r="AN43" s="5">
        <f t="shared" si="101"/>
        <v>0</v>
      </c>
      <c r="AO43" s="5">
        <f t="shared" si="102"/>
        <v>0</v>
      </c>
      <c r="AP43" s="5">
        <f t="shared" si="103"/>
        <v>0</v>
      </c>
      <c r="AQ43" s="5">
        <f t="shared" si="104"/>
        <v>0</v>
      </c>
      <c r="AR43" s="5">
        <f t="shared" si="105"/>
        <v>0</v>
      </c>
      <c r="AU43" s="5">
        <v>10</v>
      </c>
      <c r="AV43" s="5">
        <v>0</v>
      </c>
      <c r="AW43" s="5">
        <f t="shared" si="106"/>
        <v>0</v>
      </c>
      <c r="AX43" s="5">
        <v>0.5</v>
      </c>
      <c r="AY43" s="5">
        <f t="shared" si="107"/>
        <v>0</v>
      </c>
      <c r="AZ43" s="5">
        <f t="shared" si="108"/>
        <v>0</v>
      </c>
      <c r="BA43" s="5">
        <f t="shared" si="109"/>
        <v>0</v>
      </c>
      <c r="BB43" s="5">
        <f t="shared" si="110"/>
        <v>0</v>
      </c>
      <c r="BC43" s="5">
        <f t="shared" si="111"/>
        <v>0</v>
      </c>
      <c r="BF43" s="5">
        <v>10</v>
      </c>
      <c r="BG43" s="5">
        <v>0</v>
      </c>
      <c r="BH43" s="5">
        <f t="shared" si="112"/>
        <v>0</v>
      </c>
      <c r="BI43" s="5">
        <v>0.5</v>
      </c>
      <c r="BJ43" s="5">
        <f t="shared" si="113"/>
        <v>0</v>
      </c>
      <c r="BK43" s="5">
        <f t="shared" si="114"/>
        <v>0</v>
      </c>
      <c r="BL43" s="5">
        <f t="shared" si="115"/>
        <v>0</v>
      </c>
      <c r="BM43" s="5">
        <f t="shared" si="116"/>
        <v>0</v>
      </c>
      <c r="BN43" s="5">
        <f t="shared" si="117"/>
        <v>0</v>
      </c>
      <c r="BQ43" s="5">
        <v>10</v>
      </c>
      <c r="BR43" s="5">
        <v>0</v>
      </c>
      <c r="BS43" s="5">
        <f t="shared" si="118"/>
        <v>0</v>
      </c>
      <c r="BT43" s="5">
        <v>0.5</v>
      </c>
      <c r="BU43" s="5">
        <f t="shared" si="119"/>
        <v>0</v>
      </c>
      <c r="BV43" s="5">
        <f t="shared" si="120"/>
        <v>0</v>
      </c>
      <c r="BW43" s="5">
        <f t="shared" si="121"/>
        <v>0</v>
      </c>
      <c r="BX43" s="5">
        <f t="shared" si="122"/>
        <v>0</v>
      </c>
      <c r="BY43" s="5">
        <f t="shared" si="123"/>
        <v>0</v>
      </c>
      <c r="CB43" s="5">
        <v>10</v>
      </c>
      <c r="CC43" s="5">
        <v>0</v>
      </c>
      <c r="CD43" s="5">
        <f t="shared" si="124"/>
        <v>0</v>
      </c>
      <c r="CE43" s="5">
        <v>0.5</v>
      </c>
      <c r="CF43" s="5">
        <f t="shared" si="125"/>
        <v>0</v>
      </c>
      <c r="CG43" s="5">
        <f t="shared" si="126"/>
        <v>0</v>
      </c>
      <c r="CH43" s="5">
        <f t="shared" si="127"/>
        <v>0</v>
      </c>
      <c r="CI43" s="5">
        <f t="shared" si="128"/>
        <v>0</v>
      </c>
      <c r="CJ43" s="5">
        <f t="shared" si="129"/>
        <v>0</v>
      </c>
    </row>
    <row r="44" spans="1:110" x14ac:dyDescent="0.3">
      <c r="E44" s="5">
        <f>SUM(E27:E43)</f>
        <v>139.92950000000002</v>
      </c>
      <c r="H44" s="5">
        <f>SUM(H27:H43)</f>
        <v>738.58544350000011</v>
      </c>
      <c r="K44" s="5">
        <f>SUM(K27:K43)</f>
        <v>4027.6118860895003</v>
      </c>
      <c r="R44" s="5">
        <f>SUM(R27:R43)</f>
        <v>143.78200000000004</v>
      </c>
      <c r="T44" s="5">
        <f>SUM(T27:T43)</f>
        <v>775.8001240000001</v>
      </c>
      <c r="V44" s="5">
        <f>SUM(V27:V43)</f>
        <v>4317.7981792299997</v>
      </c>
      <c r="AC44" s="5">
        <f>SUM(AC27:AC43)</f>
        <v>102.02955999999999</v>
      </c>
      <c r="AE44" s="5">
        <f>SUM(AE27:AE43)</f>
        <v>374.02836620640005</v>
      </c>
      <c r="AG44" s="5">
        <f>SUM(AG27:AG43)</f>
        <v>1397.9537918558942</v>
      </c>
      <c r="AN44" s="5">
        <f>SUM(AN27:AN43)</f>
        <v>72.986499999999992</v>
      </c>
      <c r="AP44" s="5">
        <f>SUM(AP27:AP43)</f>
        <v>185.68574050000001</v>
      </c>
      <c r="AR44" s="5">
        <f>SUM(AR27:AR43)</f>
        <v>478.20016983850007</v>
      </c>
      <c r="AY44" s="5">
        <f>SUM(AY27:AY43)</f>
        <v>58.194999999999993</v>
      </c>
      <c r="BA44" s="5">
        <f>SUM(BA27:BA43)</f>
        <v>115.70273599999999</v>
      </c>
      <c r="BC44" s="5">
        <f>SUM(BC27:BC43)</f>
        <v>231.18292374999996</v>
      </c>
      <c r="BJ44" s="5">
        <f>SUM(BJ27:BJ43)</f>
        <v>49.879999999999995</v>
      </c>
      <c r="BL44" s="5">
        <f>SUM(BL27:BL43)</f>
        <v>84.404239000000004</v>
      </c>
      <c r="BN44" s="5">
        <f>SUM(BN27:BN43)</f>
        <v>142.91100416900005</v>
      </c>
      <c r="BU44" s="5">
        <f>SUM(BU27:BU43)</f>
        <v>44.279499999999999</v>
      </c>
      <c r="BW44" s="5">
        <f>SUM(BW27:BW43)</f>
        <v>66.463529499999993</v>
      </c>
      <c r="BY44" s="5">
        <f>SUM(BY27:BY43)</f>
        <v>99.761757779499987</v>
      </c>
      <c r="CF44" s="5">
        <f>SUM(CF27:CF43)</f>
        <v>40.798500000000004</v>
      </c>
      <c r="CH44" s="5">
        <f>SUM(CH27:CH43)</f>
        <v>56.424325500000002</v>
      </c>
      <c r="CJ44" s="5">
        <f>SUM(CJ27:CJ43)</f>
        <v>78.034842166499999</v>
      </c>
      <c r="CQ44" s="5">
        <f>SUM(CQ27:CQ43)</f>
        <v>38.28</v>
      </c>
      <c r="CS44" s="5">
        <f>SUM(CS26:CS42)</f>
        <v>51.400800000000011</v>
      </c>
      <c r="CU44" s="5">
        <f>SUM(CU26:CU42)</f>
        <v>67.849056000000004</v>
      </c>
      <c r="DB44" s="5">
        <f>SUM(DB27:DB43)</f>
        <v>37.700000000000003</v>
      </c>
      <c r="DD44" s="5">
        <f>SUM(DD27:DD43)</f>
        <v>49.01</v>
      </c>
      <c r="DF44" s="5">
        <f>SUM(DF27:DF43)</f>
        <v>63.713000000000015</v>
      </c>
    </row>
    <row r="45" spans="1:110" x14ac:dyDescent="0.3">
      <c r="E45" s="5">
        <f t="shared" ref="E45:J45" si="130">SUM(E44+E21)</f>
        <v>279.85900000000004</v>
      </c>
      <c r="F45" s="5">
        <f t="shared" si="130"/>
        <v>0</v>
      </c>
      <c r="G45" s="5">
        <f t="shared" si="130"/>
        <v>0</v>
      </c>
      <c r="H45" s="5">
        <f t="shared" si="130"/>
        <v>1477.1708870000002</v>
      </c>
      <c r="I45" s="5">
        <f t="shared" si="130"/>
        <v>0</v>
      </c>
      <c r="J45" s="5">
        <f t="shared" si="130"/>
        <v>0</v>
      </c>
      <c r="K45" s="5">
        <f>SUM(K44+K21)</f>
        <v>8055.2237721790007</v>
      </c>
      <c r="R45" s="5">
        <f t="shared" ref="R45:U45" si="131">SUM(R44+R21)</f>
        <v>284.12200000000007</v>
      </c>
      <c r="S45" s="5">
        <f t="shared" si="131"/>
        <v>0</v>
      </c>
      <c r="T45" s="5">
        <f t="shared" si="131"/>
        <v>1522.6498750000001</v>
      </c>
      <c r="U45" s="5">
        <f t="shared" si="131"/>
        <v>0</v>
      </c>
      <c r="V45" s="5">
        <f>SUM(V44+V21)</f>
        <v>8431.5496587670004</v>
      </c>
      <c r="AC45" s="5">
        <f t="shared" ref="AC45:AF45" si="132">SUM(AC44+AC21)</f>
        <v>247.05505999999997</v>
      </c>
      <c r="AD45" s="5">
        <f t="shared" si="132"/>
        <v>0</v>
      </c>
      <c r="AE45" s="5">
        <f t="shared" si="132"/>
        <v>1176.4545357063998</v>
      </c>
      <c r="AF45" s="5">
        <f t="shared" si="132"/>
        <v>0</v>
      </c>
      <c r="AG45" s="5">
        <f>SUM(AG44+AG21)</f>
        <v>6004.7709915873938</v>
      </c>
      <c r="AN45" s="5">
        <f t="shared" ref="AN45:AQ45" si="133">SUM(AN44+AN21)</f>
        <v>226.3895</v>
      </c>
      <c r="AO45" s="5">
        <f t="shared" si="133"/>
        <v>0</v>
      </c>
      <c r="AP45" s="5">
        <f t="shared" si="133"/>
        <v>1094.1039404999999</v>
      </c>
      <c r="AQ45" s="5">
        <f t="shared" si="133"/>
        <v>0</v>
      </c>
      <c r="AR45" s="5">
        <f>SUM(AR44+AR21)</f>
        <v>6071.6240691574994</v>
      </c>
      <c r="AY45" s="5">
        <f t="shared" ref="AY45:BB45" si="134">SUM(AY44+AY21)</f>
        <v>216.82449999999997</v>
      </c>
      <c r="AZ45" s="5">
        <f t="shared" si="134"/>
        <v>0</v>
      </c>
      <c r="BA45" s="5">
        <f t="shared" si="134"/>
        <v>1081.4055745000001</v>
      </c>
      <c r="BB45" s="5">
        <f t="shared" si="134"/>
        <v>0</v>
      </c>
      <c r="BC45" s="5">
        <f>SUM(BC44+BC21)</f>
        <v>6355.8627076285002</v>
      </c>
      <c r="BJ45" s="5">
        <f t="shared" ref="BJ45:BM45" si="135">SUM(BJ44+BJ21)</f>
        <v>192.6935</v>
      </c>
      <c r="BK45" s="5">
        <f t="shared" si="135"/>
        <v>0</v>
      </c>
      <c r="BL45" s="5">
        <f t="shared" si="135"/>
        <v>845.19992250000007</v>
      </c>
      <c r="BM45" s="5">
        <f t="shared" si="135"/>
        <v>0</v>
      </c>
      <c r="BN45" s="5">
        <f>SUM(BN44+BN21)</f>
        <v>4323.2696418485011</v>
      </c>
      <c r="BU45" s="5">
        <f t="shared" ref="BU45:BX45" si="136">SUM(BU21+BU44)</f>
        <v>175.74299999999999</v>
      </c>
      <c r="BV45" s="5">
        <f t="shared" si="136"/>
        <v>0</v>
      </c>
      <c r="BW45" s="5">
        <f t="shared" si="136"/>
        <v>698.09922000000006</v>
      </c>
      <c r="BX45" s="5">
        <f t="shared" si="136"/>
        <v>0</v>
      </c>
      <c r="BY45" s="5">
        <f>SUM(BY21+BY44)</f>
        <v>3211.9614972750001</v>
      </c>
      <c r="CF45" s="5">
        <f t="shared" ref="CF45:CI45" si="137">SUM(CF44+CF21)</f>
        <v>164.90450000000004</v>
      </c>
      <c r="CG45" s="5">
        <f t="shared" si="137"/>
        <v>0</v>
      </c>
      <c r="CH45" s="5">
        <f t="shared" si="137"/>
        <v>610.03487750000011</v>
      </c>
      <c r="CI45" s="5">
        <f t="shared" si="137"/>
        <v>0</v>
      </c>
      <c r="CJ45" s="5">
        <f>SUM(CJ44+CJ21)</f>
        <v>2603.5333855265008</v>
      </c>
      <c r="CQ45" s="5">
        <f t="shared" ref="CQ45:CT45" si="138">SUM(CQ21+CQ44)</f>
        <v>159.25399999999999</v>
      </c>
      <c r="CR45" s="5">
        <f t="shared" si="138"/>
        <v>0</v>
      </c>
      <c r="CS45" s="5">
        <f t="shared" si="138"/>
        <v>567.4182169999998</v>
      </c>
      <c r="CT45" s="5">
        <f t="shared" si="138"/>
        <v>0</v>
      </c>
      <c r="CU45" s="5">
        <f>SUM(CU21+CU44)</f>
        <v>2311.5963218929992</v>
      </c>
      <c r="DB45" s="5">
        <f t="shared" ref="DB45:DE45" si="139">SUM(DB44+DB21)</f>
        <v>158.17500000000001</v>
      </c>
      <c r="DC45" s="5">
        <f t="shared" si="139"/>
        <v>0</v>
      </c>
      <c r="DD45" s="5">
        <f t="shared" si="139"/>
        <v>556.98792400000013</v>
      </c>
      <c r="DE45" s="5">
        <f t="shared" si="139"/>
        <v>0</v>
      </c>
      <c r="DF45" s="5">
        <f>SUM(DF44+DF21)</f>
        <v>2239.9521455100007</v>
      </c>
    </row>
    <row r="51" spans="14:31" x14ac:dyDescent="0.3">
      <c r="N51" s="5" t="s">
        <v>18</v>
      </c>
      <c r="Y51" s="5" t="s">
        <v>25</v>
      </c>
    </row>
    <row r="53" spans="14:31" x14ac:dyDescent="0.3">
      <c r="N53" s="5" t="s">
        <v>14</v>
      </c>
      <c r="O53" s="5" t="s">
        <v>15</v>
      </c>
      <c r="P53" s="5" t="s">
        <v>2</v>
      </c>
      <c r="Q53" s="5" t="s">
        <v>17</v>
      </c>
      <c r="R53" s="5" t="s">
        <v>16</v>
      </c>
      <c r="S53" s="5" t="s">
        <v>2</v>
      </c>
      <c r="T53" s="5" t="s">
        <v>19</v>
      </c>
      <c r="Y53" s="5" t="s">
        <v>14</v>
      </c>
      <c r="Z53" s="5" t="s">
        <v>15</v>
      </c>
      <c r="AA53" s="5" t="s">
        <v>2</v>
      </c>
      <c r="AB53" s="5" t="s">
        <v>17</v>
      </c>
      <c r="AC53" s="5" t="s">
        <v>16</v>
      </c>
      <c r="AD53" s="5" t="s">
        <v>2</v>
      </c>
      <c r="AE53" s="5" t="s">
        <v>19</v>
      </c>
    </row>
    <row r="54" spans="14:31" x14ac:dyDescent="0.3">
      <c r="N54" s="5">
        <v>0</v>
      </c>
      <c r="O54" s="5">
        <v>1513.7209359999999</v>
      </c>
      <c r="P54" s="5">
        <v>5</v>
      </c>
      <c r="Q54" s="5">
        <f>P54*O54</f>
        <v>7568.6046799999995</v>
      </c>
      <c r="R54" s="5">
        <v>9049.6809543839991</v>
      </c>
      <c r="S54" s="5">
        <v>5</v>
      </c>
      <c r="T54" s="5">
        <f>R54*S54</f>
        <v>45248.404771919995</v>
      </c>
    </row>
    <row r="55" spans="14:31" x14ac:dyDescent="0.3">
      <c r="N55" s="5">
        <v>10</v>
      </c>
      <c r="O55" s="5">
        <v>1655.6739359999999</v>
      </c>
      <c r="P55" s="5">
        <v>8</v>
      </c>
      <c r="Q55" s="5">
        <f t="shared" ref="Q55:Q56" si="140">P55*O55</f>
        <v>13245.391487999999</v>
      </c>
      <c r="R55" s="5">
        <v>10253.653837615995</v>
      </c>
      <c r="S55" s="5">
        <v>8</v>
      </c>
      <c r="T55" s="5">
        <f t="shared" ref="T55:T56" si="141">R55*S55</f>
        <v>82029.230700927961</v>
      </c>
    </row>
    <row r="56" spans="14:31" x14ac:dyDescent="0.3">
      <c r="N56" s="5">
        <v>20</v>
      </c>
      <c r="O56" s="5">
        <v>1939.472724</v>
      </c>
      <c r="P56" s="5">
        <v>-1</v>
      </c>
      <c r="Q56" s="5">
        <f t="shared" si="140"/>
        <v>-1939.472724</v>
      </c>
      <c r="R56" s="5">
        <v>12664.014897575998</v>
      </c>
      <c r="S56" s="5">
        <v>-1</v>
      </c>
      <c r="T56" s="5">
        <f t="shared" si="141"/>
        <v>-12664.014897575998</v>
      </c>
    </row>
    <row r="57" spans="14:31" x14ac:dyDescent="0.3">
      <c r="O57" s="5">
        <f>SUM(O54:O56)</f>
        <v>5108.867596</v>
      </c>
      <c r="T57" s="5">
        <f t="shared" ref="T57" si="142">SUM(T54:T56)</f>
        <v>114613.62057527197</v>
      </c>
    </row>
    <row r="60" spans="14:31" x14ac:dyDescent="0.3">
      <c r="N60" s="5" t="s">
        <v>14</v>
      </c>
      <c r="O60" s="5" t="s">
        <v>20</v>
      </c>
      <c r="P60" s="5" t="s">
        <v>2</v>
      </c>
      <c r="Q60" s="5" t="s">
        <v>21</v>
      </c>
      <c r="R60" s="5" t="s">
        <v>22</v>
      </c>
      <c r="S60" s="5" t="s">
        <v>23</v>
      </c>
      <c r="T60" s="5" t="s">
        <v>24</v>
      </c>
      <c r="Y60" s="5" t="s">
        <v>14</v>
      </c>
      <c r="Z60" s="5" t="s">
        <v>20</v>
      </c>
      <c r="AA60" s="5" t="s">
        <v>2</v>
      </c>
      <c r="AB60" s="5" t="s">
        <v>21</v>
      </c>
      <c r="AC60" s="5" t="s">
        <v>22</v>
      </c>
      <c r="AD60" s="5" t="s">
        <v>23</v>
      </c>
      <c r="AE60" s="5" t="s">
        <v>24</v>
      </c>
    </row>
    <row r="61" spans="14:31" x14ac:dyDescent="0.3">
      <c r="N61" s="5">
        <v>0</v>
      </c>
      <c r="O61" s="5">
        <v>10874.9</v>
      </c>
      <c r="P61" s="5">
        <v>5</v>
      </c>
      <c r="Q61" s="5">
        <f>P61*O61</f>
        <v>54374.5</v>
      </c>
      <c r="R61" s="5">
        <v>10</v>
      </c>
      <c r="S61" s="5">
        <v>0.98399999999999999</v>
      </c>
      <c r="T61" s="5">
        <f>Q61*S61</f>
        <v>53504.508000000002</v>
      </c>
    </row>
    <row r="62" spans="14:31" x14ac:dyDescent="0.3">
      <c r="N62" s="5">
        <v>10</v>
      </c>
      <c r="O62" s="5">
        <v>17937.32</v>
      </c>
      <c r="P62" s="5">
        <v>8</v>
      </c>
      <c r="Q62" s="5">
        <f t="shared" ref="Q62:Q63" si="143">P62*O62</f>
        <v>143498.56</v>
      </c>
      <c r="R62" s="5">
        <v>0</v>
      </c>
      <c r="S62" s="5">
        <v>1</v>
      </c>
      <c r="T62" s="5">
        <f t="shared" ref="T62:T63" si="144">Q62*S62</f>
        <v>143498.56</v>
      </c>
    </row>
    <row r="63" spans="14:31" x14ac:dyDescent="0.3">
      <c r="N63" s="5">
        <v>20</v>
      </c>
      <c r="O63" s="5">
        <v>18466.689999999999</v>
      </c>
      <c r="P63" s="5">
        <v>-1</v>
      </c>
      <c r="Q63" s="5">
        <f t="shared" si="143"/>
        <v>-18466.689999999999</v>
      </c>
      <c r="R63" s="5">
        <v>-10</v>
      </c>
      <c r="S63" s="5">
        <v>0.98399999999999999</v>
      </c>
      <c r="T63" s="5">
        <f t="shared" si="144"/>
        <v>-18171.222959999999</v>
      </c>
    </row>
    <row r="122" spans="48:48" x14ac:dyDescent="0.3">
      <c r="AV122" s="5" t="s">
        <v>12</v>
      </c>
    </row>
  </sheetData>
  <mergeCells count="40">
    <mergeCell ref="A1:L1"/>
    <mergeCell ref="A2:L2"/>
    <mergeCell ref="N1:W1"/>
    <mergeCell ref="N2:W2"/>
    <mergeCell ref="Y1:AH1"/>
    <mergeCell ref="Y2:AH2"/>
    <mergeCell ref="AJ1:AS1"/>
    <mergeCell ref="AJ2:AS2"/>
    <mergeCell ref="AU1:BD1"/>
    <mergeCell ref="AU2:BD2"/>
    <mergeCell ref="BF1:BO1"/>
    <mergeCell ref="BF2:BO2"/>
    <mergeCell ref="CX1:DG1"/>
    <mergeCell ref="CX2:DG2"/>
    <mergeCell ref="A24:L24"/>
    <mergeCell ref="A25:L25"/>
    <mergeCell ref="N24:W24"/>
    <mergeCell ref="N25:W25"/>
    <mergeCell ref="Y24:AH24"/>
    <mergeCell ref="Y25:AH25"/>
    <mergeCell ref="AJ24:AS24"/>
    <mergeCell ref="AJ25:AS25"/>
    <mergeCell ref="BQ1:BZ1"/>
    <mergeCell ref="BQ2:BZ2"/>
    <mergeCell ref="CB1:CK1"/>
    <mergeCell ref="CB2:CK2"/>
    <mergeCell ref="CM1:CV1"/>
    <mergeCell ref="CM2:CV2"/>
    <mergeCell ref="AU24:BD24"/>
    <mergeCell ref="AU25:BD25"/>
    <mergeCell ref="BF24:BO24"/>
    <mergeCell ref="BF25:BO25"/>
    <mergeCell ref="BQ24:BZ24"/>
    <mergeCell ref="BQ25:BZ25"/>
    <mergeCell ref="CB24:CK24"/>
    <mergeCell ref="CB25:CK25"/>
    <mergeCell ref="CM23:CV23"/>
    <mergeCell ref="CM24:CV24"/>
    <mergeCell ref="CX23:DG23"/>
    <mergeCell ref="CX24:D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opLeftCell="BR25" workbookViewId="0">
      <selection activeCell="BV50" sqref="BV50"/>
    </sheetView>
  </sheetViews>
  <sheetFormatPr defaultRowHeight="14.4" x14ac:dyDescent="0.3"/>
  <cols>
    <col min="1" max="1" width="11.5546875" style="5" bestFit="1" customWidth="1"/>
    <col min="2" max="2" width="23.44140625" style="5" bestFit="1" customWidth="1"/>
    <col min="3" max="3" width="11.5546875" style="5" bestFit="1" customWidth="1"/>
    <col min="4" max="4" width="16.33203125" style="5" bestFit="1" customWidth="1"/>
    <col min="5" max="5" width="25.21875" style="5" bestFit="1" customWidth="1"/>
    <col min="6" max="6" width="18.44140625" style="5" bestFit="1" customWidth="1"/>
    <col min="7" max="7" width="21.21875" style="5" bestFit="1" customWidth="1"/>
    <col min="8" max="9" width="8.88671875" style="5"/>
    <col min="10" max="10" width="12.5546875" style="5" bestFit="1" customWidth="1"/>
    <col min="11" max="11" width="23.5546875" style="5" bestFit="1" customWidth="1"/>
    <col min="12" max="12" width="11.5546875" style="5" bestFit="1" customWidth="1"/>
    <col min="13" max="13" width="16.44140625" style="5" bestFit="1" customWidth="1"/>
    <col min="14" max="14" width="25.33203125" style="5" bestFit="1" customWidth="1"/>
    <col min="15" max="15" width="18.5546875" style="5" bestFit="1" customWidth="1"/>
    <col min="16" max="16" width="21.33203125" style="5" bestFit="1" customWidth="1"/>
    <col min="17" max="18" width="8.88671875" style="5"/>
    <col min="19" max="19" width="10.5546875" style="5" bestFit="1" customWidth="1"/>
    <col min="20" max="20" width="23.33203125" style="5" bestFit="1" customWidth="1"/>
    <col min="21" max="21" width="9.5546875" style="5" bestFit="1" customWidth="1"/>
    <col min="22" max="22" width="16.21875" style="5" bestFit="1" customWidth="1"/>
    <col min="23" max="23" width="25.109375" style="5" bestFit="1" customWidth="1"/>
    <col min="24" max="24" width="18.33203125" style="5" bestFit="1" customWidth="1"/>
    <col min="25" max="25" width="21.109375" style="5" bestFit="1" customWidth="1"/>
    <col min="26" max="27" width="8.88671875" style="5"/>
    <col min="28" max="28" width="11.5546875" style="5" bestFit="1" customWidth="1"/>
    <col min="29" max="29" width="23.33203125" style="5" bestFit="1" customWidth="1"/>
    <col min="30" max="30" width="10.5546875" style="5" bestFit="1" customWidth="1"/>
    <col min="31" max="31" width="16.21875" style="5" bestFit="1" customWidth="1"/>
    <col min="32" max="32" width="25.109375" style="5" bestFit="1" customWidth="1"/>
    <col min="33" max="33" width="18.33203125" style="5" bestFit="1" customWidth="1"/>
    <col min="34" max="34" width="21.109375" style="5" bestFit="1" customWidth="1"/>
    <col min="35" max="36" width="8.88671875" style="5"/>
    <col min="37" max="37" width="11.5546875" style="5" bestFit="1" customWidth="1"/>
    <col min="38" max="38" width="23.44140625" style="5" bestFit="1" customWidth="1"/>
    <col min="39" max="39" width="10.5546875" style="5" bestFit="1" customWidth="1"/>
    <col min="40" max="40" width="16.33203125" style="5" bestFit="1" customWidth="1"/>
    <col min="41" max="41" width="25.21875" style="5" bestFit="1" customWidth="1"/>
    <col min="42" max="42" width="18.44140625" style="5" bestFit="1" customWidth="1"/>
    <col min="43" max="43" width="21.21875" style="5" bestFit="1" customWidth="1"/>
    <col min="44" max="45" width="8.88671875" style="5"/>
    <col min="46" max="46" width="9.5546875" style="5" bestFit="1" customWidth="1"/>
    <col min="47" max="47" width="23.21875" style="5" bestFit="1" customWidth="1"/>
    <col min="48" max="48" width="9" style="5" bestFit="1" customWidth="1"/>
    <col min="49" max="49" width="16.109375" style="5" bestFit="1" customWidth="1"/>
    <col min="50" max="50" width="25" style="5" bestFit="1" customWidth="1"/>
    <col min="51" max="51" width="18.21875" style="5" bestFit="1" customWidth="1"/>
    <col min="52" max="52" width="21" style="5" bestFit="1" customWidth="1"/>
    <col min="53" max="54" width="8.88671875" style="5"/>
    <col min="55" max="55" width="12.5546875" style="5" bestFit="1" customWidth="1"/>
    <col min="56" max="56" width="23.5546875" style="5" bestFit="1" customWidth="1"/>
    <col min="57" max="57" width="11.5546875" style="5" bestFit="1" customWidth="1"/>
    <col min="58" max="58" width="16.44140625" style="5" bestFit="1" customWidth="1"/>
    <col min="59" max="59" width="25.33203125" style="5" bestFit="1" customWidth="1"/>
    <col min="60" max="60" width="18.5546875" style="5" bestFit="1" customWidth="1"/>
    <col min="61" max="61" width="21.33203125" style="5" bestFit="1" customWidth="1"/>
    <col min="62" max="63" width="8.88671875" style="5"/>
    <col min="64" max="64" width="10.5546875" style="5" bestFit="1" customWidth="1"/>
    <col min="65" max="65" width="23.33203125" style="5" bestFit="1" customWidth="1"/>
    <col min="66" max="66" width="9.5546875" style="5" bestFit="1" customWidth="1"/>
    <col min="67" max="67" width="16.21875" style="5" bestFit="1" customWidth="1"/>
    <col min="68" max="68" width="25.109375" style="5" bestFit="1" customWidth="1"/>
    <col min="69" max="69" width="18.33203125" style="5" bestFit="1" customWidth="1"/>
    <col min="70" max="70" width="21.109375" style="5" bestFit="1" customWidth="1"/>
    <col min="71" max="72" width="8.88671875" style="5"/>
    <col min="73" max="73" width="9.5546875" style="5" bestFit="1" customWidth="1"/>
    <col min="74" max="74" width="23.21875" style="5" bestFit="1" customWidth="1"/>
    <col min="75" max="75" width="9" style="5" bestFit="1" customWidth="1"/>
    <col min="76" max="76" width="16.109375" style="5" bestFit="1" customWidth="1"/>
    <col min="77" max="77" width="25" style="5" bestFit="1" customWidth="1"/>
    <col min="78" max="78" width="18.21875" style="5" bestFit="1" customWidth="1"/>
    <col min="79" max="79" width="21" style="5" bestFit="1" customWidth="1"/>
    <col min="80" max="16384" width="8.88671875" style="5"/>
  </cols>
  <sheetData>
    <row r="1" spans="1:79" x14ac:dyDescent="0.3">
      <c r="A1" s="8" t="s">
        <v>50</v>
      </c>
      <c r="B1" s="8"/>
      <c r="C1" s="8"/>
      <c r="D1" s="8"/>
      <c r="E1" s="8"/>
      <c r="F1" s="8"/>
      <c r="G1" s="8"/>
      <c r="J1" s="8" t="s">
        <v>51</v>
      </c>
      <c r="K1" s="8"/>
      <c r="L1" s="8"/>
      <c r="M1" s="8"/>
      <c r="N1" s="8"/>
      <c r="O1" s="8"/>
      <c r="P1" s="8"/>
      <c r="S1" s="8" t="s">
        <v>52</v>
      </c>
      <c r="T1" s="8"/>
      <c r="U1" s="8"/>
      <c r="V1" s="8"/>
      <c r="W1" s="8"/>
      <c r="X1" s="8"/>
      <c r="Y1" s="8"/>
      <c r="AB1" s="8" t="s">
        <v>53</v>
      </c>
      <c r="AC1" s="8"/>
      <c r="AD1" s="8"/>
      <c r="AE1" s="8"/>
      <c r="AF1" s="8"/>
      <c r="AG1" s="8"/>
      <c r="AH1" s="8"/>
      <c r="AK1" s="8" t="s">
        <v>54</v>
      </c>
      <c r="AL1" s="8"/>
      <c r="AM1" s="8"/>
      <c r="AN1" s="8"/>
      <c r="AO1" s="8"/>
      <c r="AP1" s="8"/>
      <c r="AQ1" s="8"/>
      <c r="AT1" s="8" t="s">
        <v>55</v>
      </c>
      <c r="AU1" s="8"/>
      <c r="AV1" s="8"/>
      <c r="AW1" s="8"/>
      <c r="AX1" s="8"/>
      <c r="AY1" s="8"/>
      <c r="AZ1" s="8"/>
      <c r="BC1" s="8" t="s">
        <v>56</v>
      </c>
      <c r="BD1" s="8"/>
      <c r="BE1" s="8"/>
      <c r="BF1" s="8"/>
      <c r="BG1" s="8"/>
      <c r="BH1" s="8"/>
      <c r="BI1" s="8"/>
      <c r="BL1" s="8" t="s">
        <v>57</v>
      </c>
      <c r="BM1" s="8"/>
      <c r="BN1" s="8"/>
      <c r="BO1" s="8"/>
      <c r="BP1" s="8"/>
      <c r="BQ1" s="8"/>
      <c r="BR1" s="8"/>
      <c r="BU1" s="8" t="s">
        <v>58</v>
      </c>
      <c r="BV1" s="8"/>
      <c r="BW1" s="8"/>
      <c r="BX1" s="8"/>
      <c r="BY1" s="8"/>
      <c r="BZ1" s="8"/>
      <c r="CA1" s="8"/>
    </row>
    <row r="2" spans="1:79" x14ac:dyDescent="0.3">
      <c r="A2" s="8"/>
      <c r="B2" s="8"/>
      <c r="C2" s="8"/>
      <c r="D2" s="8"/>
      <c r="E2" s="8"/>
      <c r="F2" s="8"/>
      <c r="G2" s="8"/>
      <c r="J2" s="8"/>
      <c r="K2" s="8"/>
      <c r="L2" s="8"/>
      <c r="M2" s="8"/>
      <c r="N2" s="8"/>
      <c r="O2" s="8"/>
      <c r="P2" s="8"/>
      <c r="S2" s="8"/>
      <c r="T2" s="8"/>
      <c r="U2" s="8"/>
      <c r="V2" s="8"/>
      <c r="W2" s="8"/>
      <c r="X2" s="8"/>
      <c r="Y2" s="8"/>
      <c r="AB2" s="8"/>
      <c r="AC2" s="8"/>
      <c r="AD2" s="8"/>
      <c r="AE2" s="8"/>
      <c r="AF2" s="8"/>
      <c r="AG2" s="8"/>
      <c r="AH2" s="8"/>
      <c r="AK2" s="8"/>
      <c r="AL2" s="8"/>
      <c r="AM2" s="8"/>
      <c r="AN2" s="8"/>
      <c r="AO2" s="8"/>
      <c r="AP2" s="8"/>
      <c r="AQ2" s="8"/>
      <c r="AT2" s="8"/>
      <c r="AU2" s="8"/>
      <c r="AV2" s="8"/>
      <c r="AW2" s="8"/>
      <c r="AX2" s="8"/>
      <c r="AY2" s="8"/>
      <c r="AZ2" s="8"/>
      <c r="BC2" s="8"/>
      <c r="BD2" s="8"/>
      <c r="BE2" s="8"/>
      <c r="BF2" s="8"/>
      <c r="BG2" s="8"/>
      <c r="BH2" s="8"/>
      <c r="BI2" s="8"/>
      <c r="BL2" s="8"/>
      <c r="BM2" s="8"/>
      <c r="BN2" s="8"/>
      <c r="BO2" s="8"/>
      <c r="BP2" s="8"/>
      <c r="BQ2" s="8"/>
      <c r="BR2" s="8"/>
      <c r="BU2" s="8"/>
      <c r="BV2" s="8"/>
      <c r="BW2" s="8"/>
      <c r="BX2" s="8"/>
      <c r="BY2" s="8"/>
      <c r="BZ2" s="8"/>
      <c r="CA2" s="8"/>
    </row>
    <row r="3" spans="1:79" x14ac:dyDescent="0.3">
      <c r="A3" s="5" t="s">
        <v>14</v>
      </c>
      <c r="B3" s="5" t="s">
        <v>15</v>
      </c>
      <c r="C3" s="5" t="s">
        <v>2</v>
      </c>
      <c r="D3" s="5" t="s">
        <v>17</v>
      </c>
      <c r="E3" s="5" t="s">
        <v>16</v>
      </c>
      <c r="F3" s="5" t="s">
        <v>2</v>
      </c>
      <c r="G3" s="5" t="s">
        <v>19</v>
      </c>
      <c r="J3" s="5" t="s">
        <v>14</v>
      </c>
      <c r="K3" s="5" t="s">
        <v>15</v>
      </c>
      <c r="L3" s="5" t="s">
        <v>2</v>
      </c>
      <c r="M3" s="5" t="s">
        <v>17</v>
      </c>
      <c r="N3" s="5" t="s">
        <v>16</v>
      </c>
      <c r="O3" s="5" t="s">
        <v>2</v>
      </c>
      <c r="P3" s="5" t="s">
        <v>19</v>
      </c>
      <c r="S3" s="5" t="s">
        <v>14</v>
      </c>
      <c r="T3" s="5" t="s">
        <v>15</v>
      </c>
      <c r="U3" s="5" t="s">
        <v>2</v>
      </c>
      <c r="V3" s="5" t="s">
        <v>17</v>
      </c>
      <c r="W3" s="5" t="s">
        <v>16</v>
      </c>
      <c r="X3" s="5" t="s">
        <v>2</v>
      </c>
      <c r="Y3" s="5" t="s">
        <v>19</v>
      </c>
      <c r="AB3" s="5" t="s">
        <v>14</v>
      </c>
      <c r="AC3" s="5" t="s">
        <v>15</v>
      </c>
      <c r="AD3" s="5" t="s">
        <v>2</v>
      </c>
      <c r="AE3" s="5" t="s">
        <v>17</v>
      </c>
      <c r="AF3" s="5" t="s">
        <v>16</v>
      </c>
      <c r="AG3" s="5" t="s">
        <v>2</v>
      </c>
      <c r="AH3" s="5" t="s">
        <v>19</v>
      </c>
      <c r="AK3" s="5" t="s">
        <v>14</v>
      </c>
      <c r="AL3" s="5" t="s">
        <v>15</v>
      </c>
      <c r="AM3" s="5" t="s">
        <v>2</v>
      </c>
      <c r="AN3" s="5" t="s">
        <v>17</v>
      </c>
      <c r="AO3" s="5" t="s">
        <v>16</v>
      </c>
      <c r="AP3" s="5" t="s">
        <v>2</v>
      </c>
      <c r="AQ3" s="5" t="s">
        <v>19</v>
      </c>
      <c r="AT3" s="5" t="s">
        <v>14</v>
      </c>
      <c r="AU3" s="5" t="s">
        <v>15</v>
      </c>
      <c r="AV3" s="5" t="s">
        <v>2</v>
      </c>
      <c r="AW3" s="5" t="s">
        <v>17</v>
      </c>
      <c r="AX3" s="5" t="s">
        <v>16</v>
      </c>
      <c r="AY3" s="5" t="s">
        <v>2</v>
      </c>
      <c r="AZ3" s="5" t="s">
        <v>19</v>
      </c>
      <c r="BC3" s="5" t="s">
        <v>14</v>
      </c>
      <c r="BD3" s="5" t="s">
        <v>15</v>
      </c>
      <c r="BE3" s="5" t="s">
        <v>2</v>
      </c>
      <c r="BF3" s="5" t="s">
        <v>17</v>
      </c>
      <c r="BG3" s="5" t="s">
        <v>16</v>
      </c>
      <c r="BH3" s="5" t="s">
        <v>2</v>
      </c>
      <c r="BI3" s="5" t="s">
        <v>19</v>
      </c>
      <c r="BL3" s="5" t="s">
        <v>14</v>
      </c>
      <c r="BM3" s="5" t="s">
        <v>15</v>
      </c>
      <c r="BN3" s="5" t="s">
        <v>2</v>
      </c>
      <c r="BO3" s="5" t="s">
        <v>17</v>
      </c>
      <c r="BP3" s="5" t="s">
        <v>16</v>
      </c>
      <c r="BQ3" s="5" t="s">
        <v>2</v>
      </c>
      <c r="BR3" s="5" t="s">
        <v>19</v>
      </c>
      <c r="BU3" s="5" t="s">
        <v>14</v>
      </c>
      <c r="BV3" s="5" t="s">
        <v>15</v>
      </c>
      <c r="BW3" s="5" t="s">
        <v>2</v>
      </c>
      <c r="BX3" s="5" t="s">
        <v>17</v>
      </c>
      <c r="BY3" s="5" t="s">
        <v>16</v>
      </c>
      <c r="BZ3" s="5" t="s">
        <v>2</v>
      </c>
      <c r="CA3" s="5" t="s">
        <v>19</v>
      </c>
    </row>
    <row r="4" spans="1:79" x14ac:dyDescent="0.3">
      <c r="A4" s="4">
        <v>0</v>
      </c>
      <c r="B4" s="4">
        <v>738.58544350000011</v>
      </c>
      <c r="C4" s="4">
        <v>5</v>
      </c>
      <c r="D4" s="4">
        <f>B4*C4</f>
        <v>3692.9272175000006</v>
      </c>
      <c r="E4" s="4">
        <v>738.58544350000011</v>
      </c>
      <c r="F4" s="4">
        <v>5</v>
      </c>
      <c r="G4" s="4">
        <f>E4*F4</f>
        <v>3692.9272175000006</v>
      </c>
      <c r="J4" s="4">
        <v>0</v>
      </c>
      <c r="K4" s="4">
        <v>738.58544350000011</v>
      </c>
      <c r="L4" s="4">
        <v>1</v>
      </c>
      <c r="M4" s="4">
        <f>K4*L4</f>
        <v>738.58544350000011</v>
      </c>
      <c r="N4" s="4">
        <v>738.58544350000011</v>
      </c>
      <c r="O4" s="4">
        <v>1</v>
      </c>
      <c r="P4" s="4">
        <f>N4*O4</f>
        <v>738.58544350000011</v>
      </c>
      <c r="S4" s="4">
        <v>0</v>
      </c>
      <c r="T4" s="4">
        <v>738.58544350000011</v>
      </c>
      <c r="U4" s="4">
        <v>1</v>
      </c>
      <c r="V4" s="4">
        <f>T4*U4</f>
        <v>738.58544350000011</v>
      </c>
      <c r="W4" s="4">
        <v>738.58544350000011</v>
      </c>
      <c r="X4" s="4">
        <v>1</v>
      </c>
      <c r="Y4" s="4">
        <f>W4*X4</f>
        <v>738.58544350000011</v>
      </c>
      <c r="AB4" s="4">
        <v>0</v>
      </c>
      <c r="AC4" s="4">
        <v>738.58544350000011</v>
      </c>
      <c r="AD4" s="4">
        <v>1</v>
      </c>
      <c r="AE4" s="4">
        <f>AC4*AD4</f>
        <v>738.58544350000011</v>
      </c>
      <c r="AF4" s="4">
        <v>738.58544350000011</v>
      </c>
      <c r="AG4" s="4">
        <v>1</v>
      </c>
      <c r="AH4" s="4">
        <f>AF4*AG4</f>
        <v>738.58544350000011</v>
      </c>
      <c r="AK4" s="4">
        <v>0</v>
      </c>
      <c r="AL4" s="4">
        <v>738.58544350000011</v>
      </c>
      <c r="AM4" s="4">
        <v>0.4</v>
      </c>
      <c r="AN4" s="4">
        <f>AL4*AM4</f>
        <v>295.43417740000007</v>
      </c>
      <c r="AO4" s="4">
        <v>738.58544350000011</v>
      </c>
      <c r="AP4" s="4">
        <v>0.4</v>
      </c>
      <c r="AQ4" s="4">
        <f>AO4*AP4</f>
        <v>295.43417740000007</v>
      </c>
      <c r="AT4" s="4">
        <v>0</v>
      </c>
      <c r="AU4" s="4">
        <v>738.58544350000011</v>
      </c>
      <c r="AV4" s="4">
        <v>1</v>
      </c>
      <c r="AW4" s="4">
        <f>AU4*AV4</f>
        <v>738.58544350000011</v>
      </c>
      <c r="AX4" s="4">
        <v>738.58544350000011</v>
      </c>
      <c r="AY4" s="4">
        <v>1</v>
      </c>
      <c r="AZ4" s="4">
        <f>AX4*AY4</f>
        <v>738.58544350000011</v>
      </c>
      <c r="BC4" s="4">
        <v>0</v>
      </c>
      <c r="BD4" s="4">
        <v>738.58544350000011</v>
      </c>
      <c r="BE4" s="4">
        <v>1</v>
      </c>
      <c r="BF4" s="4">
        <f>BD4*BE4</f>
        <v>738.58544350000011</v>
      </c>
      <c r="BG4" s="4">
        <v>738.58544350000011</v>
      </c>
      <c r="BH4" s="4">
        <v>1</v>
      </c>
      <c r="BI4" s="4">
        <f>BG4*BH4</f>
        <v>738.58544350000011</v>
      </c>
      <c r="BL4" s="4">
        <v>0</v>
      </c>
      <c r="BM4" s="4">
        <v>738.58544350000011</v>
      </c>
      <c r="BN4" s="4">
        <v>1</v>
      </c>
      <c r="BO4" s="4">
        <f>BM4*BN4</f>
        <v>738.58544350000011</v>
      </c>
      <c r="BP4" s="4">
        <v>738.58544350000011</v>
      </c>
      <c r="BQ4" s="4">
        <v>1</v>
      </c>
      <c r="BR4" s="4">
        <f>BP4*BQ4</f>
        <v>738.58544350000011</v>
      </c>
      <c r="BU4" s="4">
        <v>0</v>
      </c>
      <c r="BV4" s="4">
        <v>738.58544350000011</v>
      </c>
      <c r="BW4" s="4">
        <v>1</v>
      </c>
      <c r="BX4" s="4">
        <f>BV4*BW4</f>
        <v>738.58544350000011</v>
      </c>
      <c r="BY4" s="4">
        <v>738.58544350000011</v>
      </c>
      <c r="BZ4" s="4">
        <v>1</v>
      </c>
      <c r="CA4" s="4">
        <f>BY4*BZ4</f>
        <v>738.58544350000011</v>
      </c>
    </row>
    <row r="5" spans="1:79" x14ac:dyDescent="0.3">
      <c r="A5" s="4">
        <v>10</v>
      </c>
      <c r="B5" s="4">
        <v>746.84975099999986</v>
      </c>
      <c r="C5" s="4">
        <v>8</v>
      </c>
      <c r="D5" s="4">
        <f t="shared" ref="D5:D6" si="0">B5*C5</f>
        <v>5974.7980079999988</v>
      </c>
      <c r="E5" s="4">
        <v>775.8001240000001</v>
      </c>
      <c r="F5" s="4">
        <v>8</v>
      </c>
      <c r="G5" s="4">
        <f t="shared" ref="G5:G6" si="1">E5*F5</f>
        <v>6206.4009920000008</v>
      </c>
      <c r="J5" s="4">
        <v>10</v>
      </c>
      <c r="K5" s="4">
        <v>746.84975099999986</v>
      </c>
      <c r="L5" s="4">
        <v>4</v>
      </c>
      <c r="M5" s="4">
        <f t="shared" ref="M5:M6" si="2">K5*L5</f>
        <v>2987.3990039999994</v>
      </c>
      <c r="N5" s="4">
        <v>775.8001240000001</v>
      </c>
      <c r="O5" s="4">
        <v>4</v>
      </c>
      <c r="P5" s="4">
        <f t="shared" ref="P5:P6" si="3">N5*O5</f>
        <v>3103.2004960000004</v>
      </c>
      <c r="S5" s="4">
        <v>10</v>
      </c>
      <c r="T5" s="4">
        <v>746.84975099999986</v>
      </c>
      <c r="U5" s="4">
        <v>3</v>
      </c>
      <c r="V5" s="4">
        <f t="shared" ref="V5:V7" si="4">T5*U5</f>
        <v>2240.5492529999997</v>
      </c>
      <c r="W5" s="4">
        <v>775.8001240000001</v>
      </c>
      <c r="X5" s="4">
        <v>3</v>
      </c>
      <c r="Y5" s="4">
        <f t="shared" ref="Y5:Y7" si="5">W5*X5</f>
        <v>2327.4003720000001</v>
      </c>
      <c r="AB5" s="4">
        <v>10</v>
      </c>
      <c r="AC5" s="4">
        <v>746.84975099999986</v>
      </c>
      <c r="AD5" s="4">
        <v>4</v>
      </c>
      <c r="AE5" s="4">
        <f t="shared" ref="AE5:AE8" si="6">AC5*AD5</f>
        <v>2987.3990039999994</v>
      </c>
      <c r="AF5" s="4">
        <v>775.8001240000001</v>
      </c>
      <c r="AG5" s="4">
        <v>4</v>
      </c>
      <c r="AH5" s="4">
        <f t="shared" ref="AH5:AH8" si="7">AF5*AG5</f>
        <v>3103.2004960000004</v>
      </c>
      <c r="AK5" s="4">
        <v>10</v>
      </c>
      <c r="AL5" s="4">
        <v>746.84975099999986</v>
      </c>
      <c r="AM5" s="4">
        <v>1</v>
      </c>
      <c r="AN5" s="4">
        <f t="shared" ref="AN5:AN9" si="8">AL5*AM5</f>
        <v>746.84975099999986</v>
      </c>
      <c r="AO5" s="4">
        <v>775.8001240000001</v>
      </c>
      <c r="AP5" s="4">
        <v>1</v>
      </c>
      <c r="AQ5" s="4">
        <f t="shared" ref="AQ5:AQ9" si="9">AO5*AP5</f>
        <v>775.8001240000001</v>
      </c>
      <c r="AT5" s="4">
        <v>10</v>
      </c>
      <c r="AU5" s="4">
        <v>746.84975099999986</v>
      </c>
      <c r="AV5" s="4">
        <v>4</v>
      </c>
      <c r="AW5" s="4">
        <f t="shared" ref="AW5:AW10" si="10">AU5*AV5</f>
        <v>2987.3990039999994</v>
      </c>
      <c r="AX5" s="4">
        <v>775.8001240000001</v>
      </c>
      <c r="AY5" s="4">
        <v>4</v>
      </c>
      <c r="AZ5" s="4">
        <f t="shared" ref="AZ5:AZ10" si="11">AX5*AY5</f>
        <v>3103.2004960000004</v>
      </c>
      <c r="BC5" s="4">
        <v>10</v>
      </c>
      <c r="BD5" s="4">
        <v>746.84975099999986</v>
      </c>
      <c r="BE5" s="4">
        <v>4</v>
      </c>
      <c r="BF5" s="4">
        <f t="shared" ref="BF5:BF8" si="12">BD5*BE5</f>
        <v>2987.3990039999994</v>
      </c>
      <c r="BG5" s="4">
        <v>775.8001240000001</v>
      </c>
      <c r="BH5" s="4">
        <v>4</v>
      </c>
      <c r="BI5" s="4">
        <f t="shared" ref="BI5:BI8" si="13">BG5*BH5</f>
        <v>3103.2004960000004</v>
      </c>
      <c r="BL5" s="4">
        <v>10</v>
      </c>
      <c r="BM5" s="4">
        <v>746.84975099999986</v>
      </c>
      <c r="BN5" s="4">
        <v>4</v>
      </c>
      <c r="BO5" s="4">
        <f t="shared" ref="BO5:BO12" si="14">BM5*BN5</f>
        <v>2987.3990039999994</v>
      </c>
      <c r="BP5" s="4">
        <v>775.8001240000001</v>
      </c>
      <c r="BQ5" s="4">
        <v>4</v>
      </c>
      <c r="BR5" s="4">
        <f t="shared" ref="BR5:BR12" si="15">BP5*BQ5</f>
        <v>3103.2004960000004</v>
      </c>
      <c r="BU5" s="4">
        <v>10</v>
      </c>
      <c r="BV5" s="4">
        <v>746.84975099999986</v>
      </c>
      <c r="BW5" s="4">
        <v>3</v>
      </c>
      <c r="BX5" s="4">
        <f t="shared" ref="BX5:BX13" si="16">BV5*BW5</f>
        <v>2240.5492529999997</v>
      </c>
      <c r="BY5" s="4">
        <v>775.8001240000001</v>
      </c>
      <c r="BZ5" s="4">
        <v>3</v>
      </c>
      <c r="CA5" s="4">
        <f t="shared" ref="CA5:CA13" si="17">BY5*BZ5</f>
        <v>2327.4003720000001</v>
      </c>
    </row>
    <row r="6" spans="1:79" x14ac:dyDescent="0.3">
      <c r="A6" s="4">
        <v>20</v>
      </c>
      <c r="B6" s="4">
        <v>802.4261694999999</v>
      </c>
      <c r="C6" s="4">
        <v>-1</v>
      </c>
      <c r="D6" s="4">
        <f t="shared" si="0"/>
        <v>-802.4261694999999</v>
      </c>
      <c r="E6" s="4">
        <v>374.02836620640005</v>
      </c>
      <c r="F6" s="4">
        <v>-1</v>
      </c>
      <c r="G6" s="4">
        <f t="shared" si="1"/>
        <v>-374.02836620640005</v>
      </c>
      <c r="J6" s="4">
        <v>20</v>
      </c>
      <c r="K6" s="4">
        <v>802.4261694999999</v>
      </c>
      <c r="L6" s="4">
        <v>1</v>
      </c>
      <c r="M6" s="4">
        <f t="shared" si="2"/>
        <v>802.4261694999999</v>
      </c>
      <c r="N6" s="4">
        <v>374.02836620640005</v>
      </c>
      <c r="O6" s="4">
        <v>1</v>
      </c>
      <c r="P6" s="4">
        <f t="shared" si="3"/>
        <v>374.02836620640005</v>
      </c>
      <c r="S6" s="4">
        <v>20</v>
      </c>
      <c r="T6" s="4">
        <v>802.4261694999999</v>
      </c>
      <c r="U6" s="4">
        <v>3</v>
      </c>
      <c r="V6" s="4">
        <f t="shared" si="4"/>
        <v>2407.2785084999996</v>
      </c>
      <c r="W6" s="4">
        <v>374.02836620640005</v>
      </c>
      <c r="X6" s="4">
        <v>3</v>
      </c>
      <c r="Y6" s="4">
        <f t="shared" si="5"/>
        <v>1122.0850986192002</v>
      </c>
      <c r="AB6" s="4">
        <v>20</v>
      </c>
      <c r="AC6" s="4">
        <v>802.4261694999999</v>
      </c>
      <c r="AD6" s="4">
        <v>2</v>
      </c>
      <c r="AE6" s="4">
        <f t="shared" si="6"/>
        <v>1604.8523389999998</v>
      </c>
      <c r="AF6" s="4">
        <v>374.02836620640005</v>
      </c>
      <c r="AG6" s="4">
        <v>2</v>
      </c>
      <c r="AH6" s="4">
        <f t="shared" si="7"/>
        <v>748.0567324128001</v>
      </c>
      <c r="AK6" s="4">
        <v>20</v>
      </c>
      <c r="AL6" s="4">
        <v>802.4261694999999</v>
      </c>
      <c r="AM6" s="4">
        <v>1</v>
      </c>
      <c r="AN6" s="4">
        <f t="shared" si="8"/>
        <v>802.4261694999999</v>
      </c>
      <c r="AO6" s="4">
        <v>374.02836620640005</v>
      </c>
      <c r="AP6" s="4">
        <v>1</v>
      </c>
      <c r="AQ6" s="4">
        <f t="shared" si="9"/>
        <v>374.02836620640005</v>
      </c>
      <c r="AT6" s="4">
        <v>20</v>
      </c>
      <c r="AU6" s="4">
        <v>802.4261694999999</v>
      </c>
      <c r="AV6" s="4">
        <v>2</v>
      </c>
      <c r="AW6" s="4">
        <f t="shared" si="10"/>
        <v>1604.8523389999998</v>
      </c>
      <c r="AX6" s="4">
        <v>374.02836620640005</v>
      </c>
      <c r="AY6" s="4">
        <v>2</v>
      </c>
      <c r="AZ6" s="4">
        <f t="shared" si="11"/>
        <v>748.0567324128001</v>
      </c>
      <c r="BC6" s="4">
        <v>20</v>
      </c>
      <c r="BD6" s="4">
        <v>802.4261694999999</v>
      </c>
      <c r="BE6" s="4">
        <v>2</v>
      </c>
      <c r="BF6" s="4">
        <f t="shared" si="12"/>
        <v>1604.8523389999998</v>
      </c>
      <c r="BG6" s="4">
        <v>374.02836620640005</v>
      </c>
      <c r="BH6" s="4">
        <v>2</v>
      </c>
      <c r="BI6" s="4">
        <f t="shared" si="13"/>
        <v>748.0567324128001</v>
      </c>
      <c r="BL6" s="4">
        <v>20</v>
      </c>
      <c r="BM6" s="4">
        <v>802.4261694999999</v>
      </c>
      <c r="BN6" s="4">
        <v>2</v>
      </c>
      <c r="BO6" s="4">
        <f t="shared" si="14"/>
        <v>1604.8523389999998</v>
      </c>
      <c r="BP6" s="4">
        <v>374.02836620640005</v>
      </c>
      <c r="BQ6" s="4">
        <v>2</v>
      </c>
      <c r="BR6" s="4">
        <f t="shared" si="15"/>
        <v>748.0567324128001</v>
      </c>
      <c r="BU6" s="4">
        <v>20</v>
      </c>
      <c r="BV6" s="4">
        <v>802.4261694999999</v>
      </c>
      <c r="BW6" s="4">
        <v>3</v>
      </c>
      <c r="BX6" s="4">
        <f t="shared" si="16"/>
        <v>2407.2785084999996</v>
      </c>
      <c r="BY6" s="4">
        <v>374.02836620640005</v>
      </c>
      <c r="BZ6" s="4">
        <v>3</v>
      </c>
      <c r="CA6" s="4">
        <f t="shared" si="17"/>
        <v>1122.0850986192002</v>
      </c>
    </row>
    <row r="7" spans="1:79" x14ac:dyDescent="0.3">
      <c r="A7" s="4"/>
      <c r="B7" s="4"/>
      <c r="C7" s="4"/>
      <c r="D7" s="4">
        <f>SUM(D4:D6)</f>
        <v>8865.299055999998</v>
      </c>
      <c r="E7" s="4"/>
      <c r="F7" s="4"/>
      <c r="G7" s="4">
        <f>SUM(G4:G6)</f>
        <v>9525.299843293602</v>
      </c>
      <c r="J7" s="4"/>
      <c r="K7" s="4"/>
      <c r="L7" s="4"/>
      <c r="M7" s="4">
        <f>SUM(M4:M6)</f>
        <v>4528.4106169999995</v>
      </c>
      <c r="N7" s="4"/>
      <c r="O7" s="4"/>
      <c r="P7" s="4">
        <f>SUM(P4:P6)</f>
        <v>4215.8143057064008</v>
      </c>
      <c r="S7" s="4">
        <v>30</v>
      </c>
      <c r="T7" s="4">
        <v>908.41819999999996</v>
      </c>
      <c r="U7" s="4">
        <v>1</v>
      </c>
      <c r="V7" s="4">
        <f t="shared" si="4"/>
        <v>908.41819999999996</v>
      </c>
      <c r="W7" s="4">
        <v>185.68574050000001</v>
      </c>
      <c r="X7" s="4">
        <v>1</v>
      </c>
      <c r="Y7" s="4">
        <f t="shared" si="5"/>
        <v>185.68574050000001</v>
      </c>
      <c r="AB7" s="4">
        <v>30</v>
      </c>
      <c r="AC7" s="4">
        <v>908.41819999999996</v>
      </c>
      <c r="AD7" s="4">
        <v>4</v>
      </c>
      <c r="AE7" s="4">
        <f t="shared" si="6"/>
        <v>3633.6727999999998</v>
      </c>
      <c r="AF7" s="4">
        <v>185.68574050000001</v>
      </c>
      <c r="AG7" s="4">
        <v>4</v>
      </c>
      <c r="AH7" s="4">
        <f t="shared" si="7"/>
        <v>742.74296200000003</v>
      </c>
      <c r="AK7" s="4">
        <v>30</v>
      </c>
      <c r="AL7" s="4">
        <v>908.41819999999996</v>
      </c>
      <c r="AM7" s="4">
        <v>1</v>
      </c>
      <c r="AN7" s="4">
        <f t="shared" si="8"/>
        <v>908.41819999999996</v>
      </c>
      <c r="AO7" s="4">
        <v>185.68574050000001</v>
      </c>
      <c r="AP7" s="4">
        <v>1</v>
      </c>
      <c r="AQ7" s="4">
        <f t="shared" si="9"/>
        <v>185.68574050000001</v>
      </c>
      <c r="AT7" s="4">
        <v>30</v>
      </c>
      <c r="AU7" s="4">
        <v>908.41819999999996</v>
      </c>
      <c r="AV7" s="4">
        <v>4</v>
      </c>
      <c r="AW7" s="4">
        <f t="shared" si="10"/>
        <v>3633.6727999999998</v>
      </c>
      <c r="AX7" s="4">
        <v>185.68574050000001</v>
      </c>
      <c r="AY7" s="4">
        <v>4</v>
      </c>
      <c r="AZ7" s="4">
        <f t="shared" si="11"/>
        <v>742.74296200000003</v>
      </c>
      <c r="BC7" s="4">
        <v>30</v>
      </c>
      <c r="BD7" s="4">
        <v>908.41819999999996</v>
      </c>
      <c r="BE7" s="4">
        <v>4</v>
      </c>
      <c r="BF7" s="4">
        <f t="shared" si="12"/>
        <v>3633.6727999999998</v>
      </c>
      <c r="BG7" s="4">
        <v>185.68574050000001</v>
      </c>
      <c r="BH7" s="4">
        <v>4</v>
      </c>
      <c r="BI7" s="4">
        <f t="shared" si="13"/>
        <v>742.74296200000003</v>
      </c>
      <c r="BL7" s="4">
        <v>30</v>
      </c>
      <c r="BM7" s="4">
        <v>908.41819999999996</v>
      </c>
      <c r="BN7" s="4">
        <v>4</v>
      </c>
      <c r="BO7" s="4">
        <f t="shared" si="14"/>
        <v>3633.6727999999998</v>
      </c>
      <c r="BP7" s="4">
        <v>185.68574050000001</v>
      </c>
      <c r="BQ7" s="4">
        <v>4</v>
      </c>
      <c r="BR7" s="4">
        <f t="shared" si="15"/>
        <v>742.74296200000003</v>
      </c>
      <c r="BU7" s="4">
        <v>30</v>
      </c>
      <c r="BV7" s="4">
        <v>908.41819999999996</v>
      </c>
      <c r="BW7" s="4">
        <v>2</v>
      </c>
      <c r="BX7" s="4">
        <f t="shared" si="16"/>
        <v>1816.8363999999999</v>
      </c>
      <c r="BY7" s="4">
        <v>185.68574050000001</v>
      </c>
      <c r="BZ7" s="4">
        <v>2</v>
      </c>
      <c r="CA7" s="4">
        <f t="shared" si="17"/>
        <v>371.37148100000002</v>
      </c>
    </row>
    <row r="8" spans="1:79" x14ac:dyDescent="0.3">
      <c r="S8" s="4"/>
      <c r="T8" s="4"/>
      <c r="U8" s="4"/>
      <c r="V8" s="4">
        <f>SUM(V4:V7)</f>
        <v>6294.831404999999</v>
      </c>
      <c r="W8" s="4"/>
      <c r="X8" s="4"/>
      <c r="Y8" s="4">
        <f>SUM(Y4:Y7)</f>
        <v>4373.7566546192002</v>
      </c>
      <c r="AB8" s="4">
        <v>40</v>
      </c>
      <c r="AC8" s="4">
        <v>965.70283849999998</v>
      </c>
      <c r="AD8" s="4">
        <v>1</v>
      </c>
      <c r="AE8" s="4">
        <f t="shared" si="6"/>
        <v>965.70283849999998</v>
      </c>
      <c r="AF8" s="4">
        <v>115.70273599999999</v>
      </c>
      <c r="AG8" s="4">
        <v>1</v>
      </c>
      <c r="AH8" s="4">
        <f t="shared" si="7"/>
        <v>115.70273599999999</v>
      </c>
      <c r="AK8" s="4">
        <v>40</v>
      </c>
      <c r="AL8" s="4">
        <v>965.70283849999998</v>
      </c>
      <c r="AM8" s="4">
        <v>1</v>
      </c>
      <c r="AN8" s="4">
        <f t="shared" si="8"/>
        <v>965.70283849999998</v>
      </c>
      <c r="AO8" s="4">
        <v>115.70273599999999</v>
      </c>
      <c r="AP8" s="4">
        <v>1</v>
      </c>
      <c r="AQ8" s="4">
        <f t="shared" si="9"/>
        <v>115.70273599999999</v>
      </c>
      <c r="AT8" s="4">
        <v>40</v>
      </c>
      <c r="AU8" s="4">
        <v>965.70283849999998</v>
      </c>
      <c r="AV8" s="4">
        <v>2</v>
      </c>
      <c r="AW8" s="4">
        <f t="shared" si="10"/>
        <v>1931.405677</v>
      </c>
      <c r="AX8" s="4">
        <v>115.70273599999999</v>
      </c>
      <c r="AY8" s="4">
        <v>2</v>
      </c>
      <c r="AZ8" s="4">
        <f t="shared" si="11"/>
        <v>231.40547199999997</v>
      </c>
      <c r="BC8" s="4">
        <v>40</v>
      </c>
      <c r="BD8" s="4">
        <v>965.70283849999998</v>
      </c>
      <c r="BE8" s="4">
        <v>1</v>
      </c>
      <c r="BF8" s="4">
        <f t="shared" si="12"/>
        <v>965.70283849999998</v>
      </c>
      <c r="BG8" s="4">
        <v>115.70273599999999</v>
      </c>
      <c r="BH8" s="4">
        <v>1</v>
      </c>
      <c r="BI8" s="4">
        <f t="shared" si="13"/>
        <v>115.70273599999999</v>
      </c>
      <c r="BL8" s="4">
        <v>40</v>
      </c>
      <c r="BM8" s="4">
        <v>965.70283849999998</v>
      </c>
      <c r="BN8" s="4">
        <v>2</v>
      </c>
      <c r="BO8" s="4">
        <f t="shared" si="14"/>
        <v>1931.405677</v>
      </c>
      <c r="BP8" s="4">
        <v>115.70273599999999</v>
      </c>
      <c r="BQ8" s="4">
        <v>2</v>
      </c>
      <c r="BR8" s="4">
        <f t="shared" si="15"/>
        <v>231.40547199999997</v>
      </c>
      <c r="BU8" s="4">
        <v>40</v>
      </c>
      <c r="BV8" s="4">
        <v>965.70283849999998</v>
      </c>
      <c r="BW8" s="4">
        <v>3</v>
      </c>
      <c r="BX8" s="4">
        <f t="shared" si="16"/>
        <v>2897.1085155000001</v>
      </c>
      <c r="BY8" s="4">
        <v>115.70273599999999</v>
      </c>
      <c r="BZ8" s="4">
        <v>3</v>
      </c>
      <c r="CA8" s="4">
        <f t="shared" si="17"/>
        <v>347.10820799999999</v>
      </c>
    </row>
    <row r="9" spans="1:79" x14ac:dyDescent="0.3">
      <c r="A9" s="5" t="s">
        <v>14</v>
      </c>
      <c r="B9" s="5" t="s">
        <v>20</v>
      </c>
      <c r="C9" s="5" t="s">
        <v>2</v>
      </c>
      <c r="D9" s="5" t="s">
        <v>21</v>
      </c>
      <c r="E9" s="5" t="s">
        <v>22</v>
      </c>
      <c r="F9" s="5" t="s">
        <v>23</v>
      </c>
      <c r="G9" s="5" t="s">
        <v>24</v>
      </c>
      <c r="J9" s="5" t="s">
        <v>14</v>
      </c>
      <c r="K9" s="5" t="s">
        <v>20</v>
      </c>
      <c r="L9" s="5" t="s">
        <v>2</v>
      </c>
      <c r="M9" s="5" t="s">
        <v>21</v>
      </c>
      <c r="N9" s="5" t="s">
        <v>22</v>
      </c>
      <c r="O9" s="5" t="s">
        <v>23</v>
      </c>
      <c r="P9" s="5" t="s">
        <v>24</v>
      </c>
      <c r="AB9" s="4"/>
      <c r="AC9" s="4"/>
      <c r="AD9" s="4"/>
      <c r="AE9" s="4">
        <f>SUM(AE4:AE8)</f>
        <v>9930.2124249999979</v>
      </c>
      <c r="AF9" s="4"/>
      <c r="AG9" s="4"/>
      <c r="AH9" s="4">
        <f>SUM(AH4:AH8)</f>
        <v>5448.2883699128006</v>
      </c>
      <c r="AK9" s="4">
        <v>50</v>
      </c>
      <c r="AL9" s="4">
        <v>760.79568350000011</v>
      </c>
      <c r="AM9" s="4">
        <v>0.4</v>
      </c>
      <c r="AN9" s="4">
        <f t="shared" si="8"/>
        <v>304.31827340000007</v>
      </c>
      <c r="AO9" s="4">
        <v>84.404239000000004</v>
      </c>
      <c r="AP9" s="4">
        <v>0.4</v>
      </c>
      <c r="AQ9" s="4">
        <f t="shared" si="9"/>
        <v>33.761695600000003</v>
      </c>
      <c r="AT9" s="4">
        <v>50</v>
      </c>
      <c r="AU9" s="4">
        <v>760.79568350000011</v>
      </c>
      <c r="AV9" s="4">
        <v>4</v>
      </c>
      <c r="AW9" s="4">
        <f t="shared" si="10"/>
        <v>3043.1827340000004</v>
      </c>
      <c r="AX9" s="4">
        <v>84.404239000000004</v>
      </c>
      <c r="AY9" s="4">
        <v>4</v>
      </c>
      <c r="AZ9" s="4">
        <f t="shared" si="11"/>
        <v>337.61695600000002</v>
      </c>
      <c r="BC9" s="4"/>
      <c r="BD9" s="4"/>
      <c r="BE9" s="4" t="s">
        <v>26</v>
      </c>
      <c r="BF9" s="4">
        <f>SUM(BF4:BF8)</f>
        <v>9930.2124249999979</v>
      </c>
      <c r="BG9" s="4"/>
      <c r="BH9" s="4" t="s">
        <v>26</v>
      </c>
      <c r="BI9" s="4">
        <f>SUM(BI4:BI8)</f>
        <v>5448.2883699128006</v>
      </c>
      <c r="BL9" s="4">
        <v>50</v>
      </c>
      <c r="BM9" s="4">
        <v>760.79568350000011</v>
      </c>
      <c r="BN9" s="4">
        <v>4</v>
      </c>
      <c r="BO9" s="4">
        <f t="shared" si="14"/>
        <v>3043.1827340000004</v>
      </c>
      <c r="BP9" s="4">
        <v>84.404239000000004</v>
      </c>
      <c r="BQ9" s="4">
        <v>4</v>
      </c>
      <c r="BR9" s="4">
        <f t="shared" si="15"/>
        <v>337.61695600000002</v>
      </c>
      <c r="BU9" s="4">
        <v>50</v>
      </c>
      <c r="BV9" s="4">
        <v>760.79568350000011</v>
      </c>
      <c r="BW9" s="4">
        <v>3</v>
      </c>
      <c r="BX9" s="4">
        <f t="shared" si="16"/>
        <v>2282.3870505000004</v>
      </c>
      <c r="BY9" s="4">
        <v>84.404239000000004</v>
      </c>
      <c r="BZ9" s="4">
        <v>3</v>
      </c>
      <c r="CA9" s="4">
        <f t="shared" si="17"/>
        <v>253.212717</v>
      </c>
    </row>
    <row r="10" spans="1:79" x14ac:dyDescent="0.3">
      <c r="A10" s="4">
        <v>0</v>
      </c>
      <c r="B10" s="4">
        <v>8055.2237721790007</v>
      </c>
      <c r="C10" s="4">
        <v>5</v>
      </c>
      <c r="D10" s="4">
        <f>B10*C10</f>
        <v>40276.118860895003</v>
      </c>
      <c r="E10" s="4">
        <v>10</v>
      </c>
      <c r="F10" s="4">
        <v>0.98399999999999999</v>
      </c>
      <c r="G10" s="4">
        <f>D10*F10</f>
        <v>39631.700959120681</v>
      </c>
      <c r="J10" s="4">
        <v>0</v>
      </c>
      <c r="K10" s="4">
        <v>8055.2237721790007</v>
      </c>
      <c r="L10" s="4">
        <v>1</v>
      </c>
      <c r="M10" s="4">
        <f>K10*L10</f>
        <v>8055.2237721790007</v>
      </c>
      <c r="N10" s="4">
        <v>20</v>
      </c>
      <c r="O10" s="4">
        <v>0.93899999999999995</v>
      </c>
      <c r="P10" s="4">
        <f>M10*O10</f>
        <v>7563.855122076081</v>
      </c>
      <c r="S10" s="5" t="s">
        <v>14</v>
      </c>
      <c r="T10" s="5" t="s">
        <v>20</v>
      </c>
      <c r="U10" s="5" t="s">
        <v>2</v>
      </c>
      <c r="V10" s="5" t="s">
        <v>21</v>
      </c>
      <c r="W10" s="5" t="s">
        <v>22</v>
      </c>
      <c r="X10" s="5" t="s">
        <v>23</v>
      </c>
      <c r="Y10" s="5" t="s">
        <v>24</v>
      </c>
      <c r="AK10" s="4"/>
      <c r="AL10" s="4"/>
      <c r="AM10" s="4"/>
      <c r="AN10" s="4">
        <f>SUM(AN4:AN9)</f>
        <v>4023.1494097999998</v>
      </c>
      <c r="AO10" s="4"/>
      <c r="AP10" s="4"/>
      <c r="AQ10" s="4">
        <f>SUM(AQ4:AQ9)</f>
        <v>1780.4128397064003</v>
      </c>
      <c r="AT10" s="4">
        <v>60</v>
      </c>
      <c r="AU10" s="4">
        <v>631.63569050000001</v>
      </c>
      <c r="AV10" s="4">
        <v>1</v>
      </c>
      <c r="AW10" s="4">
        <f t="shared" si="10"/>
        <v>631.63569050000001</v>
      </c>
      <c r="AX10" s="4">
        <v>66.463529499999993</v>
      </c>
      <c r="AY10" s="4">
        <v>1</v>
      </c>
      <c r="AZ10" s="4">
        <f t="shared" si="11"/>
        <v>66.463529499999993</v>
      </c>
      <c r="BL10" s="4">
        <v>60</v>
      </c>
      <c r="BM10" s="4">
        <v>631.63569050000001</v>
      </c>
      <c r="BN10" s="4">
        <v>2</v>
      </c>
      <c r="BO10" s="4">
        <f t="shared" si="14"/>
        <v>1263.271381</v>
      </c>
      <c r="BP10" s="4">
        <v>66.463529499999993</v>
      </c>
      <c r="BQ10" s="4">
        <v>2</v>
      </c>
      <c r="BR10" s="4">
        <f t="shared" si="15"/>
        <v>132.92705899999999</v>
      </c>
      <c r="BU10" s="4">
        <v>60</v>
      </c>
      <c r="BV10" s="4">
        <v>631.63569050000001</v>
      </c>
      <c r="BW10" s="4">
        <v>2</v>
      </c>
      <c r="BX10" s="4">
        <f t="shared" si="16"/>
        <v>1263.271381</v>
      </c>
      <c r="BY10" s="4">
        <v>66.463529499999993</v>
      </c>
      <c r="BZ10" s="4">
        <v>2</v>
      </c>
      <c r="CA10" s="4">
        <f t="shared" si="17"/>
        <v>132.92705899999999</v>
      </c>
    </row>
    <row r="11" spans="1:79" x14ac:dyDescent="0.3">
      <c r="A11" s="4">
        <v>10</v>
      </c>
      <c r="B11" s="4">
        <v>8431.5496587670004</v>
      </c>
      <c r="C11" s="4">
        <v>8</v>
      </c>
      <c r="D11" s="4">
        <f t="shared" ref="D11:D12" si="18">B11*C11</f>
        <v>67452.397270136003</v>
      </c>
      <c r="E11" s="4">
        <v>0</v>
      </c>
      <c r="F11" s="4">
        <v>1</v>
      </c>
      <c r="G11" s="4">
        <f t="shared" ref="G11:G12" si="19">D11*F11</f>
        <v>67452.397270136003</v>
      </c>
      <c r="J11" s="4">
        <v>10</v>
      </c>
      <c r="K11" s="4">
        <v>8431.5496587670004</v>
      </c>
      <c r="L11" s="4">
        <v>4</v>
      </c>
      <c r="M11" s="4">
        <f t="shared" ref="M11:M12" si="20">K11*L11</f>
        <v>33726.198635068002</v>
      </c>
      <c r="N11" s="4">
        <v>10</v>
      </c>
      <c r="O11" s="4">
        <v>0.98399999999999999</v>
      </c>
      <c r="P11" s="4">
        <f t="shared" ref="P11:P12" si="21">M11*O11</f>
        <v>33186.579456906911</v>
      </c>
      <c r="S11" s="4">
        <v>0</v>
      </c>
      <c r="T11" s="4">
        <v>8055.2237721790007</v>
      </c>
      <c r="U11" s="4">
        <v>1</v>
      </c>
      <c r="V11" s="4">
        <f>T11*U11</f>
        <v>8055.2237721790007</v>
      </c>
      <c r="W11" s="4">
        <v>30</v>
      </c>
      <c r="X11" s="4">
        <v>0.86599999999999999</v>
      </c>
      <c r="Y11" s="4">
        <f>V11*X11</f>
        <v>6975.8237867070147</v>
      </c>
      <c r="AB11" s="5" t="s">
        <v>14</v>
      </c>
      <c r="AC11" s="5" t="s">
        <v>20</v>
      </c>
      <c r="AD11" s="5" t="s">
        <v>2</v>
      </c>
      <c r="AE11" s="5" t="s">
        <v>21</v>
      </c>
      <c r="AF11" s="5" t="s">
        <v>22</v>
      </c>
      <c r="AG11" s="5" t="s">
        <v>23</v>
      </c>
      <c r="AH11" s="5" t="s">
        <v>24</v>
      </c>
      <c r="AT11" s="4"/>
      <c r="AU11" s="4"/>
      <c r="AV11" s="4"/>
      <c r="AW11" s="4">
        <f>SUM(AW4:AW10)</f>
        <v>14570.733687999998</v>
      </c>
      <c r="AX11" s="4"/>
      <c r="AY11" s="4"/>
      <c r="AZ11" s="4">
        <f>SUM(AZ4:AZ10)</f>
        <v>5968.0715914128004</v>
      </c>
      <c r="BC11" s="4">
        <v>40</v>
      </c>
      <c r="BD11" s="4">
        <v>965.70283849999998</v>
      </c>
      <c r="BE11" s="4">
        <v>1</v>
      </c>
      <c r="BF11" s="4">
        <f>BD11*BE11</f>
        <v>965.70283849999998</v>
      </c>
      <c r="BG11" s="4">
        <v>115.70273599999999</v>
      </c>
      <c r="BH11" s="4">
        <v>1</v>
      </c>
      <c r="BI11" s="4">
        <f>BG11*BH11</f>
        <v>115.70273599999999</v>
      </c>
      <c r="BL11" s="4">
        <v>70</v>
      </c>
      <c r="BM11" s="4">
        <v>553.6105520000001</v>
      </c>
      <c r="BN11" s="4">
        <v>4</v>
      </c>
      <c r="BO11" s="4">
        <f t="shared" si="14"/>
        <v>2214.4422080000004</v>
      </c>
      <c r="BP11" s="4">
        <v>56.424325500000002</v>
      </c>
      <c r="BQ11" s="4">
        <v>4</v>
      </c>
      <c r="BR11" s="4">
        <f t="shared" si="15"/>
        <v>225.69730200000001</v>
      </c>
      <c r="BU11" s="4">
        <v>70</v>
      </c>
      <c r="BV11" s="4">
        <v>553.6105520000001</v>
      </c>
      <c r="BW11" s="4">
        <v>3</v>
      </c>
      <c r="BX11" s="4">
        <f t="shared" si="16"/>
        <v>1660.8316560000003</v>
      </c>
      <c r="BY11" s="4">
        <v>56.424325500000002</v>
      </c>
      <c r="BZ11" s="4">
        <v>3</v>
      </c>
      <c r="CA11" s="4">
        <f t="shared" si="17"/>
        <v>169.2729765</v>
      </c>
    </row>
    <row r="12" spans="1:79" x14ac:dyDescent="0.3">
      <c r="A12" s="4">
        <v>20</v>
      </c>
      <c r="B12" s="4">
        <v>6004.7709915873938</v>
      </c>
      <c r="C12" s="4">
        <v>-1</v>
      </c>
      <c r="D12" s="4">
        <f t="shared" si="18"/>
        <v>-6004.7709915873938</v>
      </c>
      <c r="E12" s="4">
        <v>-10</v>
      </c>
      <c r="F12" s="4">
        <v>0.98399999999999999</v>
      </c>
      <c r="G12" s="4">
        <f t="shared" si="19"/>
        <v>-5908.6946557219953</v>
      </c>
      <c r="J12" s="4">
        <v>20</v>
      </c>
      <c r="K12" s="4">
        <v>6004.7709915873938</v>
      </c>
      <c r="L12" s="4">
        <v>1</v>
      </c>
      <c r="M12" s="4">
        <f t="shared" si="20"/>
        <v>6004.7709915873938</v>
      </c>
      <c r="N12" s="4">
        <v>0</v>
      </c>
      <c r="O12" s="4">
        <v>1</v>
      </c>
      <c r="P12" s="4">
        <f t="shared" si="21"/>
        <v>6004.7709915873938</v>
      </c>
      <c r="S12" s="4">
        <v>10</v>
      </c>
      <c r="T12" s="4">
        <v>8431.5496587670004</v>
      </c>
      <c r="U12" s="4">
        <v>3</v>
      </c>
      <c r="V12" s="4">
        <f t="shared" ref="V12:V14" si="22">T12*U12</f>
        <v>25294.648976301003</v>
      </c>
      <c r="W12" s="4">
        <v>20</v>
      </c>
      <c r="X12" s="4">
        <v>0.93899999999999995</v>
      </c>
      <c r="Y12" s="4">
        <f t="shared" ref="Y12:Y13" si="23">V12*X12</f>
        <v>23751.67538874664</v>
      </c>
      <c r="AB12" s="4">
        <v>0</v>
      </c>
      <c r="AC12" s="4">
        <v>8055.2237721790007</v>
      </c>
      <c r="AD12" s="4">
        <v>1</v>
      </c>
      <c r="AE12" s="4">
        <f>AC12*AD12</f>
        <v>8055.2237721790007</v>
      </c>
      <c r="AF12" s="4">
        <v>40</v>
      </c>
      <c r="AG12" s="4">
        <v>0.76600000000000001</v>
      </c>
      <c r="AH12" s="4">
        <f>AE12*AG12</f>
        <v>6170.301409489115</v>
      </c>
      <c r="AK12" s="5" t="s">
        <v>14</v>
      </c>
      <c r="AL12" s="5" t="s">
        <v>20</v>
      </c>
      <c r="AM12" s="5" t="s">
        <v>2</v>
      </c>
      <c r="AN12" s="5" t="s">
        <v>21</v>
      </c>
      <c r="AO12" s="5" t="s">
        <v>22</v>
      </c>
      <c r="AP12" s="5" t="s">
        <v>23</v>
      </c>
      <c r="AQ12" s="5" t="s">
        <v>24</v>
      </c>
      <c r="BC12" s="4">
        <v>50</v>
      </c>
      <c r="BD12" s="4">
        <v>760.79568350000011</v>
      </c>
      <c r="BE12" s="4">
        <v>3</v>
      </c>
      <c r="BF12" s="4">
        <f t="shared" ref="BF12:BF14" si="24">BD12*BE12</f>
        <v>2282.3870505000004</v>
      </c>
      <c r="BG12" s="4">
        <v>84.404239000000004</v>
      </c>
      <c r="BH12" s="4">
        <v>3</v>
      </c>
      <c r="BI12" s="4">
        <f t="shared" ref="BI12:BI14" si="25">BG12*BH12</f>
        <v>253.212717</v>
      </c>
      <c r="BL12" s="4">
        <v>80</v>
      </c>
      <c r="BM12" s="4">
        <v>516.0174169999998</v>
      </c>
      <c r="BN12" s="4">
        <v>1</v>
      </c>
      <c r="BO12" s="4">
        <f t="shared" si="14"/>
        <v>516.0174169999998</v>
      </c>
      <c r="BP12" s="4">
        <v>50.529600000000009</v>
      </c>
      <c r="BQ12" s="4">
        <v>1</v>
      </c>
      <c r="BR12" s="4">
        <f t="shared" si="15"/>
        <v>50.529600000000009</v>
      </c>
      <c r="BU12" s="4">
        <v>80</v>
      </c>
      <c r="BV12" s="4">
        <v>516.0174169999998</v>
      </c>
      <c r="BW12" s="4">
        <v>3</v>
      </c>
      <c r="BX12" s="4">
        <f t="shared" si="16"/>
        <v>1548.0522509999994</v>
      </c>
      <c r="BY12" s="4">
        <v>50.529600000000009</v>
      </c>
      <c r="BZ12" s="4">
        <v>3</v>
      </c>
      <c r="CA12" s="4">
        <f t="shared" si="17"/>
        <v>151.58880000000002</v>
      </c>
    </row>
    <row r="13" spans="1:79" x14ac:dyDescent="0.3">
      <c r="A13" s="4"/>
      <c r="B13" s="4"/>
      <c r="C13" s="4"/>
      <c r="D13" s="4"/>
      <c r="E13" s="4"/>
      <c r="F13" s="4"/>
      <c r="G13" s="4">
        <f>SUM(G10:G12)</f>
        <v>101175.4035735347</v>
      </c>
      <c r="J13" s="4"/>
      <c r="K13" s="4"/>
      <c r="L13" s="4"/>
      <c r="M13" s="4">
        <f>SUM(M10:M12)</f>
        <v>47786.193398834395</v>
      </c>
      <c r="N13" s="4"/>
      <c r="O13" s="4"/>
      <c r="P13" s="4">
        <f>SUM(P10:P12)</f>
        <v>46755.205570570382</v>
      </c>
      <c r="S13" s="4">
        <v>20</v>
      </c>
      <c r="T13" s="4">
        <v>6004.7709915873938</v>
      </c>
      <c r="U13" s="4">
        <v>3</v>
      </c>
      <c r="V13" s="4">
        <f t="shared" si="22"/>
        <v>18014.312974762182</v>
      </c>
      <c r="W13" s="4">
        <v>10</v>
      </c>
      <c r="X13" s="4">
        <v>0.98399999999999999</v>
      </c>
      <c r="Y13" s="4">
        <f t="shared" si="23"/>
        <v>17726.083967165989</v>
      </c>
      <c r="AB13" s="4">
        <v>10</v>
      </c>
      <c r="AC13" s="4">
        <v>8431.5496587670004</v>
      </c>
      <c r="AD13" s="4">
        <v>4</v>
      </c>
      <c r="AE13" s="4">
        <f t="shared" ref="AE13:AE16" si="26">AC13*AD13</f>
        <v>33726.198635068002</v>
      </c>
      <c r="AF13" s="4">
        <v>30</v>
      </c>
      <c r="AG13" s="4">
        <v>0.86599999999999999</v>
      </c>
      <c r="AH13" s="4">
        <f t="shared" ref="AH13:AH16" si="27">AE13*AG13</f>
        <v>29206.888017968889</v>
      </c>
      <c r="AK13" s="4">
        <v>0</v>
      </c>
      <c r="AL13" s="4">
        <v>8055.2237721790007</v>
      </c>
      <c r="AM13" s="4">
        <v>0.4</v>
      </c>
      <c r="AN13" s="4">
        <f>AL13*AM13</f>
        <v>3222.0895088716006</v>
      </c>
      <c r="AO13" s="4">
        <v>50</v>
      </c>
      <c r="AP13" s="4">
        <v>0.64200000000000002</v>
      </c>
      <c r="AQ13" s="4">
        <f>AN13*AP13</f>
        <v>2068.5814646955678</v>
      </c>
      <c r="AT13" s="5" t="s">
        <v>14</v>
      </c>
      <c r="AU13" s="5" t="s">
        <v>20</v>
      </c>
      <c r="AV13" s="5" t="s">
        <v>2</v>
      </c>
      <c r="AW13" s="5" t="s">
        <v>21</v>
      </c>
      <c r="AX13" s="5" t="s">
        <v>22</v>
      </c>
      <c r="AY13" s="5" t="s">
        <v>23</v>
      </c>
      <c r="AZ13" s="5" t="s">
        <v>24</v>
      </c>
      <c r="BC13" s="4">
        <v>60</v>
      </c>
      <c r="BD13" s="4">
        <v>631.63569050000001</v>
      </c>
      <c r="BE13" s="4">
        <v>3</v>
      </c>
      <c r="BF13" s="4">
        <f t="shared" si="24"/>
        <v>1894.9070715</v>
      </c>
      <c r="BG13" s="4">
        <v>66.463529499999993</v>
      </c>
      <c r="BH13" s="4">
        <v>3</v>
      </c>
      <c r="BI13" s="4">
        <f t="shared" si="25"/>
        <v>199.39058849999998</v>
      </c>
      <c r="BL13" s="4"/>
      <c r="BM13" s="4"/>
      <c r="BN13" s="4"/>
      <c r="BO13" s="4">
        <f>SUM(BO4:BO12)</f>
        <v>17932.829003499999</v>
      </c>
      <c r="BP13" s="4"/>
      <c r="BQ13" s="4"/>
      <c r="BR13" s="4">
        <f>SUM(BR4:BR12)</f>
        <v>6310.7620229127997</v>
      </c>
      <c r="BU13" s="4">
        <v>90</v>
      </c>
      <c r="BV13" s="4">
        <v>507.97792400000014</v>
      </c>
      <c r="BW13" s="4">
        <v>1</v>
      </c>
      <c r="BX13" s="4">
        <f t="shared" si="16"/>
        <v>507.97792400000014</v>
      </c>
      <c r="BY13" s="4">
        <v>49.01</v>
      </c>
      <c r="BZ13" s="4">
        <v>1</v>
      </c>
      <c r="CA13" s="4">
        <f t="shared" si="17"/>
        <v>49.01</v>
      </c>
    </row>
    <row r="14" spans="1:79" x14ac:dyDescent="0.3">
      <c r="S14" s="4">
        <v>30</v>
      </c>
      <c r="T14" s="4">
        <v>6071.6240691574994</v>
      </c>
      <c r="U14" s="4">
        <v>1</v>
      </c>
      <c r="V14" s="4">
        <f t="shared" si="22"/>
        <v>6071.6240691574994</v>
      </c>
      <c r="W14" s="4">
        <v>0</v>
      </c>
      <c r="X14" s="4">
        <v>1</v>
      </c>
      <c r="Y14" s="4">
        <f>V14*X14</f>
        <v>6071.6240691574994</v>
      </c>
      <c r="AB14" s="4">
        <v>20</v>
      </c>
      <c r="AC14" s="4">
        <v>6004.7709915873938</v>
      </c>
      <c r="AD14" s="4">
        <v>2</v>
      </c>
      <c r="AE14" s="4">
        <f t="shared" si="26"/>
        <v>12009.541983174788</v>
      </c>
      <c r="AF14" s="4">
        <v>20</v>
      </c>
      <c r="AG14" s="4">
        <v>0.93899999999999995</v>
      </c>
      <c r="AH14" s="4">
        <f t="shared" si="27"/>
        <v>11276.959922201126</v>
      </c>
      <c r="AK14" s="4">
        <v>10</v>
      </c>
      <c r="AL14" s="4">
        <v>8431.5496587670004</v>
      </c>
      <c r="AM14" s="4">
        <v>1</v>
      </c>
      <c r="AN14" s="4">
        <f t="shared" ref="AN14:AN18" si="28">AL14*AM14</f>
        <v>8431.5496587670004</v>
      </c>
      <c r="AO14" s="4">
        <v>40</v>
      </c>
      <c r="AP14" s="4">
        <v>0.76600000000000001</v>
      </c>
      <c r="AQ14" s="4">
        <f t="shared" ref="AQ14:AQ18" si="29">AN14*AP14</f>
        <v>6458.5670386155225</v>
      </c>
      <c r="AT14" s="4">
        <v>0</v>
      </c>
      <c r="AU14" s="4">
        <v>8055.2237721790007</v>
      </c>
      <c r="AV14" s="4">
        <v>1</v>
      </c>
      <c r="AW14" s="4">
        <f>AU14*AV14</f>
        <v>8055.2237721790007</v>
      </c>
      <c r="AX14" s="4">
        <v>60</v>
      </c>
      <c r="AY14" s="4">
        <v>0.5</v>
      </c>
      <c r="AZ14" s="4">
        <f>AW14*AY14</f>
        <v>4027.6118860895003</v>
      </c>
      <c r="BC14" s="4">
        <v>70</v>
      </c>
      <c r="BD14" s="4">
        <v>553.6105520000001</v>
      </c>
      <c r="BE14" s="4">
        <v>1</v>
      </c>
      <c r="BF14" s="4">
        <f t="shared" si="24"/>
        <v>553.6105520000001</v>
      </c>
      <c r="BG14" s="4">
        <v>56.424325500000002</v>
      </c>
      <c r="BH14" s="4">
        <v>1</v>
      </c>
      <c r="BI14" s="4">
        <f t="shared" si="25"/>
        <v>56.424325500000002</v>
      </c>
      <c r="BU14" s="4"/>
      <c r="BV14" s="4"/>
      <c r="BW14" s="4"/>
      <c r="BX14" s="4">
        <f>SUM(BX4:BX13)</f>
        <v>17362.878382999999</v>
      </c>
      <c r="BY14" s="4"/>
      <c r="BZ14" s="4"/>
      <c r="CA14" s="4">
        <f t="shared" ref="CA14" si="30">SUM(CA4:CA13)</f>
        <v>5662.5621556192009</v>
      </c>
    </row>
    <row r="15" spans="1:79" x14ac:dyDescent="0.3">
      <c r="S15" s="4"/>
      <c r="T15" s="4"/>
      <c r="U15" s="4"/>
      <c r="V15" s="4"/>
      <c r="W15" s="4"/>
      <c r="X15" s="4"/>
      <c r="Y15" s="4">
        <f>SUM(Y11:Y14)</f>
        <v>54525.207211777139</v>
      </c>
      <c r="AB15" s="4">
        <v>30</v>
      </c>
      <c r="AC15" s="4">
        <v>6071.6240691574994</v>
      </c>
      <c r="AD15" s="4">
        <v>4</v>
      </c>
      <c r="AE15" s="4">
        <f t="shared" si="26"/>
        <v>24286.496276629998</v>
      </c>
      <c r="AF15" s="4">
        <v>10</v>
      </c>
      <c r="AG15" s="4">
        <v>0.98399999999999999</v>
      </c>
      <c r="AH15" s="4">
        <f t="shared" si="27"/>
        <v>23897.912336203917</v>
      </c>
      <c r="AK15" s="4">
        <v>20</v>
      </c>
      <c r="AL15" s="4">
        <v>6004.7709915873938</v>
      </c>
      <c r="AM15" s="4">
        <v>1</v>
      </c>
      <c r="AN15" s="4">
        <f t="shared" si="28"/>
        <v>6004.7709915873938</v>
      </c>
      <c r="AO15" s="4">
        <v>30</v>
      </c>
      <c r="AP15" s="4">
        <v>0.86599999999999999</v>
      </c>
      <c r="AQ15" s="4">
        <f t="shared" si="29"/>
        <v>5200.1316787146834</v>
      </c>
      <c r="AT15" s="4">
        <v>10</v>
      </c>
      <c r="AU15" s="4">
        <v>8431.5496587670004</v>
      </c>
      <c r="AV15" s="4">
        <v>4</v>
      </c>
      <c r="AW15" s="4">
        <f t="shared" ref="AW15:AW20" si="31">AU15*AV15</f>
        <v>33726.198635068002</v>
      </c>
      <c r="AX15" s="4">
        <v>50</v>
      </c>
      <c r="AY15" s="4">
        <v>0.64200000000000002</v>
      </c>
      <c r="AZ15" s="4">
        <f t="shared" ref="AZ15:AZ20" si="32">AW15*AY15</f>
        <v>21652.219523713658</v>
      </c>
      <c r="BC15" s="4"/>
      <c r="BD15" s="4"/>
      <c r="BE15" s="4" t="s">
        <v>26</v>
      </c>
      <c r="BF15" s="4">
        <f>SUM(BF11:BF14)</f>
        <v>5696.6075125000007</v>
      </c>
      <c r="BG15" s="4"/>
      <c r="BH15" s="4" t="s">
        <v>26</v>
      </c>
      <c r="BI15" s="4">
        <f>SUM(BI11:BI14)</f>
        <v>624.730367</v>
      </c>
    </row>
    <row r="16" spans="1:79" x14ac:dyDescent="0.3">
      <c r="B16" s="5" t="s">
        <v>33</v>
      </c>
      <c r="C16" s="4">
        <f>1/2*1/3*63.1/18*1/12*0.174*D7</f>
        <v>75.104679363770344</v>
      </c>
      <c r="K16" s="5" t="s">
        <v>33</v>
      </c>
      <c r="L16" s="4">
        <f>1/2*1/3*63.1/18*1/3*0.174*M7</f>
        <v>153.45441829719073</v>
      </c>
      <c r="AB16" s="4">
        <v>40</v>
      </c>
      <c r="AC16" s="4">
        <v>6355.8627076285002</v>
      </c>
      <c r="AD16" s="4">
        <v>1</v>
      </c>
      <c r="AE16" s="4">
        <f t="shared" si="26"/>
        <v>6355.8627076285002</v>
      </c>
      <c r="AF16" s="4">
        <v>0</v>
      </c>
      <c r="AG16" s="4">
        <v>1</v>
      </c>
      <c r="AH16" s="4">
        <f t="shared" si="27"/>
        <v>6355.8627076285002</v>
      </c>
      <c r="AK16" s="4">
        <v>30</v>
      </c>
      <c r="AL16" s="4">
        <v>6071.6240691574994</v>
      </c>
      <c r="AM16" s="4">
        <v>1</v>
      </c>
      <c r="AN16" s="4">
        <f t="shared" si="28"/>
        <v>6071.6240691574994</v>
      </c>
      <c r="AO16" s="4">
        <v>20</v>
      </c>
      <c r="AP16" s="4">
        <v>0.93899999999999995</v>
      </c>
      <c r="AQ16" s="4">
        <f t="shared" si="29"/>
        <v>5701.2550009388915</v>
      </c>
      <c r="AT16" s="4">
        <v>20</v>
      </c>
      <c r="AU16" s="4">
        <v>6004.7709915873938</v>
      </c>
      <c r="AV16" s="4">
        <v>2</v>
      </c>
      <c r="AW16" s="4">
        <f t="shared" si="31"/>
        <v>12009.541983174788</v>
      </c>
      <c r="AX16" s="4">
        <v>40</v>
      </c>
      <c r="AY16" s="4">
        <v>0.76600000000000001</v>
      </c>
      <c r="AZ16" s="4">
        <f t="shared" si="32"/>
        <v>9199.3091591118882</v>
      </c>
    </row>
    <row r="17" spans="2:79" x14ac:dyDescent="0.3">
      <c r="B17" s="5" t="s">
        <v>34</v>
      </c>
      <c r="C17" s="4">
        <f>1/2*1/3*63.1/18*1/12*0.174*G7</f>
        <v>80.696047144643344</v>
      </c>
      <c r="K17" s="5" t="s">
        <v>34</v>
      </c>
      <c r="L17" s="4">
        <f>1/2*1/3*63.1/18*1/3*0.174*P7</f>
        <v>142.86145551874338</v>
      </c>
      <c r="AB17" s="4"/>
      <c r="AC17" s="4"/>
      <c r="AD17" s="4"/>
      <c r="AE17" s="4"/>
      <c r="AF17" s="4"/>
      <c r="AG17" s="4"/>
      <c r="AH17" s="4">
        <f>SUM(AH12:AH16)</f>
        <v>76907.924393491543</v>
      </c>
      <c r="AK17" s="4">
        <v>40</v>
      </c>
      <c r="AL17" s="4">
        <v>6355.8627076285002</v>
      </c>
      <c r="AM17" s="4">
        <v>1</v>
      </c>
      <c r="AN17" s="4">
        <f t="shared" si="28"/>
        <v>6355.8627076285002</v>
      </c>
      <c r="AO17" s="4">
        <v>10</v>
      </c>
      <c r="AP17" s="4">
        <v>0.98399999999999999</v>
      </c>
      <c r="AQ17" s="4">
        <f t="shared" si="29"/>
        <v>6254.1689043064443</v>
      </c>
      <c r="AT17" s="4">
        <v>30</v>
      </c>
      <c r="AU17" s="4">
        <v>6071.6240691574994</v>
      </c>
      <c r="AV17" s="4">
        <v>4</v>
      </c>
      <c r="AW17" s="4">
        <f t="shared" si="31"/>
        <v>24286.496276629998</v>
      </c>
      <c r="AX17" s="4">
        <v>30</v>
      </c>
      <c r="AY17" s="4">
        <v>0.86599999999999999</v>
      </c>
      <c r="AZ17" s="4">
        <f t="shared" si="32"/>
        <v>21032.105775561577</v>
      </c>
    </row>
    <row r="18" spans="2:79" x14ac:dyDescent="0.3">
      <c r="B18" s="5" t="s">
        <v>35</v>
      </c>
      <c r="C18" s="4">
        <f>H42+C16-C17</f>
        <v>1847.4886322191269</v>
      </c>
      <c r="K18" s="5" t="s">
        <v>35</v>
      </c>
      <c r="L18" s="4">
        <f>H42+L16-L17</f>
        <v>1863.6729627784473</v>
      </c>
      <c r="T18" s="5" t="s">
        <v>33</v>
      </c>
      <c r="U18" s="4">
        <f>1/2*3/8*1/3*63.1/18*0.174*V8</f>
        <v>239.97733308353122</v>
      </c>
      <c r="AK18" s="4">
        <v>50</v>
      </c>
      <c r="AL18" s="4">
        <v>4323.2696418485011</v>
      </c>
      <c r="AM18" s="4">
        <v>0.4</v>
      </c>
      <c r="AN18" s="4">
        <f t="shared" si="28"/>
        <v>1729.3078567394004</v>
      </c>
      <c r="AO18" s="4">
        <v>0</v>
      </c>
      <c r="AP18" s="4">
        <v>1</v>
      </c>
      <c r="AQ18" s="4">
        <f t="shared" si="29"/>
        <v>1729.3078567394004</v>
      </c>
      <c r="AT18" s="4">
        <v>40</v>
      </c>
      <c r="AU18" s="4">
        <v>6355.8627076285002</v>
      </c>
      <c r="AV18" s="4">
        <v>2</v>
      </c>
      <c r="AW18" s="4">
        <f t="shared" si="31"/>
        <v>12711.725415257</v>
      </c>
      <c r="AX18" s="4">
        <v>20</v>
      </c>
      <c r="AY18" s="4">
        <v>0.93899999999999995</v>
      </c>
      <c r="AZ18" s="4">
        <f t="shared" si="32"/>
        <v>11936.310164926323</v>
      </c>
      <c r="BC18" s="5" t="s">
        <v>14</v>
      </c>
      <c r="BD18" s="5" t="s">
        <v>20</v>
      </c>
      <c r="BE18" s="5" t="s">
        <v>2</v>
      </c>
      <c r="BF18" s="5" t="s">
        <v>21</v>
      </c>
      <c r="BG18" s="5" t="s">
        <v>22</v>
      </c>
      <c r="BH18" s="5" t="s">
        <v>23</v>
      </c>
      <c r="BI18" s="5" t="s">
        <v>24</v>
      </c>
      <c r="BL18" s="5" t="s">
        <v>14</v>
      </c>
      <c r="BM18" s="5" t="s">
        <v>20</v>
      </c>
      <c r="BN18" s="5" t="s">
        <v>2</v>
      </c>
      <c r="BO18" s="5" t="s">
        <v>21</v>
      </c>
      <c r="BP18" s="5" t="s">
        <v>22</v>
      </c>
      <c r="BQ18" s="5" t="s">
        <v>23</v>
      </c>
      <c r="BR18" s="5" t="s">
        <v>24</v>
      </c>
      <c r="BU18" s="5" t="s">
        <v>14</v>
      </c>
      <c r="BV18" s="5" t="s">
        <v>20</v>
      </c>
      <c r="BW18" s="5" t="s">
        <v>2</v>
      </c>
      <c r="BX18" s="5" t="s">
        <v>21</v>
      </c>
      <c r="BY18" s="5" t="s">
        <v>22</v>
      </c>
      <c r="BZ18" s="5" t="s">
        <v>23</v>
      </c>
      <c r="CA18" s="5" t="s">
        <v>24</v>
      </c>
    </row>
    <row r="19" spans="2:79" x14ac:dyDescent="0.3">
      <c r="B19" s="5" t="s">
        <v>36</v>
      </c>
      <c r="C19" s="4">
        <f>1/3*1/3*7.08*1/12*0.174*G13</f>
        <v>1154.0741034287855</v>
      </c>
      <c r="K19" s="5" t="s">
        <v>36</v>
      </c>
      <c r="L19" s="4">
        <f>1/3*1/3*7.08*1/3*0.174*P13</f>
        <v>2133.2841794998908</v>
      </c>
      <c r="T19" s="5" t="s">
        <v>34</v>
      </c>
      <c r="U19" s="4">
        <f>1/2*3/8*1/3*63.1/18*0.174*Y8</f>
        <v>166.74036046432656</v>
      </c>
      <c r="AK19" s="4"/>
      <c r="AL19" s="4"/>
      <c r="AM19" s="4"/>
      <c r="AN19" s="4"/>
      <c r="AO19" s="4"/>
      <c r="AP19" s="4"/>
      <c r="AQ19" s="4">
        <f>SUM(AQ13:AQ18)</f>
        <v>27412.011944010508</v>
      </c>
      <c r="AT19" s="4">
        <v>50</v>
      </c>
      <c r="AU19" s="4">
        <v>4323.2696418485011</v>
      </c>
      <c r="AV19" s="4">
        <v>4</v>
      </c>
      <c r="AW19" s="4">
        <f t="shared" si="31"/>
        <v>17293.078567394004</v>
      </c>
      <c r="AX19" s="4">
        <v>10</v>
      </c>
      <c r="AY19" s="4">
        <v>0.98399999999999999</v>
      </c>
      <c r="AZ19" s="4">
        <f t="shared" si="32"/>
        <v>17016.389310315699</v>
      </c>
      <c r="BC19" s="4">
        <v>0</v>
      </c>
      <c r="BD19" s="4">
        <v>8055.2237721790007</v>
      </c>
      <c r="BE19" s="4">
        <v>1</v>
      </c>
      <c r="BF19" s="4">
        <f>BD19*BE19</f>
        <v>8055.2237721790007</v>
      </c>
      <c r="BG19" s="4">
        <v>70</v>
      </c>
      <c r="BH19" s="4">
        <v>0.34200000000000003</v>
      </c>
      <c r="BI19" s="4">
        <f>BF19*BH19</f>
        <v>2754.8865300852185</v>
      </c>
      <c r="BL19" s="4">
        <v>0</v>
      </c>
      <c r="BM19" s="4">
        <v>8055.2237721790007</v>
      </c>
      <c r="BN19" s="4">
        <v>1</v>
      </c>
      <c r="BO19" s="4">
        <f>BM19*BN19</f>
        <v>8055.2237721790007</v>
      </c>
      <c r="BP19" s="4">
        <v>80</v>
      </c>
      <c r="BQ19" s="4">
        <v>0.17299999999999999</v>
      </c>
      <c r="BR19" s="4">
        <f>BO19*BQ19</f>
        <v>1393.5537125869671</v>
      </c>
      <c r="BU19" s="4">
        <v>0</v>
      </c>
      <c r="BV19" s="4">
        <v>8055.2237721790007</v>
      </c>
      <c r="BW19" s="4">
        <v>1</v>
      </c>
      <c r="BX19" s="4">
        <f>BW19*BV19</f>
        <v>8055.2237721790007</v>
      </c>
      <c r="BY19" s="4">
        <v>90</v>
      </c>
      <c r="BZ19" s="4">
        <v>0</v>
      </c>
      <c r="CA19" s="4">
        <f>BX19*BZ19</f>
        <v>0</v>
      </c>
    </row>
    <row r="20" spans="2:79" x14ac:dyDescent="0.3">
      <c r="B20" s="5" t="s">
        <v>30</v>
      </c>
      <c r="C20" s="4">
        <f>((C19-C25*(C16-C17))/C18)</f>
        <v>0.62988081435489462</v>
      </c>
      <c r="K20" s="5" t="s">
        <v>30</v>
      </c>
      <c r="L20" s="4">
        <f>((L19-L25*(L16-L17))/L18)</f>
        <v>1.1238700708870122</v>
      </c>
      <c r="T20" s="5" t="s">
        <v>35</v>
      </c>
      <c r="U20" s="4">
        <f>H42+U18-U19</f>
        <v>1926.3169726192048</v>
      </c>
      <c r="AC20" s="5" t="s">
        <v>33</v>
      </c>
      <c r="AD20" s="4">
        <f>1/2*1/3*1/3*63.1/18*0.174*AE9</f>
        <v>336.50547623162026</v>
      </c>
      <c r="AT20" s="4">
        <v>60</v>
      </c>
      <c r="AU20" s="4">
        <v>3211.9614972750001</v>
      </c>
      <c r="AV20" s="4">
        <v>1</v>
      </c>
      <c r="AW20" s="4">
        <f t="shared" si="31"/>
        <v>3211.9614972750001</v>
      </c>
      <c r="AX20" s="4">
        <v>0</v>
      </c>
      <c r="AY20" s="4">
        <v>1</v>
      </c>
      <c r="AZ20" s="4">
        <f t="shared" si="32"/>
        <v>3211.9614972750001</v>
      </c>
      <c r="BC20" s="4">
        <v>10</v>
      </c>
      <c r="BD20" s="4">
        <v>8431.5496587670004</v>
      </c>
      <c r="BE20" s="4">
        <v>4</v>
      </c>
      <c r="BF20" s="4">
        <f t="shared" ref="BF20:BF23" si="33">BD20*BE20</f>
        <v>33726.198635068002</v>
      </c>
      <c r="BG20" s="4">
        <v>60</v>
      </c>
      <c r="BH20" s="4">
        <v>0.5</v>
      </c>
      <c r="BI20" s="4">
        <f t="shared" ref="BI20:BI23" si="34">BF20*BH20</f>
        <v>16863.099317534001</v>
      </c>
      <c r="BL20" s="4">
        <v>10</v>
      </c>
      <c r="BM20" s="4">
        <v>8431.5496587670004</v>
      </c>
      <c r="BN20" s="4">
        <v>4</v>
      </c>
      <c r="BO20" s="4">
        <f t="shared" ref="BO20:BO27" si="35">BM20*BN20</f>
        <v>33726.198635068002</v>
      </c>
      <c r="BP20" s="4">
        <v>70</v>
      </c>
      <c r="BQ20" s="4">
        <v>0.34200000000000003</v>
      </c>
      <c r="BR20" s="4">
        <f t="shared" ref="BR20:BR27" si="36">BO20*BQ20</f>
        <v>11534.359933193258</v>
      </c>
      <c r="BU20" s="4">
        <v>10</v>
      </c>
      <c r="BV20" s="4">
        <v>8431.5496587670004</v>
      </c>
      <c r="BW20" s="4">
        <v>3</v>
      </c>
      <c r="BX20" s="4">
        <f t="shared" ref="BX20:BX28" si="37">BW20*BV20</f>
        <v>25294.648976301003</v>
      </c>
      <c r="BY20" s="4">
        <v>80</v>
      </c>
      <c r="BZ20" s="4">
        <v>0.17299999999999999</v>
      </c>
      <c r="CA20" s="4">
        <f t="shared" ref="CA20:CA28" si="38">BX20*BZ20</f>
        <v>4375.9742729000736</v>
      </c>
    </row>
    <row r="21" spans="2:79" x14ac:dyDescent="0.3">
      <c r="B21" s="5" t="s">
        <v>31</v>
      </c>
      <c r="C21" s="4">
        <v>1</v>
      </c>
      <c r="K21" s="5" t="s">
        <v>31</v>
      </c>
      <c r="L21" s="4">
        <v>1</v>
      </c>
      <c r="T21" s="5" t="s">
        <v>36</v>
      </c>
      <c r="U21" s="4">
        <f>1/3*3/8*1/3*7.08*0.174*Y15</f>
        <v>2798.7788861805202</v>
      </c>
      <c r="AC21" s="5" t="s">
        <v>34</v>
      </c>
      <c r="AD21" s="4">
        <f>1/2*1/3*1/3*63.1/18*0.174*AH9</f>
        <v>184.62634977969321</v>
      </c>
      <c r="AT21" s="4"/>
      <c r="AU21" s="4"/>
      <c r="AV21" s="4"/>
      <c r="AW21" s="4"/>
      <c r="AX21" s="4"/>
      <c r="AY21" s="4"/>
      <c r="AZ21" s="4">
        <f>SUM(AZ14:AZ20)</f>
        <v>88075.907316993646</v>
      </c>
      <c r="BC21" s="4">
        <v>20</v>
      </c>
      <c r="BD21" s="4">
        <v>6004.7709915873938</v>
      </c>
      <c r="BE21" s="4">
        <v>2</v>
      </c>
      <c r="BF21" s="4">
        <f t="shared" si="33"/>
        <v>12009.541983174788</v>
      </c>
      <c r="BG21" s="4">
        <v>50</v>
      </c>
      <c r="BH21" s="4">
        <v>0.64200000000000002</v>
      </c>
      <c r="BI21" s="4">
        <f t="shared" si="34"/>
        <v>7710.1259531982141</v>
      </c>
      <c r="BL21" s="4">
        <v>20</v>
      </c>
      <c r="BM21" s="4">
        <v>6004.7709915873938</v>
      </c>
      <c r="BN21" s="4">
        <v>2</v>
      </c>
      <c r="BO21" s="4">
        <f t="shared" si="35"/>
        <v>12009.541983174788</v>
      </c>
      <c r="BP21" s="4">
        <v>60</v>
      </c>
      <c r="BQ21" s="4">
        <v>0.5</v>
      </c>
      <c r="BR21" s="4">
        <f t="shared" si="36"/>
        <v>6004.7709915873938</v>
      </c>
      <c r="BU21" s="4">
        <v>20</v>
      </c>
      <c r="BV21" s="4">
        <v>6004.7709915873938</v>
      </c>
      <c r="BW21" s="4">
        <v>3</v>
      </c>
      <c r="BX21" s="4">
        <f t="shared" si="37"/>
        <v>18014.312974762182</v>
      </c>
      <c r="BY21" s="4">
        <v>70</v>
      </c>
      <c r="BZ21" s="4">
        <v>0.34200000000000003</v>
      </c>
      <c r="CA21" s="4">
        <f t="shared" si="38"/>
        <v>6160.8950373686666</v>
      </c>
    </row>
    <row r="22" spans="2:79" x14ac:dyDescent="0.3">
      <c r="B22" s="5" t="s">
        <v>32</v>
      </c>
      <c r="C22" s="4">
        <f>C20-C21*SIN(RADIANS(10))</f>
        <v>0.45623263668796432</v>
      </c>
      <c r="K22" s="5" t="s">
        <v>32</v>
      </c>
      <c r="L22" s="4">
        <f>L20-L21*SIN(RADIANS(20))</f>
        <v>0.78184992756134353</v>
      </c>
      <c r="T22" s="5" t="s">
        <v>30</v>
      </c>
      <c r="U22" s="4">
        <f>((U21-U27*(U18-U19))/U20)</f>
        <v>1.2537567323412391</v>
      </c>
      <c r="AC22" s="5" t="s">
        <v>35</v>
      </c>
      <c r="AD22" s="4">
        <f>H42+AD20-AD21</f>
        <v>2004.9591264519272</v>
      </c>
      <c r="BC22" s="4">
        <v>30</v>
      </c>
      <c r="BD22" s="4">
        <v>6071.6240691574994</v>
      </c>
      <c r="BE22" s="4">
        <v>4</v>
      </c>
      <c r="BF22" s="4">
        <f t="shared" si="33"/>
        <v>24286.496276629998</v>
      </c>
      <c r="BG22" s="4">
        <v>40</v>
      </c>
      <c r="BH22" s="4">
        <v>0.76600000000000001</v>
      </c>
      <c r="BI22" s="4">
        <f t="shared" si="34"/>
        <v>18603.456147898578</v>
      </c>
      <c r="BL22" s="4">
        <v>30</v>
      </c>
      <c r="BM22" s="4">
        <v>6071.6240691574994</v>
      </c>
      <c r="BN22" s="4">
        <v>4</v>
      </c>
      <c r="BO22" s="4">
        <f t="shared" si="35"/>
        <v>24286.496276629998</v>
      </c>
      <c r="BP22" s="4">
        <v>50</v>
      </c>
      <c r="BQ22" s="4">
        <v>0.64200000000000002</v>
      </c>
      <c r="BR22" s="4">
        <f t="shared" si="36"/>
        <v>15591.930609596458</v>
      </c>
      <c r="BU22" s="4">
        <v>30</v>
      </c>
      <c r="BV22" s="4">
        <v>6071.6240691574994</v>
      </c>
      <c r="BW22" s="4">
        <v>2</v>
      </c>
      <c r="BX22" s="4">
        <f t="shared" si="37"/>
        <v>12143.248138314999</v>
      </c>
      <c r="BY22" s="4">
        <v>60</v>
      </c>
      <c r="BZ22" s="4">
        <v>0.5</v>
      </c>
      <c r="CA22" s="4">
        <f t="shared" si="38"/>
        <v>6071.6240691574994</v>
      </c>
    </row>
    <row r="23" spans="2:79" x14ac:dyDescent="0.3">
      <c r="B23" s="5" t="s">
        <v>59</v>
      </c>
      <c r="C23" s="4">
        <v>284.12200000000007</v>
      </c>
      <c r="K23" s="5" t="s">
        <v>59</v>
      </c>
      <c r="L23" s="4">
        <v>247.05505999999997</v>
      </c>
      <c r="T23" s="5" t="s">
        <v>31</v>
      </c>
      <c r="U23" s="4">
        <v>1</v>
      </c>
      <c r="AC23" s="5" t="s">
        <v>36</v>
      </c>
      <c r="AD23" s="4">
        <f>1/3*1/3*1/3*7.08*0.174*AH17</f>
        <v>3509.05223032704</v>
      </c>
      <c r="AL23" s="5" t="s">
        <v>33</v>
      </c>
      <c r="AM23" s="4">
        <f>1/2*25/24*1/3*63.1/18*0.174*AN10</f>
        <v>426.03941579820719</v>
      </c>
      <c r="BC23" s="4">
        <v>40</v>
      </c>
      <c r="BD23" s="4">
        <v>6355.8627076285002</v>
      </c>
      <c r="BE23" s="4">
        <v>1</v>
      </c>
      <c r="BF23" s="4">
        <f t="shared" si="33"/>
        <v>6355.8627076285002</v>
      </c>
      <c r="BG23" s="4">
        <v>30</v>
      </c>
      <c r="BH23" s="4">
        <v>0.86599999999999999</v>
      </c>
      <c r="BI23" s="4">
        <f t="shared" si="34"/>
        <v>5504.177104806281</v>
      </c>
      <c r="BL23" s="4">
        <v>40</v>
      </c>
      <c r="BM23" s="4">
        <v>6355.8627076285002</v>
      </c>
      <c r="BN23" s="4">
        <v>2</v>
      </c>
      <c r="BO23" s="4">
        <f t="shared" si="35"/>
        <v>12711.725415257</v>
      </c>
      <c r="BP23" s="4">
        <v>40</v>
      </c>
      <c r="BQ23" s="4">
        <v>0.76600000000000001</v>
      </c>
      <c r="BR23" s="4">
        <f t="shared" si="36"/>
        <v>9737.1816680868633</v>
      </c>
      <c r="BU23" s="4">
        <v>40</v>
      </c>
      <c r="BV23" s="4">
        <v>6355.8627076285002</v>
      </c>
      <c r="BW23" s="4">
        <v>3</v>
      </c>
      <c r="BX23" s="4">
        <f t="shared" si="37"/>
        <v>19067.5881228855</v>
      </c>
      <c r="BY23" s="4">
        <v>50</v>
      </c>
      <c r="BZ23" s="4">
        <v>0.64200000000000002</v>
      </c>
      <c r="CA23" s="4">
        <f t="shared" si="38"/>
        <v>12241.391574892492</v>
      </c>
    </row>
    <row r="24" spans="2:79" x14ac:dyDescent="0.3">
      <c r="B24" s="5" t="s">
        <v>60</v>
      </c>
      <c r="C24" s="4">
        <f>1/3*7.08*C23</f>
        <v>670.52792000000011</v>
      </c>
      <c r="K24" s="5" t="s">
        <v>60</v>
      </c>
      <c r="L24" s="4">
        <f>1/3*7.08*L23</f>
        <v>583.0499415999999</v>
      </c>
      <c r="T24" s="5" t="s">
        <v>32</v>
      </c>
      <c r="U24" s="4">
        <f>U22-U23*SIN(RADIANS(30))</f>
        <v>0.75375673234123908</v>
      </c>
      <c r="AC24" s="5" t="s">
        <v>30</v>
      </c>
      <c r="AD24" s="4">
        <f>((AD23-AD29*(AD20-AD21))/AD22)</f>
        <v>1.2307145375526114</v>
      </c>
      <c r="AL24" s="5" t="s">
        <v>34</v>
      </c>
      <c r="AM24" s="4">
        <f>1/2*25/24*1/3*63.1/18*0.174*AQ10</f>
        <v>188.54036200108462</v>
      </c>
      <c r="AU24" s="5" t="s">
        <v>33</v>
      </c>
      <c r="AV24" s="4">
        <f>1/2*1/3*1/3*63.1/18*0.174*AW11</f>
        <v>493.75899214205918</v>
      </c>
      <c r="BC24" s="4"/>
      <c r="BD24" s="4"/>
      <c r="BE24" s="4" t="s">
        <v>26</v>
      </c>
      <c r="BF24" s="4"/>
      <c r="BG24" s="4"/>
      <c r="BH24" s="4" t="s">
        <v>26</v>
      </c>
      <c r="BI24" s="4">
        <f>SUM(BI19:BI23)</f>
        <v>51435.745053522289</v>
      </c>
      <c r="BL24" s="4">
        <v>50</v>
      </c>
      <c r="BM24" s="4">
        <v>4323.2696418485011</v>
      </c>
      <c r="BN24" s="4">
        <v>4</v>
      </c>
      <c r="BO24" s="4">
        <f t="shared" si="35"/>
        <v>17293.078567394004</v>
      </c>
      <c r="BP24" s="4">
        <v>30</v>
      </c>
      <c r="BQ24" s="4">
        <v>0.86599999999999999</v>
      </c>
      <c r="BR24" s="4">
        <f t="shared" si="36"/>
        <v>14975.806039363208</v>
      </c>
      <c r="BU24" s="4">
        <v>50</v>
      </c>
      <c r="BV24" s="4">
        <v>4323.2696418485011</v>
      </c>
      <c r="BW24" s="4">
        <v>3</v>
      </c>
      <c r="BX24" s="4">
        <f t="shared" si="37"/>
        <v>12969.808925545503</v>
      </c>
      <c r="BY24" s="4">
        <v>40</v>
      </c>
      <c r="BZ24" s="4">
        <v>0.76600000000000001</v>
      </c>
      <c r="CA24" s="4">
        <f t="shared" si="38"/>
        <v>9934.8736369678554</v>
      </c>
    </row>
    <row r="25" spans="2:79" x14ac:dyDescent="0.3">
      <c r="B25" s="5" t="s">
        <v>61</v>
      </c>
      <c r="C25" s="4">
        <f>C19/C24</f>
        <v>1.7211425042953996</v>
      </c>
      <c r="K25" s="5" t="s">
        <v>61</v>
      </c>
      <c r="L25" s="4">
        <f>L19/L24</f>
        <v>3.6588361086972299</v>
      </c>
      <c r="T25" s="5" t="s">
        <v>59</v>
      </c>
      <c r="U25" s="4">
        <v>226.3895</v>
      </c>
      <c r="AC25" s="5" t="s">
        <v>31</v>
      </c>
      <c r="AD25" s="4">
        <v>1.1000000000000001</v>
      </c>
      <c r="AL25" s="5" t="s">
        <v>35</v>
      </c>
      <c r="AM25" s="4">
        <f>H42+AM23-AM24</f>
        <v>2090.5790537971225</v>
      </c>
      <c r="AU25" s="5" t="s">
        <v>34</v>
      </c>
      <c r="AV25" s="4">
        <f>1/2*1/3*1/3*63.1/18*0.174*AZ11</f>
        <v>202.24026305789414</v>
      </c>
      <c r="BL25" s="4">
        <v>60</v>
      </c>
      <c r="BM25" s="4">
        <v>3211.9614972750001</v>
      </c>
      <c r="BN25" s="4">
        <v>2</v>
      </c>
      <c r="BO25" s="4">
        <f t="shared" si="35"/>
        <v>6423.9229945500001</v>
      </c>
      <c r="BP25" s="4">
        <v>20</v>
      </c>
      <c r="BQ25" s="4">
        <v>0.93899999999999995</v>
      </c>
      <c r="BR25" s="4">
        <f t="shared" si="36"/>
        <v>6032.0636918824493</v>
      </c>
      <c r="BU25" s="4">
        <v>60</v>
      </c>
      <c r="BV25" s="4">
        <v>3211.9614972750001</v>
      </c>
      <c r="BW25" s="4">
        <v>2</v>
      </c>
      <c r="BX25" s="4">
        <f t="shared" si="37"/>
        <v>6423.9229945500001</v>
      </c>
      <c r="BY25" s="4">
        <v>30</v>
      </c>
      <c r="BZ25" s="4">
        <v>0.86599999999999999</v>
      </c>
      <c r="CA25" s="4">
        <f t="shared" si="38"/>
        <v>5563.1173132802996</v>
      </c>
    </row>
    <row r="26" spans="2:79" x14ac:dyDescent="0.3">
      <c r="T26" s="5" t="s">
        <v>60</v>
      </c>
      <c r="U26" s="4">
        <f>1/3*7.08*U25</f>
        <v>534.27922000000001</v>
      </c>
      <c r="AC26" s="5" t="s">
        <v>32</v>
      </c>
      <c r="AD26" s="4">
        <f>AD24-SIN(RADIANS(40))</f>
        <v>0.58792692786607215</v>
      </c>
      <c r="AL26" s="5" t="s">
        <v>36</v>
      </c>
      <c r="AM26" s="4">
        <f>1/3*25/24*1/3*7.08*0.174*AQ19</f>
        <v>3908.4960363501646</v>
      </c>
      <c r="AU26" s="5" t="s">
        <v>35</v>
      </c>
      <c r="AV26" s="4">
        <f>H42+AV24-AV25</f>
        <v>2144.5987290841649</v>
      </c>
      <c r="BC26" s="4">
        <v>40</v>
      </c>
      <c r="BD26" s="4">
        <v>6355.8627076285002</v>
      </c>
      <c r="BE26" s="4">
        <v>1</v>
      </c>
      <c r="BF26" s="4">
        <f>BD26*BE26</f>
        <v>6355.8627076285002</v>
      </c>
      <c r="BG26" s="4">
        <v>30</v>
      </c>
      <c r="BH26" s="4">
        <v>0.86599999999999999</v>
      </c>
      <c r="BI26" s="4">
        <f>BF26*BH26</f>
        <v>5504.177104806281</v>
      </c>
      <c r="BL26" s="4">
        <v>70</v>
      </c>
      <c r="BM26" s="4">
        <v>2603.5333855265008</v>
      </c>
      <c r="BN26" s="4">
        <v>4</v>
      </c>
      <c r="BO26" s="4">
        <f t="shared" si="35"/>
        <v>10414.133542106003</v>
      </c>
      <c r="BP26" s="4">
        <v>10</v>
      </c>
      <c r="BQ26" s="4">
        <v>0.98399999999999999</v>
      </c>
      <c r="BR26" s="4">
        <f t="shared" si="36"/>
        <v>10247.507405432307</v>
      </c>
      <c r="BU26" s="4">
        <v>70</v>
      </c>
      <c r="BV26" s="4">
        <v>2603.5333855265008</v>
      </c>
      <c r="BW26" s="4">
        <v>3</v>
      </c>
      <c r="BX26" s="4">
        <f t="shared" si="37"/>
        <v>7810.6001565795023</v>
      </c>
      <c r="BY26" s="4">
        <v>20</v>
      </c>
      <c r="BZ26" s="4">
        <v>0.93899999999999995</v>
      </c>
      <c r="CA26" s="4">
        <f t="shared" si="38"/>
        <v>7334.1535470281524</v>
      </c>
    </row>
    <row r="27" spans="2:79" x14ac:dyDescent="0.3">
      <c r="T27" s="5" t="s">
        <v>61</v>
      </c>
      <c r="U27" s="4">
        <f>U21/U26</f>
        <v>5.2384198774949926</v>
      </c>
      <c r="AC27" s="5" t="s">
        <v>59</v>
      </c>
      <c r="AD27" s="4">
        <v>216.82449999999997</v>
      </c>
      <c r="AL27" s="5" t="s">
        <v>30</v>
      </c>
      <c r="AM27" s="4">
        <f>((AM26-AM32*(AM23-AM24))/AM25)</f>
        <v>0.8931800272622662</v>
      </c>
      <c r="AU27" s="5" t="s">
        <v>36</v>
      </c>
      <c r="AV27" s="4">
        <f>1/3*1/3*1/3*7.08*0.174*AZ21</f>
        <v>4018.6100645166957</v>
      </c>
      <c r="BC27" s="4">
        <v>50</v>
      </c>
      <c r="BD27" s="4">
        <v>4323.2696418485011</v>
      </c>
      <c r="BE27" s="4">
        <v>3</v>
      </c>
      <c r="BF27" s="4">
        <f t="shared" ref="BF27:BF29" si="39">BD27*BE27</f>
        <v>12969.808925545503</v>
      </c>
      <c r="BG27" s="4">
        <v>20</v>
      </c>
      <c r="BH27" s="4">
        <v>0.93899999999999995</v>
      </c>
      <c r="BI27" s="4">
        <f t="shared" ref="BI27:BI29" si="40">BF27*BH27</f>
        <v>12178.650581087228</v>
      </c>
      <c r="BL27" s="4">
        <v>80</v>
      </c>
      <c r="BM27" s="4">
        <v>582.7164889999998</v>
      </c>
      <c r="BN27" s="4">
        <v>1</v>
      </c>
      <c r="BO27" s="4">
        <f t="shared" si="35"/>
        <v>582.7164889999998</v>
      </c>
      <c r="BP27" s="4">
        <v>0</v>
      </c>
      <c r="BQ27" s="4">
        <v>1</v>
      </c>
      <c r="BR27" s="4">
        <f t="shared" si="36"/>
        <v>582.7164889999998</v>
      </c>
      <c r="BU27" s="4">
        <v>80</v>
      </c>
      <c r="BV27" s="4">
        <v>2311.5963218929992</v>
      </c>
      <c r="BW27" s="4">
        <v>3</v>
      </c>
      <c r="BX27" s="4">
        <f t="shared" si="37"/>
        <v>6934.7889656789976</v>
      </c>
      <c r="BY27" s="4">
        <v>10</v>
      </c>
      <c r="BZ27" s="4">
        <v>0.98399999999999999</v>
      </c>
      <c r="CA27" s="4">
        <f t="shared" si="38"/>
        <v>6823.8323422281337</v>
      </c>
    </row>
    <row r="28" spans="2:79" x14ac:dyDescent="0.3">
      <c r="AC28" s="5" t="s">
        <v>60</v>
      </c>
      <c r="AD28" s="4">
        <f>1/3*7.08*AD27</f>
        <v>511.7058199999999</v>
      </c>
      <c r="AL28" s="5" t="s">
        <v>31</v>
      </c>
      <c r="AM28" s="4">
        <v>1</v>
      </c>
      <c r="AU28" s="5" t="s">
        <v>30</v>
      </c>
      <c r="AV28" s="4">
        <f>((AV27-AV33*(AV24-AV25))/AV26)</f>
        <v>0.5567663459839276</v>
      </c>
      <c r="BC28" s="4">
        <v>60</v>
      </c>
      <c r="BD28" s="4">
        <v>3211.9614972750001</v>
      </c>
      <c r="BE28" s="4">
        <v>3</v>
      </c>
      <c r="BF28" s="4">
        <f t="shared" si="39"/>
        <v>9635.8844918249997</v>
      </c>
      <c r="BG28" s="4">
        <v>10</v>
      </c>
      <c r="BH28" s="4">
        <v>0.98399999999999999</v>
      </c>
      <c r="BI28" s="4">
        <f t="shared" si="40"/>
        <v>9481.7103399558</v>
      </c>
      <c r="BL28" s="4"/>
      <c r="BM28" s="4"/>
      <c r="BN28" s="4"/>
      <c r="BO28" s="4"/>
      <c r="BP28" s="4"/>
      <c r="BQ28" s="4"/>
      <c r="BR28" s="4">
        <f>SUM(BR19:BR27)</f>
        <v>76099.890540728898</v>
      </c>
      <c r="BU28" s="4">
        <v>90</v>
      </c>
      <c r="BV28" s="4">
        <v>2239.9521455100007</v>
      </c>
      <c r="BW28" s="4">
        <v>1</v>
      </c>
      <c r="BX28" s="4">
        <f t="shared" si="37"/>
        <v>2239.9521455100007</v>
      </c>
      <c r="BY28" s="4">
        <v>0</v>
      </c>
      <c r="BZ28" s="4">
        <v>1</v>
      </c>
      <c r="CA28" s="4">
        <f t="shared" si="38"/>
        <v>2239.9521455100007</v>
      </c>
    </row>
    <row r="29" spans="2:79" x14ac:dyDescent="0.3">
      <c r="AC29" s="5" t="s">
        <v>61</v>
      </c>
      <c r="AD29" s="4">
        <f>AD23/AD28</f>
        <v>6.857557786477865</v>
      </c>
      <c r="AL29" s="5" t="s">
        <v>32</v>
      </c>
      <c r="AM29" s="4">
        <f>AM27-AM28*SIN(RADIANS(50))</f>
        <v>0.12713558414328818</v>
      </c>
      <c r="AU29" s="5" t="s">
        <v>31</v>
      </c>
      <c r="AV29" s="4">
        <v>1</v>
      </c>
      <c r="BC29" s="4">
        <v>70</v>
      </c>
      <c r="BD29" s="4">
        <v>2603.5333855265008</v>
      </c>
      <c r="BE29" s="4">
        <v>1</v>
      </c>
      <c r="BF29" s="4">
        <f t="shared" si="39"/>
        <v>2603.5333855265008</v>
      </c>
      <c r="BG29" s="4">
        <v>0</v>
      </c>
      <c r="BH29" s="4">
        <v>1</v>
      </c>
      <c r="BI29" s="4">
        <f t="shared" si="40"/>
        <v>2603.5333855265008</v>
      </c>
      <c r="BU29" s="4"/>
      <c r="BV29" s="4"/>
      <c r="BW29" s="4"/>
      <c r="BX29" s="4"/>
      <c r="BY29" s="4"/>
      <c r="BZ29" s="4"/>
      <c r="CA29" s="4">
        <f>SUM(CA19:CA28)</f>
        <v>60745.81393933318</v>
      </c>
    </row>
    <row r="30" spans="2:79" x14ac:dyDescent="0.3">
      <c r="AL30" s="5" t="s">
        <v>59</v>
      </c>
      <c r="AM30" s="4">
        <v>192.6935</v>
      </c>
      <c r="AU30" s="5" t="s">
        <v>32</v>
      </c>
      <c r="AV30" s="4">
        <f>AV28-AV29*SIN(RADIANS(60))</f>
        <v>-0.30925905780051099</v>
      </c>
      <c r="BC30" s="4"/>
      <c r="BD30" s="4"/>
      <c r="BE30" s="4" t="s">
        <v>26</v>
      </c>
      <c r="BF30" s="4"/>
      <c r="BG30" s="4"/>
      <c r="BH30" s="4" t="s">
        <v>26</v>
      </c>
      <c r="BI30" s="4">
        <f>SUM(BI26:BI29)</f>
        <v>29768.071411375811</v>
      </c>
    </row>
    <row r="31" spans="2:79" x14ac:dyDescent="0.3">
      <c r="AL31" s="5" t="s">
        <v>60</v>
      </c>
      <c r="AM31" s="4">
        <f>1/3*7.08*AM30</f>
        <v>454.75665999999995</v>
      </c>
      <c r="AU31" s="5" t="s">
        <v>59</v>
      </c>
      <c r="AV31" s="4">
        <v>175.74299999999999</v>
      </c>
    </row>
    <row r="32" spans="2:79" x14ac:dyDescent="0.3">
      <c r="AL32" s="5" t="s">
        <v>61</v>
      </c>
      <c r="AM32" s="4">
        <f>AM26/AM31</f>
        <v>8.5946977364777126</v>
      </c>
      <c r="AU32" s="5" t="s">
        <v>60</v>
      </c>
      <c r="AV32" s="4">
        <f>1/3*7.08*AV31</f>
        <v>414.75347999999997</v>
      </c>
    </row>
    <row r="33" spans="6:75" x14ac:dyDescent="0.3">
      <c r="AU33" s="5" t="s">
        <v>61</v>
      </c>
      <c r="AV33" s="4">
        <f>AV27/AV32</f>
        <v>9.6891533363787481</v>
      </c>
    </row>
    <row r="34" spans="6:75" x14ac:dyDescent="0.3">
      <c r="BM34" s="5" t="s">
        <v>33</v>
      </c>
      <c r="BN34" s="4">
        <f>1/2*1/3*1/3*63.1/18*0.174*BO13</f>
        <v>607.69044062045646</v>
      </c>
      <c r="BV34" s="5" t="s">
        <v>33</v>
      </c>
      <c r="BW34" s="4">
        <f>1/2*1/3*3/8*63.1/18*0.174*BX14</f>
        <v>661.92356568857701</v>
      </c>
    </row>
    <row r="35" spans="6:75" x14ac:dyDescent="0.3">
      <c r="BD35" s="5" t="s">
        <v>33</v>
      </c>
      <c r="BE35" s="4">
        <f>1/3*1/2*1*3*0.174*63.1/18*BF9</f>
        <v>3028.5492860845825</v>
      </c>
      <c r="BF35" s="4">
        <f>1/2*1*3*3/8*63.1/18*0.174*BF15</f>
        <v>1954.5416413357029</v>
      </c>
      <c r="BG35" s="4">
        <f>SUM(BE35:BF35)</f>
        <v>4983.0909274202859</v>
      </c>
      <c r="BM35" s="5" t="s">
        <v>34</v>
      </c>
      <c r="BN35" s="4">
        <f>1/2*1/3*1/3*63.1/18*0.174*BR13</f>
        <v>213.85302640237279</v>
      </c>
      <c r="BV35" s="5" t="s">
        <v>34</v>
      </c>
      <c r="BW35" s="4">
        <f>1/2*1/3*3/8*63.1/18*0.174*CA14</f>
        <v>215.87338517849116</v>
      </c>
    </row>
    <row r="36" spans="6:75" x14ac:dyDescent="0.3">
      <c r="BD36" s="5" t="s">
        <v>34</v>
      </c>
      <c r="BE36" s="4">
        <f>1/2*1/3*1/3*0.174*63.1/18*BI9</f>
        <v>184.62634977969321</v>
      </c>
      <c r="BF36" s="4">
        <f>1/2*1/3*3/8*0.174*63.1/18*BI15</f>
        <v>23.816543720277082</v>
      </c>
      <c r="BG36" s="4">
        <f>SUM(BE36:BF36)</f>
        <v>208.4428934999703</v>
      </c>
      <c r="BM36" s="5" t="s">
        <v>35</v>
      </c>
      <c r="BN36" s="4">
        <f>H42+BN34-BN35</f>
        <v>2246.9174142180836</v>
      </c>
      <c r="BV36" s="5" t="s">
        <v>35</v>
      </c>
      <c r="BW36" s="4">
        <f>H42+BW34-BW35</f>
        <v>2299.1301805100857</v>
      </c>
    </row>
    <row r="37" spans="6:75" x14ac:dyDescent="0.3">
      <c r="BD37" s="5" t="s">
        <v>35</v>
      </c>
      <c r="BE37" s="4"/>
      <c r="BF37" s="4"/>
      <c r="BG37" s="4">
        <f>H42+BG35-BG36</f>
        <v>6627.7280339203153</v>
      </c>
      <c r="BM37" s="5" t="s">
        <v>36</v>
      </c>
      <c r="BN37" s="4">
        <f>1/3*1/3*1/3*7.08*0.174*BR28</f>
        <v>3472.1843390716563</v>
      </c>
      <c r="BV37" s="5" t="s">
        <v>36</v>
      </c>
      <c r="BW37" s="4">
        <f>1/3*1/3*3/8*63.1/18*0.174*CA29</f>
        <v>1543.8717351053581</v>
      </c>
    </row>
    <row r="38" spans="6:75" x14ac:dyDescent="0.3">
      <c r="BD38" s="5" t="s">
        <v>36</v>
      </c>
      <c r="BE38" s="4">
        <f>1/3*1/3*1/3*0.174*63.1/18*BI24</f>
        <v>1162.0033317708694</v>
      </c>
      <c r="BF38" s="4">
        <f>1/3*1*3*3/8*7.08*0.174*BI30</f>
        <v>13751.955949913283</v>
      </c>
      <c r="BG38" s="4">
        <f>SUM(BE38:BF38)</f>
        <v>14913.959281684152</v>
      </c>
      <c r="BM38" s="5" t="s">
        <v>30</v>
      </c>
      <c r="BN38" s="4">
        <f>((BN37-BN43*(BN34-BN35))/BN36)</f>
        <v>-7.4000888944819557E-2</v>
      </c>
      <c r="BV38" s="5" t="s">
        <v>30</v>
      </c>
      <c r="BW38" s="4">
        <f>((BW37-BW43*(BW34-BW35))/BW36)</f>
        <v>-0.130880115229695</v>
      </c>
    </row>
    <row r="39" spans="6:75" x14ac:dyDescent="0.3">
      <c r="BD39" s="5" t="s">
        <v>30</v>
      </c>
      <c r="BE39" s="4"/>
      <c r="BF39" s="4"/>
      <c r="BG39" s="4">
        <f>((BG38-BG44*(BG35-BG36))/BG37)</f>
        <v>-25.357138719816668</v>
      </c>
      <c r="BM39" s="5" t="s">
        <v>31</v>
      </c>
      <c r="BN39" s="4">
        <v>1</v>
      </c>
      <c r="BV39" s="5" t="s">
        <v>31</v>
      </c>
      <c r="BW39" s="4">
        <v>1</v>
      </c>
    </row>
    <row r="40" spans="6:75" x14ac:dyDescent="0.3">
      <c r="BD40" s="5" t="s">
        <v>31</v>
      </c>
      <c r="BE40" s="4"/>
      <c r="BF40" s="4"/>
      <c r="BG40" s="4">
        <v>1</v>
      </c>
      <c r="BM40" s="5" t="s">
        <v>32</v>
      </c>
      <c r="BN40" s="4">
        <f>BN38-BN39*SIN(RADIANS(80))</f>
        <v>-1.0588086419570275</v>
      </c>
      <c r="BV40" s="5" t="s">
        <v>32</v>
      </c>
      <c r="BW40" s="4">
        <f>BW38-BW39*SIN(RADIANS(90))</f>
        <v>-1.130880115229695</v>
      </c>
    </row>
    <row r="41" spans="6:75" x14ac:dyDescent="0.3">
      <c r="F41" s="5" t="s">
        <v>27</v>
      </c>
      <c r="G41" s="5" t="s">
        <v>28</v>
      </c>
      <c r="H41" s="5" t="s">
        <v>29</v>
      </c>
      <c r="BD41" s="5" t="s">
        <v>32</v>
      </c>
      <c r="BE41" s="4"/>
      <c r="BF41" s="4"/>
      <c r="BG41" s="4">
        <f>BG39-BG40*SIN(RADIANS(70))</f>
        <v>-26.296831340602576</v>
      </c>
      <c r="BM41" s="5" t="s">
        <v>59</v>
      </c>
      <c r="BN41" s="4">
        <v>159.25399999999999</v>
      </c>
      <c r="BV41" s="5" t="s">
        <v>59</v>
      </c>
      <c r="BW41" s="4">
        <v>158.17500000000001</v>
      </c>
    </row>
    <row r="42" spans="6:75" x14ac:dyDescent="0.3">
      <c r="F42" s="5">
        <v>266.45</v>
      </c>
      <c r="G42" s="5">
        <v>814.57</v>
      </c>
      <c r="H42" s="5">
        <v>1853.08</v>
      </c>
      <c r="BD42" s="5" t="s">
        <v>59</v>
      </c>
      <c r="BE42" s="4"/>
      <c r="BF42" s="4"/>
      <c r="BG42" s="4">
        <v>164.90450000000004</v>
      </c>
      <c r="BM42" s="5" t="s">
        <v>60</v>
      </c>
      <c r="BN42" s="4">
        <f>1/3*7.08*BN41</f>
        <v>375.83943999999997</v>
      </c>
      <c r="BV42" s="5" t="s">
        <v>60</v>
      </c>
      <c r="BW42" s="4">
        <f>1/3*7.08*BW41</f>
        <v>373.29300000000001</v>
      </c>
    </row>
    <row r="43" spans="6:75" x14ac:dyDescent="0.3">
      <c r="BD43" s="5" t="s">
        <v>60</v>
      </c>
      <c r="BE43" s="4"/>
      <c r="BF43" s="4"/>
      <c r="BG43" s="4">
        <f>1/3*7.08*BG42</f>
        <v>389.17462000000006</v>
      </c>
      <c r="BM43" s="5" t="s">
        <v>61</v>
      </c>
      <c r="BN43" s="4">
        <f>BN37/BN42</f>
        <v>9.2384778432823769</v>
      </c>
      <c r="BV43" s="5" t="s">
        <v>61</v>
      </c>
      <c r="BW43" s="4">
        <f>BW37/BW42</f>
        <v>4.1358175350337616</v>
      </c>
    </row>
    <row r="44" spans="6:75" x14ac:dyDescent="0.3">
      <c r="BD44" s="5" t="s">
        <v>61</v>
      </c>
      <c r="BE44" s="4"/>
      <c r="BF44" s="4"/>
      <c r="BG44" s="4">
        <f>BG38/BG43</f>
        <v>38.322024395332228</v>
      </c>
    </row>
  </sheetData>
  <mergeCells count="18">
    <mergeCell ref="CA1:CA2"/>
    <mergeCell ref="AB1:AG2"/>
    <mergeCell ref="AH1:AH2"/>
    <mergeCell ref="AK1:AP2"/>
    <mergeCell ref="AQ1:AQ2"/>
    <mergeCell ref="AT1:AY2"/>
    <mergeCell ref="AZ1:AZ2"/>
    <mergeCell ref="BC1:BH2"/>
    <mergeCell ref="BI1:BI2"/>
    <mergeCell ref="BL1:BQ2"/>
    <mergeCell ref="BR1:BR2"/>
    <mergeCell ref="BU1:BZ2"/>
    <mergeCell ref="Y1:Y2"/>
    <mergeCell ref="A1:F2"/>
    <mergeCell ref="G1:G2"/>
    <mergeCell ref="J1:O2"/>
    <mergeCell ref="P1:P2"/>
    <mergeCell ref="S1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79" zoomScaleNormal="79" workbookViewId="0">
      <selection activeCell="C6" sqref="C6"/>
    </sheetView>
  </sheetViews>
  <sheetFormatPr defaultRowHeight="14.4" x14ac:dyDescent="0.3"/>
  <cols>
    <col min="1" max="1" width="11.44140625" bestFit="1" customWidth="1"/>
    <col min="3" max="3" width="20.88671875" bestFit="1" customWidth="1"/>
    <col min="10" max="10" width="11.44140625" bestFit="1" customWidth="1"/>
    <col min="18" max="18" width="11.44140625" bestFit="1" customWidth="1"/>
  </cols>
  <sheetData>
    <row r="1" spans="1:23" x14ac:dyDescent="0.3">
      <c r="A1" s="6" t="s">
        <v>62</v>
      </c>
      <c r="B1" s="7"/>
      <c r="C1" s="7"/>
      <c r="D1" s="7"/>
      <c r="E1" s="7"/>
      <c r="F1" s="7"/>
      <c r="J1" s="8"/>
      <c r="K1" s="8"/>
      <c r="L1" s="8"/>
      <c r="M1" s="8"/>
      <c r="N1" s="8"/>
      <c r="O1" s="8"/>
      <c r="R1" s="8"/>
      <c r="S1" s="8"/>
      <c r="T1" s="8"/>
      <c r="U1" s="8"/>
      <c r="V1" s="8"/>
      <c r="W1" s="8"/>
    </row>
    <row r="2" spans="1:23" x14ac:dyDescent="0.3">
      <c r="A2" s="7"/>
      <c r="B2" s="7"/>
      <c r="C2" s="7"/>
      <c r="D2" s="7"/>
      <c r="E2" s="7"/>
      <c r="F2" s="7"/>
      <c r="J2" s="8"/>
      <c r="K2" s="8"/>
      <c r="L2" s="8"/>
      <c r="M2" s="8"/>
      <c r="N2" s="8"/>
      <c r="O2" s="8"/>
      <c r="R2" s="8"/>
      <c r="S2" s="8"/>
      <c r="T2" s="8"/>
      <c r="U2" s="8"/>
      <c r="V2" s="8"/>
      <c r="W2" s="8"/>
    </row>
    <row r="3" spans="1:23" x14ac:dyDescent="0.3">
      <c r="A3" s="7"/>
      <c r="B3" s="7"/>
      <c r="C3" s="7"/>
      <c r="D3" s="7"/>
      <c r="E3" s="7"/>
      <c r="F3" s="7"/>
      <c r="J3" s="8"/>
      <c r="K3" s="8"/>
      <c r="L3" s="8"/>
      <c r="M3" s="8"/>
      <c r="N3" s="8"/>
      <c r="O3" s="8"/>
      <c r="R3" s="8"/>
      <c r="S3" s="8"/>
      <c r="T3" s="8"/>
      <c r="U3" s="8"/>
      <c r="V3" s="8"/>
      <c r="W3" s="8"/>
    </row>
    <row r="4" spans="1:23" x14ac:dyDescent="0.3">
      <c r="A4" s="7"/>
      <c r="B4" s="7"/>
      <c r="C4" s="7"/>
      <c r="D4" s="7"/>
      <c r="E4" s="7"/>
      <c r="F4" s="7"/>
      <c r="J4" s="8"/>
      <c r="K4" s="8"/>
      <c r="L4" s="8"/>
      <c r="M4" s="8"/>
      <c r="N4" s="8"/>
      <c r="O4" s="8"/>
      <c r="R4" s="8"/>
      <c r="S4" s="8"/>
      <c r="T4" s="8"/>
      <c r="U4" s="8"/>
      <c r="V4" s="8"/>
      <c r="W4" s="8"/>
    </row>
    <row r="6" spans="1:23" x14ac:dyDescent="0.3">
      <c r="A6" t="s">
        <v>37</v>
      </c>
      <c r="B6" t="s">
        <v>32</v>
      </c>
    </row>
    <row r="7" spans="1:23" ht="15.6" x14ac:dyDescent="0.3">
      <c r="A7" s="1">
        <v>0</v>
      </c>
      <c r="B7" s="4">
        <v>0</v>
      </c>
    </row>
    <row r="8" spans="1:23" ht="15.6" x14ac:dyDescent="0.3">
      <c r="A8" s="1">
        <v>10</v>
      </c>
      <c r="B8" s="4">
        <v>0.45623263668796432</v>
      </c>
    </row>
    <row r="9" spans="1:23" ht="15.6" x14ac:dyDescent="0.3">
      <c r="A9" s="1">
        <v>20</v>
      </c>
      <c r="B9" s="4">
        <v>0.75375700000000001</v>
      </c>
    </row>
    <row r="10" spans="1:23" x14ac:dyDescent="0.3">
      <c r="A10" s="3">
        <v>30</v>
      </c>
      <c r="B10" s="4">
        <v>0.78184992756134353</v>
      </c>
    </row>
    <row r="11" spans="1:23" x14ac:dyDescent="0.3">
      <c r="A11" s="3">
        <v>40</v>
      </c>
      <c r="B11" s="4">
        <v>0.58792692786607215</v>
      </c>
    </row>
    <row r="12" spans="1:23" x14ac:dyDescent="0.3">
      <c r="A12" s="2">
        <v>50</v>
      </c>
      <c r="B12" s="4">
        <v>0.12713558414328818</v>
      </c>
    </row>
    <row r="13" spans="1:23" x14ac:dyDescent="0.3">
      <c r="A13" s="2">
        <v>60</v>
      </c>
      <c r="B13" s="4">
        <v>-0.30925905780051099</v>
      </c>
    </row>
    <row r="14" spans="1:23" x14ac:dyDescent="0.3">
      <c r="A14" s="2">
        <v>70</v>
      </c>
      <c r="B14" s="4">
        <v>-0.70860000000000001</v>
      </c>
    </row>
    <row r="15" spans="1:23" x14ac:dyDescent="0.3">
      <c r="A15" s="2">
        <v>80</v>
      </c>
      <c r="B15" s="4">
        <v>-1.0588086419570275</v>
      </c>
    </row>
    <row r="16" spans="1:23" x14ac:dyDescent="0.3">
      <c r="A16" s="2">
        <v>90</v>
      </c>
      <c r="B16" s="4">
        <v>-1.130880115229695</v>
      </c>
    </row>
  </sheetData>
  <mergeCells count="3">
    <mergeCell ref="A1:F4"/>
    <mergeCell ref="J1:O4"/>
    <mergeCell ref="R1:W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WATERLINE-04</vt:lpstr>
      <vt:lpstr>HEEL CALCULATION FOR WL4</vt:lpstr>
      <vt:lpstr>GZ CURVE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2021-02-03T09:14:09Z</dcterms:modified>
</cp:coreProperties>
</file>