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8796" activeTab="2"/>
  </bookViews>
  <sheets>
    <sheet name="Combined LCG-VCG" sheetId="2" r:id="rId1"/>
    <sheet name="SteelWeightDetail Calculation" sheetId="1" r:id="rId2"/>
    <sheet name="Summary" sheetId="3" r:id="rId3"/>
    <sheet name="Superstructure" sheetId="7" r:id="rId4"/>
    <sheet name="W&amp;O" sheetId="4" r:id="rId5"/>
    <sheet name="Machinery Weight" sheetId="5" r:id="rId6"/>
  </sheets>
  <calcPr calcId="152511"/>
</workbook>
</file>

<file path=xl/calcChain.xml><?xml version="1.0" encoding="utf-8"?>
<calcChain xmlns="http://schemas.openxmlformats.org/spreadsheetml/2006/main">
  <c r="K37" i="3" l="1"/>
  <c r="M37" i="3"/>
  <c r="W28" i="3" l="1"/>
  <c r="S31" i="3"/>
  <c r="U28" i="3"/>
  <c r="W30" i="3"/>
  <c r="U30" i="3"/>
  <c r="W29" i="3"/>
  <c r="U29" i="3"/>
  <c r="M45" i="3"/>
  <c r="M30" i="3"/>
  <c r="K45" i="3"/>
  <c r="K46" i="3"/>
  <c r="I56" i="3"/>
  <c r="M50" i="3"/>
  <c r="M51" i="3"/>
  <c r="M52" i="3"/>
  <c r="M53" i="3"/>
  <c r="M54" i="3"/>
  <c r="M55" i="3"/>
  <c r="M47" i="3"/>
  <c r="M48" i="3"/>
  <c r="M49" i="3"/>
  <c r="M46" i="3"/>
  <c r="M36" i="3"/>
  <c r="M34" i="3"/>
  <c r="M33" i="3"/>
  <c r="M32" i="3"/>
  <c r="M31" i="3"/>
  <c r="K32" i="3"/>
  <c r="K33" i="3"/>
  <c r="K34" i="3"/>
  <c r="K36" i="3"/>
  <c r="K55" i="3"/>
  <c r="K54" i="3"/>
  <c r="K47" i="3"/>
  <c r="K48" i="3"/>
  <c r="K49" i="3"/>
  <c r="K50" i="3"/>
  <c r="K51" i="3"/>
  <c r="K52" i="3"/>
  <c r="K53" i="3"/>
  <c r="K31" i="3"/>
  <c r="U31" i="3" l="1"/>
  <c r="T31" i="3" s="1"/>
  <c r="W31" i="3"/>
  <c r="V31" i="3" s="1"/>
  <c r="M56" i="3"/>
  <c r="L56" i="3" s="1"/>
  <c r="K56" i="3"/>
  <c r="J56" i="3" s="1"/>
  <c r="M20" i="3"/>
  <c r="K20" i="3"/>
  <c r="M29" i="3" l="1"/>
  <c r="K29" i="3"/>
  <c r="I15" i="3" l="1"/>
  <c r="I14" i="3"/>
  <c r="I13" i="3"/>
  <c r="I12" i="3"/>
  <c r="M21" i="3" l="1"/>
  <c r="M22" i="3"/>
  <c r="M24" i="3"/>
  <c r="M25" i="3"/>
  <c r="M26" i="3"/>
  <c r="M27" i="3"/>
  <c r="M28" i="3"/>
  <c r="K21" i="3"/>
  <c r="K22" i="3"/>
  <c r="K24" i="3"/>
  <c r="K25" i="3"/>
  <c r="K26" i="3"/>
  <c r="K27" i="3"/>
  <c r="K28" i="3"/>
  <c r="K30" i="3"/>
  <c r="J96" i="7"/>
  <c r="J97" i="7"/>
  <c r="J100" i="7"/>
  <c r="J101" i="7"/>
  <c r="G102" i="7"/>
  <c r="I102" i="7"/>
  <c r="H96" i="7"/>
  <c r="H100" i="7"/>
  <c r="D94" i="7"/>
  <c r="F94" i="7" s="1"/>
  <c r="J94" i="7" s="1"/>
  <c r="D95" i="7"/>
  <c r="F95" i="7" s="1"/>
  <c r="J95" i="7" s="1"/>
  <c r="D96" i="7"/>
  <c r="F96" i="7" s="1"/>
  <c r="D97" i="7"/>
  <c r="F97" i="7" s="1"/>
  <c r="H97" i="7" s="1"/>
  <c r="D98" i="7"/>
  <c r="F98" i="7" s="1"/>
  <c r="J98" i="7" s="1"/>
  <c r="D99" i="7"/>
  <c r="F99" i="7" s="1"/>
  <c r="J99" i="7" s="1"/>
  <c r="D100" i="7"/>
  <c r="F100" i="7" s="1"/>
  <c r="D101" i="7"/>
  <c r="F101" i="7" s="1"/>
  <c r="H101" i="7" s="1"/>
  <c r="D93" i="7"/>
  <c r="F93" i="7" s="1"/>
  <c r="J93" i="7" s="1"/>
  <c r="H99" i="7" l="1"/>
  <c r="H95" i="7"/>
  <c r="H93" i="7"/>
  <c r="H98" i="7"/>
  <c r="H94" i="7"/>
  <c r="J102" i="7"/>
  <c r="F102" i="7"/>
  <c r="H87" i="7"/>
  <c r="F75" i="7"/>
  <c r="H75" i="7" s="1"/>
  <c r="F82" i="7"/>
  <c r="J82" i="7" s="1"/>
  <c r="F87" i="7"/>
  <c r="J87" i="7" s="1"/>
  <c r="F88" i="7"/>
  <c r="H88" i="7" s="1"/>
  <c r="D75" i="7"/>
  <c r="D76" i="7"/>
  <c r="F76" i="7" s="1"/>
  <c r="D77" i="7"/>
  <c r="F77" i="7" s="1"/>
  <c r="D78" i="7"/>
  <c r="F78" i="7" s="1"/>
  <c r="D79" i="7"/>
  <c r="F79" i="7" s="1"/>
  <c r="D80" i="7"/>
  <c r="F80" i="7" s="1"/>
  <c r="D81" i="7"/>
  <c r="F81" i="7" s="1"/>
  <c r="D82" i="7"/>
  <c r="D83" i="7"/>
  <c r="F83" i="7" s="1"/>
  <c r="H83" i="7" s="1"/>
  <c r="D84" i="7"/>
  <c r="F84" i="7" s="1"/>
  <c r="D85" i="7"/>
  <c r="F85" i="7" s="1"/>
  <c r="D86" i="7"/>
  <c r="F86" i="7" s="1"/>
  <c r="D87" i="7"/>
  <c r="D88" i="7"/>
  <c r="D89" i="7"/>
  <c r="F89" i="7" s="1"/>
  <c r="D74" i="7"/>
  <c r="F74" i="7" s="1"/>
  <c r="J89" i="7" l="1"/>
  <c r="H89" i="7"/>
  <c r="H85" i="7"/>
  <c r="J85" i="7"/>
  <c r="J81" i="7"/>
  <c r="H81" i="7"/>
  <c r="H77" i="7"/>
  <c r="J77" i="7"/>
  <c r="H80" i="7"/>
  <c r="J80" i="7"/>
  <c r="J79" i="7"/>
  <c r="H79" i="7"/>
  <c r="H82" i="7"/>
  <c r="H102" i="7"/>
  <c r="M95" i="7" s="1"/>
  <c r="J88" i="7"/>
  <c r="M96" i="7"/>
  <c r="J86" i="7"/>
  <c r="H86" i="7"/>
  <c r="H78" i="7"/>
  <c r="J78" i="7"/>
  <c r="H84" i="7"/>
  <c r="J84" i="7"/>
  <c r="H76" i="7"/>
  <c r="J76" i="7"/>
  <c r="J83" i="7"/>
  <c r="J75" i="7"/>
  <c r="J74" i="7"/>
  <c r="F90" i="7"/>
  <c r="H74" i="7"/>
  <c r="D31" i="7"/>
  <c r="F31" i="7" s="1"/>
  <c r="D32" i="7"/>
  <c r="F32" i="7" s="1"/>
  <c r="D33" i="7"/>
  <c r="F33" i="7" s="1"/>
  <c r="D34" i="7"/>
  <c r="F34" i="7" s="1"/>
  <c r="D35" i="7"/>
  <c r="F35" i="7" s="1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F47" i="7" s="1"/>
  <c r="D48" i="7"/>
  <c r="F48" i="7" s="1"/>
  <c r="D49" i="7"/>
  <c r="F49" i="7" s="1"/>
  <c r="D50" i="7"/>
  <c r="F50" i="7" s="1"/>
  <c r="D51" i="7"/>
  <c r="F51" i="7" s="1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58" i="7"/>
  <c r="F58" i="7" s="1"/>
  <c r="D59" i="7"/>
  <c r="F59" i="7" s="1"/>
  <c r="D60" i="7"/>
  <c r="F60" i="7" s="1"/>
  <c r="D61" i="7"/>
  <c r="F61" i="7" s="1"/>
  <c r="D62" i="7"/>
  <c r="F62" i="7" s="1"/>
  <c r="D63" i="7"/>
  <c r="F63" i="7" s="1"/>
  <c r="D64" i="7"/>
  <c r="F64" i="7" s="1"/>
  <c r="D65" i="7"/>
  <c r="F65" i="7" s="1"/>
  <c r="D66" i="7"/>
  <c r="F66" i="7" s="1"/>
  <c r="D67" i="7"/>
  <c r="F67" i="7" s="1"/>
  <c r="D68" i="7"/>
  <c r="F68" i="7" s="1"/>
  <c r="D69" i="7"/>
  <c r="F69" i="7" s="1"/>
  <c r="D30" i="7"/>
  <c r="F30" i="7" s="1"/>
  <c r="D12" i="7"/>
  <c r="F12" i="7" s="1"/>
  <c r="D13" i="7"/>
  <c r="F13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11" i="7"/>
  <c r="F11" i="7" s="1"/>
  <c r="D6" i="7"/>
  <c r="F6" i="7" s="1"/>
  <c r="D5" i="7"/>
  <c r="F5" i="7" s="1"/>
  <c r="D4" i="7"/>
  <c r="F4" i="7" s="1"/>
  <c r="D3" i="7"/>
  <c r="F3" i="7" s="1"/>
  <c r="J3" i="7" s="1"/>
  <c r="I5" i="3"/>
  <c r="I17" i="3"/>
  <c r="I16" i="3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K19" i="3"/>
  <c r="I23" i="3"/>
  <c r="B76" i="2"/>
  <c r="J26" i="7" l="1"/>
  <c r="H26" i="7"/>
  <c r="J22" i="7"/>
  <c r="H22" i="7"/>
  <c r="J18" i="7"/>
  <c r="H18" i="7"/>
  <c r="J14" i="7"/>
  <c r="H14" i="7"/>
  <c r="J63" i="7"/>
  <c r="H63" i="7"/>
  <c r="J59" i="7"/>
  <c r="H59" i="7"/>
  <c r="J55" i="7"/>
  <c r="H55" i="7"/>
  <c r="J51" i="7"/>
  <c r="H51" i="7"/>
  <c r="J47" i="7"/>
  <c r="H47" i="7"/>
  <c r="J43" i="7"/>
  <c r="H43" i="7"/>
  <c r="J39" i="7"/>
  <c r="H39" i="7"/>
  <c r="J35" i="7"/>
  <c r="H35" i="7"/>
  <c r="J31" i="7"/>
  <c r="H31" i="7"/>
  <c r="J69" i="7"/>
  <c r="H69" i="7"/>
  <c r="J65" i="7"/>
  <c r="H65" i="7"/>
  <c r="J61" i="7"/>
  <c r="H61" i="7"/>
  <c r="J57" i="7"/>
  <c r="H57" i="7"/>
  <c r="J53" i="7"/>
  <c r="H53" i="7"/>
  <c r="J49" i="7"/>
  <c r="H49" i="7"/>
  <c r="J45" i="7"/>
  <c r="H45" i="7"/>
  <c r="H41" i="7"/>
  <c r="J41" i="7"/>
  <c r="J37" i="7"/>
  <c r="H37" i="7"/>
  <c r="H33" i="7"/>
  <c r="J33" i="7"/>
  <c r="J25" i="7"/>
  <c r="H25" i="7"/>
  <c r="J21" i="7"/>
  <c r="H21" i="7"/>
  <c r="J17" i="7"/>
  <c r="H17" i="7"/>
  <c r="J13" i="7"/>
  <c r="H13" i="7"/>
  <c r="J68" i="7"/>
  <c r="H68" i="7"/>
  <c r="J64" i="7"/>
  <c r="H64" i="7"/>
  <c r="J60" i="7"/>
  <c r="H60" i="7"/>
  <c r="J56" i="7"/>
  <c r="H56" i="7"/>
  <c r="J52" i="7"/>
  <c r="H52" i="7"/>
  <c r="J48" i="7"/>
  <c r="H48" i="7"/>
  <c r="J44" i="7"/>
  <c r="H44" i="7"/>
  <c r="J40" i="7"/>
  <c r="H40" i="7"/>
  <c r="J36" i="7"/>
  <c r="H36" i="7"/>
  <c r="J32" i="7"/>
  <c r="H32" i="7"/>
  <c r="J24" i="7"/>
  <c r="H24" i="7"/>
  <c r="J20" i="7"/>
  <c r="H20" i="7"/>
  <c r="J16" i="7"/>
  <c r="H16" i="7"/>
  <c r="J12" i="7"/>
  <c r="H12" i="7"/>
  <c r="J67" i="7"/>
  <c r="H67" i="7"/>
  <c r="F27" i="7"/>
  <c r="J11" i="7"/>
  <c r="H11" i="7"/>
  <c r="J23" i="7"/>
  <c r="H23" i="7"/>
  <c r="J19" i="7"/>
  <c r="H19" i="7"/>
  <c r="J15" i="7"/>
  <c r="H15" i="7"/>
  <c r="J30" i="7"/>
  <c r="J70" i="7" s="1"/>
  <c r="M54" i="7" s="1"/>
  <c r="H30" i="7"/>
  <c r="F70" i="7"/>
  <c r="J66" i="7"/>
  <c r="H66" i="7"/>
  <c r="J62" i="7"/>
  <c r="H62" i="7"/>
  <c r="J58" i="7"/>
  <c r="H58" i="7"/>
  <c r="J54" i="7"/>
  <c r="H54" i="7"/>
  <c r="J50" i="7"/>
  <c r="H50" i="7"/>
  <c r="J46" i="7"/>
  <c r="H46" i="7"/>
  <c r="J42" i="7"/>
  <c r="H42" i="7"/>
  <c r="J38" i="7"/>
  <c r="H38" i="7"/>
  <c r="J34" i="7"/>
  <c r="H34" i="7"/>
  <c r="M23" i="3"/>
  <c r="K23" i="3"/>
  <c r="H90" i="7"/>
  <c r="M80" i="7" s="1"/>
  <c r="J90" i="7"/>
  <c r="M81" i="7" s="1"/>
  <c r="J5" i="7"/>
  <c r="J7" i="7" s="1"/>
  <c r="M6" i="7" s="1"/>
  <c r="H5" i="7"/>
  <c r="H4" i="7"/>
  <c r="J4" i="7"/>
  <c r="F7" i="7"/>
  <c r="L102" i="7" s="1"/>
  <c r="J6" i="7"/>
  <c r="H6" i="7"/>
  <c r="H3" i="7"/>
  <c r="H7" i="7" s="1"/>
  <c r="E9" i="5"/>
  <c r="G9" i="5"/>
  <c r="H2" i="5"/>
  <c r="F5" i="5"/>
  <c r="F6" i="5"/>
  <c r="F2" i="5"/>
  <c r="D3" i="5"/>
  <c r="F3" i="5" s="1"/>
  <c r="F9" i="5" s="1"/>
  <c r="D4" i="5"/>
  <c r="F4" i="5" s="1"/>
  <c r="D5" i="5"/>
  <c r="H5" i="5" s="1"/>
  <c r="D6" i="5"/>
  <c r="H6" i="5" s="1"/>
  <c r="D7" i="5"/>
  <c r="F7" i="5" s="1"/>
  <c r="D8" i="5"/>
  <c r="F8" i="5" s="1"/>
  <c r="D2" i="5"/>
  <c r="I48" i="4"/>
  <c r="I63" i="4"/>
  <c r="I67" i="4"/>
  <c r="I68" i="4"/>
  <c r="I69" i="4"/>
  <c r="I72" i="4"/>
  <c r="E4" i="4"/>
  <c r="I4" i="4" s="1"/>
  <c r="E5" i="4"/>
  <c r="I5" i="4" s="1"/>
  <c r="E6" i="4"/>
  <c r="I6" i="4" s="1"/>
  <c r="E7" i="4"/>
  <c r="G7" i="4" s="1"/>
  <c r="E8" i="4"/>
  <c r="G8" i="4" s="1"/>
  <c r="E9" i="4"/>
  <c r="I9" i="4" s="1"/>
  <c r="E10" i="4"/>
  <c r="G10" i="4" s="1"/>
  <c r="E14" i="4"/>
  <c r="I14" i="4" s="1"/>
  <c r="E15" i="4"/>
  <c r="I15" i="4" s="1"/>
  <c r="E16" i="4"/>
  <c r="G16" i="4" s="1"/>
  <c r="E17" i="4"/>
  <c r="I17" i="4" s="1"/>
  <c r="E18" i="4"/>
  <c r="I18" i="4" s="1"/>
  <c r="E20" i="4"/>
  <c r="G20" i="4" s="1"/>
  <c r="E21" i="4"/>
  <c r="G21" i="4" s="1"/>
  <c r="E22" i="4"/>
  <c r="I22" i="4" s="1"/>
  <c r="E24" i="4"/>
  <c r="G24" i="4" s="1"/>
  <c r="E25" i="4"/>
  <c r="I25" i="4" s="1"/>
  <c r="E26" i="4"/>
  <c r="G26" i="4" s="1"/>
  <c r="E27" i="4"/>
  <c r="G27" i="4" s="1"/>
  <c r="E29" i="4"/>
  <c r="I29" i="4" s="1"/>
  <c r="E30" i="4"/>
  <c r="G30" i="4" s="1"/>
  <c r="E31" i="4"/>
  <c r="I31" i="4" s="1"/>
  <c r="E32" i="4"/>
  <c r="I32" i="4" s="1"/>
  <c r="E33" i="4"/>
  <c r="E34" i="4"/>
  <c r="G34" i="4" s="1"/>
  <c r="E35" i="4"/>
  <c r="G35" i="4" s="1"/>
  <c r="E36" i="4"/>
  <c r="I36" i="4" s="1"/>
  <c r="E37" i="4"/>
  <c r="I37" i="4" s="1"/>
  <c r="E38" i="4"/>
  <c r="G38" i="4" s="1"/>
  <c r="E39" i="4"/>
  <c r="G39" i="4" s="1"/>
  <c r="E40" i="4"/>
  <c r="I40" i="4" s="1"/>
  <c r="E41" i="4"/>
  <c r="I41" i="4" s="1"/>
  <c r="E43" i="4"/>
  <c r="G43" i="4" s="1"/>
  <c r="E44" i="4"/>
  <c r="I44" i="4" s="1"/>
  <c r="E45" i="4"/>
  <c r="I45" i="4" s="1"/>
  <c r="E47" i="4"/>
  <c r="I47" i="4" s="1"/>
  <c r="E48" i="4"/>
  <c r="G48" i="4" s="1"/>
  <c r="E49" i="4"/>
  <c r="I49" i="4" s="1"/>
  <c r="E51" i="4"/>
  <c r="G51" i="4" s="1"/>
  <c r="E52" i="4"/>
  <c r="I52" i="4" s="1"/>
  <c r="E53" i="4"/>
  <c r="G53" i="4" s="1"/>
  <c r="E55" i="4"/>
  <c r="I55" i="4" s="1"/>
  <c r="E56" i="4"/>
  <c r="G56" i="4" s="1"/>
  <c r="E57" i="4"/>
  <c r="G57" i="4" s="1"/>
  <c r="E58" i="4"/>
  <c r="I58" i="4" s="1"/>
  <c r="E59" i="4"/>
  <c r="I59" i="4" s="1"/>
  <c r="E60" i="4"/>
  <c r="I60" i="4" s="1"/>
  <c r="E61" i="4"/>
  <c r="G61" i="4" s="1"/>
  <c r="E62" i="4"/>
  <c r="I62" i="4" s="1"/>
  <c r="E64" i="4"/>
  <c r="I64" i="4" s="1"/>
  <c r="E65" i="4"/>
  <c r="I65" i="4" s="1"/>
  <c r="E66" i="4"/>
  <c r="G66" i="4" s="1"/>
  <c r="E70" i="4"/>
  <c r="I70" i="4" s="1"/>
  <c r="E71" i="4"/>
  <c r="G71" i="4" s="1"/>
  <c r="E3" i="4"/>
  <c r="I3" i="4" s="1"/>
  <c r="G22" i="4"/>
  <c r="G29" i="4"/>
  <c r="G37" i="4"/>
  <c r="G63" i="4"/>
  <c r="G65" i="4"/>
  <c r="H70" i="7" l="1"/>
  <c r="M53" i="7" s="1"/>
  <c r="H27" i="7"/>
  <c r="M18" i="7" s="1"/>
  <c r="H4" i="5"/>
  <c r="G64" i="4"/>
  <c r="I38" i="4"/>
  <c r="H8" i="5"/>
  <c r="H3" i="5"/>
  <c r="H9" i="5" s="1"/>
  <c r="M5" i="7"/>
  <c r="J27" i="7"/>
  <c r="M19" i="7" s="1"/>
  <c r="G9" i="4"/>
  <c r="D11" i="5"/>
  <c r="H7" i="5"/>
  <c r="G47" i="4"/>
  <c r="E74" i="4"/>
  <c r="I71" i="4"/>
  <c r="I53" i="4"/>
  <c r="I30" i="4"/>
  <c r="G62" i="4"/>
  <c r="G31" i="4"/>
  <c r="G60" i="4"/>
  <c r="G32" i="4"/>
  <c r="I20" i="4"/>
  <c r="G52" i="4"/>
  <c r="G25" i="4"/>
  <c r="I61" i="4"/>
  <c r="G55" i="4"/>
  <c r="G36" i="4"/>
  <c r="I27" i="4"/>
  <c r="G45" i="4"/>
  <c r="G44" i="4"/>
  <c r="I39" i="4"/>
  <c r="I21" i="4"/>
  <c r="I56" i="4"/>
  <c r="G70" i="4"/>
  <c r="G40" i="4"/>
  <c r="G18" i="4"/>
  <c r="G6" i="4"/>
  <c r="I35" i="4"/>
  <c r="I26" i="4"/>
  <c r="I7" i="4"/>
  <c r="I10" i="4"/>
  <c r="G41" i="4"/>
  <c r="I8" i="4"/>
  <c r="G59" i="4"/>
  <c r="G49" i="4"/>
  <c r="G17" i="4"/>
  <c r="G5" i="4"/>
  <c r="I51" i="4"/>
  <c r="I43" i="4"/>
  <c r="I34" i="4"/>
  <c r="G58" i="4"/>
  <c r="G4" i="4"/>
  <c r="I66" i="4"/>
  <c r="I24" i="4"/>
  <c r="I16" i="4"/>
  <c r="G3" i="4"/>
  <c r="I57" i="4"/>
  <c r="D13" i="5" l="1"/>
  <c r="D15" i="5"/>
  <c r="G74" i="4"/>
  <c r="I74" i="4"/>
  <c r="I4" i="3"/>
  <c r="I11" i="3" l="1"/>
  <c r="J37" i="3" s="1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12" i="3"/>
  <c r="K13" i="3"/>
  <c r="K14" i="3"/>
  <c r="K15" i="3"/>
  <c r="K16" i="3"/>
  <c r="K17" i="3"/>
  <c r="K18" i="3"/>
  <c r="K11" i="3"/>
  <c r="K7" i="3"/>
  <c r="K8" i="3"/>
  <c r="K9" i="3"/>
  <c r="K10" i="3"/>
  <c r="K5" i="3"/>
  <c r="K6" i="3"/>
  <c r="K4" i="3"/>
  <c r="G422" i="1"/>
  <c r="L418" i="1" s="1"/>
  <c r="H422" i="1"/>
  <c r="I422" i="1"/>
  <c r="J422" i="1"/>
  <c r="L419" i="1" s="1"/>
  <c r="F422" i="1"/>
  <c r="J74" i="2"/>
  <c r="L74" i="2"/>
  <c r="I74" i="2"/>
  <c r="J64" i="2"/>
  <c r="L64" i="2"/>
  <c r="I64" i="2"/>
  <c r="J56" i="2"/>
  <c r="L56" i="2"/>
  <c r="I56" i="2"/>
  <c r="J42" i="2"/>
  <c r="L42" i="2"/>
  <c r="I42" i="2"/>
  <c r="J33" i="2"/>
  <c r="L33" i="2"/>
  <c r="I33" i="2"/>
  <c r="J9" i="2"/>
  <c r="L9" i="2"/>
  <c r="I9" i="2"/>
  <c r="M3" i="3"/>
  <c r="K3" i="3"/>
  <c r="K4" i="2"/>
  <c r="K5" i="2"/>
  <c r="K9" i="2" s="1"/>
  <c r="O6" i="2" s="1"/>
  <c r="M5" i="2"/>
  <c r="M9" i="2" s="1"/>
  <c r="O7" i="2" s="1"/>
  <c r="K6" i="2"/>
  <c r="M6" i="2"/>
  <c r="K7" i="2"/>
  <c r="M7" i="2"/>
  <c r="K8" i="2"/>
  <c r="M8" i="2"/>
  <c r="N37" i="3" l="1"/>
  <c r="P9" i="3" s="1"/>
  <c r="L37" i="3"/>
  <c r="P8" i="3" s="1"/>
  <c r="D425" i="1"/>
  <c r="F425" i="1" s="1"/>
  <c r="J425" i="1" l="1"/>
  <c r="I425" i="1"/>
  <c r="G412" i="1"/>
  <c r="H412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335" i="1"/>
  <c r="D335" i="1" s="1"/>
  <c r="F335" i="1" s="1"/>
  <c r="D336" i="1"/>
  <c r="F336" i="1" s="1"/>
  <c r="I336" i="1" s="1"/>
  <c r="D337" i="1"/>
  <c r="F337" i="1" s="1"/>
  <c r="J337" i="1" s="1"/>
  <c r="D338" i="1"/>
  <c r="F338" i="1" s="1"/>
  <c r="J338" i="1" s="1"/>
  <c r="D339" i="1"/>
  <c r="F339" i="1" s="1"/>
  <c r="D340" i="1"/>
  <c r="F340" i="1" s="1"/>
  <c r="D341" i="1"/>
  <c r="F341" i="1" s="1"/>
  <c r="D342" i="1"/>
  <c r="F342" i="1" s="1"/>
  <c r="D343" i="1"/>
  <c r="F343" i="1" s="1"/>
  <c r="J343" i="1" s="1"/>
  <c r="D344" i="1"/>
  <c r="F344" i="1" s="1"/>
  <c r="I344" i="1" s="1"/>
  <c r="D345" i="1"/>
  <c r="F345" i="1" s="1"/>
  <c r="I345" i="1" s="1"/>
  <c r="D346" i="1"/>
  <c r="F346" i="1" s="1"/>
  <c r="I346" i="1" s="1"/>
  <c r="D347" i="1"/>
  <c r="F347" i="1" s="1"/>
  <c r="D348" i="1"/>
  <c r="F348" i="1" s="1"/>
  <c r="D349" i="1"/>
  <c r="F349" i="1" s="1"/>
  <c r="D350" i="1"/>
  <c r="F350" i="1" s="1"/>
  <c r="D351" i="1"/>
  <c r="F351" i="1" s="1"/>
  <c r="J351" i="1" s="1"/>
  <c r="D352" i="1"/>
  <c r="F352" i="1" s="1"/>
  <c r="I352" i="1" s="1"/>
  <c r="D353" i="1"/>
  <c r="F353" i="1" s="1"/>
  <c r="J353" i="1" s="1"/>
  <c r="D354" i="1"/>
  <c r="F354" i="1" s="1"/>
  <c r="J354" i="1" s="1"/>
  <c r="D355" i="1"/>
  <c r="F355" i="1" s="1"/>
  <c r="D356" i="1"/>
  <c r="F356" i="1" s="1"/>
  <c r="D357" i="1"/>
  <c r="F357" i="1" s="1"/>
  <c r="D358" i="1"/>
  <c r="F358" i="1" s="1"/>
  <c r="D359" i="1"/>
  <c r="F359" i="1" s="1"/>
  <c r="J359" i="1" s="1"/>
  <c r="D360" i="1"/>
  <c r="F360" i="1" s="1"/>
  <c r="I360" i="1" s="1"/>
  <c r="D361" i="1"/>
  <c r="F361" i="1" s="1"/>
  <c r="I361" i="1" s="1"/>
  <c r="D362" i="1"/>
  <c r="F362" i="1" s="1"/>
  <c r="I362" i="1" s="1"/>
  <c r="D363" i="1"/>
  <c r="F363" i="1" s="1"/>
  <c r="D364" i="1"/>
  <c r="F364" i="1" s="1"/>
  <c r="D365" i="1"/>
  <c r="F365" i="1" s="1"/>
  <c r="D366" i="1"/>
  <c r="F366" i="1" s="1"/>
  <c r="D367" i="1"/>
  <c r="F367" i="1" s="1"/>
  <c r="J367" i="1" s="1"/>
  <c r="D368" i="1"/>
  <c r="F368" i="1" s="1"/>
  <c r="I368" i="1" s="1"/>
  <c r="D369" i="1"/>
  <c r="F369" i="1" s="1"/>
  <c r="J369" i="1" s="1"/>
  <c r="D370" i="1"/>
  <c r="F370" i="1" s="1"/>
  <c r="J370" i="1" s="1"/>
  <c r="D371" i="1"/>
  <c r="F371" i="1" s="1"/>
  <c r="D372" i="1"/>
  <c r="F372" i="1" s="1"/>
  <c r="D373" i="1"/>
  <c r="F373" i="1" s="1"/>
  <c r="D374" i="1"/>
  <c r="F374" i="1" s="1"/>
  <c r="D375" i="1"/>
  <c r="F375" i="1" s="1"/>
  <c r="J375" i="1" s="1"/>
  <c r="D376" i="1"/>
  <c r="F376" i="1" s="1"/>
  <c r="J376" i="1" s="1"/>
  <c r="D377" i="1"/>
  <c r="F377" i="1" s="1"/>
  <c r="I377" i="1" s="1"/>
  <c r="D378" i="1"/>
  <c r="F378" i="1" s="1"/>
  <c r="I378" i="1" s="1"/>
  <c r="D379" i="1"/>
  <c r="F379" i="1" s="1"/>
  <c r="D380" i="1"/>
  <c r="F380" i="1" s="1"/>
  <c r="D381" i="1"/>
  <c r="F381" i="1" s="1"/>
  <c r="D382" i="1"/>
  <c r="F382" i="1" s="1"/>
  <c r="D383" i="1"/>
  <c r="F383" i="1" s="1"/>
  <c r="J383" i="1" s="1"/>
  <c r="D384" i="1"/>
  <c r="F384" i="1" s="1"/>
  <c r="I384" i="1" s="1"/>
  <c r="D385" i="1"/>
  <c r="F385" i="1" s="1"/>
  <c r="J385" i="1" s="1"/>
  <c r="D386" i="1"/>
  <c r="F386" i="1" s="1"/>
  <c r="J386" i="1" s="1"/>
  <c r="D387" i="1"/>
  <c r="F387" i="1" s="1"/>
  <c r="D388" i="1"/>
  <c r="F388" i="1" s="1"/>
  <c r="D389" i="1"/>
  <c r="F389" i="1" s="1"/>
  <c r="D390" i="1"/>
  <c r="F390" i="1" s="1"/>
  <c r="D391" i="1"/>
  <c r="F391" i="1" s="1"/>
  <c r="J391" i="1" s="1"/>
  <c r="D392" i="1"/>
  <c r="F392" i="1" s="1"/>
  <c r="J392" i="1" s="1"/>
  <c r="D393" i="1"/>
  <c r="F393" i="1" s="1"/>
  <c r="I393" i="1" s="1"/>
  <c r="D394" i="1"/>
  <c r="F394" i="1" s="1"/>
  <c r="I394" i="1" s="1"/>
  <c r="D395" i="1"/>
  <c r="F395" i="1" s="1"/>
  <c r="D396" i="1"/>
  <c r="F396" i="1" s="1"/>
  <c r="D397" i="1"/>
  <c r="F397" i="1" s="1"/>
  <c r="D398" i="1"/>
  <c r="F398" i="1" s="1"/>
  <c r="D399" i="1"/>
  <c r="F399" i="1" s="1"/>
  <c r="J399" i="1" s="1"/>
  <c r="D400" i="1"/>
  <c r="F400" i="1" s="1"/>
  <c r="I400" i="1" s="1"/>
  <c r="D401" i="1"/>
  <c r="F401" i="1" s="1"/>
  <c r="J401" i="1" s="1"/>
  <c r="D402" i="1"/>
  <c r="F402" i="1" s="1"/>
  <c r="I402" i="1" s="1"/>
  <c r="D403" i="1"/>
  <c r="F403" i="1" s="1"/>
  <c r="D404" i="1"/>
  <c r="F404" i="1" s="1"/>
  <c r="D405" i="1"/>
  <c r="F405" i="1" s="1"/>
  <c r="D406" i="1"/>
  <c r="F406" i="1" s="1"/>
  <c r="D407" i="1"/>
  <c r="F407" i="1" s="1"/>
  <c r="J407" i="1" s="1"/>
  <c r="D408" i="1"/>
  <c r="F408" i="1" s="1"/>
  <c r="J408" i="1" s="1"/>
  <c r="D409" i="1"/>
  <c r="F409" i="1" s="1"/>
  <c r="I409" i="1" s="1"/>
  <c r="D410" i="1"/>
  <c r="F410" i="1" s="1"/>
  <c r="J410" i="1" s="1"/>
  <c r="D411" i="1"/>
  <c r="F411" i="1" s="1"/>
  <c r="G332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00" i="1"/>
  <c r="H332" i="1" s="1"/>
  <c r="D330" i="1"/>
  <c r="F330" i="1" s="1"/>
  <c r="J330" i="1" s="1"/>
  <c r="D331" i="1"/>
  <c r="F331" i="1" s="1"/>
  <c r="D300" i="1"/>
  <c r="F300" i="1" s="1"/>
  <c r="I300" i="1" s="1"/>
  <c r="D306" i="1"/>
  <c r="F306" i="1" s="1"/>
  <c r="J306" i="1" s="1"/>
  <c r="D307" i="1"/>
  <c r="F307" i="1" s="1"/>
  <c r="I307" i="1" s="1"/>
  <c r="D308" i="1"/>
  <c r="F308" i="1" s="1"/>
  <c r="I308" i="1" s="1"/>
  <c r="D312" i="1"/>
  <c r="F312" i="1" s="1"/>
  <c r="J312" i="1" s="1"/>
  <c r="D314" i="1"/>
  <c r="F314" i="1" s="1"/>
  <c r="I314" i="1" s="1"/>
  <c r="D315" i="1"/>
  <c r="F315" i="1" s="1"/>
  <c r="I315" i="1" s="1"/>
  <c r="D316" i="1"/>
  <c r="F316" i="1" s="1"/>
  <c r="I316" i="1" s="1"/>
  <c r="D322" i="1"/>
  <c r="F322" i="1" s="1"/>
  <c r="J322" i="1" s="1"/>
  <c r="D323" i="1"/>
  <c r="F323" i="1" s="1"/>
  <c r="I323" i="1" s="1"/>
  <c r="D324" i="1"/>
  <c r="F324" i="1" s="1"/>
  <c r="I324" i="1" s="1"/>
  <c r="D328" i="1"/>
  <c r="F328" i="1" s="1"/>
  <c r="J328" i="1" s="1"/>
  <c r="D301" i="1"/>
  <c r="F301" i="1" s="1"/>
  <c r="J301" i="1" s="1"/>
  <c r="D304" i="1"/>
  <c r="F304" i="1" s="1"/>
  <c r="J304" i="1" s="1"/>
  <c r="D309" i="1"/>
  <c r="F309" i="1" s="1"/>
  <c r="J309" i="1" s="1"/>
  <c r="D317" i="1"/>
  <c r="F317" i="1" s="1"/>
  <c r="J317" i="1" s="1"/>
  <c r="D320" i="1"/>
  <c r="F320" i="1" s="1"/>
  <c r="J320" i="1" s="1"/>
  <c r="D325" i="1"/>
  <c r="F325" i="1" s="1"/>
  <c r="J325" i="1" s="1"/>
  <c r="D298" i="1"/>
  <c r="F298" i="1" s="1"/>
  <c r="J298" i="1" s="1"/>
  <c r="D299" i="1"/>
  <c r="F299" i="1" s="1"/>
  <c r="I299" i="1" s="1"/>
  <c r="D302" i="1"/>
  <c r="F302" i="1" s="1"/>
  <c r="J302" i="1" s="1"/>
  <c r="D303" i="1"/>
  <c r="F303" i="1" s="1"/>
  <c r="I303" i="1" s="1"/>
  <c r="D305" i="1"/>
  <c r="F305" i="1" s="1"/>
  <c r="J305" i="1" s="1"/>
  <c r="D310" i="1"/>
  <c r="F310" i="1" s="1"/>
  <c r="J310" i="1" s="1"/>
  <c r="D311" i="1"/>
  <c r="F311" i="1" s="1"/>
  <c r="J311" i="1" s="1"/>
  <c r="D313" i="1"/>
  <c r="F313" i="1" s="1"/>
  <c r="J313" i="1" s="1"/>
  <c r="D318" i="1"/>
  <c r="F318" i="1" s="1"/>
  <c r="J318" i="1" s="1"/>
  <c r="D319" i="1"/>
  <c r="F319" i="1" s="1"/>
  <c r="J319" i="1" s="1"/>
  <c r="D321" i="1"/>
  <c r="F321" i="1" s="1"/>
  <c r="J321" i="1" s="1"/>
  <c r="D326" i="1"/>
  <c r="F326" i="1" s="1"/>
  <c r="J326" i="1" s="1"/>
  <c r="D327" i="1"/>
  <c r="F327" i="1" s="1"/>
  <c r="I327" i="1" s="1"/>
  <c r="D329" i="1"/>
  <c r="F329" i="1" s="1"/>
  <c r="J329" i="1" s="1"/>
  <c r="D297" i="1"/>
  <c r="F297" i="1" s="1"/>
  <c r="I297" i="1" s="1"/>
  <c r="F412" i="1" l="1"/>
  <c r="I325" i="1"/>
  <c r="J316" i="1"/>
  <c r="J300" i="1"/>
  <c r="I326" i="1"/>
  <c r="I306" i="1"/>
  <c r="J315" i="1"/>
  <c r="I305" i="1"/>
  <c r="J314" i="1"/>
  <c r="I329" i="1"/>
  <c r="I322" i="1"/>
  <c r="I304" i="1"/>
  <c r="J308" i="1"/>
  <c r="I309" i="1"/>
  <c r="I318" i="1"/>
  <c r="I298" i="1"/>
  <c r="J307" i="1"/>
  <c r="J327" i="1"/>
  <c r="I313" i="1"/>
  <c r="J324" i="1"/>
  <c r="I310" i="1"/>
  <c r="J323" i="1"/>
  <c r="J303" i="1"/>
  <c r="I331" i="1"/>
  <c r="J331" i="1"/>
  <c r="I330" i="1"/>
  <c r="I321" i="1"/>
  <c r="J299" i="1"/>
  <c r="I328" i="1"/>
  <c r="I320" i="1"/>
  <c r="I312" i="1"/>
  <c r="I319" i="1"/>
  <c r="I311" i="1"/>
  <c r="I302" i="1"/>
  <c r="I317" i="1"/>
  <c r="I301" i="1"/>
  <c r="J297" i="1"/>
  <c r="F332" i="1"/>
  <c r="I411" i="1"/>
  <c r="J411" i="1"/>
  <c r="I387" i="1"/>
  <c r="J387" i="1"/>
  <c r="I363" i="1"/>
  <c r="J363" i="1"/>
  <c r="I339" i="1"/>
  <c r="J339" i="1"/>
  <c r="I395" i="1"/>
  <c r="J395" i="1"/>
  <c r="I371" i="1"/>
  <c r="J371" i="1"/>
  <c r="I347" i="1"/>
  <c r="J347" i="1"/>
  <c r="J398" i="1"/>
  <c r="I398" i="1"/>
  <c r="I382" i="1"/>
  <c r="J382" i="1"/>
  <c r="J366" i="1"/>
  <c r="I366" i="1"/>
  <c r="I358" i="1"/>
  <c r="J358" i="1"/>
  <c r="J342" i="1"/>
  <c r="I342" i="1"/>
  <c r="J405" i="1"/>
  <c r="I405" i="1"/>
  <c r="I397" i="1"/>
  <c r="J397" i="1"/>
  <c r="J389" i="1"/>
  <c r="I389" i="1"/>
  <c r="I381" i="1"/>
  <c r="J381" i="1"/>
  <c r="J373" i="1"/>
  <c r="I373" i="1"/>
  <c r="J365" i="1"/>
  <c r="I365" i="1"/>
  <c r="J357" i="1"/>
  <c r="I357" i="1"/>
  <c r="I349" i="1"/>
  <c r="J349" i="1"/>
  <c r="J341" i="1"/>
  <c r="I341" i="1"/>
  <c r="I403" i="1"/>
  <c r="J403" i="1"/>
  <c r="I379" i="1"/>
  <c r="J379" i="1"/>
  <c r="I355" i="1"/>
  <c r="J355" i="1"/>
  <c r="J406" i="1"/>
  <c r="I406" i="1"/>
  <c r="J390" i="1"/>
  <c r="I390" i="1"/>
  <c r="I374" i="1"/>
  <c r="J374" i="1"/>
  <c r="I350" i="1"/>
  <c r="J350" i="1"/>
  <c r="J404" i="1"/>
  <c r="I404" i="1"/>
  <c r="I396" i="1"/>
  <c r="J396" i="1"/>
  <c r="J388" i="1"/>
  <c r="I388" i="1"/>
  <c r="J380" i="1"/>
  <c r="I380" i="1"/>
  <c r="J372" i="1"/>
  <c r="I372" i="1"/>
  <c r="J364" i="1"/>
  <c r="I364" i="1"/>
  <c r="J356" i="1"/>
  <c r="I356" i="1"/>
  <c r="J348" i="1"/>
  <c r="I348" i="1"/>
  <c r="J340" i="1"/>
  <c r="I340" i="1"/>
  <c r="J378" i="1"/>
  <c r="I410" i="1"/>
  <c r="I386" i="1"/>
  <c r="I370" i="1"/>
  <c r="I354" i="1"/>
  <c r="I338" i="1"/>
  <c r="I401" i="1"/>
  <c r="I385" i="1"/>
  <c r="I369" i="1"/>
  <c r="I353" i="1"/>
  <c r="I337" i="1"/>
  <c r="I408" i="1"/>
  <c r="I392" i="1"/>
  <c r="I376" i="1"/>
  <c r="I407" i="1"/>
  <c r="I399" i="1"/>
  <c r="I391" i="1"/>
  <c r="I383" i="1"/>
  <c r="I375" i="1"/>
  <c r="I367" i="1"/>
  <c r="I359" i="1"/>
  <c r="I351" i="1"/>
  <c r="I343" i="1"/>
  <c r="J394" i="1"/>
  <c r="J409" i="1"/>
  <c r="J393" i="1"/>
  <c r="J377" i="1"/>
  <c r="J361" i="1"/>
  <c r="J345" i="1"/>
  <c r="J400" i="1"/>
  <c r="J384" i="1"/>
  <c r="J368" i="1"/>
  <c r="J360" i="1"/>
  <c r="J352" i="1"/>
  <c r="J344" i="1"/>
  <c r="J336" i="1"/>
  <c r="J402" i="1"/>
  <c r="J362" i="1"/>
  <c r="J346" i="1"/>
  <c r="I335" i="1"/>
  <c r="J335" i="1"/>
  <c r="I8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4" i="2"/>
  <c r="M36" i="2"/>
  <c r="M37" i="2"/>
  <c r="M38" i="2"/>
  <c r="M39" i="2"/>
  <c r="M40" i="2"/>
  <c r="M41" i="2"/>
  <c r="M44" i="2"/>
  <c r="M45" i="2"/>
  <c r="M46" i="2"/>
  <c r="M47" i="2"/>
  <c r="M48" i="2"/>
  <c r="M49" i="2"/>
  <c r="M50" i="2"/>
  <c r="M51" i="2"/>
  <c r="M52" i="2"/>
  <c r="M53" i="2"/>
  <c r="M54" i="2"/>
  <c r="M55" i="2"/>
  <c r="M58" i="2"/>
  <c r="M59" i="2"/>
  <c r="M60" i="2"/>
  <c r="M61" i="2"/>
  <c r="M62" i="2"/>
  <c r="M63" i="2"/>
  <c r="M66" i="2"/>
  <c r="M67" i="2"/>
  <c r="M68" i="2"/>
  <c r="M69" i="2"/>
  <c r="M70" i="2"/>
  <c r="M71" i="2"/>
  <c r="M72" i="2"/>
  <c r="M73" i="2"/>
  <c r="M75" i="2"/>
  <c r="M76" i="2"/>
  <c r="M77" i="2"/>
  <c r="M78" i="2"/>
  <c r="M79" i="2"/>
  <c r="M3" i="2"/>
  <c r="K79" i="2"/>
  <c r="K78" i="2"/>
  <c r="K77" i="2"/>
  <c r="K76" i="2"/>
  <c r="K75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4" i="2"/>
  <c r="K36" i="2"/>
  <c r="K37" i="2"/>
  <c r="K38" i="2"/>
  <c r="K39" i="2"/>
  <c r="K40" i="2"/>
  <c r="K41" i="2"/>
  <c r="K44" i="2"/>
  <c r="K45" i="2"/>
  <c r="K46" i="2"/>
  <c r="K47" i="2"/>
  <c r="K48" i="2"/>
  <c r="K49" i="2"/>
  <c r="K50" i="2"/>
  <c r="K51" i="2"/>
  <c r="K52" i="2"/>
  <c r="K53" i="2"/>
  <c r="K54" i="2"/>
  <c r="K55" i="2"/>
  <c r="K58" i="2"/>
  <c r="K59" i="2"/>
  <c r="K60" i="2"/>
  <c r="K61" i="2"/>
  <c r="K62" i="2"/>
  <c r="K63" i="2"/>
  <c r="K66" i="2"/>
  <c r="K67" i="2"/>
  <c r="K68" i="2"/>
  <c r="K69" i="2"/>
  <c r="K70" i="2"/>
  <c r="K71" i="2"/>
  <c r="K72" i="2"/>
  <c r="K73" i="2"/>
  <c r="K3" i="2"/>
  <c r="M33" i="2" l="1"/>
  <c r="O18" i="2" s="1"/>
  <c r="I412" i="1"/>
  <c r="K33" i="2"/>
  <c r="O17" i="2" s="1"/>
  <c r="J412" i="1"/>
  <c r="L349" i="1" s="1"/>
  <c r="J332" i="1"/>
  <c r="L316" i="1" s="1"/>
  <c r="I332" i="1"/>
  <c r="L315" i="1" s="1"/>
  <c r="M56" i="2"/>
  <c r="O49" i="2" s="1"/>
  <c r="K56" i="2"/>
  <c r="O48" i="2" s="1"/>
  <c r="K74" i="2"/>
  <c r="O68" i="2" s="1"/>
  <c r="M74" i="2"/>
  <c r="O69" i="2" s="1"/>
  <c r="M64" i="2"/>
  <c r="O61" i="2" s="1"/>
  <c r="K64" i="2"/>
  <c r="O60" i="2" s="1"/>
  <c r="K42" i="2"/>
  <c r="O38" i="2" s="1"/>
  <c r="M42" i="2"/>
  <c r="O39" i="2" s="1"/>
  <c r="L348" i="1"/>
  <c r="E281" i="1"/>
  <c r="G281" i="1" s="1"/>
  <c r="I281" i="1" s="1"/>
  <c r="E282" i="1"/>
  <c r="G282" i="1" s="1"/>
  <c r="I282" i="1" s="1"/>
  <c r="E283" i="1"/>
  <c r="G283" i="1" s="1"/>
  <c r="I283" i="1" s="1"/>
  <c r="E284" i="1"/>
  <c r="G284" i="1" s="1"/>
  <c r="I284" i="1" s="1"/>
  <c r="E285" i="1"/>
  <c r="G285" i="1" s="1"/>
  <c r="I285" i="1" s="1"/>
  <c r="E286" i="1"/>
  <c r="G286" i="1" s="1"/>
  <c r="I286" i="1" s="1"/>
  <c r="E287" i="1"/>
  <c r="G287" i="1" s="1"/>
  <c r="I287" i="1" s="1"/>
  <c r="E288" i="1"/>
  <c r="G288" i="1" s="1"/>
  <c r="I288" i="1" s="1"/>
  <c r="E289" i="1"/>
  <c r="G289" i="1" s="1"/>
  <c r="I289" i="1" s="1"/>
  <c r="E290" i="1"/>
  <c r="G290" i="1" s="1"/>
  <c r="I290" i="1" s="1"/>
  <c r="E291" i="1"/>
  <c r="G291" i="1" s="1"/>
  <c r="I291" i="1" s="1"/>
  <c r="E292" i="1"/>
  <c r="G292" i="1" s="1"/>
  <c r="I292" i="1" s="1"/>
  <c r="E280" i="1"/>
  <c r="G280" i="1" s="1"/>
  <c r="E276" i="1"/>
  <c r="G276" i="1" s="1"/>
  <c r="I276" i="1" s="1"/>
  <c r="E254" i="1"/>
  <c r="G254" i="1" s="1"/>
  <c r="I254" i="1" s="1"/>
  <c r="E255" i="1"/>
  <c r="G255" i="1" s="1"/>
  <c r="I255" i="1" s="1"/>
  <c r="E256" i="1"/>
  <c r="G256" i="1" s="1"/>
  <c r="I256" i="1" s="1"/>
  <c r="E257" i="1"/>
  <c r="G257" i="1" s="1"/>
  <c r="I257" i="1" s="1"/>
  <c r="E258" i="1"/>
  <c r="G258" i="1" s="1"/>
  <c r="I258" i="1" s="1"/>
  <c r="E259" i="1"/>
  <c r="G259" i="1" s="1"/>
  <c r="I259" i="1" s="1"/>
  <c r="E260" i="1"/>
  <c r="G260" i="1" s="1"/>
  <c r="I260" i="1" s="1"/>
  <c r="E261" i="1"/>
  <c r="G261" i="1" s="1"/>
  <c r="I261" i="1" s="1"/>
  <c r="E262" i="1"/>
  <c r="G262" i="1" s="1"/>
  <c r="I262" i="1" s="1"/>
  <c r="E263" i="1"/>
  <c r="G263" i="1" s="1"/>
  <c r="I263" i="1" s="1"/>
  <c r="E264" i="1"/>
  <c r="G264" i="1" s="1"/>
  <c r="I264" i="1" s="1"/>
  <c r="E265" i="1"/>
  <c r="G265" i="1" s="1"/>
  <c r="I265" i="1" s="1"/>
  <c r="E266" i="1"/>
  <c r="G266" i="1" s="1"/>
  <c r="I266" i="1" s="1"/>
  <c r="E267" i="1"/>
  <c r="G267" i="1" s="1"/>
  <c r="I267" i="1" s="1"/>
  <c r="E268" i="1"/>
  <c r="G268" i="1" s="1"/>
  <c r="I268" i="1" s="1"/>
  <c r="E269" i="1"/>
  <c r="G269" i="1" s="1"/>
  <c r="I269" i="1" s="1"/>
  <c r="E270" i="1"/>
  <c r="G270" i="1" s="1"/>
  <c r="I270" i="1" s="1"/>
  <c r="E271" i="1"/>
  <c r="G271" i="1" s="1"/>
  <c r="I271" i="1" s="1"/>
  <c r="E272" i="1"/>
  <c r="G272" i="1" s="1"/>
  <c r="I272" i="1" s="1"/>
  <c r="E273" i="1"/>
  <c r="G273" i="1" s="1"/>
  <c r="I273" i="1" s="1"/>
  <c r="E274" i="1"/>
  <c r="G274" i="1" s="1"/>
  <c r="I274" i="1" s="1"/>
  <c r="E275" i="1"/>
  <c r="G275" i="1" s="1"/>
  <c r="I275" i="1" s="1"/>
  <c r="E253" i="1"/>
  <c r="G253" i="1" s="1"/>
  <c r="E228" i="1"/>
  <c r="G228" i="1" s="1"/>
  <c r="I228" i="1" s="1"/>
  <c r="E229" i="1"/>
  <c r="G229" i="1" s="1"/>
  <c r="I229" i="1" s="1"/>
  <c r="E230" i="1"/>
  <c r="G230" i="1" s="1"/>
  <c r="I230" i="1" s="1"/>
  <c r="E231" i="1"/>
  <c r="G231" i="1" s="1"/>
  <c r="I231" i="1" s="1"/>
  <c r="E232" i="1"/>
  <c r="G232" i="1" s="1"/>
  <c r="I232" i="1" s="1"/>
  <c r="E233" i="1"/>
  <c r="G233" i="1" s="1"/>
  <c r="I233" i="1" s="1"/>
  <c r="E234" i="1"/>
  <c r="G234" i="1" s="1"/>
  <c r="I234" i="1" s="1"/>
  <c r="E235" i="1"/>
  <c r="G235" i="1" s="1"/>
  <c r="I235" i="1" s="1"/>
  <c r="E236" i="1"/>
  <c r="G236" i="1" s="1"/>
  <c r="I236" i="1" s="1"/>
  <c r="E237" i="1"/>
  <c r="G237" i="1" s="1"/>
  <c r="I237" i="1" s="1"/>
  <c r="E238" i="1"/>
  <c r="G238" i="1" s="1"/>
  <c r="I238" i="1" s="1"/>
  <c r="E239" i="1"/>
  <c r="G239" i="1" s="1"/>
  <c r="I239" i="1" s="1"/>
  <c r="E240" i="1"/>
  <c r="G240" i="1" s="1"/>
  <c r="I240" i="1" s="1"/>
  <c r="E241" i="1"/>
  <c r="G241" i="1" s="1"/>
  <c r="I241" i="1" s="1"/>
  <c r="E242" i="1"/>
  <c r="G242" i="1" s="1"/>
  <c r="I242" i="1" s="1"/>
  <c r="E243" i="1"/>
  <c r="G243" i="1" s="1"/>
  <c r="I243" i="1" s="1"/>
  <c r="E244" i="1"/>
  <c r="G244" i="1" s="1"/>
  <c r="I244" i="1" s="1"/>
  <c r="E245" i="1"/>
  <c r="G245" i="1" s="1"/>
  <c r="I245" i="1" s="1"/>
  <c r="E246" i="1"/>
  <c r="G246" i="1" s="1"/>
  <c r="I246" i="1" s="1"/>
  <c r="E247" i="1"/>
  <c r="G247" i="1" s="1"/>
  <c r="I247" i="1" s="1"/>
  <c r="E248" i="1"/>
  <c r="G248" i="1" s="1"/>
  <c r="I248" i="1" s="1"/>
  <c r="E249" i="1"/>
  <c r="G249" i="1" s="1"/>
  <c r="I249" i="1" s="1"/>
  <c r="E227" i="1"/>
  <c r="G227" i="1" s="1"/>
  <c r="E207" i="1"/>
  <c r="G207" i="1" s="1"/>
  <c r="I207" i="1" s="1"/>
  <c r="E208" i="1"/>
  <c r="G208" i="1" s="1"/>
  <c r="I208" i="1" s="1"/>
  <c r="E209" i="1"/>
  <c r="G209" i="1" s="1"/>
  <c r="I209" i="1" s="1"/>
  <c r="E210" i="1"/>
  <c r="G210" i="1" s="1"/>
  <c r="I210" i="1" s="1"/>
  <c r="E211" i="1"/>
  <c r="G211" i="1" s="1"/>
  <c r="I211" i="1" s="1"/>
  <c r="E212" i="1"/>
  <c r="G212" i="1" s="1"/>
  <c r="I212" i="1" s="1"/>
  <c r="E213" i="1"/>
  <c r="G213" i="1" s="1"/>
  <c r="I213" i="1" s="1"/>
  <c r="E214" i="1"/>
  <c r="G214" i="1" s="1"/>
  <c r="I214" i="1" s="1"/>
  <c r="E215" i="1"/>
  <c r="G215" i="1" s="1"/>
  <c r="I215" i="1" s="1"/>
  <c r="E216" i="1"/>
  <c r="G216" i="1" s="1"/>
  <c r="I216" i="1" s="1"/>
  <c r="E217" i="1"/>
  <c r="G217" i="1" s="1"/>
  <c r="I217" i="1" s="1"/>
  <c r="E218" i="1"/>
  <c r="G218" i="1" s="1"/>
  <c r="I218" i="1" s="1"/>
  <c r="E219" i="1"/>
  <c r="G219" i="1" s="1"/>
  <c r="I219" i="1" s="1"/>
  <c r="E220" i="1"/>
  <c r="G220" i="1" s="1"/>
  <c r="I220" i="1" s="1"/>
  <c r="E221" i="1"/>
  <c r="G221" i="1" s="1"/>
  <c r="I221" i="1" s="1"/>
  <c r="E222" i="1"/>
  <c r="G222" i="1" s="1"/>
  <c r="I222" i="1" s="1"/>
  <c r="E223" i="1"/>
  <c r="G223" i="1" s="1"/>
  <c r="I223" i="1" s="1"/>
  <c r="E206" i="1"/>
  <c r="G206" i="1" s="1"/>
  <c r="E194" i="1"/>
  <c r="G194" i="1" s="1"/>
  <c r="I194" i="1" s="1"/>
  <c r="E195" i="1"/>
  <c r="G195" i="1" s="1"/>
  <c r="I195" i="1" s="1"/>
  <c r="E196" i="1"/>
  <c r="G196" i="1" s="1"/>
  <c r="I196" i="1" s="1"/>
  <c r="E197" i="1"/>
  <c r="G197" i="1" s="1"/>
  <c r="I197" i="1" s="1"/>
  <c r="E198" i="1"/>
  <c r="G198" i="1" s="1"/>
  <c r="I198" i="1" s="1"/>
  <c r="E199" i="1"/>
  <c r="G199" i="1" s="1"/>
  <c r="I199" i="1" s="1"/>
  <c r="E200" i="1"/>
  <c r="G200" i="1" s="1"/>
  <c r="I200" i="1" s="1"/>
  <c r="E201" i="1"/>
  <c r="G201" i="1" s="1"/>
  <c r="I201" i="1" s="1"/>
  <c r="E202" i="1"/>
  <c r="G202" i="1" s="1"/>
  <c r="I202" i="1" s="1"/>
  <c r="E193" i="1"/>
  <c r="G193" i="1" s="1"/>
  <c r="I193" i="1" l="1"/>
  <c r="I203" i="1" s="1"/>
  <c r="L197" i="1" s="1"/>
  <c r="G203" i="1"/>
  <c r="I253" i="1"/>
  <c r="I277" i="1" s="1"/>
  <c r="G277" i="1"/>
  <c r="I280" i="1"/>
  <c r="I293" i="1" s="1"/>
  <c r="G293" i="1"/>
  <c r="I206" i="1"/>
  <c r="I224" i="1" s="1"/>
  <c r="G224" i="1"/>
  <c r="I227" i="1"/>
  <c r="I250" i="1" s="1"/>
  <c r="G250" i="1"/>
  <c r="D187" i="1"/>
  <c r="H187" i="1" s="1"/>
  <c r="D186" i="1"/>
  <c r="D181" i="1"/>
  <c r="H181" i="1" s="1"/>
  <c r="D180" i="1"/>
  <c r="H180" i="1" s="1"/>
  <c r="D175" i="1"/>
  <c r="H175" i="1" s="1"/>
  <c r="J175" i="1" s="1"/>
  <c r="D174" i="1"/>
  <c r="H174" i="1" s="1"/>
  <c r="D169" i="1"/>
  <c r="D168" i="1"/>
  <c r="H168" i="1" s="1"/>
  <c r="D163" i="1"/>
  <c r="H163" i="1" s="1"/>
  <c r="D162" i="1"/>
  <c r="H162" i="1" s="1"/>
  <c r="D157" i="1"/>
  <c r="H157" i="1" s="1"/>
  <c r="D156" i="1"/>
  <c r="H156" i="1" s="1"/>
  <c r="D151" i="1"/>
  <c r="H151" i="1" s="1"/>
  <c r="D150" i="1"/>
  <c r="H150" i="1" s="1"/>
  <c r="D145" i="1"/>
  <c r="H145" i="1" s="1"/>
  <c r="D144" i="1"/>
  <c r="H144" i="1" s="1"/>
  <c r="D139" i="1"/>
  <c r="H139" i="1" s="1"/>
  <c r="D138" i="1"/>
  <c r="D133" i="1"/>
  <c r="H133" i="1" s="1"/>
  <c r="D132" i="1"/>
  <c r="H132" i="1" s="1"/>
  <c r="L236" i="1" l="1"/>
  <c r="L213" i="1"/>
  <c r="L286" i="1"/>
  <c r="L265" i="1"/>
  <c r="H186" i="1"/>
  <c r="J186" i="1" s="1"/>
  <c r="G169" i="1"/>
  <c r="H169" i="1"/>
  <c r="J169" i="1" s="1"/>
  <c r="G138" i="1"/>
  <c r="H138" i="1"/>
  <c r="J138" i="1" s="1"/>
  <c r="J140" i="1" s="1"/>
  <c r="J180" i="1"/>
  <c r="G163" i="1"/>
  <c r="J144" i="1"/>
  <c r="G168" i="1"/>
  <c r="G181" i="1"/>
  <c r="J181" i="1"/>
  <c r="J162" i="1"/>
  <c r="G145" i="1"/>
  <c r="J145" i="1"/>
  <c r="J150" i="1"/>
  <c r="J151" i="1"/>
  <c r="J174" i="1"/>
  <c r="J176" i="1" s="1"/>
  <c r="J187" i="1"/>
  <c r="J132" i="1"/>
  <c r="G133" i="1"/>
  <c r="J133" i="1"/>
  <c r="J156" i="1"/>
  <c r="G186" i="1"/>
  <c r="J139" i="1"/>
  <c r="J157" i="1"/>
  <c r="G175" i="1"/>
  <c r="G180" i="1"/>
  <c r="G182" i="1" s="1"/>
  <c r="G174" i="1"/>
  <c r="G176" i="1" s="1"/>
  <c r="J168" i="1"/>
  <c r="G187" i="1"/>
  <c r="G132" i="1"/>
  <c r="J163" i="1"/>
  <c r="G156" i="1"/>
  <c r="G139" i="1"/>
  <c r="G144" i="1"/>
  <c r="G150" i="1"/>
  <c r="G151" i="1"/>
  <c r="G157" i="1"/>
  <c r="G162" i="1"/>
  <c r="J164" i="1" l="1"/>
  <c r="G146" i="1"/>
  <c r="J182" i="1"/>
  <c r="J170" i="1"/>
  <c r="J188" i="1"/>
  <c r="J146" i="1"/>
  <c r="J134" i="1"/>
  <c r="J158" i="1"/>
  <c r="J152" i="1"/>
  <c r="G140" i="1"/>
  <c r="G188" i="1"/>
  <c r="G170" i="1"/>
  <c r="G134" i="1"/>
  <c r="G152" i="1"/>
  <c r="G158" i="1"/>
  <c r="D127" i="1"/>
  <c r="H127" i="1" s="1"/>
  <c r="D126" i="1"/>
  <c r="H126" i="1" s="1"/>
  <c r="D121" i="1"/>
  <c r="H121" i="1" s="1"/>
  <c r="D120" i="1"/>
  <c r="H120" i="1" s="1"/>
  <c r="D115" i="1"/>
  <c r="H115" i="1" s="1"/>
  <c r="D114" i="1"/>
  <c r="H114" i="1" s="1"/>
  <c r="D109" i="1"/>
  <c r="H109" i="1" s="1"/>
  <c r="D108" i="1"/>
  <c r="H108" i="1" s="1"/>
  <c r="D103" i="1"/>
  <c r="H103" i="1" s="1"/>
  <c r="D102" i="1"/>
  <c r="H102" i="1" s="1"/>
  <c r="D97" i="1"/>
  <c r="H97" i="1" s="1"/>
  <c r="D96" i="1"/>
  <c r="H96" i="1" s="1"/>
  <c r="D91" i="1"/>
  <c r="H91" i="1" s="1"/>
  <c r="D90" i="1"/>
  <c r="H90" i="1" s="1"/>
  <c r="D85" i="1"/>
  <c r="H85" i="1" s="1"/>
  <c r="D84" i="1"/>
  <c r="H84" i="1" s="1"/>
  <c r="D79" i="1"/>
  <c r="H79" i="1" s="1"/>
  <c r="D78" i="1"/>
  <c r="H78" i="1" s="1"/>
  <c r="D73" i="1"/>
  <c r="H73" i="1" s="1"/>
  <c r="D72" i="1"/>
  <c r="H72" i="1" s="1"/>
  <c r="G90" i="1" l="1"/>
  <c r="J91" i="1"/>
  <c r="J115" i="1"/>
  <c r="J96" i="1"/>
  <c r="J73" i="1"/>
  <c r="G114" i="1"/>
  <c r="J72" i="1"/>
  <c r="J74" i="1" s="1"/>
  <c r="J97" i="1"/>
  <c r="J102" i="1"/>
  <c r="J121" i="1"/>
  <c r="G79" i="1"/>
  <c r="J126" i="1"/>
  <c r="G115" i="1"/>
  <c r="J120" i="1"/>
  <c r="J122" i="1" s="1"/>
  <c r="J78" i="1"/>
  <c r="G103" i="1"/>
  <c r="J103" i="1"/>
  <c r="J84" i="1"/>
  <c r="G108" i="1"/>
  <c r="G127" i="1"/>
  <c r="J85" i="1"/>
  <c r="G109" i="1"/>
  <c r="J109" i="1"/>
  <c r="G97" i="1"/>
  <c r="G91" i="1"/>
  <c r="G121" i="1"/>
  <c r="G102" i="1"/>
  <c r="G120" i="1"/>
  <c r="G96" i="1"/>
  <c r="G126" i="1"/>
  <c r="J108" i="1"/>
  <c r="J110" i="1" s="1"/>
  <c r="J127" i="1"/>
  <c r="J79" i="1"/>
  <c r="J90" i="1"/>
  <c r="J92" i="1" s="1"/>
  <c r="J114" i="1"/>
  <c r="J116" i="1" s="1"/>
  <c r="G78" i="1"/>
  <c r="D67" i="1"/>
  <c r="H67" i="1" s="1"/>
  <c r="D66" i="1"/>
  <c r="H66" i="1" s="1"/>
  <c r="D61" i="1"/>
  <c r="H61" i="1" s="1"/>
  <c r="D60" i="1"/>
  <c r="H60" i="1" s="1"/>
  <c r="D55" i="1"/>
  <c r="H55" i="1" s="1"/>
  <c r="D54" i="1"/>
  <c r="H54" i="1" s="1"/>
  <c r="D49" i="1"/>
  <c r="H49" i="1" s="1"/>
  <c r="D48" i="1"/>
  <c r="H48" i="1" s="1"/>
  <c r="D43" i="1"/>
  <c r="H43" i="1" s="1"/>
  <c r="D42" i="1"/>
  <c r="H42" i="1" s="1"/>
  <c r="G110" i="1" l="1"/>
  <c r="J104" i="1"/>
  <c r="J128" i="1"/>
  <c r="J98" i="1"/>
  <c r="J80" i="1"/>
  <c r="J86" i="1"/>
  <c r="G92" i="1"/>
  <c r="G116" i="1"/>
  <c r="G104" i="1"/>
  <c r="J60" i="1"/>
  <c r="G122" i="1"/>
  <c r="J55" i="1"/>
  <c r="G67" i="1"/>
  <c r="J67" i="1"/>
  <c r="J61" i="1"/>
  <c r="J66" i="1"/>
  <c r="J68" i="1" s="1"/>
  <c r="J43" i="1"/>
  <c r="J48" i="1"/>
  <c r="G42" i="1"/>
  <c r="J42" i="1"/>
  <c r="G49" i="1"/>
  <c r="J54" i="1"/>
  <c r="G128" i="1"/>
  <c r="G98" i="1"/>
  <c r="G66" i="1"/>
  <c r="G43" i="1"/>
  <c r="J49" i="1"/>
  <c r="G54" i="1"/>
  <c r="G55" i="1"/>
  <c r="G48" i="1"/>
  <c r="D37" i="1"/>
  <c r="H37" i="1" s="1"/>
  <c r="D36" i="1"/>
  <c r="H36" i="1" s="1"/>
  <c r="D31" i="1"/>
  <c r="H31" i="1" s="1"/>
  <c r="D30" i="1"/>
  <c r="H30" i="1" s="1"/>
  <c r="D25" i="1"/>
  <c r="H25" i="1" s="1"/>
  <c r="D24" i="1"/>
  <c r="H24" i="1" s="1"/>
  <c r="F18" i="1"/>
  <c r="D18" i="1"/>
  <c r="H18" i="1" s="1"/>
  <c r="D17" i="1"/>
  <c r="H17" i="1" s="1"/>
  <c r="D12" i="1"/>
  <c r="H12" i="1" s="1"/>
  <c r="D11" i="1"/>
  <c r="H11" i="1" s="1"/>
  <c r="J50" i="1" l="1"/>
  <c r="J62" i="1"/>
  <c r="J56" i="1"/>
  <c r="J44" i="1"/>
  <c r="J12" i="1"/>
  <c r="J17" i="1"/>
  <c r="G37" i="1"/>
  <c r="J37" i="1"/>
  <c r="G36" i="1"/>
  <c r="J36" i="1"/>
  <c r="J18" i="1"/>
  <c r="J24" i="1"/>
  <c r="G25" i="1"/>
  <c r="J30" i="1"/>
  <c r="J32" i="1" s="1"/>
  <c r="J11" i="1"/>
  <c r="G31" i="1"/>
  <c r="J31" i="1"/>
  <c r="J25" i="1"/>
  <c r="G24" i="1"/>
  <c r="G30" i="1"/>
  <c r="G11" i="1"/>
  <c r="G12" i="1"/>
  <c r="G17" i="1"/>
  <c r="G18" i="1"/>
  <c r="F5" i="1"/>
  <c r="J19" i="1" l="1"/>
  <c r="J26" i="1"/>
  <c r="J38" i="1"/>
  <c r="G38" i="1"/>
  <c r="J13" i="1"/>
  <c r="J14" i="1"/>
  <c r="G26" i="1"/>
  <c r="G32" i="1"/>
  <c r="G13" i="1"/>
  <c r="G19" i="1"/>
  <c r="D5" i="1"/>
  <c r="H5" i="1" s="1"/>
  <c r="D4" i="1"/>
  <c r="H4" i="1" l="1"/>
  <c r="D6" i="1"/>
  <c r="J4" i="1"/>
  <c r="G4" i="1"/>
  <c r="J5" i="1"/>
  <c r="G5" i="1"/>
  <c r="J6" i="1" l="1"/>
  <c r="G6" i="1"/>
</calcChain>
</file>

<file path=xl/sharedStrings.xml><?xml version="1.0" encoding="utf-8"?>
<sst xmlns="http://schemas.openxmlformats.org/spreadsheetml/2006/main" count="1195" uniqueCount="464">
  <si>
    <t>Longitudinal Member</t>
  </si>
  <si>
    <t>Center Girder</t>
  </si>
  <si>
    <t>Web</t>
  </si>
  <si>
    <t>Flange</t>
  </si>
  <si>
    <t>Width</t>
  </si>
  <si>
    <t>Height</t>
  </si>
  <si>
    <t>Length</t>
  </si>
  <si>
    <t>Area</t>
  </si>
  <si>
    <t>Dimension</t>
  </si>
  <si>
    <t>Volume</t>
  </si>
  <si>
    <t>Density(ton/m^3)</t>
  </si>
  <si>
    <t>Weight(tons)</t>
  </si>
  <si>
    <t>Dist from keel</t>
  </si>
  <si>
    <t>Moment about keel</t>
  </si>
  <si>
    <t>VCG=</t>
  </si>
  <si>
    <t>LCG=</t>
  </si>
  <si>
    <t>fore(positive)</t>
  </si>
  <si>
    <t>Side Girder</t>
  </si>
  <si>
    <t>Girder 1 (x2)</t>
  </si>
  <si>
    <t>Girder2 (x2)</t>
  </si>
  <si>
    <t>Bottom Longitudinals</t>
  </si>
  <si>
    <t>Logitudinals 1(floor x2)</t>
  </si>
  <si>
    <t>Logitudinals 1(keel x2)</t>
  </si>
  <si>
    <t>Logitudinals 2(floor x2)</t>
  </si>
  <si>
    <t>Logitudinals 2(keel x2)</t>
  </si>
  <si>
    <t>Logitudinals 3(floor x2)</t>
  </si>
  <si>
    <t>Logitudinals 3(keel x2)</t>
  </si>
  <si>
    <t>Logitudinals 4(floor x2)</t>
  </si>
  <si>
    <t>Logitudinals 4(keel x2)</t>
  </si>
  <si>
    <t>Logitudinals 5(floor x2)</t>
  </si>
  <si>
    <t>aft(negative)</t>
  </si>
  <si>
    <t>Logitudinals 5(keel x2)</t>
  </si>
  <si>
    <t>Logitudinals 6(floor x2)</t>
  </si>
  <si>
    <t>Deck Center Girder</t>
  </si>
  <si>
    <t>Deck Girder(2) x2</t>
  </si>
  <si>
    <t>Deck Girder(3) x2</t>
  </si>
  <si>
    <t>Deck Girder(4) x2</t>
  </si>
  <si>
    <t>Deck Longitudinals(1) x2</t>
  </si>
  <si>
    <t>Deck Longitudinals(2) x2</t>
  </si>
  <si>
    <t>Deck Longitudinals(3) x2</t>
  </si>
  <si>
    <t>Deck Longitudinals(4) x2</t>
  </si>
  <si>
    <t>Deck Longitudinals(5) x2</t>
  </si>
  <si>
    <t>Deck Longitudinals(6) x2</t>
  </si>
  <si>
    <t>Side Longitudinals(1) x2</t>
  </si>
  <si>
    <t>Side Longitudinals(2) x2</t>
  </si>
  <si>
    <t>Side Longitudinals(3) x2</t>
  </si>
  <si>
    <t>Side Longitudinals(4) x2</t>
  </si>
  <si>
    <t>Keel Plate</t>
  </si>
  <si>
    <t>Plate Name</t>
  </si>
  <si>
    <t>Thickness</t>
  </si>
  <si>
    <t xml:space="preserve">Density </t>
  </si>
  <si>
    <t>Weight</t>
  </si>
  <si>
    <t>VCG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</si>
  <si>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</si>
  <si>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</si>
  <si>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</si>
  <si>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</si>
  <si>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</si>
  <si>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</si>
  <si>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</si>
  <si>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</si>
  <si>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</si>
  <si>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</si>
  <si>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Bottom Plate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</si>
  <si>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</si>
  <si>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</si>
  <si>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</si>
  <si>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</si>
  <si>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</si>
  <si>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</si>
  <si>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</si>
  <si>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</si>
  <si>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</si>
  <si>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</si>
  <si>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</si>
  <si>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</si>
  <si>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</si>
  <si>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</si>
  <si>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</si>
  <si>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</si>
  <si>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</si>
  <si>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</si>
  <si>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Bilge Plate</t>
  </si>
  <si>
    <t>BLG1</t>
  </si>
  <si>
    <t>BLG2</t>
  </si>
  <si>
    <t>BLG3</t>
  </si>
  <si>
    <t>BLG4</t>
  </si>
  <si>
    <t>BLG5</t>
  </si>
  <si>
    <t>BLG6</t>
  </si>
  <si>
    <t>BLG7</t>
  </si>
  <si>
    <t>BLG8</t>
  </si>
  <si>
    <t>BLG9</t>
  </si>
  <si>
    <t>BLG10</t>
  </si>
  <si>
    <t>BLG11</t>
  </si>
  <si>
    <t>BLG12</t>
  </si>
  <si>
    <t>BLG13</t>
  </si>
  <si>
    <t>BLG14</t>
  </si>
  <si>
    <t>BLG15</t>
  </si>
  <si>
    <t>BLG16</t>
  </si>
  <si>
    <t>BLG17</t>
  </si>
  <si>
    <t>BLG18</t>
  </si>
  <si>
    <t>BLG19</t>
  </si>
  <si>
    <t>BLG20</t>
  </si>
  <si>
    <t>BLG21</t>
  </si>
  <si>
    <t>BLG22</t>
  </si>
  <si>
    <t>BLG23</t>
  </si>
  <si>
    <t>Shell Plate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</si>
  <si>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</si>
  <si>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</si>
  <si>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</si>
  <si>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</si>
  <si>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</si>
  <si>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</si>
  <si>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</si>
  <si>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</si>
  <si>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</si>
  <si>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</si>
  <si>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</si>
  <si>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</si>
  <si>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</si>
  <si>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</si>
  <si>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</si>
  <si>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</si>
  <si>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</si>
  <si>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</si>
  <si>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</si>
  <si>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</si>
  <si>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</si>
  <si>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</si>
  <si>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</si>
  <si>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</si>
  <si>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Shear Streak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</si>
  <si>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</si>
  <si>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</si>
  <si>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</si>
  <si>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</si>
  <si>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</si>
  <si>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</si>
  <si>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</si>
  <si>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</si>
  <si>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</si>
  <si>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</si>
  <si>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SS11</t>
  </si>
  <si>
    <t>SS12</t>
  </si>
  <si>
    <t>SS13</t>
  </si>
  <si>
    <t>Distance from Midship</t>
  </si>
  <si>
    <t>Distance about Midship</t>
  </si>
  <si>
    <t>Moment about midship</t>
  </si>
  <si>
    <t>Moment about Midship</t>
  </si>
  <si>
    <t>Sum</t>
  </si>
  <si>
    <t>Total</t>
  </si>
  <si>
    <t>Lightweight Calculation</t>
  </si>
  <si>
    <t>Item</t>
  </si>
  <si>
    <t>Weight (tonne)</t>
  </si>
  <si>
    <t>Moment for LCG (t-m)</t>
  </si>
  <si>
    <t>VCG from keel (m)</t>
  </si>
  <si>
    <t>Moment for VCG (t-m)</t>
  </si>
  <si>
    <t>LCG from Midship (m)</t>
  </si>
  <si>
    <t>Deck Girder</t>
  </si>
  <si>
    <t>Deck Longitudinals</t>
  </si>
  <si>
    <t>Side Stringer(1) x2</t>
  </si>
  <si>
    <t>Side Stringer (2) x2</t>
  </si>
  <si>
    <t>Side Stringer (3) x2</t>
  </si>
  <si>
    <t>Side Stringer</t>
  </si>
  <si>
    <t>Side Longitudinals</t>
  </si>
  <si>
    <t>Shear Strake</t>
  </si>
  <si>
    <t>Web Frame(x33)</t>
  </si>
  <si>
    <t>Density</t>
  </si>
  <si>
    <t>LCG</t>
  </si>
  <si>
    <t>Moment about LCG</t>
  </si>
  <si>
    <t>Moment about VCG</t>
  </si>
  <si>
    <t>WF1</t>
  </si>
  <si>
    <t>WF2</t>
  </si>
  <si>
    <t>WF3</t>
  </si>
  <si>
    <t>WF4</t>
  </si>
  <si>
    <t>WF5</t>
  </si>
  <si>
    <t>WF6</t>
  </si>
  <si>
    <t>WF7</t>
  </si>
  <si>
    <t>WF8</t>
  </si>
  <si>
    <t>WF9</t>
  </si>
  <si>
    <t>WF10</t>
  </si>
  <si>
    <t>WF11</t>
  </si>
  <si>
    <t>WF12</t>
  </si>
  <si>
    <t>WF13</t>
  </si>
  <si>
    <t>WF14</t>
  </si>
  <si>
    <t>WF15</t>
  </si>
  <si>
    <t>WF16</t>
  </si>
  <si>
    <t>WF17</t>
  </si>
  <si>
    <t>WF18</t>
  </si>
  <si>
    <t>WF19</t>
  </si>
  <si>
    <t>WF20</t>
  </si>
  <si>
    <t>WF21</t>
  </si>
  <si>
    <t>WF22</t>
  </si>
  <si>
    <t>WF23</t>
  </si>
  <si>
    <t>WF24</t>
  </si>
  <si>
    <t>WF25</t>
  </si>
  <si>
    <t>WF26</t>
  </si>
  <si>
    <t>WF27</t>
  </si>
  <si>
    <t>WF28</t>
  </si>
  <si>
    <t>WF29</t>
  </si>
  <si>
    <t>WF30</t>
  </si>
  <si>
    <t>WF31</t>
  </si>
  <si>
    <t>WF32</t>
  </si>
  <si>
    <t>WF33</t>
  </si>
  <si>
    <t>WF34</t>
  </si>
  <si>
    <t>Frame Name</t>
  </si>
  <si>
    <t>WF35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</si>
  <si>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</si>
  <si>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</si>
  <si>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</si>
  <si>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</si>
  <si>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</si>
  <si>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</si>
  <si>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</si>
  <si>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</si>
  <si>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</si>
  <si>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NF10</t>
  </si>
  <si>
    <t>NF11</t>
  </si>
  <si>
    <t>NF12</t>
  </si>
  <si>
    <t>NF13</t>
  </si>
  <si>
    <t>NF14</t>
  </si>
  <si>
    <t>NF15</t>
  </si>
  <si>
    <t>NF16</t>
  </si>
  <si>
    <t>NF17</t>
  </si>
  <si>
    <t>NF18</t>
  </si>
  <si>
    <t>NF19</t>
  </si>
  <si>
    <t>NF20</t>
  </si>
  <si>
    <t>NF21</t>
  </si>
  <si>
    <t>NF22</t>
  </si>
  <si>
    <t>NF23</t>
  </si>
  <si>
    <t>NF24</t>
  </si>
  <si>
    <t>NF25</t>
  </si>
  <si>
    <t>NF26</t>
  </si>
  <si>
    <t>NF27</t>
  </si>
  <si>
    <t>NF28</t>
  </si>
  <si>
    <t>NF29</t>
  </si>
  <si>
    <t>NF30</t>
  </si>
  <si>
    <t>NF31</t>
  </si>
  <si>
    <t>NF32</t>
  </si>
  <si>
    <t>NF33</t>
  </si>
  <si>
    <t>NF34</t>
  </si>
  <si>
    <t>NF35</t>
  </si>
  <si>
    <t>NF36</t>
  </si>
  <si>
    <t>NF37</t>
  </si>
  <si>
    <t>NF38</t>
  </si>
  <si>
    <t>NF39</t>
  </si>
  <si>
    <t>NF40</t>
  </si>
  <si>
    <t>NF41</t>
  </si>
  <si>
    <t>NF42</t>
  </si>
  <si>
    <t>NF43</t>
  </si>
  <si>
    <t>NF44</t>
  </si>
  <si>
    <t>NF45</t>
  </si>
  <si>
    <t>NF46</t>
  </si>
  <si>
    <t>NF47</t>
  </si>
  <si>
    <t>NF48</t>
  </si>
  <si>
    <t>NF49</t>
  </si>
  <si>
    <t>NF50</t>
  </si>
  <si>
    <t>NF51</t>
  </si>
  <si>
    <t>NF52</t>
  </si>
  <si>
    <t>NF53</t>
  </si>
  <si>
    <t>NF54</t>
  </si>
  <si>
    <t>NF55</t>
  </si>
  <si>
    <t>NF56</t>
  </si>
  <si>
    <t>NF57</t>
  </si>
  <si>
    <t>NF58</t>
  </si>
  <si>
    <t>NF59</t>
  </si>
  <si>
    <t>NF60</t>
  </si>
  <si>
    <t>NF61</t>
  </si>
  <si>
    <t>NF62</t>
  </si>
  <si>
    <t>NF63</t>
  </si>
  <si>
    <t>NF64</t>
  </si>
  <si>
    <t>NF65</t>
  </si>
  <si>
    <t>NF66</t>
  </si>
  <si>
    <t>NF67</t>
  </si>
  <si>
    <t>NF68</t>
  </si>
  <si>
    <t>NF69</t>
  </si>
  <si>
    <t>NF70</t>
  </si>
  <si>
    <t>NF71</t>
  </si>
  <si>
    <t>NF72</t>
  </si>
  <si>
    <t>NF73</t>
  </si>
  <si>
    <t>NF74</t>
  </si>
  <si>
    <t>NF75</t>
  </si>
  <si>
    <t>NF76</t>
  </si>
  <si>
    <t>NF77</t>
  </si>
  <si>
    <t>Name</t>
  </si>
  <si>
    <t>area</t>
  </si>
  <si>
    <t>thickness</t>
  </si>
  <si>
    <t>volume</t>
  </si>
  <si>
    <t>weight</t>
  </si>
  <si>
    <t>lcg</t>
  </si>
  <si>
    <t>vcg</t>
  </si>
  <si>
    <t>moment abt lcg</t>
  </si>
  <si>
    <t>moment abt vcg</t>
  </si>
  <si>
    <t>BHD1</t>
  </si>
  <si>
    <t>BHD2</t>
  </si>
  <si>
    <t>BHD3</t>
  </si>
  <si>
    <t>BHD4</t>
  </si>
  <si>
    <t>BHD5</t>
  </si>
  <si>
    <t>BHD6</t>
  </si>
  <si>
    <t>Transverse Bulkhead</t>
  </si>
  <si>
    <t>Centerline Bulkhead</t>
  </si>
  <si>
    <t>BHD 1</t>
  </si>
  <si>
    <t>sum</t>
  </si>
  <si>
    <t>Web Frame</t>
  </si>
  <si>
    <t>Ordinary Frame</t>
  </si>
  <si>
    <t>Ordinary Frame(x33)</t>
  </si>
  <si>
    <t>Floor Plate</t>
  </si>
  <si>
    <t>Deck Plate</t>
  </si>
  <si>
    <t>No. of Items</t>
  </si>
  <si>
    <t>Weight (kg)</t>
  </si>
  <si>
    <t>Total Weight (ton)</t>
  </si>
  <si>
    <t>LCG (m)</t>
  </si>
  <si>
    <t>Moment about amidship</t>
  </si>
  <si>
    <t>VCG (m)</t>
  </si>
  <si>
    <t>Control Panel</t>
  </si>
  <si>
    <t>Wing Control Panel (Starboard)</t>
  </si>
  <si>
    <t>Wing Control Panel (Port side)</t>
  </si>
  <si>
    <t>Cabinet</t>
  </si>
  <si>
    <t>Chart Table-Chair</t>
  </si>
  <si>
    <t>Map Table- Chair</t>
  </si>
  <si>
    <t>Radio Instrument Table</t>
  </si>
  <si>
    <t>Radio Operator's Chair</t>
  </si>
  <si>
    <t>Wash Cabin</t>
  </si>
  <si>
    <t>C.CABIN1</t>
  </si>
  <si>
    <t>Single bed</t>
  </si>
  <si>
    <t>Locker</t>
  </si>
  <si>
    <t>chair</t>
  </si>
  <si>
    <t>C.CABIN2</t>
  </si>
  <si>
    <t>C.CABIN3</t>
  </si>
  <si>
    <t>Table</t>
  </si>
  <si>
    <t>Chair</t>
  </si>
  <si>
    <t>Wardrobe</t>
  </si>
  <si>
    <t>C.CABIN4</t>
  </si>
  <si>
    <t>Owner</t>
  </si>
  <si>
    <t>Sofa</t>
  </si>
  <si>
    <t xml:space="preserve">Wash room items </t>
  </si>
  <si>
    <t>TV</t>
  </si>
  <si>
    <t>Refrigerator</t>
  </si>
  <si>
    <t>MASTER</t>
  </si>
  <si>
    <t>DRIVER</t>
  </si>
  <si>
    <t>C.CABIN 5</t>
  </si>
  <si>
    <t>GALLEY</t>
  </si>
  <si>
    <t>STORE</t>
  </si>
  <si>
    <t xml:space="preserve">Engine Office </t>
  </si>
  <si>
    <t>Engine Controll Room</t>
  </si>
  <si>
    <t>Controll Room Electronics</t>
  </si>
  <si>
    <t xml:space="preserve">Electric Room </t>
  </si>
  <si>
    <t>Miscelleanous</t>
  </si>
  <si>
    <t>LCG (about amidship)</t>
  </si>
  <si>
    <t>m</t>
  </si>
  <si>
    <t>VCG (about Keel)</t>
  </si>
  <si>
    <t>Sr Driver's Room</t>
  </si>
  <si>
    <t>Total Weight</t>
  </si>
  <si>
    <t>LCG(abt amidship)</t>
  </si>
  <si>
    <t>VCG(abt keel)</t>
  </si>
  <si>
    <t>tonne</t>
  </si>
  <si>
    <t>Items</t>
  </si>
  <si>
    <t>Quantity</t>
  </si>
  <si>
    <t>Unit weight (tonne)</t>
  </si>
  <si>
    <t>Total weight (tonnes)</t>
  </si>
  <si>
    <t>Moment (about amidship)</t>
  </si>
  <si>
    <t>Moment (about keel)</t>
  </si>
  <si>
    <t>Main Engine</t>
  </si>
  <si>
    <t>Gear Box</t>
  </si>
  <si>
    <t>Generator</t>
  </si>
  <si>
    <t xml:space="preserve">Rudder </t>
  </si>
  <si>
    <t>steering gear</t>
  </si>
  <si>
    <t>Anchor, Chain,  winch</t>
  </si>
  <si>
    <t>Propeller, Propeller Shaft</t>
  </si>
  <si>
    <t>Total Machinery Weight</t>
  </si>
  <si>
    <t>Deck Beam</t>
  </si>
  <si>
    <t>Bulkhead Longitudinals</t>
  </si>
  <si>
    <t>Machinery Weight</t>
  </si>
  <si>
    <t>Wood &amp; Oufit</t>
  </si>
  <si>
    <t>Superstructure Calculation</t>
  </si>
  <si>
    <t>Poop Deck Plate</t>
  </si>
  <si>
    <t>Thicness</t>
  </si>
  <si>
    <t>Density(ton/m^3</t>
  </si>
  <si>
    <t>Weight(tonne)</t>
  </si>
  <si>
    <t>Forecastle Deck Plate</t>
  </si>
  <si>
    <t>Navigational Deck Plate</t>
  </si>
  <si>
    <t>Side Plate</t>
  </si>
  <si>
    <t>Moment abt Midship</t>
  </si>
  <si>
    <t>Moment abt Keel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</si>
  <si>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</si>
  <si>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</si>
  <si>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</si>
  <si>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</si>
  <si>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</si>
  <si>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</si>
  <si>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</si>
  <si>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</si>
  <si>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</si>
  <si>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OF10</t>
  </si>
  <si>
    <t>OF11</t>
  </si>
  <si>
    <t>OF12</t>
  </si>
  <si>
    <t>OF13</t>
  </si>
  <si>
    <t>OF14</t>
  </si>
  <si>
    <t>OF15</t>
  </si>
  <si>
    <t>OF16</t>
  </si>
  <si>
    <t>OF17</t>
  </si>
  <si>
    <t>OF18</t>
  </si>
  <si>
    <t>OF19</t>
  </si>
  <si>
    <t>OF20</t>
  </si>
  <si>
    <t>OF21</t>
  </si>
  <si>
    <t>OF22</t>
  </si>
  <si>
    <t>OF23</t>
  </si>
  <si>
    <t>OF24</t>
  </si>
  <si>
    <t>OF25</t>
  </si>
  <si>
    <t>OF26</t>
  </si>
  <si>
    <t>OF27</t>
  </si>
  <si>
    <t>OF28</t>
  </si>
  <si>
    <t>OF29</t>
  </si>
  <si>
    <t>OF30</t>
  </si>
  <si>
    <t>OF31</t>
  </si>
  <si>
    <t>OF32</t>
  </si>
  <si>
    <t>OF33</t>
  </si>
  <si>
    <t>OF34</t>
  </si>
  <si>
    <t>OF35</t>
  </si>
  <si>
    <t>OF36</t>
  </si>
  <si>
    <t>OF37</t>
  </si>
  <si>
    <t>OF38</t>
  </si>
  <si>
    <t>OF39</t>
  </si>
  <si>
    <t>OF40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</si>
  <si>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</si>
  <si>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</si>
  <si>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</si>
  <si>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</si>
  <si>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</si>
  <si>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</si>
  <si>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</si>
  <si>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</si>
  <si>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</si>
  <si>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</si>
  <si>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</si>
  <si>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</si>
  <si>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</si>
  <si>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SL14</t>
  </si>
  <si>
    <t>SL15</t>
  </si>
  <si>
    <t>SL16</t>
  </si>
  <si>
    <t>Superstructure Plate</t>
  </si>
  <si>
    <t>Engine Room foundation</t>
  </si>
  <si>
    <t>Bracket</t>
  </si>
  <si>
    <t>Piping</t>
  </si>
  <si>
    <t>Aft Peak Tank</t>
  </si>
  <si>
    <t>Fuel Oil Tank</t>
  </si>
  <si>
    <t>Tank 1</t>
  </si>
  <si>
    <t>Tank 2</t>
  </si>
  <si>
    <t>Tank 3</t>
  </si>
  <si>
    <t>Tank 5</t>
  </si>
  <si>
    <t>Tank 6</t>
  </si>
  <si>
    <t>Fore Peak Tank</t>
  </si>
  <si>
    <t>Tank 4</t>
  </si>
  <si>
    <t>Total weight calculation</t>
  </si>
  <si>
    <t>Lightship weight</t>
  </si>
  <si>
    <t>steelweight</t>
  </si>
  <si>
    <t>Bulwark and stairs</t>
  </si>
  <si>
    <t>Mast 1</t>
  </si>
  <si>
    <t>Mast 2</t>
  </si>
  <si>
    <t>Funnel</t>
  </si>
  <si>
    <t>Lightweight Summary</t>
  </si>
  <si>
    <t>Scrap</t>
  </si>
  <si>
    <t>Steelweight Summary</t>
  </si>
  <si>
    <t>Crew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</si>
</sst>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3F3F76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10" fillId="3" borderId="4" applyNumberFormat="0" applyAlignment="0" applyProtection="0"/>
    <xf numFmtId="0" fontId="4" fillId="7" borderId="0" applyNumberFormat="0" applyBorder="0" applyAlignment="0" applyProtection="0"/>
  </cellStyleXfs>
  <cellXfs count="54">
    <xf numFmtId="0" fontId="0" fillId="0" borderId="0" xfId="0"/>
    <xf numFmtId="0" fontId="3" fillId="3" borderId="1" xfId="2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3" borderId="4" xfId="6"/>
    <xf numFmtId="0" fontId="10" fillId="3" borderId="4" xfId="6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3" borderId="1" xfId="2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0" fontId="4" fillId="4" borderId="0" xfId="3" applyAlignment="1">
      <alignment horizontal="center"/>
    </xf>
    <xf numFmtId="0" fontId="6" fillId="4" borderId="0" xfId="3" applyFont="1" applyAlignment="1">
      <alignment horizontal="center"/>
    </xf>
    <xf numFmtId="0" fontId="8" fillId="6" borderId="0" xfId="5" applyAlignment="1">
      <alignment horizontal="center"/>
    </xf>
    <xf numFmtId="0" fontId="7" fillId="5" borderId="0" xfId="4" applyAlignment="1">
      <alignment horizontal="center"/>
    </xf>
    <xf numFmtId="0" fontId="9" fillId="4" borderId="0" xfId="3" applyFont="1" applyAlignment="1">
      <alignment horizontal="center"/>
    </xf>
    <xf numFmtId="0" fontId="5" fillId="2" borderId="1" xfId="1" applyFont="1" applyAlignment="1">
      <alignment horizontal="center"/>
    </xf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7" borderId="5" xfId="7" applyFont="1" applyBorder="1" applyAlignment="1">
      <alignment horizontal="center"/>
    </xf>
    <xf numFmtId="0" fontId="4" fillId="7" borderId="5" xfId="7" applyBorder="1" applyAlignment="1">
      <alignment horizontal="center"/>
    </xf>
    <xf numFmtId="0" fontId="6" fillId="7" borderId="0" xfId="7" applyFont="1" applyAlignment="1">
      <alignment horizontal="center"/>
    </xf>
    <xf numFmtId="0" fontId="4" fillId="7" borderId="0" xfId="7" applyAlignment="1">
      <alignment horizontal="center"/>
    </xf>
    <xf numFmtId="2" fontId="10" fillId="3" borderId="4" xfId="6" applyNumberFormat="1"/>
    <xf numFmtId="2" fontId="10" fillId="3" borderId="4" xfId="6" applyNumberFormat="1" applyAlignment="1">
      <alignment horizontal="center"/>
    </xf>
  </cellXfs>
  <cellStyles count="8">
    <cellStyle name="Accent1" xfId="7" builtinId="29"/>
    <cellStyle name="Accent2" xfId="3" builtinId="33"/>
    <cellStyle name="Bad" xfId="5" builtinId="27"/>
    <cellStyle name="Calculation" xfId="2" builtinId="22"/>
    <cellStyle name="Good" xfId="4" builtinId="26"/>
    <cellStyle name="Input" xfId="1" builtinId="20"/>
    <cellStyle name="Normal" xfId="0" builtinId="0"/>
    <cellStyle name="Output" xfId="6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workbookViewId="0">
      <selection activeCell="A82" sqref="A82"/>
    </sheetView>
  </sheetViews>
  <sheetFormatPr defaultRowHeight="14.4" x14ac:dyDescent="0.3"/>
  <cols>
    <col min="8" max="8" width="18.5546875" bestFit="1" customWidth="1"/>
    <col min="10" max="10" width="10.77734375" customWidth="1"/>
    <col min="11" max="11" width="8.77734375" bestFit="1" customWidth="1"/>
  </cols>
  <sheetData>
    <row r="1" spans="1:19" ht="23.4" x14ac:dyDescent="0.45">
      <c r="A1" s="10"/>
      <c r="B1" s="10"/>
      <c r="C1" s="10"/>
      <c r="D1" s="10"/>
      <c r="E1" s="10"/>
      <c r="F1" s="10"/>
      <c r="G1" s="10"/>
      <c r="H1" s="35" t="s">
        <v>151</v>
      </c>
      <c r="I1" s="35"/>
      <c r="J1" s="35"/>
      <c r="K1" s="35"/>
      <c r="L1" s="35"/>
      <c r="M1" s="35"/>
      <c r="N1" s="10"/>
      <c r="O1" s="10"/>
      <c r="P1" s="10"/>
      <c r="Q1" s="10"/>
      <c r="R1" s="10"/>
      <c r="S1" s="10"/>
    </row>
    <row r="2" spans="1:19" ht="43.2" x14ac:dyDescent="0.3">
      <c r="A2" s="5"/>
      <c r="B2" s="5"/>
      <c r="C2" s="5"/>
      <c r="D2" s="5"/>
      <c r="E2" s="5"/>
      <c r="F2" s="5"/>
      <c r="G2" s="5"/>
      <c r="H2" s="8" t="s">
        <v>152</v>
      </c>
      <c r="I2" s="9" t="s">
        <v>153</v>
      </c>
      <c r="J2" s="9" t="s">
        <v>157</v>
      </c>
      <c r="K2" s="9" t="s">
        <v>154</v>
      </c>
      <c r="L2" s="9" t="s">
        <v>155</v>
      </c>
      <c r="M2" s="9" t="s">
        <v>156</v>
      </c>
      <c r="N2" s="5"/>
      <c r="O2" s="5"/>
      <c r="P2" s="5"/>
      <c r="Q2" s="5"/>
      <c r="R2" s="5"/>
      <c r="S2" s="5"/>
    </row>
    <row r="3" spans="1:19" x14ac:dyDescent="0.3">
      <c r="H3" s="7" t="s">
        <v>1</v>
      </c>
      <c r="I3">
        <v>8.43</v>
      </c>
      <c r="J3">
        <v>0.24</v>
      </c>
      <c r="K3">
        <f t="shared" ref="K3:K8" si="0">I3*J3</f>
        <v>2.0231999999999997</v>
      </c>
      <c r="L3">
        <v>0.4</v>
      </c>
      <c r="M3">
        <f>I3*L3</f>
        <v>3.3719999999999999</v>
      </c>
    </row>
    <row r="4" spans="1:19" x14ac:dyDescent="0.3">
      <c r="H4" s="7" t="s">
        <v>17</v>
      </c>
      <c r="K4" s="6">
        <f t="shared" si="0"/>
        <v>0</v>
      </c>
      <c r="M4" s="6"/>
    </row>
    <row r="5" spans="1:19" x14ac:dyDescent="0.3">
      <c r="H5">
        <v>1</v>
      </c>
      <c r="I5" s="6">
        <v>7.29</v>
      </c>
      <c r="J5">
        <v>0.46</v>
      </c>
      <c r="K5" s="6">
        <f t="shared" si="0"/>
        <v>3.3534000000000002</v>
      </c>
      <c r="L5">
        <v>0.68</v>
      </c>
      <c r="M5" s="6">
        <f>I5*L5</f>
        <v>4.9572000000000003</v>
      </c>
    </row>
    <row r="6" spans="1:19" x14ac:dyDescent="0.3">
      <c r="H6">
        <v>2</v>
      </c>
      <c r="I6">
        <v>7.29</v>
      </c>
      <c r="J6">
        <v>0.46</v>
      </c>
      <c r="K6" s="6">
        <f t="shared" si="0"/>
        <v>3.3534000000000002</v>
      </c>
      <c r="L6">
        <v>0.68</v>
      </c>
      <c r="M6" s="6">
        <f>I6*L6</f>
        <v>4.9572000000000003</v>
      </c>
      <c r="N6" s="16" t="s">
        <v>15</v>
      </c>
      <c r="O6" s="16">
        <f>K9/I9</f>
        <v>0.24858413639733137</v>
      </c>
    </row>
    <row r="7" spans="1:19" x14ac:dyDescent="0.3">
      <c r="H7">
        <v>1</v>
      </c>
      <c r="I7">
        <v>6.2</v>
      </c>
      <c r="J7">
        <v>0</v>
      </c>
      <c r="K7" s="6">
        <f t="shared" si="0"/>
        <v>0</v>
      </c>
      <c r="L7">
        <v>0.46</v>
      </c>
      <c r="M7" s="6">
        <f>I7*L7</f>
        <v>2.8520000000000003</v>
      </c>
      <c r="N7" s="16" t="s">
        <v>14</v>
      </c>
      <c r="O7" s="16">
        <f>M9/I9</f>
        <v>0.57888806523350633</v>
      </c>
    </row>
    <row r="8" spans="1:19" x14ac:dyDescent="0.3">
      <c r="H8">
        <v>2</v>
      </c>
      <c r="I8">
        <v>6.2</v>
      </c>
      <c r="J8">
        <v>0</v>
      </c>
      <c r="K8" s="6">
        <f t="shared" si="0"/>
        <v>0</v>
      </c>
      <c r="L8">
        <v>0.46</v>
      </c>
      <c r="M8" s="6">
        <f>I8*L8</f>
        <v>2.8520000000000003</v>
      </c>
    </row>
    <row r="9" spans="1:19" s="15" customFormat="1" x14ac:dyDescent="0.3">
      <c r="H9" s="15" t="s">
        <v>302</v>
      </c>
      <c r="I9" s="15">
        <f>SUM(I5:I8)</f>
        <v>26.98</v>
      </c>
      <c r="J9" s="15">
        <f t="shared" ref="J9:M9" si="1">SUM(J5:J8)</f>
        <v>0.92</v>
      </c>
      <c r="K9" s="15">
        <f t="shared" si="1"/>
        <v>6.7068000000000003</v>
      </c>
      <c r="L9" s="15">
        <f t="shared" si="1"/>
        <v>2.2800000000000002</v>
      </c>
      <c r="M9" s="15">
        <f t="shared" si="1"/>
        <v>15.618400000000001</v>
      </c>
    </row>
    <row r="10" spans="1:19" x14ac:dyDescent="0.3">
      <c r="H10" s="7" t="s">
        <v>20</v>
      </c>
      <c r="K10" s="6"/>
      <c r="M10" s="6"/>
    </row>
    <row r="11" spans="1:19" x14ac:dyDescent="0.3">
      <c r="H11">
        <v>1</v>
      </c>
      <c r="I11">
        <v>0.33</v>
      </c>
      <c r="J11">
        <v>1.46</v>
      </c>
      <c r="K11" s="6">
        <f t="shared" ref="K11:K32" si="2">I11*J11</f>
        <v>0.48180000000000001</v>
      </c>
      <c r="L11">
        <v>0.86</v>
      </c>
      <c r="M11" s="6">
        <f t="shared" ref="M11:M32" si="3">I11*L11</f>
        <v>0.2838</v>
      </c>
    </row>
    <row r="12" spans="1:19" x14ac:dyDescent="0.3">
      <c r="H12">
        <v>2</v>
      </c>
      <c r="I12">
        <v>0.33</v>
      </c>
      <c r="J12">
        <v>1.46</v>
      </c>
      <c r="K12" s="6">
        <f t="shared" si="2"/>
        <v>0.48180000000000001</v>
      </c>
      <c r="L12">
        <v>0.86</v>
      </c>
      <c r="M12" s="6">
        <f t="shared" si="3"/>
        <v>0.2838</v>
      </c>
    </row>
    <row r="13" spans="1:19" x14ac:dyDescent="0.3">
      <c r="H13">
        <v>1</v>
      </c>
      <c r="I13">
        <v>0.33</v>
      </c>
      <c r="J13">
        <v>1.46</v>
      </c>
      <c r="K13" s="6">
        <f t="shared" si="2"/>
        <v>0.48180000000000001</v>
      </c>
      <c r="L13">
        <v>0.06</v>
      </c>
      <c r="M13" s="6">
        <f t="shared" si="3"/>
        <v>1.9800000000000002E-2</v>
      </c>
    </row>
    <row r="14" spans="1:19" x14ac:dyDescent="0.3">
      <c r="H14">
        <v>2</v>
      </c>
      <c r="I14">
        <v>0.33</v>
      </c>
      <c r="J14">
        <v>1.46</v>
      </c>
      <c r="K14" s="6">
        <f t="shared" si="2"/>
        <v>0.48180000000000001</v>
      </c>
      <c r="L14">
        <v>0.06</v>
      </c>
      <c r="M14" s="6">
        <f t="shared" si="3"/>
        <v>1.9800000000000002E-2</v>
      </c>
    </row>
    <row r="15" spans="1:19" x14ac:dyDescent="0.3">
      <c r="H15">
        <v>1</v>
      </c>
      <c r="I15">
        <v>0.31</v>
      </c>
      <c r="J15">
        <v>1.1499999999999999</v>
      </c>
      <c r="K15" s="6">
        <f t="shared" si="2"/>
        <v>0.35649999999999998</v>
      </c>
      <c r="L15">
        <v>0.86</v>
      </c>
      <c r="M15" s="6">
        <f t="shared" si="3"/>
        <v>0.2666</v>
      </c>
    </row>
    <row r="16" spans="1:19" x14ac:dyDescent="0.3">
      <c r="H16">
        <v>2</v>
      </c>
      <c r="I16">
        <v>0.31</v>
      </c>
      <c r="J16">
        <v>1.1499999999999999</v>
      </c>
      <c r="K16" s="6">
        <f t="shared" si="2"/>
        <v>0.35649999999999998</v>
      </c>
      <c r="L16">
        <v>0.86</v>
      </c>
      <c r="M16" s="6">
        <f t="shared" si="3"/>
        <v>0.2666</v>
      </c>
    </row>
    <row r="17" spans="8:15" x14ac:dyDescent="0.3">
      <c r="H17">
        <v>1</v>
      </c>
      <c r="I17">
        <v>0.31</v>
      </c>
      <c r="J17">
        <v>1.1499999999999999</v>
      </c>
      <c r="K17" s="6">
        <f t="shared" si="2"/>
        <v>0.35649999999999998</v>
      </c>
      <c r="L17">
        <v>0.06</v>
      </c>
      <c r="M17" s="6">
        <f t="shared" si="3"/>
        <v>1.8599999999999998E-2</v>
      </c>
      <c r="N17" s="16" t="s">
        <v>15</v>
      </c>
      <c r="O17" s="16">
        <f>K33/I33</f>
        <v>0.49915032679738569</v>
      </c>
    </row>
    <row r="18" spans="8:15" x14ac:dyDescent="0.3">
      <c r="H18">
        <v>2</v>
      </c>
      <c r="I18">
        <v>0.31</v>
      </c>
      <c r="J18">
        <v>1.1499999999999999</v>
      </c>
      <c r="K18" s="6">
        <f t="shared" si="2"/>
        <v>0.35649999999999998</v>
      </c>
      <c r="L18">
        <v>0.06</v>
      </c>
      <c r="M18" s="6">
        <f t="shared" si="3"/>
        <v>1.8599999999999998E-2</v>
      </c>
      <c r="N18" s="16" t="s">
        <v>14</v>
      </c>
      <c r="O18" s="16">
        <f>M33/I33</f>
        <v>0.48352941176470593</v>
      </c>
    </row>
    <row r="19" spans="8:15" x14ac:dyDescent="0.3">
      <c r="H19">
        <v>1</v>
      </c>
      <c r="I19">
        <v>0.28999999999999998</v>
      </c>
      <c r="J19">
        <v>0.8</v>
      </c>
      <c r="K19" s="6">
        <f t="shared" si="2"/>
        <v>0.23199999999999998</v>
      </c>
      <c r="L19">
        <v>0.86</v>
      </c>
      <c r="M19" s="6">
        <f t="shared" si="3"/>
        <v>0.24939999999999998</v>
      </c>
    </row>
    <row r="20" spans="8:15" x14ac:dyDescent="0.3">
      <c r="H20">
        <v>2</v>
      </c>
      <c r="I20">
        <v>0.28999999999999998</v>
      </c>
      <c r="J20">
        <v>0.8</v>
      </c>
      <c r="K20" s="6">
        <f t="shared" si="2"/>
        <v>0.23199999999999998</v>
      </c>
      <c r="L20">
        <v>0.86</v>
      </c>
      <c r="M20" s="6">
        <f t="shared" si="3"/>
        <v>0.24939999999999998</v>
      </c>
    </row>
    <row r="21" spans="8:15" x14ac:dyDescent="0.3">
      <c r="H21">
        <v>1</v>
      </c>
      <c r="I21">
        <v>0.28999999999999998</v>
      </c>
      <c r="J21">
        <v>0.8</v>
      </c>
      <c r="K21" s="6">
        <f t="shared" si="2"/>
        <v>0.23199999999999998</v>
      </c>
      <c r="L21">
        <v>0.06</v>
      </c>
      <c r="M21" s="6">
        <f t="shared" si="3"/>
        <v>1.7399999999999999E-2</v>
      </c>
    </row>
    <row r="22" spans="8:15" x14ac:dyDescent="0.3">
      <c r="H22">
        <v>2</v>
      </c>
      <c r="I22">
        <v>0.28999999999999998</v>
      </c>
      <c r="J22">
        <v>0.8</v>
      </c>
      <c r="K22" s="6">
        <f t="shared" si="2"/>
        <v>0.23199999999999998</v>
      </c>
      <c r="L22">
        <v>0.06</v>
      </c>
      <c r="M22" s="6">
        <f t="shared" si="3"/>
        <v>1.7399999999999999E-2</v>
      </c>
    </row>
    <row r="23" spans="8:15" x14ac:dyDescent="0.3">
      <c r="H23">
        <v>1</v>
      </c>
      <c r="I23">
        <v>0.27</v>
      </c>
      <c r="J23">
        <v>0.5</v>
      </c>
      <c r="K23" s="6">
        <f t="shared" si="2"/>
        <v>0.13500000000000001</v>
      </c>
      <c r="L23">
        <v>0.86</v>
      </c>
      <c r="M23" s="6">
        <f t="shared" si="3"/>
        <v>0.23220000000000002</v>
      </c>
    </row>
    <row r="24" spans="8:15" x14ac:dyDescent="0.3">
      <c r="H24">
        <v>2</v>
      </c>
      <c r="I24">
        <v>0.27</v>
      </c>
      <c r="J24">
        <v>0.5</v>
      </c>
      <c r="K24" s="6">
        <f t="shared" si="2"/>
        <v>0.13500000000000001</v>
      </c>
      <c r="L24">
        <v>0.86</v>
      </c>
      <c r="M24" s="6">
        <f t="shared" si="3"/>
        <v>0.23220000000000002</v>
      </c>
    </row>
    <row r="25" spans="8:15" x14ac:dyDescent="0.3">
      <c r="H25">
        <v>1</v>
      </c>
      <c r="I25">
        <v>0.27</v>
      </c>
      <c r="J25">
        <v>0.5</v>
      </c>
      <c r="K25" s="6">
        <f t="shared" si="2"/>
        <v>0.13500000000000001</v>
      </c>
      <c r="L25">
        <v>0.06</v>
      </c>
      <c r="M25" s="6">
        <f t="shared" si="3"/>
        <v>1.6199999999999999E-2</v>
      </c>
    </row>
    <row r="26" spans="8:15" x14ac:dyDescent="0.3">
      <c r="H26">
        <v>2</v>
      </c>
      <c r="I26">
        <v>0.27</v>
      </c>
      <c r="J26">
        <v>0.5</v>
      </c>
      <c r="K26" s="6">
        <f t="shared" si="2"/>
        <v>0.13500000000000001</v>
      </c>
      <c r="L26">
        <v>0.06</v>
      </c>
      <c r="M26" s="6">
        <f t="shared" si="3"/>
        <v>1.6199999999999999E-2</v>
      </c>
    </row>
    <row r="27" spans="8:15" x14ac:dyDescent="0.3">
      <c r="H27">
        <v>1</v>
      </c>
      <c r="I27">
        <v>0.24</v>
      </c>
      <c r="J27">
        <v>-0.64</v>
      </c>
      <c r="K27" s="6">
        <f t="shared" si="2"/>
        <v>-0.15359999999999999</v>
      </c>
      <c r="L27">
        <v>0.86</v>
      </c>
      <c r="M27" s="6">
        <f t="shared" si="3"/>
        <v>0.2064</v>
      </c>
    </row>
    <row r="28" spans="8:15" x14ac:dyDescent="0.3">
      <c r="H28">
        <v>2</v>
      </c>
      <c r="I28">
        <v>0.24</v>
      </c>
      <c r="J28">
        <v>-0.64</v>
      </c>
      <c r="K28" s="6">
        <f t="shared" si="2"/>
        <v>-0.15359999999999999</v>
      </c>
      <c r="L28">
        <v>0.86</v>
      </c>
      <c r="M28" s="6">
        <f t="shared" si="3"/>
        <v>0.2064</v>
      </c>
    </row>
    <row r="29" spans="8:15" x14ac:dyDescent="0.3">
      <c r="H29">
        <v>1</v>
      </c>
      <c r="I29">
        <v>0.24</v>
      </c>
      <c r="J29">
        <v>-0.64</v>
      </c>
      <c r="K29" s="6">
        <f t="shared" si="2"/>
        <v>-0.15359999999999999</v>
      </c>
      <c r="L29">
        <v>0.06</v>
      </c>
      <c r="M29" s="6">
        <f t="shared" si="3"/>
        <v>1.44E-2</v>
      </c>
    </row>
    <row r="30" spans="8:15" x14ac:dyDescent="0.3">
      <c r="H30">
        <v>2</v>
      </c>
      <c r="I30">
        <v>0.24</v>
      </c>
      <c r="J30">
        <v>-0.64</v>
      </c>
      <c r="K30" s="6">
        <f t="shared" si="2"/>
        <v>-0.15359999999999999</v>
      </c>
      <c r="L30">
        <v>0.06</v>
      </c>
      <c r="M30" s="6">
        <f t="shared" si="3"/>
        <v>1.44E-2</v>
      </c>
    </row>
    <row r="31" spans="8:15" x14ac:dyDescent="0.3">
      <c r="H31">
        <v>1</v>
      </c>
      <c r="I31">
        <v>0.18</v>
      </c>
      <c r="J31">
        <v>-3.2</v>
      </c>
      <c r="K31" s="6">
        <f t="shared" si="2"/>
        <v>-0.57599999999999996</v>
      </c>
      <c r="L31">
        <v>0.86</v>
      </c>
      <c r="M31" s="6">
        <f t="shared" si="3"/>
        <v>0.15479999999999999</v>
      </c>
    </row>
    <row r="32" spans="8:15" x14ac:dyDescent="0.3">
      <c r="H32">
        <v>2</v>
      </c>
      <c r="I32">
        <v>0.18</v>
      </c>
      <c r="J32">
        <v>-3.2</v>
      </c>
      <c r="K32" s="6">
        <f t="shared" si="2"/>
        <v>-0.57599999999999996</v>
      </c>
      <c r="L32">
        <v>0.86</v>
      </c>
      <c r="M32" s="6">
        <f t="shared" si="3"/>
        <v>0.15479999999999999</v>
      </c>
    </row>
    <row r="33" spans="8:15" s="15" customFormat="1" x14ac:dyDescent="0.3">
      <c r="H33" s="15" t="s">
        <v>302</v>
      </c>
      <c r="I33" s="15">
        <f>SUM(I11:I32)</f>
        <v>6.1199999999999992</v>
      </c>
      <c r="J33" s="15">
        <f t="shared" ref="J33:M33" si="4">SUM(J11:J32)</f>
        <v>6.6800000000000024</v>
      </c>
      <c r="K33" s="15">
        <f t="shared" si="4"/>
        <v>3.0548000000000002</v>
      </c>
      <c r="L33" s="15">
        <f t="shared" si="4"/>
        <v>10.919999999999998</v>
      </c>
      <c r="M33" s="15">
        <f t="shared" si="4"/>
        <v>2.9592000000000001</v>
      </c>
    </row>
    <row r="34" spans="8:15" x14ac:dyDescent="0.3">
      <c r="H34" s="7" t="s">
        <v>33</v>
      </c>
      <c r="I34">
        <v>3.1</v>
      </c>
      <c r="J34">
        <v>2.1</v>
      </c>
      <c r="K34" s="6">
        <f>I34*J34</f>
        <v>6.5100000000000007</v>
      </c>
      <c r="L34">
        <v>6.34</v>
      </c>
      <c r="M34" s="6">
        <f>I34*L34</f>
        <v>19.654</v>
      </c>
    </row>
    <row r="35" spans="8:15" x14ac:dyDescent="0.3">
      <c r="H35" s="7" t="s">
        <v>158</v>
      </c>
      <c r="K35" s="6"/>
      <c r="M35" s="6"/>
    </row>
    <row r="36" spans="8:15" x14ac:dyDescent="0.3">
      <c r="H36">
        <v>1</v>
      </c>
      <c r="I36">
        <v>2.87</v>
      </c>
      <c r="J36">
        <v>1.58</v>
      </c>
      <c r="K36" s="6">
        <f t="shared" ref="K36:K41" si="5">I36*J36</f>
        <v>4.5346000000000002</v>
      </c>
      <c r="L36">
        <v>6.14</v>
      </c>
      <c r="M36" s="6">
        <f t="shared" ref="M36:M41" si="6">I36*L36</f>
        <v>17.6218</v>
      </c>
    </row>
    <row r="37" spans="8:15" x14ac:dyDescent="0.3">
      <c r="H37">
        <v>2</v>
      </c>
      <c r="I37">
        <v>2.87</v>
      </c>
      <c r="J37">
        <v>1.58</v>
      </c>
      <c r="K37" s="6">
        <f t="shared" si="5"/>
        <v>4.5346000000000002</v>
      </c>
      <c r="L37">
        <v>6.14</v>
      </c>
      <c r="M37" s="6">
        <f t="shared" si="6"/>
        <v>17.6218</v>
      </c>
    </row>
    <row r="38" spans="8:15" x14ac:dyDescent="0.3">
      <c r="H38">
        <v>1</v>
      </c>
      <c r="I38">
        <v>2.58</v>
      </c>
      <c r="J38">
        <v>0.46</v>
      </c>
      <c r="K38" s="6">
        <f t="shared" si="5"/>
        <v>1.1868000000000001</v>
      </c>
      <c r="L38">
        <v>5.9</v>
      </c>
      <c r="M38" s="6">
        <f t="shared" si="6"/>
        <v>15.222000000000001</v>
      </c>
      <c r="N38" s="16" t="s">
        <v>15</v>
      </c>
      <c r="O38" s="16">
        <f>K42/I42</f>
        <v>0.6129144385026738</v>
      </c>
    </row>
    <row r="39" spans="8:15" x14ac:dyDescent="0.3">
      <c r="H39">
        <v>2</v>
      </c>
      <c r="I39">
        <v>2.58</v>
      </c>
      <c r="J39">
        <v>0.46</v>
      </c>
      <c r="K39" s="6">
        <f t="shared" si="5"/>
        <v>1.1868000000000001</v>
      </c>
      <c r="L39">
        <v>5.9</v>
      </c>
      <c r="M39" s="6">
        <f t="shared" si="6"/>
        <v>15.222000000000001</v>
      </c>
      <c r="N39" s="16" t="s">
        <v>14</v>
      </c>
      <c r="O39" s="16">
        <f>M42/I42</f>
        <v>5.9215240641711224</v>
      </c>
    </row>
    <row r="40" spans="8:15" x14ac:dyDescent="0.3">
      <c r="H40">
        <v>1</v>
      </c>
      <c r="I40">
        <v>2.0299999999999998</v>
      </c>
      <c r="J40">
        <v>-0.56000000000000005</v>
      </c>
      <c r="K40" s="6">
        <f t="shared" si="5"/>
        <v>-1.1368</v>
      </c>
      <c r="L40">
        <v>5.64</v>
      </c>
      <c r="M40" s="6">
        <f t="shared" si="6"/>
        <v>11.449199999999998</v>
      </c>
    </row>
    <row r="41" spans="8:15" x14ac:dyDescent="0.3">
      <c r="H41">
        <v>2</v>
      </c>
      <c r="I41">
        <v>2.0299999999999998</v>
      </c>
      <c r="J41">
        <v>-0.56000000000000005</v>
      </c>
      <c r="K41" s="6">
        <f t="shared" si="5"/>
        <v>-1.1368</v>
      </c>
      <c r="L41">
        <v>5.64</v>
      </c>
      <c r="M41" s="6">
        <f t="shared" si="6"/>
        <v>11.449199999999998</v>
      </c>
    </row>
    <row r="42" spans="8:15" s="15" customFormat="1" x14ac:dyDescent="0.3">
      <c r="H42" s="15" t="s">
        <v>302</v>
      </c>
      <c r="I42" s="15">
        <f>SUM(I36:I41)</f>
        <v>14.959999999999999</v>
      </c>
      <c r="J42" s="15">
        <f t="shared" ref="J42:M42" si="7">SUM(J36:J41)</f>
        <v>2.96</v>
      </c>
      <c r="K42" s="15">
        <f t="shared" si="7"/>
        <v>9.1692</v>
      </c>
      <c r="L42" s="15">
        <f t="shared" si="7"/>
        <v>35.36</v>
      </c>
      <c r="M42" s="15">
        <f t="shared" si="7"/>
        <v>88.585999999999984</v>
      </c>
    </row>
    <row r="43" spans="8:15" x14ac:dyDescent="0.3">
      <c r="H43" s="7" t="s">
        <v>159</v>
      </c>
      <c r="K43" s="6"/>
      <c r="M43" s="6"/>
    </row>
    <row r="44" spans="8:15" x14ac:dyDescent="0.3">
      <c r="H44">
        <v>1</v>
      </c>
      <c r="I44">
        <v>1.44</v>
      </c>
      <c r="J44">
        <v>1.99</v>
      </c>
      <c r="K44" s="6">
        <f t="shared" ref="K44:K55" si="8">I44*J44</f>
        <v>2.8655999999999997</v>
      </c>
      <c r="L44">
        <v>6.33</v>
      </c>
      <c r="M44" s="6">
        <f t="shared" ref="M44:M55" si="9">I44*L44</f>
        <v>9.1151999999999997</v>
      </c>
    </row>
    <row r="45" spans="8:15" x14ac:dyDescent="0.3">
      <c r="H45">
        <v>2</v>
      </c>
      <c r="I45">
        <v>1.44</v>
      </c>
      <c r="J45">
        <v>1.99</v>
      </c>
      <c r="K45" s="6">
        <f t="shared" si="8"/>
        <v>2.8655999999999997</v>
      </c>
      <c r="L45">
        <v>6.33</v>
      </c>
      <c r="M45" s="6">
        <f t="shared" si="9"/>
        <v>9.1151999999999997</v>
      </c>
    </row>
    <row r="46" spans="8:15" x14ac:dyDescent="0.3">
      <c r="H46">
        <v>1</v>
      </c>
      <c r="I46">
        <v>1.42</v>
      </c>
      <c r="J46">
        <v>1.43</v>
      </c>
      <c r="K46" s="6">
        <f t="shared" si="8"/>
        <v>2.0305999999999997</v>
      </c>
      <c r="L46">
        <v>6.25</v>
      </c>
      <c r="M46" s="6">
        <f t="shared" si="9"/>
        <v>8.875</v>
      </c>
    </row>
    <row r="47" spans="8:15" x14ac:dyDescent="0.3">
      <c r="H47">
        <v>2</v>
      </c>
      <c r="I47">
        <v>1.42</v>
      </c>
      <c r="J47">
        <v>1.43</v>
      </c>
      <c r="K47" s="6">
        <f t="shared" si="8"/>
        <v>2.0305999999999997</v>
      </c>
      <c r="L47">
        <v>6.25</v>
      </c>
      <c r="M47" s="6">
        <f t="shared" si="9"/>
        <v>8.875</v>
      </c>
    </row>
    <row r="48" spans="8:15" x14ac:dyDescent="0.3">
      <c r="H48">
        <v>1</v>
      </c>
      <c r="I48">
        <v>1.33</v>
      </c>
      <c r="J48">
        <v>1.3</v>
      </c>
      <c r="K48" s="6">
        <f t="shared" si="8"/>
        <v>1.7290000000000001</v>
      </c>
      <c r="L48">
        <v>6.1</v>
      </c>
      <c r="M48" s="6">
        <f t="shared" si="9"/>
        <v>8.1129999999999995</v>
      </c>
      <c r="N48" s="16" t="s">
        <v>15</v>
      </c>
      <c r="O48" s="16">
        <f>K56/I56</f>
        <v>0.92603174603174587</v>
      </c>
    </row>
    <row r="49" spans="8:15" x14ac:dyDescent="0.3">
      <c r="H49">
        <v>2</v>
      </c>
      <c r="I49">
        <v>1.33</v>
      </c>
      <c r="J49">
        <v>1.3</v>
      </c>
      <c r="K49" s="6">
        <f t="shared" si="8"/>
        <v>1.7290000000000001</v>
      </c>
      <c r="L49">
        <v>6.1</v>
      </c>
      <c r="M49" s="6">
        <f t="shared" si="9"/>
        <v>8.1129999999999995</v>
      </c>
      <c r="N49" s="16" t="s">
        <v>14</v>
      </c>
      <c r="O49" s="16">
        <f>M56/I56</f>
        <v>6.0613186813186841</v>
      </c>
    </row>
    <row r="50" spans="8:15" x14ac:dyDescent="0.3">
      <c r="H50">
        <v>1</v>
      </c>
      <c r="I50">
        <v>1.3</v>
      </c>
      <c r="J50">
        <v>0.95</v>
      </c>
      <c r="K50" s="6">
        <f t="shared" si="8"/>
        <v>1.2349999999999999</v>
      </c>
      <c r="L50">
        <v>6.01</v>
      </c>
      <c r="M50" s="6">
        <f t="shared" si="9"/>
        <v>7.8129999999999997</v>
      </c>
    </row>
    <row r="51" spans="8:15" x14ac:dyDescent="0.3">
      <c r="H51">
        <v>2</v>
      </c>
      <c r="I51">
        <v>1.3</v>
      </c>
      <c r="J51">
        <v>0.95</v>
      </c>
      <c r="K51" s="6">
        <f t="shared" si="8"/>
        <v>1.2349999999999999</v>
      </c>
      <c r="L51">
        <v>6.01</v>
      </c>
      <c r="M51" s="6">
        <f t="shared" si="9"/>
        <v>7.8129999999999997</v>
      </c>
    </row>
    <row r="52" spans="8:15" x14ac:dyDescent="0.3">
      <c r="H52">
        <v>1</v>
      </c>
      <c r="I52">
        <v>1.5</v>
      </c>
      <c r="J52">
        <v>0.24</v>
      </c>
      <c r="K52" s="6">
        <f t="shared" si="8"/>
        <v>0.36</v>
      </c>
      <c r="L52">
        <v>5.86</v>
      </c>
      <c r="M52" s="6">
        <f t="shared" si="9"/>
        <v>8.7900000000000009</v>
      </c>
    </row>
    <row r="53" spans="8:15" x14ac:dyDescent="0.3">
      <c r="H53">
        <v>2</v>
      </c>
      <c r="I53">
        <v>1.5</v>
      </c>
      <c r="J53">
        <v>0.24</v>
      </c>
      <c r="K53" s="6">
        <f t="shared" si="8"/>
        <v>0.36</v>
      </c>
      <c r="L53">
        <v>5.86</v>
      </c>
      <c r="M53" s="6">
        <f t="shared" si="9"/>
        <v>8.7900000000000009</v>
      </c>
    </row>
    <row r="54" spans="8:15" x14ac:dyDescent="0.3">
      <c r="H54">
        <v>1</v>
      </c>
      <c r="I54">
        <v>1.2</v>
      </c>
      <c r="J54">
        <v>-1.06</v>
      </c>
      <c r="K54" s="6">
        <f t="shared" si="8"/>
        <v>-1.272</v>
      </c>
      <c r="L54">
        <v>5.78</v>
      </c>
      <c r="M54" s="6">
        <f t="shared" si="9"/>
        <v>6.9359999999999999</v>
      </c>
    </row>
    <row r="55" spans="8:15" x14ac:dyDescent="0.3">
      <c r="H55">
        <v>2</v>
      </c>
      <c r="I55">
        <v>1.2</v>
      </c>
      <c r="K55" s="6">
        <f t="shared" si="8"/>
        <v>0</v>
      </c>
      <c r="L55">
        <v>5.78</v>
      </c>
      <c r="M55" s="6">
        <f t="shared" si="9"/>
        <v>6.9359999999999999</v>
      </c>
    </row>
    <row r="56" spans="8:15" s="15" customFormat="1" x14ac:dyDescent="0.3">
      <c r="H56" s="15" t="s">
        <v>302</v>
      </c>
      <c r="I56" s="15">
        <f>SUM(I44:I55)</f>
        <v>16.38</v>
      </c>
      <c r="J56" s="15">
        <f t="shared" ref="J56:M56" si="10">SUM(J44:J55)</f>
        <v>10.76</v>
      </c>
      <c r="K56" s="15">
        <f t="shared" si="10"/>
        <v>15.168399999999997</v>
      </c>
      <c r="L56" s="15">
        <f t="shared" si="10"/>
        <v>72.66</v>
      </c>
      <c r="M56" s="15">
        <f t="shared" si="10"/>
        <v>99.284400000000034</v>
      </c>
    </row>
    <row r="57" spans="8:15" x14ac:dyDescent="0.3">
      <c r="H57" s="7" t="s">
        <v>163</v>
      </c>
      <c r="K57" s="6"/>
      <c r="M57" s="6"/>
    </row>
    <row r="58" spans="8:15" x14ac:dyDescent="0.3">
      <c r="H58">
        <v>1</v>
      </c>
      <c r="I58">
        <v>5.35</v>
      </c>
      <c r="J58">
        <v>-0.35</v>
      </c>
      <c r="K58" s="6">
        <f t="shared" ref="K58:K63" si="11">I58*J58</f>
        <v>-1.8724999999999998</v>
      </c>
      <c r="L58">
        <v>1.81</v>
      </c>
      <c r="M58" s="6">
        <f t="shared" ref="M58:M63" si="12">I58*L58</f>
        <v>9.6835000000000004</v>
      </c>
    </row>
    <row r="59" spans="8:15" x14ac:dyDescent="0.3">
      <c r="H59">
        <v>2</v>
      </c>
      <c r="I59">
        <v>5.35</v>
      </c>
      <c r="J59">
        <v>-0.35</v>
      </c>
      <c r="K59" s="6">
        <f t="shared" si="11"/>
        <v>-1.8724999999999998</v>
      </c>
      <c r="L59">
        <v>1.81</v>
      </c>
      <c r="M59" s="6">
        <f t="shared" si="12"/>
        <v>9.6835000000000004</v>
      </c>
    </row>
    <row r="60" spans="8:15" x14ac:dyDescent="0.3">
      <c r="H60">
        <v>1</v>
      </c>
      <c r="I60">
        <v>5.55</v>
      </c>
      <c r="J60">
        <v>-0.38</v>
      </c>
      <c r="K60" s="6">
        <f t="shared" si="11"/>
        <v>-2.109</v>
      </c>
      <c r="L60">
        <v>3.61</v>
      </c>
      <c r="M60" s="6">
        <f t="shared" si="12"/>
        <v>20.035499999999999</v>
      </c>
      <c r="N60" s="16" t="s">
        <v>15</v>
      </c>
      <c r="O60" s="16">
        <f>K64/I64</f>
        <v>-0.23984939759036139</v>
      </c>
    </row>
    <row r="61" spans="8:15" x14ac:dyDescent="0.3">
      <c r="H61">
        <v>2</v>
      </c>
      <c r="I61">
        <v>5.55</v>
      </c>
      <c r="J61">
        <v>-0.38</v>
      </c>
      <c r="K61" s="6">
        <f t="shared" si="11"/>
        <v>-2.109</v>
      </c>
      <c r="L61">
        <v>3.61</v>
      </c>
      <c r="M61" s="6">
        <f t="shared" si="12"/>
        <v>20.035499999999999</v>
      </c>
      <c r="N61" s="16" t="s">
        <v>14</v>
      </c>
      <c r="O61" s="16">
        <f>M64/I64</f>
        <v>3.6479518072289157</v>
      </c>
    </row>
    <row r="62" spans="8:15" x14ac:dyDescent="0.3">
      <c r="H62">
        <v>1</v>
      </c>
      <c r="I62">
        <v>5.7</v>
      </c>
      <c r="J62">
        <v>0</v>
      </c>
      <c r="K62" s="6">
        <f t="shared" si="11"/>
        <v>0</v>
      </c>
      <c r="L62">
        <v>5.41</v>
      </c>
      <c r="M62" s="6">
        <f t="shared" si="12"/>
        <v>30.837000000000003</v>
      </c>
    </row>
    <row r="63" spans="8:15" x14ac:dyDescent="0.3">
      <c r="H63">
        <v>2</v>
      </c>
      <c r="I63">
        <v>5.7</v>
      </c>
      <c r="J63">
        <v>0</v>
      </c>
      <c r="K63" s="6">
        <f t="shared" si="11"/>
        <v>0</v>
      </c>
      <c r="L63">
        <v>5.41</v>
      </c>
      <c r="M63" s="6">
        <f t="shared" si="12"/>
        <v>30.837000000000003</v>
      </c>
    </row>
    <row r="64" spans="8:15" s="15" customFormat="1" x14ac:dyDescent="0.3">
      <c r="H64" s="15" t="s">
        <v>302</v>
      </c>
      <c r="I64" s="15">
        <f>SUM(I58:I63)</f>
        <v>33.200000000000003</v>
      </c>
      <c r="J64" s="15">
        <f t="shared" ref="J64:M64" si="13">SUM(J58:J63)</f>
        <v>-1.46</v>
      </c>
      <c r="K64" s="15">
        <f t="shared" si="13"/>
        <v>-7.9629999999999992</v>
      </c>
      <c r="L64" s="15">
        <f t="shared" si="13"/>
        <v>21.66</v>
      </c>
      <c r="M64" s="15">
        <f t="shared" si="13"/>
        <v>121.11200000000001</v>
      </c>
    </row>
    <row r="65" spans="1:15" x14ac:dyDescent="0.3">
      <c r="H65" s="7" t="s">
        <v>164</v>
      </c>
      <c r="K65" s="6"/>
      <c r="M65" s="6"/>
    </row>
    <row r="66" spans="1:15" x14ac:dyDescent="0.3">
      <c r="H66">
        <v>1</v>
      </c>
      <c r="I66">
        <v>2.2999999999999998</v>
      </c>
      <c r="J66">
        <v>-0.46</v>
      </c>
      <c r="K66" s="6">
        <f t="shared" ref="K66:K72" si="14">I66*J66</f>
        <v>-1.0580000000000001</v>
      </c>
      <c r="L66">
        <v>2.35</v>
      </c>
      <c r="M66" s="6">
        <f t="shared" ref="M66:M72" si="15">I66*L66</f>
        <v>5.4049999999999994</v>
      </c>
    </row>
    <row r="67" spans="1:15" x14ac:dyDescent="0.3">
      <c r="H67">
        <v>2</v>
      </c>
      <c r="I67">
        <v>2.2999999999999998</v>
      </c>
      <c r="J67" s="6">
        <v>-0.46</v>
      </c>
      <c r="K67" s="6">
        <f t="shared" si="14"/>
        <v>-1.0580000000000001</v>
      </c>
      <c r="L67">
        <v>2.35</v>
      </c>
      <c r="M67" s="6">
        <f t="shared" si="15"/>
        <v>5.4049999999999994</v>
      </c>
    </row>
    <row r="68" spans="1:15" x14ac:dyDescent="0.3">
      <c r="H68">
        <v>1</v>
      </c>
      <c r="I68">
        <v>2.2999999999999998</v>
      </c>
      <c r="J68" s="6">
        <v>-0.46</v>
      </c>
      <c r="K68" s="6">
        <f t="shared" si="14"/>
        <v>-1.0580000000000001</v>
      </c>
      <c r="L68">
        <v>2.98</v>
      </c>
      <c r="M68" s="6">
        <f t="shared" si="15"/>
        <v>6.8539999999999992</v>
      </c>
      <c r="N68" s="16" t="s">
        <v>15</v>
      </c>
      <c r="O68" s="16">
        <f>K74/I74</f>
        <v>-0.32978723404255322</v>
      </c>
    </row>
    <row r="69" spans="1:15" x14ac:dyDescent="0.3">
      <c r="H69">
        <v>2</v>
      </c>
      <c r="I69">
        <v>2.2999999999999998</v>
      </c>
      <c r="J69" s="6">
        <v>-0.46</v>
      </c>
      <c r="K69" s="6">
        <f t="shared" si="14"/>
        <v>-1.0580000000000001</v>
      </c>
      <c r="L69">
        <v>2.98</v>
      </c>
      <c r="M69" s="6">
        <f t="shared" si="15"/>
        <v>6.8539999999999992</v>
      </c>
      <c r="N69" s="16" t="s">
        <v>14</v>
      </c>
      <c r="O69" s="16">
        <f>M74/I74</f>
        <v>3.607127659574469</v>
      </c>
    </row>
    <row r="70" spans="1:15" x14ac:dyDescent="0.3">
      <c r="H70">
        <v>1</v>
      </c>
      <c r="I70">
        <v>2.4</v>
      </c>
      <c r="J70">
        <v>-0.27</v>
      </c>
      <c r="K70" s="6">
        <f t="shared" si="14"/>
        <v>-0.64800000000000002</v>
      </c>
      <c r="L70">
        <v>4.2300000000000004</v>
      </c>
      <c r="M70" s="6">
        <f t="shared" si="15"/>
        <v>10.152000000000001</v>
      </c>
    </row>
    <row r="71" spans="1:15" x14ac:dyDescent="0.3">
      <c r="H71">
        <v>2</v>
      </c>
      <c r="I71">
        <v>2.4</v>
      </c>
      <c r="J71" s="6">
        <v>-0.27</v>
      </c>
      <c r="K71" s="6">
        <f t="shared" si="14"/>
        <v>-0.64800000000000002</v>
      </c>
      <c r="L71">
        <v>4.2300000000000004</v>
      </c>
      <c r="M71" s="6">
        <f t="shared" si="15"/>
        <v>10.152000000000001</v>
      </c>
    </row>
    <row r="72" spans="1:15" x14ac:dyDescent="0.3">
      <c r="H72">
        <v>1</v>
      </c>
      <c r="I72">
        <v>2.4</v>
      </c>
      <c r="J72">
        <v>-0.14000000000000001</v>
      </c>
      <c r="K72" s="6">
        <f t="shared" si="14"/>
        <v>-0.33600000000000002</v>
      </c>
      <c r="L72">
        <v>4.79</v>
      </c>
      <c r="M72" s="6">
        <f t="shared" si="15"/>
        <v>11.496</v>
      </c>
    </row>
    <row r="73" spans="1:15" x14ac:dyDescent="0.3">
      <c r="H73">
        <v>2</v>
      </c>
      <c r="I73">
        <v>2.4</v>
      </c>
      <c r="J73" s="6">
        <v>-0.14000000000000001</v>
      </c>
      <c r="K73" s="6">
        <f t="shared" ref="K73:K79" si="16">I73*J73</f>
        <v>-0.33600000000000002</v>
      </c>
      <c r="L73">
        <v>4.79</v>
      </c>
      <c r="M73" s="6">
        <f t="shared" ref="M73:M79" si="17">I73*L73</f>
        <v>11.496</v>
      </c>
    </row>
    <row r="74" spans="1:15" s="15" customFormat="1" x14ac:dyDescent="0.3">
      <c r="H74" s="15" t="s">
        <v>302</v>
      </c>
      <c r="I74" s="15">
        <f>SUM(I66:I73)</f>
        <v>18.799999999999997</v>
      </c>
      <c r="J74" s="15">
        <f t="shared" ref="J74:M74" si="18">SUM(J66:J73)</f>
        <v>-2.6600000000000006</v>
      </c>
      <c r="K74" s="15">
        <f t="shared" si="18"/>
        <v>-6.2</v>
      </c>
      <c r="L74" s="15">
        <f t="shared" si="18"/>
        <v>28.7</v>
      </c>
      <c r="M74" s="15">
        <f t="shared" si="18"/>
        <v>67.814000000000007</v>
      </c>
    </row>
    <row r="75" spans="1:15" x14ac:dyDescent="0.3">
      <c r="H75" s="7" t="s">
        <v>47</v>
      </c>
      <c r="I75">
        <v>5.2</v>
      </c>
      <c r="J75">
        <v>2.33</v>
      </c>
      <c r="K75">
        <f t="shared" si="16"/>
        <v>12.116000000000001</v>
      </c>
      <c r="L75">
        <v>6.0000000000000001E-3</v>
      </c>
      <c r="M75" s="6">
        <f t="shared" si="17"/>
        <v>3.1200000000000002E-2</v>
      </c>
    </row>
    <row r="76" spans="1:15" x14ac:dyDescent="0.3">
      <c r="A76" t="s">
        <v>370</v>
      </c>
      <c r="B76">
        <f>11.42*0.1*0.51*28</f>
        <v>16.307760000000002</v>
      </c>
      <c r="H76" s="7" t="s">
        <v>63</v>
      </c>
      <c r="I76">
        <v>13.75</v>
      </c>
      <c r="J76">
        <v>0.13</v>
      </c>
      <c r="K76">
        <f t="shared" si="16"/>
        <v>1.7875000000000001</v>
      </c>
      <c r="L76">
        <v>5.0000000000000001E-3</v>
      </c>
      <c r="M76" s="6">
        <f t="shared" si="17"/>
        <v>6.8750000000000006E-2</v>
      </c>
    </row>
    <row r="77" spans="1:15" x14ac:dyDescent="0.3">
      <c r="H77" s="7" t="s">
        <v>82</v>
      </c>
      <c r="I77">
        <v>13.79</v>
      </c>
      <c r="J77">
        <v>1.5</v>
      </c>
      <c r="K77">
        <f t="shared" si="16"/>
        <v>20.684999999999999</v>
      </c>
      <c r="L77">
        <v>0.75</v>
      </c>
      <c r="M77" s="6">
        <f t="shared" si="17"/>
        <v>10.342499999999999</v>
      </c>
    </row>
    <row r="78" spans="1:15" x14ac:dyDescent="0.3">
      <c r="H78" s="7" t="s">
        <v>106</v>
      </c>
      <c r="I78">
        <v>15.64</v>
      </c>
      <c r="J78">
        <v>-0.53</v>
      </c>
      <c r="K78">
        <f t="shared" si="16"/>
        <v>-8.289200000000001</v>
      </c>
      <c r="L78">
        <v>2.85</v>
      </c>
      <c r="M78" s="6">
        <f t="shared" si="17"/>
        <v>44.574000000000005</v>
      </c>
    </row>
    <row r="79" spans="1:15" x14ac:dyDescent="0.3">
      <c r="H79" s="7" t="s">
        <v>165</v>
      </c>
      <c r="I79">
        <v>6.15</v>
      </c>
      <c r="J79">
        <v>1.25</v>
      </c>
      <c r="K79">
        <f t="shared" si="16"/>
        <v>7.6875</v>
      </c>
      <c r="L79">
        <v>5.5</v>
      </c>
      <c r="M79" s="6">
        <f t="shared" si="17"/>
        <v>33.825000000000003</v>
      </c>
    </row>
    <row r="80" spans="1:15" x14ac:dyDescent="0.3">
      <c r="I80">
        <f>SUM(I3:I79)</f>
        <v>298.94000000000005</v>
      </c>
    </row>
    <row r="81" spans="8:8" x14ac:dyDescent="0.3">
      <c r="H81" s="20"/>
    </row>
  </sheetData>
  <mergeCells count="1">
    <mergeCell ref="H1:M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2"/>
  <sheetViews>
    <sheetView topLeftCell="A322" workbookViewId="0">
      <selection sqref="A1:Q1"/>
    </sheetView>
  </sheetViews>
  <sheetFormatPr defaultRowHeight="14.4" x14ac:dyDescent="0.3"/>
  <cols>
    <col min="1" max="1" width="24.77734375" customWidth="1"/>
    <col min="2" max="2" width="12.6640625" customWidth="1"/>
    <col min="6" max="6" width="12.33203125" bestFit="1" customWidth="1"/>
    <col min="7" max="7" width="17.21875" bestFit="1" customWidth="1"/>
    <col min="8" max="8" width="19.44140625" bestFit="1" customWidth="1"/>
    <col min="9" max="9" width="20.109375" bestFit="1" customWidth="1"/>
    <col min="10" max="10" width="17.33203125" bestFit="1" customWidth="1"/>
    <col min="11" max="11" width="20.21875" bestFit="1" customWidth="1"/>
    <col min="12" max="12" width="8.88671875" customWidth="1"/>
  </cols>
  <sheetData>
    <row r="1" spans="1:17" ht="23.4" x14ac:dyDescent="0.4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ht="18" x14ac:dyDescent="0.35">
      <c r="A2" s="37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x14ac:dyDescent="0.3">
      <c r="A3" t="s">
        <v>8</v>
      </c>
      <c r="B3" t="s">
        <v>4</v>
      </c>
      <c r="C3" t="s">
        <v>5</v>
      </c>
      <c r="D3" t="s">
        <v>7</v>
      </c>
      <c r="E3" t="s">
        <v>6</v>
      </c>
      <c r="F3" t="s">
        <v>12</v>
      </c>
      <c r="G3" t="s">
        <v>13</v>
      </c>
      <c r="H3" t="s">
        <v>9</v>
      </c>
      <c r="I3" t="s">
        <v>10</v>
      </c>
      <c r="J3" t="s">
        <v>11</v>
      </c>
    </row>
    <row r="4" spans="1:17" x14ac:dyDescent="0.3">
      <c r="A4" t="s">
        <v>2</v>
      </c>
      <c r="B4">
        <v>0.01</v>
      </c>
      <c r="C4">
        <v>0.89</v>
      </c>
      <c r="D4">
        <f>B4*C4</f>
        <v>8.8999999999999999E-3</v>
      </c>
      <c r="E4">
        <v>62.5</v>
      </c>
      <c r="F4">
        <v>0.89500000000000002</v>
      </c>
      <c r="G4">
        <f>D4*F4</f>
        <v>7.9655000000000004E-3</v>
      </c>
      <c r="H4">
        <f>D4*E4</f>
        <v>0.55625000000000002</v>
      </c>
      <c r="I4">
        <v>7.8</v>
      </c>
      <c r="J4">
        <f>H4*I4</f>
        <v>4.3387500000000001</v>
      </c>
    </row>
    <row r="5" spans="1:17" x14ac:dyDescent="0.3">
      <c r="A5" t="s">
        <v>3</v>
      </c>
      <c r="B5">
        <v>0.84</v>
      </c>
      <c r="C5">
        <v>0.01</v>
      </c>
      <c r="D5">
        <f>B5*C5</f>
        <v>8.3999999999999995E-3</v>
      </c>
      <c r="E5">
        <v>62.5</v>
      </c>
      <c r="F5">
        <f>C5/2</f>
        <v>5.0000000000000001E-3</v>
      </c>
      <c r="G5">
        <f>D5*F5</f>
        <v>4.1999999999999998E-5</v>
      </c>
      <c r="H5">
        <f>D5*E5</f>
        <v>0.52500000000000002</v>
      </c>
      <c r="I5">
        <v>7.8</v>
      </c>
      <c r="J5">
        <f>H5*I5</f>
        <v>4.0949999999999998</v>
      </c>
    </row>
    <row r="6" spans="1:17" x14ac:dyDescent="0.3">
      <c r="D6">
        <f>SUM(D4:D5)</f>
        <v>1.7299999999999999E-2</v>
      </c>
      <c r="F6" s="1" t="s">
        <v>14</v>
      </c>
      <c r="G6" s="1">
        <f>(G4+G5)/(D4+D5)</f>
        <v>0.46286127167630065</v>
      </c>
      <c r="J6">
        <f>SUM(J4:J5)</f>
        <v>8.4337499999999999</v>
      </c>
    </row>
    <row r="7" spans="1:17" x14ac:dyDescent="0.3">
      <c r="F7" s="1" t="s">
        <v>15</v>
      </c>
      <c r="G7" s="1">
        <v>2.2400000000000002</v>
      </c>
      <c r="H7" t="s">
        <v>16</v>
      </c>
    </row>
    <row r="8" spans="1:17" ht="21" x14ac:dyDescent="0.4">
      <c r="A8" s="40" t="s">
        <v>17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</row>
    <row r="9" spans="1:17" x14ac:dyDescent="0.3">
      <c r="A9" s="43" t="s">
        <v>18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</row>
    <row r="10" spans="1:17" x14ac:dyDescent="0.3">
      <c r="A10" t="s">
        <v>8</v>
      </c>
      <c r="B10" t="s">
        <v>4</v>
      </c>
      <c r="C10" t="s">
        <v>5</v>
      </c>
      <c r="D10" t="s">
        <v>7</v>
      </c>
      <c r="E10" t="s">
        <v>6</v>
      </c>
      <c r="F10" t="s">
        <v>12</v>
      </c>
      <c r="G10" t="s">
        <v>13</v>
      </c>
      <c r="H10" t="s">
        <v>9</v>
      </c>
      <c r="I10" t="s">
        <v>10</v>
      </c>
      <c r="J10" t="s">
        <v>11</v>
      </c>
    </row>
    <row r="11" spans="1:17" x14ac:dyDescent="0.3">
      <c r="A11" t="s">
        <v>2</v>
      </c>
      <c r="B11">
        <v>0.01</v>
      </c>
      <c r="C11">
        <v>0.89</v>
      </c>
      <c r="D11">
        <f>B11*C11</f>
        <v>8.8999999999999999E-3</v>
      </c>
      <c r="E11">
        <v>54</v>
      </c>
      <c r="F11">
        <v>0.89500000000000002</v>
      </c>
      <c r="G11">
        <f>D11*F11</f>
        <v>7.9655000000000004E-3</v>
      </c>
      <c r="H11">
        <f>D11*E11</f>
        <v>0.48059999999999997</v>
      </c>
      <c r="I11">
        <v>7.8</v>
      </c>
      <c r="J11">
        <f>H11*I11</f>
        <v>3.7486799999999998</v>
      </c>
    </row>
    <row r="12" spans="1:17" x14ac:dyDescent="0.3">
      <c r="A12" t="s">
        <v>3</v>
      </c>
      <c r="B12">
        <v>0.84</v>
      </c>
      <c r="C12">
        <v>0.01</v>
      </c>
      <c r="D12">
        <f>B12*C12</f>
        <v>8.3999999999999995E-3</v>
      </c>
      <c r="E12">
        <v>54</v>
      </c>
      <c r="F12">
        <v>0.44500000000000001</v>
      </c>
      <c r="G12">
        <f>D12*F12</f>
        <v>3.738E-3</v>
      </c>
      <c r="H12">
        <f>D12*E12</f>
        <v>0.45359999999999995</v>
      </c>
      <c r="I12">
        <v>7.8</v>
      </c>
      <c r="J12">
        <f>H12*I12</f>
        <v>3.5380799999999994</v>
      </c>
    </row>
    <row r="13" spans="1:17" x14ac:dyDescent="0.3">
      <c r="F13" s="1" t="s">
        <v>14</v>
      </c>
      <c r="G13" s="1">
        <f>(G11+G12)/(D11+D12)</f>
        <v>0.67650289017341048</v>
      </c>
      <c r="J13">
        <f>SUM(J11:J12)</f>
        <v>7.2867599999999992</v>
      </c>
    </row>
    <row r="14" spans="1:17" x14ac:dyDescent="0.3">
      <c r="F14" s="1" t="s">
        <v>15</v>
      </c>
      <c r="G14" s="1">
        <v>0.46700000000000003</v>
      </c>
      <c r="H14" t="s">
        <v>16</v>
      </c>
      <c r="J14">
        <f>SUM(J11:J12)</f>
        <v>7.2867599999999992</v>
      </c>
    </row>
    <row r="15" spans="1:17" x14ac:dyDescent="0.3">
      <c r="A15" s="44" t="s">
        <v>19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 spans="1:17" x14ac:dyDescent="0.3">
      <c r="A16" t="s">
        <v>8</v>
      </c>
      <c r="B16" t="s">
        <v>4</v>
      </c>
      <c r="C16" t="s">
        <v>5</v>
      </c>
      <c r="D16" t="s">
        <v>7</v>
      </c>
      <c r="E16" t="s">
        <v>6</v>
      </c>
      <c r="F16" t="s">
        <v>12</v>
      </c>
      <c r="G16" t="s">
        <v>13</v>
      </c>
      <c r="H16" t="s">
        <v>9</v>
      </c>
      <c r="I16" t="s">
        <v>10</v>
      </c>
      <c r="J16" t="s">
        <v>11</v>
      </c>
    </row>
    <row r="17" spans="1:17" x14ac:dyDescent="0.3">
      <c r="A17" t="s">
        <v>2</v>
      </c>
      <c r="B17">
        <v>0.01</v>
      </c>
      <c r="C17">
        <v>0.89</v>
      </c>
      <c r="D17">
        <f>B17*C17</f>
        <v>8.8999999999999999E-3</v>
      </c>
      <c r="E17">
        <v>46</v>
      </c>
      <c r="F17">
        <v>0.89500000000000002</v>
      </c>
      <c r="G17">
        <f>D17*F17</f>
        <v>7.9655000000000004E-3</v>
      </c>
      <c r="H17">
        <f>D17*E17</f>
        <v>0.40939999999999999</v>
      </c>
      <c r="I17">
        <v>7.8</v>
      </c>
      <c r="J17">
        <f>I17*H17</f>
        <v>3.1933199999999999</v>
      </c>
    </row>
    <row r="18" spans="1:17" x14ac:dyDescent="0.3">
      <c r="A18" t="s">
        <v>3</v>
      </c>
      <c r="B18">
        <v>0.84</v>
      </c>
      <c r="C18">
        <v>0.01</v>
      </c>
      <c r="D18">
        <f>B18*C18</f>
        <v>8.3999999999999995E-3</v>
      </c>
      <c r="E18">
        <v>46</v>
      </c>
      <c r="F18">
        <f>C18/2</f>
        <v>5.0000000000000001E-3</v>
      </c>
      <c r="G18">
        <f>D18*F18</f>
        <v>4.1999999999999998E-5</v>
      </c>
      <c r="H18">
        <f>D18*E18</f>
        <v>0.38639999999999997</v>
      </c>
      <c r="I18">
        <v>7.8</v>
      </c>
      <c r="J18">
        <f>I18*H18</f>
        <v>3.0139199999999997</v>
      </c>
    </row>
    <row r="19" spans="1:17" x14ac:dyDescent="0.3">
      <c r="F19" s="1" t="s">
        <v>14</v>
      </c>
      <c r="G19" s="1">
        <f>(G17+G18)/(D17+D18)</f>
        <v>0.46286127167630065</v>
      </c>
      <c r="J19">
        <f>SUM(J17:J18)</f>
        <v>6.2072399999999996</v>
      </c>
    </row>
    <row r="20" spans="1:17" x14ac:dyDescent="0.3">
      <c r="F20" s="1" t="s">
        <v>15</v>
      </c>
      <c r="G20" s="1">
        <v>0</v>
      </c>
    </row>
    <row r="21" spans="1:17" ht="18" x14ac:dyDescent="0.35">
      <c r="A21" s="37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  <row r="22" spans="1:17" x14ac:dyDescent="0.3">
      <c r="A22" s="39" t="s">
        <v>21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x14ac:dyDescent="0.3">
      <c r="A23" t="s">
        <v>8</v>
      </c>
      <c r="B23" t="s">
        <v>4</v>
      </c>
      <c r="C23" t="s">
        <v>5</v>
      </c>
      <c r="D23" t="s">
        <v>7</v>
      </c>
      <c r="E23" t="s">
        <v>6</v>
      </c>
      <c r="F23" t="s">
        <v>12</v>
      </c>
      <c r="G23" t="s">
        <v>13</v>
      </c>
      <c r="H23" t="s">
        <v>9</v>
      </c>
      <c r="I23" t="s">
        <v>10</v>
      </c>
      <c r="J23" t="s">
        <v>11</v>
      </c>
    </row>
    <row r="24" spans="1:17" x14ac:dyDescent="0.3">
      <c r="A24" t="s">
        <v>2</v>
      </c>
      <c r="B24">
        <v>7.0000000000000007E-2</v>
      </c>
      <c r="C24">
        <v>5.0000000000000001E-3</v>
      </c>
      <c r="D24">
        <f>B24*C24</f>
        <v>3.5000000000000005E-4</v>
      </c>
      <c r="E24">
        <v>59</v>
      </c>
      <c r="F24">
        <v>0.88</v>
      </c>
      <c r="G24">
        <f>D24*F24</f>
        <v>3.0800000000000006E-4</v>
      </c>
      <c r="H24">
        <f>E24*D24</f>
        <v>2.0650000000000002E-2</v>
      </c>
      <c r="I24">
        <v>7.8</v>
      </c>
      <c r="J24">
        <f>H24*I24</f>
        <v>0.16107000000000002</v>
      </c>
    </row>
    <row r="25" spans="1:17" x14ac:dyDescent="0.3">
      <c r="A25" t="s">
        <v>3</v>
      </c>
      <c r="B25">
        <v>7.4999999999999997E-2</v>
      </c>
      <c r="C25">
        <v>5.0000000000000001E-3</v>
      </c>
      <c r="D25">
        <f>B25*C25</f>
        <v>3.7500000000000001E-4</v>
      </c>
      <c r="E25">
        <v>59</v>
      </c>
      <c r="F25">
        <v>0.84</v>
      </c>
      <c r="G25">
        <f>D25*F25</f>
        <v>3.1500000000000001E-4</v>
      </c>
      <c r="H25">
        <f>E25*D25</f>
        <v>2.2124999999999999E-2</v>
      </c>
      <c r="I25">
        <v>7.8</v>
      </c>
      <c r="J25">
        <f>H25*I25</f>
        <v>0.17257499999999998</v>
      </c>
    </row>
    <row r="26" spans="1:17" x14ac:dyDescent="0.3">
      <c r="F26" s="1" t="s">
        <v>14</v>
      </c>
      <c r="G26" s="1">
        <f>SUM(G24:G25)/SUM(D24:D25)</f>
        <v>0.85931034482758628</v>
      </c>
      <c r="J26">
        <f>SUM(J24:J25)</f>
        <v>0.33364499999999997</v>
      </c>
    </row>
    <row r="27" spans="1:17" x14ac:dyDescent="0.3">
      <c r="F27" s="1" t="s">
        <v>15</v>
      </c>
      <c r="G27" s="1">
        <v>1.46</v>
      </c>
      <c r="H27" t="s">
        <v>16</v>
      </c>
    </row>
    <row r="28" spans="1:17" x14ac:dyDescent="0.3">
      <c r="A28" s="38" t="s">
        <v>22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7" x14ac:dyDescent="0.3">
      <c r="A29" t="s">
        <v>8</v>
      </c>
      <c r="B29" t="s">
        <v>4</v>
      </c>
      <c r="C29" t="s">
        <v>5</v>
      </c>
      <c r="D29" t="s">
        <v>7</v>
      </c>
      <c r="E29" t="s">
        <v>6</v>
      </c>
      <c r="F29" t="s">
        <v>12</v>
      </c>
      <c r="G29" t="s">
        <v>13</v>
      </c>
      <c r="H29" t="s">
        <v>9</v>
      </c>
      <c r="I29" t="s">
        <v>10</v>
      </c>
      <c r="J29" t="s">
        <v>11</v>
      </c>
    </row>
    <row r="30" spans="1:17" x14ac:dyDescent="0.3">
      <c r="A30" t="s">
        <v>2</v>
      </c>
      <c r="B30">
        <v>7.0000000000000007E-2</v>
      </c>
      <c r="C30">
        <v>5.0000000000000001E-3</v>
      </c>
      <c r="D30">
        <f>B30*C30</f>
        <v>3.5000000000000005E-4</v>
      </c>
      <c r="E30">
        <v>59</v>
      </c>
      <c r="F30">
        <v>4.7E-2</v>
      </c>
      <c r="G30">
        <f>D30*F30</f>
        <v>1.6450000000000003E-5</v>
      </c>
      <c r="H30">
        <f>E30*D30</f>
        <v>2.0650000000000002E-2</v>
      </c>
      <c r="I30">
        <v>7.8</v>
      </c>
      <c r="J30">
        <f>H30*I30</f>
        <v>0.16107000000000002</v>
      </c>
    </row>
    <row r="31" spans="1:17" x14ac:dyDescent="0.3">
      <c r="A31" t="s">
        <v>3</v>
      </c>
      <c r="B31">
        <v>7.4999999999999997E-2</v>
      </c>
      <c r="C31">
        <v>5.0000000000000001E-3</v>
      </c>
      <c r="D31">
        <f>B31*C31</f>
        <v>3.7500000000000001E-4</v>
      </c>
      <c r="E31">
        <v>59</v>
      </c>
      <c r="F31">
        <v>8.5000000000000006E-2</v>
      </c>
      <c r="G31">
        <f>D31*F31</f>
        <v>3.1875000000000002E-5</v>
      </c>
      <c r="H31">
        <f>E31*D31</f>
        <v>2.2124999999999999E-2</v>
      </c>
      <c r="I31">
        <v>7.8</v>
      </c>
      <c r="J31">
        <f>H31*I31</f>
        <v>0.17257499999999998</v>
      </c>
    </row>
    <row r="32" spans="1:17" x14ac:dyDescent="0.3">
      <c r="F32" s="1" t="s">
        <v>14</v>
      </c>
      <c r="G32" s="1">
        <f>SUM(G30:G31)/SUM(D30:D31)</f>
        <v>6.665517241379311E-2</v>
      </c>
      <c r="J32">
        <f>SUM(J30:J31)</f>
        <v>0.33364499999999997</v>
      </c>
    </row>
    <row r="33" spans="1:17" x14ac:dyDescent="0.3">
      <c r="F33" s="1" t="s">
        <v>15</v>
      </c>
      <c r="G33" s="1">
        <v>1.46</v>
      </c>
      <c r="H33" t="s">
        <v>16</v>
      </c>
    </row>
    <row r="34" spans="1:17" x14ac:dyDescent="0.3">
      <c r="A34" s="39" t="s">
        <v>23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x14ac:dyDescent="0.3">
      <c r="A35" t="s">
        <v>8</v>
      </c>
      <c r="B35" t="s">
        <v>4</v>
      </c>
      <c r="C35" t="s">
        <v>5</v>
      </c>
      <c r="D35" t="s">
        <v>7</v>
      </c>
      <c r="E35" t="s">
        <v>6</v>
      </c>
      <c r="F35" t="s">
        <v>12</v>
      </c>
      <c r="G35" t="s">
        <v>13</v>
      </c>
      <c r="H35" t="s">
        <v>9</v>
      </c>
      <c r="I35" t="s">
        <v>10</v>
      </c>
      <c r="J35" t="s">
        <v>11</v>
      </c>
    </row>
    <row r="36" spans="1:17" x14ac:dyDescent="0.3">
      <c r="A36" t="s">
        <v>2</v>
      </c>
      <c r="B36">
        <v>7.0000000000000007E-2</v>
      </c>
      <c r="C36">
        <v>5.0000000000000001E-3</v>
      </c>
      <c r="D36">
        <f>B36*C36</f>
        <v>3.5000000000000005E-4</v>
      </c>
      <c r="E36">
        <v>56.2</v>
      </c>
      <c r="F36">
        <v>0.88</v>
      </c>
      <c r="G36">
        <f>D36*F36</f>
        <v>3.0800000000000006E-4</v>
      </c>
      <c r="H36">
        <f>D36*E36</f>
        <v>1.9670000000000003E-2</v>
      </c>
      <c r="I36">
        <v>7.8</v>
      </c>
      <c r="J36">
        <f>H36*I36</f>
        <v>0.15342600000000003</v>
      </c>
    </row>
    <row r="37" spans="1:17" x14ac:dyDescent="0.3">
      <c r="A37" t="s">
        <v>3</v>
      </c>
      <c r="B37">
        <v>7.4999999999999997E-2</v>
      </c>
      <c r="C37">
        <v>5.0000000000000001E-3</v>
      </c>
      <c r="D37">
        <f>B37*C37</f>
        <v>3.7500000000000001E-4</v>
      </c>
      <c r="E37">
        <v>56.2</v>
      </c>
      <c r="F37">
        <v>0.84</v>
      </c>
      <c r="G37">
        <f>D37*F37</f>
        <v>3.1500000000000001E-4</v>
      </c>
      <c r="H37">
        <f>D37*E37</f>
        <v>2.1075E-2</v>
      </c>
      <c r="I37">
        <v>7.8</v>
      </c>
      <c r="J37">
        <f>H37*I37</f>
        <v>0.164385</v>
      </c>
    </row>
    <row r="38" spans="1:17" x14ac:dyDescent="0.3">
      <c r="F38" s="1" t="s">
        <v>14</v>
      </c>
      <c r="G38" s="1">
        <f>SUM(G36:G37)/SUM(D36:D37)</f>
        <v>0.85931034482758628</v>
      </c>
      <c r="J38">
        <f>SUM(J36:J37)</f>
        <v>0.31781100000000007</v>
      </c>
    </row>
    <row r="39" spans="1:17" x14ac:dyDescent="0.3">
      <c r="F39" s="1" t="s">
        <v>15</v>
      </c>
      <c r="G39" s="1">
        <v>1.1499999999999999</v>
      </c>
      <c r="H39" t="s">
        <v>16</v>
      </c>
    </row>
    <row r="40" spans="1:17" x14ac:dyDescent="0.3">
      <c r="A40" s="38" t="s">
        <v>24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</row>
    <row r="41" spans="1:17" x14ac:dyDescent="0.3">
      <c r="A41" t="s">
        <v>8</v>
      </c>
      <c r="B41" t="s">
        <v>4</v>
      </c>
      <c r="C41" t="s">
        <v>5</v>
      </c>
      <c r="D41" t="s">
        <v>7</v>
      </c>
      <c r="E41" t="s">
        <v>6</v>
      </c>
      <c r="F41" t="s">
        <v>12</v>
      </c>
      <c r="G41" t="s">
        <v>13</v>
      </c>
      <c r="H41" t="s">
        <v>9</v>
      </c>
      <c r="I41" t="s">
        <v>10</v>
      </c>
      <c r="J41" t="s">
        <v>11</v>
      </c>
    </row>
    <row r="42" spans="1:17" x14ac:dyDescent="0.3">
      <c r="A42" t="s">
        <v>2</v>
      </c>
      <c r="B42">
        <v>7.0000000000000007E-2</v>
      </c>
      <c r="C42">
        <v>5.0000000000000001E-3</v>
      </c>
      <c r="D42">
        <f>B42*C42</f>
        <v>3.5000000000000005E-4</v>
      </c>
      <c r="E42">
        <v>56.2</v>
      </c>
      <c r="F42">
        <v>4.7E-2</v>
      </c>
      <c r="G42">
        <f>D42*F42</f>
        <v>1.6450000000000003E-5</v>
      </c>
      <c r="H42">
        <f>D42*E42</f>
        <v>1.9670000000000003E-2</v>
      </c>
      <c r="I42">
        <v>7.8</v>
      </c>
      <c r="J42">
        <f>I42*H42</f>
        <v>0.15342600000000003</v>
      </c>
    </row>
    <row r="43" spans="1:17" x14ac:dyDescent="0.3">
      <c r="A43" t="s">
        <v>3</v>
      </c>
      <c r="B43">
        <v>7.4999999999999997E-2</v>
      </c>
      <c r="C43">
        <v>5.0000000000000001E-3</v>
      </c>
      <c r="D43">
        <f>B43*C43</f>
        <v>3.7500000000000001E-4</v>
      </c>
      <c r="E43">
        <v>56.2</v>
      </c>
      <c r="F43">
        <v>8.5000000000000006E-2</v>
      </c>
      <c r="G43">
        <f>D43*F43</f>
        <v>3.1875000000000002E-5</v>
      </c>
      <c r="H43">
        <f>D43*E43</f>
        <v>2.1075E-2</v>
      </c>
      <c r="I43">
        <v>7.8</v>
      </c>
      <c r="J43">
        <f>I43*H43</f>
        <v>0.164385</v>
      </c>
    </row>
    <row r="44" spans="1:17" x14ac:dyDescent="0.3">
      <c r="F44" s="1" t="s">
        <v>14</v>
      </c>
      <c r="G44" s="1">
        <v>6.665517241379311E-2</v>
      </c>
      <c r="J44">
        <f>SUM(J42:J43)</f>
        <v>0.31781100000000007</v>
      </c>
    </row>
    <row r="45" spans="1:17" x14ac:dyDescent="0.3">
      <c r="F45" s="1" t="s">
        <v>15</v>
      </c>
      <c r="G45" s="1">
        <v>1.1499999999999999</v>
      </c>
      <c r="H45" t="s">
        <v>16</v>
      </c>
    </row>
    <row r="46" spans="1:17" x14ac:dyDescent="0.3">
      <c r="A46" s="39" t="s">
        <v>25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x14ac:dyDescent="0.3">
      <c r="A47" t="s">
        <v>8</v>
      </c>
      <c r="B47" t="s">
        <v>4</v>
      </c>
      <c r="C47" t="s">
        <v>5</v>
      </c>
      <c r="D47" t="s">
        <v>7</v>
      </c>
      <c r="E47" t="s">
        <v>6</v>
      </c>
      <c r="F47" t="s">
        <v>12</v>
      </c>
      <c r="G47" t="s">
        <v>13</v>
      </c>
      <c r="H47" t="s">
        <v>9</v>
      </c>
      <c r="I47" t="s">
        <v>10</v>
      </c>
      <c r="J47" t="s">
        <v>11</v>
      </c>
    </row>
    <row r="48" spans="1:17" x14ac:dyDescent="0.3">
      <c r="A48" t="s">
        <v>2</v>
      </c>
      <c r="B48">
        <v>7.0000000000000007E-2</v>
      </c>
      <c r="C48">
        <v>5.0000000000000001E-3</v>
      </c>
      <c r="D48">
        <f>B48*C48</f>
        <v>3.5000000000000005E-4</v>
      </c>
      <c r="E48">
        <v>51.7</v>
      </c>
      <c r="F48">
        <v>0.88</v>
      </c>
      <c r="G48">
        <f>D48*F54</f>
        <v>1.6450000000000003E-5</v>
      </c>
      <c r="H48">
        <f>E48*D48</f>
        <v>1.8095000000000003E-2</v>
      </c>
      <c r="I48">
        <v>7.8</v>
      </c>
      <c r="J48">
        <f>H48*I48</f>
        <v>0.14114100000000002</v>
      </c>
    </row>
    <row r="49" spans="1:17" x14ac:dyDescent="0.3">
      <c r="A49" t="s">
        <v>3</v>
      </c>
      <c r="B49">
        <v>7.4999999999999997E-2</v>
      </c>
      <c r="C49">
        <v>5.0000000000000001E-3</v>
      </c>
      <c r="D49">
        <f>B49*C49</f>
        <v>3.7500000000000001E-4</v>
      </c>
      <c r="E49">
        <v>51.7</v>
      </c>
      <c r="F49">
        <v>0.84</v>
      </c>
      <c r="G49">
        <f>D49*F55</f>
        <v>3.1875000000000002E-5</v>
      </c>
      <c r="H49">
        <f>E49*D49</f>
        <v>1.9387500000000002E-2</v>
      </c>
      <c r="I49">
        <v>7.8</v>
      </c>
      <c r="J49">
        <f>H49*I49</f>
        <v>0.15122250000000001</v>
      </c>
    </row>
    <row r="50" spans="1:17" x14ac:dyDescent="0.3">
      <c r="F50" s="1" t="s">
        <v>14</v>
      </c>
      <c r="G50" s="1">
        <v>0.85931034482758628</v>
      </c>
      <c r="J50">
        <f>SUM(J48:J49)</f>
        <v>0.2923635</v>
      </c>
    </row>
    <row r="51" spans="1:17" x14ac:dyDescent="0.3">
      <c r="F51" s="1" t="s">
        <v>15</v>
      </c>
      <c r="G51" s="1">
        <v>0.8</v>
      </c>
      <c r="H51" t="s">
        <v>16</v>
      </c>
    </row>
    <row r="52" spans="1:17" x14ac:dyDescent="0.3">
      <c r="A52" s="38" t="s">
        <v>26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</row>
    <row r="53" spans="1:17" x14ac:dyDescent="0.3">
      <c r="A53" t="s">
        <v>8</v>
      </c>
      <c r="B53" t="s">
        <v>4</v>
      </c>
      <c r="C53" t="s">
        <v>5</v>
      </c>
      <c r="D53" t="s">
        <v>7</v>
      </c>
      <c r="E53" t="s">
        <v>6</v>
      </c>
      <c r="F53" t="s">
        <v>12</v>
      </c>
      <c r="G53" t="s">
        <v>13</v>
      </c>
      <c r="H53" t="s">
        <v>9</v>
      </c>
      <c r="I53" t="s">
        <v>10</v>
      </c>
      <c r="J53" t="s">
        <v>11</v>
      </c>
    </row>
    <row r="54" spans="1:17" x14ac:dyDescent="0.3">
      <c r="A54" t="s">
        <v>2</v>
      </c>
      <c r="B54">
        <v>7.0000000000000007E-2</v>
      </c>
      <c r="C54">
        <v>5.0000000000000001E-3</v>
      </c>
      <c r="D54">
        <f>B54*C54</f>
        <v>3.5000000000000005E-4</v>
      </c>
      <c r="E54">
        <v>51.7</v>
      </c>
      <c r="F54">
        <v>4.7E-2</v>
      </c>
      <c r="G54">
        <f>D54*F54</f>
        <v>1.6450000000000003E-5</v>
      </c>
      <c r="H54">
        <f>D54*E54</f>
        <v>1.8095000000000003E-2</v>
      </c>
      <c r="I54">
        <v>7.8</v>
      </c>
      <c r="J54">
        <f>H54*I54</f>
        <v>0.14114100000000002</v>
      </c>
    </row>
    <row r="55" spans="1:17" x14ac:dyDescent="0.3">
      <c r="A55" t="s">
        <v>3</v>
      </c>
      <c r="B55">
        <v>7.4999999999999997E-2</v>
      </c>
      <c r="C55">
        <v>5.0000000000000001E-3</v>
      </c>
      <c r="D55">
        <f>B55*C55</f>
        <v>3.7500000000000001E-4</v>
      </c>
      <c r="E55">
        <v>51.7</v>
      </c>
      <c r="F55">
        <v>8.5000000000000006E-2</v>
      </c>
      <c r="G55">
        <f>D55*F55</f>
        <v>3.1875000000000002E-5</v>
      </c>
      <c r="H55">
        <f>D55*E55</f>
        <v>1.9387500000000002E-2</v>
      </c>
      <c r="I55">
        <v>7.8</v>
      </c>
      <c r="J55">
        <f>H55*I55</f>
        <v>0.15122250000000001</v>
      </c>
    </row>
    <row r="56" spans="1:17" x14ac:dyDescent="0.3">
      <c r="F56" s="1" t="s">
        <v>14</v>
      </c>
      <c r="G56" s="1">
        <v>6.665517241379311E-2</v>
      </c>
      <c r="J56">
        <f>SUM(J54:J55)</f>
        <v>0.2923635</v>
      </c>
    </row>
    <row r="57" spans="1:17" x14ac:dyDescent="0.3">
      <c r="F57" s="1" t="s">
        <v>15</v>
      </c>
      <c r="G57" s="1">
        <v>0.8</v>
      </c>
      <c r="H57" t="s">
        <v>16</v>
      </c>
    </row>
    <row r="58" spans="1:17" x14ac:dyDescent="0.3">
      <c r="A58" s="39" t="s">
        <v>27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spans="1:17" x14ac:dyDescent="0.3">
      <c r="A59" t="s">
        <v>8</v>
      </c>
      <c r="B59" t="s">
        <v>4</v>
      </c>
      <c r="C59" t="s">
        <v>5</v>
      </c>
      <c r="D59" t="s">
        <v>7</v>
      </c>
      <c r="E59" t="s">
        <v>6</v>
      </c>
      <c r="F59" t="s">
        <v>12</v>
      </c>
      <c r="G59" t="s">
        <v>13</v>
      </c>
      <c r="H59" t="s">
        <v>9</v>
      </c>
      <c r="I59" t="s">
        <v>10</v>
      </c>
      <c r="J59" t="s">
        <v>11</v>
      </c>
    </row>
    <row r="60" spans="1:17" x14ac:dyDescent="0.3">
      <c r="A60" t="s">
        <v>2</v>
      </c>
      <c r="B60">
        <v>7.0000000000000007E-2</v>
      </c>
      <c r="C60">
        <v>5.0000000000000001E-3</v>
      </c>
      <c r="D60">
        <f>B60*C60</f>
        <v>3.5000000000000005E-4</v>
      </c>
      <c r="E60">
        <v>49.2</v>
      </c>
      <c r="F60">
        <v>0.88</v>
      </c>
      <c r="G60">
        <v>1.6450000000000003E-5</v>
      </c>
      <c r="H60">
        <f>D60*E60</f>
        <v>1.7220000000000003E-2</v>
      </c>
      <c r="I60">
        <v>7.8</v>
      </c>
      <c r="J60">
        <f>I60*H60</f>
        <v>0.13431600000000002</v>
      </c>
    </row>
    <row r="61" spans="1:17" x14ac:dyDescent="0.3">
      <c r="A61" t="s">
        <v>3</v>
      </c>
      <c r="B61">
        <v>7.4999999999999997E-2</v>
      </c>
      <c r="C61">
        <v>5.0000000000000001E-3</v>
      </c>
      <c r="D61">
        <f>B61*C61</f>
        <v>3.7500000000000001E-4</v>
      </c>
      <c r="E61">
        <v>49.2</v>
      </c>
      <c r="F61">
        <v>0.84</v>
      </c>
      <c r="G61">
        <v>3.1875000000000002E-5</v>
      </c>
      <c r="H61">
        <f>D61*E61</f>
        <v>1.8450000000000001E-2</v>
      </c>
      <c r="I61">
        <v>7.8</v>
      </c>
      <c r="J61">
        <f>I61*H61</f>
        <v>0.14391000000000001</v>
      </c>
    </row>
    <row r="62" spans="1:17" x14ac:dyDescent="0.3">
      <c r="F62" s="1" t="s">
        <v>14</v>
      </c>
      <c r="G62" s="1">
        <v>0.85931034482758628</v>
      </c>
      <c r="J62">
        <f>SUM(J60:J61)</f>
        <v>0.27822600000000003</v>
      </c>
    </row>
    <row r="63" spans="1:17" x14ac:dyDescent="0.3">
      <c r="F63" s="1" t="s">
        <v>15</v>
      </c>
      <c r="G63" s="1">
        <v>0.5</v>
      </c>
    </row>
    <row r="64" spans="1:17" x14ac:dyDescent="0.3">
      <c r="A64" s="38" t="s">
        <v>28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</row>
    <row r="65" spans="1:17" x14ac:dyDescent="0.3">
      <c r="A65" t="s">
        <v>8</v>
      </c>
      <c r="B65" t="s">
        <v>4</v>
      </c>
      <c r="C65" t="s">
        <v>5</v>
      </c>
      <c r="D65" t="s">
        <v>7</v>
      </c>
      <c r="E65" t="s">
        <v>6</v>
      </c>
      <c r="F65" t="s">
        <v>12</v>
      </c>
      <c r="G65" t="s">
        <v>13</v>
      </c>
      <c r="H65" t="s">
        <v>9</v>
      </c>
      <c r="I65" t="s">
        <v>10</v>
      </c>
      <c r="J65" t="s">
        <v>11</v>
      </c>
    </row>
    <row r="66" spans="1:17" x14ac:dyDescent="0.3">
      <c r="A66" t="s">
        <v>2</v>
      </c>
      <c r="B66">
        <v>7.0000000000000007E-2</v>
      </c>
      <c r="C66">
        <v>5.0000000000000001E-3</v>
      </c>
      <c r="D66">
        <f>B66*C66</f>
        <v>3.5000000000000005E-4</v>
      </c>
      <c r="E66">
        <v>49.2</v>
      </c>
      <c r="F66">
        <v>4.7E-2</v>
      </c>
      <c r="G66">
        <f>D66*F66</f>
        <v>1.6450000000000003E-5</v>
      </c>
      <c r="H66">
        <f>D66*E66</f>
        <v>1.7220000000000003E-2</v>
      </c>
      <c r="I66">
        <v>7.8</v>
      </c>
      <c r="J66">
        <f>I66*H66</f>
        <v>0.13431600000000002</v>
      </c>
    </row>
    <row r="67" spans="1:17" x14ac:dyDescent="0.3">
      <c r="A67" t="s">
        <v>3</v>
      </c>
      <c r="B67">
        <v>7.4999999999999997E-2</v>
      </c>
      <c r="C67">
        <v>5.0000000000000001E-3</v>
      </c>
      <c r="D67">
        <f>B67*C67</f>
        <v>3.7500000000000001E-4</v>
      </c>
      <c r="E67">
        <v>49.2</v>
      </c>
      <c r="F67">
        <v>8.5000000000000006E-2</v>
      </c>
      <c r="G67">
        <f>D67*F67</f>
        <v>3.1875000000000002E-5</v>
      </c>
      <c r="H67">
        <f>D67*E67</f>
        <v>1.8450000000000001E-2</v>
      </c>
      <c r="I67">
        <v>7.8</v>
      </c>
      <c r="J67">
        <f>I67*H67</f>
        <v>0.14391000000000001</v>
      </c>
    </row>
    <row r="68" spans="1:17" x14ac:dyDescent="0.3">
      <c r="F68" s="1" t="s">
        <v>14</v>
      </c>
      <c r="G68" s="1">
        <v>6.665517241379311E-2</v>
      </c>
      <c r="J68">
        <f>SUM(J66:J67)</f>
        <v>0.27822600000000003</v>
      </c>
    </row>
    <row r="69" spans="1:17" x14ac:dyDescent="0.3">
      <c r="F69" s="1" t="s">
        <v>15</v>
      </c>
      <c r="G69" s="1">
        <v>0.5</v>
      </c>
      <c r="H69" t="s">
        <v>16</v>
      </c>
    </row>
    <row r="70" spans="1:17" x14ac:dyDescent="0.3">
      <c r="A70" s="39" t="s">
        <v>29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x14ac:dyDescent="0.3">
      <c r="A71" t="s">
        <v>8</v>
      </c>
      <c r="B71" t="s">
        <v>4</v>
      </c>
      <c r="C71" t="s">
        <v>5</v>
      </c>
      <c r="D71" t="s">
        <v>7</v>
      </c>
      <c r="E71" t="s">
        <v>6</v>
      </c>
      <c r="F71" t="s">
        <v>12</v>
      </c>
      <c r="G71" t="s">
        <v>13</v>
      </c>
      <c r="H71" t="s">
        <v>9</v>
      </c>
      <c r="I71" t="s">
        <v>10</v>
      </c>
      <c r="J71" t="s">
        <v>11</v>
      </c>
    </row>
    <row r="72" spans="1:17" x14ac:dyDescent="0.3">
      <c r="A72" t="s">
        <v>2</v>
      </c>
      <c r="B72">
        <v>7.0000000000000007E-2</v>
      </c>
      <c r="C72">
        <v>5.0000000000000001E-3</v>
      </c>
      <c r="D72">
        <f>B72*C72</f>
        <v>3.5000000000000005E-4</v>
      </c>
      <c r="E72">
        <v>42.04</v>
      </c>
      <c r="F72">
        <v>0.88</v>
      </c>
      <c r="G72">
        <v>1.6450000000000003E-5</v>
      </c>
      <c r="H72">
        <f>D72*E72</f>
        <v>1.4714000000000001E-2</v>
      </c>
      <c r="I72">
        <v>7.8</v>
      </c>
      <c r="J72">
        <f>I72*H72</f>
        <v>0.1147692</v>
      </c>
    </row>
    <row r="73" spans="1:17" x14ac:dyDescent="0.3">
      <c r="A73" t="s">
        <v>3</v>
      </c>
      <c r="B73">
        <v>7.4999999999999997E-2</v>
      </c>
      <c r="C73">
        <v>5.0000000000000001E-3</v>
      </c>
      <c r="D73">
        <f>B73*C73</f>
        <v>3.7500000000000001E-4</v>
      </c>
      <c r="E73">
        <v>42.04</v>
      </c>
      <c r="F73">
        <v>0.84</v>
      </c>
      <c r="G73">
        <v>3.1875000000000002E-5</v>
      </c>
      <c r="H73">
        <f>D73*E73</f>
        <v>1.5765000000000001E-2</v>
      </c>
      <c r="I73">
        <v>7.8</v>
      </c>
      <c r="J73">
        <f>I73*H73</f>
        <v>0.12296700000000001</v>
      </c>
    </row>
    <row r="74" spans="1:17" x14ac:dyDescent="0.3">
      <c r="F74" s="1" t="s">
        <v>14</v>
      </c>
      <c r="G74" s="1">
        <v>0.85931034482758628</v>
      </c>
      <c r="J74">
        <f>SUM(J72:J73)</f>
        <v>0.23773620000000001</v>
      </c>
    </row>
    <row r="75" spans="1:17" x14ac:dyDescent="0.3">
      <c r="F75" s="1" t="s">
        <v>15</v>
      </c>
      <c r="G75" s="1">
        <v>-0.64</v>
      </c>
      <c r="H75" t="s">
        <v>30</v>
      </c>
    </row>
    <row r="76" spans="1:17" x14ac:dyDescent="0.3">
      <c r="A76" s="38" t="s">
        <v>31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</row>
    <row r="77" spans="1:17" x14ac:dyDescent="0.3">
      <c r="A77" t="s">
        <v>8</v>
      </c>
      <c r="B77" t="s">
        <v>4</v>
      </c>
      <c r="C77" t="s">
        <v>5</v>
      </c>
      <c r="D77" t="s">
        <v>7</v>
      </c>
      <c r="E77" t="s">
        <v>6</v>
      </c>
      <c r="F77" t="s">
        <v>12</v>
      </c>
      <c r="G77" t="s">
        <v>13</v>
      </c>
      <c r="H77" t="s">
        <v>9</v>
      </c>
      <c r="I77" t="s">
        <v>10</v>
      </c>
      <c r="J77" t="s">
        <v>11</v>
      </c>
    </row>
    <row r="78" spans="1:17" x14ac:dyDescent="0.3">
      <c r="A78" t="s">
        <v>2</v>
      </c>
      <c r="B78">
        <v>7.0000000000000007E-2</v>
      </c>
      <c r="C78">
        <v>5.0000000000000001E-3</v>
      </c>
      <c r="D78">
        <f>B78*C78</f>
        <v>3.5000000000000005E-4</v>
      </c>
      <c r="E78">
        <v>42.04</v>
      </c>
      <c r="F78">
        <v>4.7E-2</v>
      </c>
      <c r="G78">
        <f>D78*F78</f>
        <v>1.6450000000000003E-5</v>
      </c>
      <c r="H78">
        <f>E78*D78</f>
        <v>1.4714000000000001E-2</v>
      </c>
      <c r="I78">
        <v>7.8</v>
      </c>
      <c r="J78">
        <f>I78*H78</f>
        <v>0.1147692</v>
      </c>
    </row>
    <row r="79" spans="1:17" x14ac:dyDescent="0.3">
      <c r="A79" t="s">
        <v>3</v>
      </c>
      <c r="B79">
        <v>7.4999999999999997E-2</v>
      </c>
      <c r="C79">
        <v>5.0000000000000001E-3</v>
      </c>
      <c r="D79">
        <f>B79*C79</f>
        <v>3.7500000000000001E-4</v>
      </c>
      <c r="E79">
        <v>42.04</v>
      </c>
      <c r="F79">
        <v>8.5000000000000006E-2</v>
      </c>
      <c r="G79">
        <f>D79*F79</f>
        <v>3.1875000000000002E-5</v>
      </c>
      <c r="H79">
        <f>E79*D79</f>
        <v>1.5765000000000001E-2</v>
      </c>
      <c r="I79">
        <v>7.8</v>
      </c>
      <c r="J79">
        <f>I79*H79</f>
        <v>0.12296700000000001</v>
      </c>
    </row>
    <row r="80" spans="1:17" x14ac:dyDescent="0.3">
      <c r="F80" s="1" t="s">
        <v>14</v>
      </c>
      <c r="G80" s="1">
        <v>6.665517241379311E-2</v>
      </c>
      <c r="J80">
        <f>SUM(J78:J79)</f>
        <v>0.23773620000000001</v>
      </c>
    </row>
    <row r="81" spans="1:17" x14ac:dyDescent="0.3">
      <c r="F81" s="1" t="s">
        <v>15</v>
      </c>
      <c r="G81" s="1">
        <v>-0.64</v>
      </c>
      <c r="H81" t="s">
        <v>30</v>
      </c>
    </row>
    <row r="82" spans="1:17" x14ac:dyDescent="0.3">
      <c r="A82" s="39" t="s">
        <v>32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</row>
    <row r="83" spans="1:17" x14ac:dyDescent="0.3">
      <c r="A83" t="s">
        <v>8</v>
      </c>
      <c r="B83" t="s">
        <v>4</v>
      </c>
      <c r="C83" t="s">
        <v>5</v>
      </c>
      <c r="D83" t="s">
        <v>7</v>
      </c>
      <c r="E83" t="s">
        <v>6</v>
      </c>
      <c r="F83" t="s">
        <v>12</v>
      </c>
      <c r="G83" t="s">
        <v>13</v>
      </c>
      <c r="H83" t="s">
        <v>9</v>
      </c>
      <c r="I83" t="s">
        <v>10</v>
      </c>
      <c r="J83" t="s">
        <v>11</v>
      </c>
    </row>
    <row r="84" spans="1:17" x14ac:dyDescent="0.3">
      <c r="A84" t="s">
        <v>2</v>
      </c>
      <c r="B84">
        <v>7.0000000000000007E-2</v>
      </c>
      <c r="C84">
        <v>5.0000000000000001E-3</v>
      </c>
      <c r="D84">
        <f>B84*C84</f>
        <v>3.5000000000000005E-4</v>
      </c>
      <c r="E84">
        <v>31</v>
      </c>
      <c r="F84">
        <v>0.88</v>
      </c>
      <c r="G84">
        <v>1.6450000000000003E-5</v>
      </c>
      <c r="H84">
        <f>E84*D84</f>
        <v>1.0850000000000002E-2</v>
      </c>
      <c r="I84">
        <v>7.8</v>
      </c>
      <c r="J84">
        <f>I84*H84</f>
        <v>8.4630000000000011E-2</v>
      </c>
    </row>
    <row r="85" spans="1:17" x14ac:dyDescent="0.3">
      <c r="A85" t="s">
        <v>3</v>
      </c>
      <c r="B85">
        <v>7.4999999999999997E-2</v>
      </c>
      <c r="C85">
        <v>5.0000000000000001E-3</v>
      </c>
      <c r="D85">
        <f>B85*C85</f>
        <v>3.7500000000000001E-4</v>
      </c>
      <c r="E85">
        <v>31</v>
      </c>
      <c r="F85">
        <v>0.84</v>
      </c>
      <c r="G85">
        <v>3.1875000000000002E-5</v>
      </c>
      <c r="H85">
        <f>E85*D85</f>
        <v>1.1625E-2</v>
      </c>
      <c r="I85">
        <v>7.8</v>
      </c>
      <c r="J85">
        <f>I85*H85</f>
        <v>9.0674999999999992E-2</v>
      </c>
    </row>
    <row r="86" spans="1:17" x14ac:dyDescent="0.3">
      <c r="F86" s="1" t="s">
        <v>14</v>
      </c>
      <c r="G86" s="1">
        <v>0.85931034482758628</v>
      </c>
      <c r="J86">
        <f>SUM(J84:J85)</f>
        <v>0.17530499999999999</v>
      </c>
    </row>
    <row r="87" spans="1:17" x14ac:dyDescent="0.3">
      <c r="F87" s="1" t="s">
        <v>15</v>
      </c>
      <c r="G87" s="1">
        <v>-3.2</v>
      </c>
      <c r="H87" t="s">
        <v>30</v>
      </c>
    </row>
    <row r="88" spans="1:17" ht="21" x14ac:dyDescent="0.4">
      <c r="A88" s="40" t="s">
        <v>33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</row>
    <row r="89" spans="1:17" x14ac:dyDescent="0.3">
      <c r="A89" t="s">
        <v>8</v>
      </c>
      <c r="B89" t="s">
        <v>4</v>
      </c>
      <c r="C89" t="s">
        <v>5</v>
      </c>
      <c r="D89" t="s">
        <v>7</v>
      </c>
      <c r="E89" t="s">
        <v>6</v>
      </c>
      <c r="F89" t="s">
        <v>12</v>
      </c>
      <c r="G89" t="s">
        <v>13</v>
      </c>
      <c r="H89" t="s">
        <v>9</v>
      </c>
      <c r="I89" t="s">
        <v>10</v>
      </c>
      <c r="J89" t="s">
        <v>11</v>
      </c>
    </row>
    <row r="90" spans="1:17" x14ac:dyDescent="0.3">
      <c r="A90" t="s">
        <v>2</v>
      </c>
      <c r="B90">
        <v>0.05</v>
      </c>
      <c r="C90">
        <v>9.5000000000000001E-2</v>
      </c>
      <c r="D90">
        <f>B90*C90</f>
        <v>4.7500000000000007E-3</v>
      </c>
      <c r="E90">
        <v>75.599999999999994</v>
      </c>
      <c r="F90">
        <v>6.4</v>
      </c>
      <c r="G90">
        <f>D90*F90</f>
        <v>3.0400000000000007E-2</v>
      </c>
      <c r="H90">
        <f>D90*E90</f>
        <v>0.35910000000000003</v>
      </c>
      <c r="I90">
        <v>7.8</v>
      </c>
      <c r="J90">
        <f>I90*H90</f>
        <v>2.80098</v>
      </c>
    </row>
    <row r="91" spans="1:17" x14ac:dyDescent="0.3">
      <c r="A91" t="s">
        <v>3</v>
      </c>
      <c r="B91">
        <v>0.1</v>
      </c>
      <c r="C91">
        <v>5.0000000000000001E-3</v>
      </c>
      <c r="D91">
        <f>B91*C91</f>
        <v>5.0000000000000001E-4</v>
      </c>
      <c r="E91">
        <v>75.599999999999994</v>
      </c>
      <c r="F91">
        <v>6.3</v>
      </c>
      <c r="G91">
        <f>D91*F91</f>
        <v>3.15E-3</v>
      </c>
      <c r="H91">
        <f>D91*E91</f>
        <v>3.78E-2</v>
      </c>
      <c r="I91">
        <v>7.8</v>
      </c>
      <c r="J91">
        <f>I91*H91</f>
        <v>0.29483999999999999</v>
      </c>
    </row>
    <row r="92" spans="1:17" x14ac:dyDescent="0.3">
      <c r="F92" s="1" t="s">
        <v>14</v>
      </c>
      <c r="G92" s="1">
        <f>SUM(G90:G91)/SUM(D90:D91)</f>
        <v>6.3904761904761909</v>
      </c>
      <c r="J92">
        <f>SUM(J90:J91)</f>
        <v>3.0958199999999998</v>
      </c>
    </row>
    <row r="93" spans="1:17" x14ac:dyDescent="0.3">
      <c r="F93" s="1" t="s">
        <v>15</v>
      </c>
      <c r="G93" s="1">
        <v>2.1</v>
      </c>
      <c r="H93" t="s">
        <v>16</v>
      </c>
    </row>
    <row r="94" spans="1:17" ht="21" x14ac:dyDescent="0.4">
      <c r="A94" s="40" t="s">
        <v>34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</row>
    <row r="95" spans="1:17" x14ac:dyDescent="0.3">
      <c r="A95" t="s">
        <v>8</v>
      </c>
      <c r="B95" t="s">
        <v>4</v>
      </c>
      <c r="C95" t="s">
        <v>5</v>
      </c>
      <c r="D95" t="s">
        <v>7</v>
      </c>
      <c r="E95" t="s">
        <v>6</v>
      </c>
      <c r="F95" t="s">
        <v>12</v>
      </c>
      <c r="G95" t="s">
        <v>13</v>
      </c>
      <c r="H95" t="s">
        <v>9</v>
      </c>
      <c r="I95" t="s">
        <v>10</v>
      </c>
      <c r="J95" t="s">
        <v>11</v>
      </c>
    </row>
    <row r="96" spans="1:17" x14ac:dyDescent="0.3">
      <c r="A96" t="s">
        <v>2</v>
      </c>
      <c r="B96">
        <v>0.05</v>
      </c>
      <c r="C96">
        <v>9.5000000000000001E-2</v>
      </c>
      <c r="D96">
        <f>B96*C96</f>
        <v>4.7500000000000007E-3</v>
      </c>
      <c r="E96">
        <v>70.099999999999994</v>
      </c>
      <c r="F96">
        <v>6.1680000000000001</v>
      </c>
      <c r="G96">
        <f>D96*F96</f>
        <v>2.9298000000000005E-2</v>
      </c>
      <c r="H96">
        <f>D96*E96</f>
        <v>0.33297500000000002</v>
      </c>
      <c r="I96">
        <v>7.8</v>
      </c>
      <c r="J96">
        <f>H96*I96</f>
        <v>2.5972050000000002</v>
      </c>
    </row>
    <row r="97" spans="1:17" x14ac:dyDescent="0.3">
      <c r="A97" t="s">
        <v>3</v>
      </c>
      <c r="B97">
        <v>0.1</v>
      </c>
      <c r="C97">
        <v>5.0000000000000001E-3</v>
      </c>
      <c r="D97">
        <f>B97*C97</f>
        <v>5.0000000000000001E-4</v>
      </c>
      <c r="E97">
        <v>70.099999999999994</v>
      </c>
      <c r="F97">
        <v>6.1180000000000003</v>
      </c>
      <c r="G97">
        <f>D97*F97</f>
        <v>3.0590000000000001E-3</v>
      </c>
      <c r="H97">
        <f>D97*E97</f>
        <v>3.5049999999999998E-2</v>
      </c>
      <c r="I97">
        <v>7.8</v>
      </c>
      <c r="J97">
        <f>H97*I97</f>
        <v>0.27338999999999997</v>
      </c>
    </row>
    <row r="98" spans="1:17" x14ac:dyDescent="0.3">
      <c r="F98" s="1" t="s">
        <v>14</v>
      </c>
      <c r="G98" s="1">
        <f>SUM(G96:G97)/SUM(D96:D97)</f>
        <v>6.1632380952380945</v>
      </c>
      <c r="J98">
        <f>SUM(J96:J97)</f>
        <v>2.8705950000000002</v>
      </c>
    </row>
    <row r="99" spans="1:17" x14ac:dyDescent="0.3">
      <c r="F99" s="1" t="s">
        <v>15</v>
      </c>
      <c r="G99" s="1">
        <v>1.58</v>
      </c>
      <c r="H99" t="s">
        <v>16</v>
      </c>
    </row>
    <row r="100" spans="1:17" ht="21" x14ac:dyDescent="0.4">
      <c r="A100" s="40" t="s">
        <v>35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</row>
    <row r="101" spans="1:17" x14ac:dyDescent="0.3">
      <c r="A101" t="s">
        <v>8</v>
      </c>
      <c r="B101" t="s">
        <v>4</v>
      </c>
      <c r="C101" t="s">
        <v>5</v>
      </c>
      <c r="D101" t="s">
        <v>7</v>
      </c>
      <c r="E101" t="s">
        <v>6</v>
      </c>
      <c r="F101" t="s">
        <v>12</v>
      </c>
      <c r="G101" t="s">
        <v>13</v>
      </c>
      <c r="H101" t="s">
        <v>9</v>
      </c>
      <c r="I101" t="s">
        <v>10</v>
      </c>
      <c r="J101" t="s">
        <v>11</v>
      </c>
    </row>
    <row r="102" spans="1:17" x14ac:dyDescent="0.3">
      <c r="A102" t="s">
        <v>2</v>
      </c>
      <c r="B102">
        <v>0.05</v>
      </c>
      <c r="C102">
        <v>9.5000000000000001E-2</v>
      </c>
      <c r="D102">
        <f>B102*C102</f>
        <v>4.7500000000000007E-3</v>
      </c>
      <c r="E102">
        <v>63.16</v>
      </c>
      <c r="F102">
        <v>5.9279999999999999</v>
      </c>
      <c r="G102">
        <f>F102*D102</f>
        <v>2.8158000000000002E-2</v>
      </c>
      <c r="H102">
        <f>E102*D102</f>
        <v>0.30001000000000005</v>
      </c>
      <c r="I102">
        <v>7.8</v>
      </c>
      <c r="J102">
        <f>I102*H102</f>
        <v>2.3400780000000005</v>
      </c>
    </row>
    <row r="103" spans="1:17" x14ac:dyDescent="0.3">
      <c r="A103" t="s">
        <v>3</v>
      </c>
      <c r="B103">
        <v>0.1</v>
      </c>
      <c r="C103">
        <v>5.0000000000000001E-3</v>
      </c>
      <c r="D103">
        <f>B103*C103</f>
        <v>5.0000000000000001E-4</v>
      </c>
      <c r="E103">
        <v>63.16</v>
      </c>
      <c r="F103">
        <v>5.8780000000000001</v>
      </c>
      <c r="G103">
        <f>F103*D103</f>
        <v>2.9390000000000002E-3</v>
      </c>
      <c r="H103">
        <f>E103*D103</f>
        <v>3.1579999999999997E-2</v>
      </c>
      <c r="I103">
        <v>7.8</v>
      </c>
      <c r="J103">
        <f>I103*H103</f>
        <v>0.24632399999999996</v>
      </c>
    </row>
    <row r="104" spans="1:17" x14ac:dyDescent="0.3">
      <c r="F104" s="1" t="s">
        <v>14</v>
      </c>
      <c r="G104" s="1">
        <f>SUM(G102:G103)/SUM(D102:D103)</f>
        <v>5.9232380952380943</v>
      </c>
      <c r="J104">
        <f>SUM(J102:J103)</f>
        <v>2.5864020000000005</v>
      </c>
    </row>
    <row r="105" spans="1:17" x14ac:dyDescent="0.3">
      <c r="F105" s="1" t="s">
        <v>15</v>
      </c>
      <c r="G105" s="1">
        <v>0.46</v>
      </c>
      <c r="H105" t="s">
        <v>16</v>
      </c>
    </row>
    <row r="106" spans="1:17" ht="21" x14ac:dyDescent="0.4">
      <c r="A106" s="40" t="s">
        <v>36</v>
      </c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</row>
    <row r="107" spans="1:17" x14ac:dyDescent="0.3">
      <c r="A107" t="s">
        <v>8</v>
      </c>
      <c r="B107" t="s">
        <v>4</v>
      </c>
      <c r="C107" t="s">
        <v>5</v>
      </c>
      <c r="D107" t="s">
        <v>7</v>
      </c>
      <c r="E107" t="s">
        <v>6</v>
      </c>
      <c r="F107" t="s">
        <v>12</v>
      </c>
      <c r="G107" t="s">
        <v>13</v>
      </c>
      <c r="H107" t="s">
        <v>9</v>
      </c>
      <c r="I107" t="s">
        <v>10</v>
      </c>
      <c r="J107" t="s">
        <v>11</v>
      </c>
    </row>
    <row r="108" spans="1:17" x14ac:dyDescent="0.3">
      <c r="A108" t="s">
        <v>2</v>
      </c>
      <c r="B108">
        <v>0.05</v>
      </c>
      <c r="C108">
        <v>9.5000000000000001E-2</v>
      </c>
      <c r="D108">
        <f>B108*C108</f>
        <v>4.7500000000000007E-3</v>
      </c>
      <c r="E108">
        <v>49.7</v>
      </c>
      <c r="F108">
        <v>5.7</v>
      </c>
      <c r="G108">
        <f>F108*D108</f>
        <v>2.7075000000000005E-2</v>
      </c>
      <c r="H108">
        <f>D108*E108</f>
        <v>0.23607500000000006</v>
      </c>
      <c r="I108">
        <v>7.8</v>
      </c>
      <c r="J108">
        <f>H108*I108</f>
        <v>1.8413850000000005</v>
      </c>
    </row>
    <row r="109" spans="1:17" x14ac:dyDescent="0.3">
      <c r="A109" t="s">
        <v>3</v>
      </c>
      <c r="B109">
        <v>0.1</v>
      </c>
      <c r="C109">
        <v>5.0000000000000001E-3</v>
      </c>
      <c r="D109">
        <f>B109*C109</f>
        <v>5.0000000000000001E-4</v>
      </c>
      <c r="E109">
        <v>49.7</v>
      </c>
      <c r="F109">
        <v>5.6</v>
      </c>
      <c r="G109">
        <f>F109*D109</f>
        <v>2.8E-3</v>
      </c>
      <c r="H109">
        <f>D109*E109</f>
        <v>2.4850000000000001E-2</v>
      </c>
      <c r="I109">
        <v>7.8</v>
      </c>
      <c r="J109">
        <f>H109*I109</f>
        <v>0.19383</v>
      </c>
    </row>
    <row r="110" spans="1:17" x14ac:dyDescent="0.3">
      <c r="F110" s="1" t="s">
        <v>14</v>
      </c>
      <c r="G110" s="1">
        <f>SUM(G108:G109)/SUM(D108:D109)</f>
        <v>5.6904761904761907</v>
      </c>
      <c r="J110">
        <f>SUM(J108:J109)</f>
        <v>2.0352150000000004</v>
      </c>
    </row>
    <row r="111" spans="1:17" x14ac:dyDescent="0.3">
      <c r="F111" s="1" t="s">
        <v>15</v>
      </c>
      <c r="G111" s="1">
        <v>-0.56000000000000005</v>
      </c>
      <c r="H111" t="s">
        <v>16</v>
      </c>
    </row>
    <row r="112" spans="1:17" ht="21" x14ac:dyDescent="0.4">
      <c r="A112" s="40" t="s">
        <v>37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</row>
    <row r="113" spans="1:17" x14ac:dyDescent="0.3">
      <c r="A113" t="s">
        <v>8</v>
      </c>
      <c r="B113" t="s">
        <v>4</v>
      </c>
      <c r="C113" t="s">
        <v>5</v>
      </c>
      <c r="D113" t="s">
        <v>7</v>
      </c>
      <c r="E113" t="s">
        <v>6</v>
      </c>
      <c r="F113" t="s">
        <v>12</v>
      </c>
      <c r="G113" t="s">
        <v>13</v>
      </c>
      <c r="H113" t="s">
        <v>9</v>
      </c>
      <c r="I113" t="s">
        <v>10</v>
      </c>
      <c r="J113" t="s">
        <v>11</v>
      </c>
    </row>
    <row r="114" spans="1:17" x14ac:dyDescent="0.3">
      <c r="A114" t="s">
        <v>2</v>
      </c>
      <c r="B114">
        <v>0.05</v>
      </c>
      <c r="C114">
        <v>4.4999999999999998E-2</v>
      </c>
      <c r="D114">
        <f>B114*C114</f>
        <v>2.2499999999999998E-3</v>
      </c>
      <c r="E114">
        <v>73.8</v>
      </c>
      <c r="F114">
        <v>6.3490000000000002</v>
      </c>
      <c r="G114">
        <f>F114*D114</f>
        <v>1.4285249999999999E-2</v>
      </c>
      <c r="H114">
        <f>D114*E114</f>
        <v>0.16604999999999998</v>
      </c>
      <c r="I114">
        <v>7.8</v>
      </c>
      <c r="J114">
        <f>H114*I114</f>
        <v>1.2951899999999998</v>
      </c>
    </row>
    <row r="115" spans="1:17" x14ac:dyDescent="0.3">
      <c r="A115" t="s">
        <v>3</v>
      </c>
      <c r="B115">
        <v>0.05</v>
      </c>
      <c r="C115">
        <v>5.0000000000000001E-3</v>
      </c>
      <c r="D115">
        <f>B115*C115</f>
        <v>2.5000000000000001E-4</v>
      </c>
      <c r="E115">
        <v>73.8</v>
      </c>
      <c r="F115">
        <v>6.3239999999999998</v>
      </c>
      <c r="G115">
        <f>F115*D115</f>
        <v>1.5809999999999999E-3</v>
      </c>
      <c r="H115">
        <f>D115*E115</f>
        <v>1.8450000000000001E-2</v>
      </c>
      <c r="I115">
        <v>7.8</v>
      </c>
      <c r="J115">
        <f>H115*I115</f>
        <v>0.14391000000000001</v>
      </c>
    </row>
    <row r="116" spans="1:17" x14ac:dyDescent="0.3">
      <c r="F116" s="1" t="s">
        <v>14</v>
      </c>
      <c r="G116" s="1">
        <f>SUM(G114:G115)/SUM(D114:D115)</f>
        <v>6.3465000000000007</v>
      </c>
      <c r="J116">
        <f>SUM(J114:J115)</f>
        <v>1.4390999999999998</v>
      </c>
    </row>
    <row r="117" spans="1:17" x14ac:dyDescent="0.3">
      <c r="F117" s="1" t="s">
        <v>15</v>
      </c>
      <c r="G117" s="1">
        <v>1.99</v>
      </c>
      <c r="H117" t="s">
        <v>16</v>
      </c>
    </row>
    <row r="118" spans="1:17" ht="21" x14ac:dyDescent="0.4">
      <c r="A118" s="40" t="s">
        <v>38</v>
      </c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</row>
    <row r="119" spans="1:17" x14ac:dyDescent="0.3">
      <c r="A119" t="s">
        <v>8</v>
      </c>
      <c r="B119" t="s">
        <v>4</v>
      </c>
      <c r="C119" t="s">
        <v>5</v>
      </c>
      <c r="D119" t="s">
        <v>7</v>
      </c>
      <c r="E119" t="s">
        <v>6</v>
      </c>
      <c r="F119" t="s">
        <v>12</v>
      </c>
      <c r="G119" t="s">
        <v>13</v>
      </c>
      <c r="H119" t="s">
        <v>9</v>
      </c>
      <c r="I119" t="s">
        <v>10</v>
      </c>
      <c r="J119" t="s">
        <v>11</v>
      </c>
    </row>
    <row r="120" spans="1:17" x14ac:dyDescent="0.3">
      <c r="A120" t="s">
        <v>2</v>
      </c>
      <c r="B120">
        <v>0.05</v>
      </c>
      <c r="C120">
        <v>4.4999999999999998E-2</v>
      </c>
      <c r="D120">
        <f>B120*C120</f>
        <v>2.2499999999999998E-3</v>
      </c>
      <c r="E120">
        <v>72.739999999999995</v>
      </c>
      <c r="F120">
        <v>6.2709999999999999</v>
      </c>
      <c r="G120">
        <f>F120*D120</f>
        <v>1.4109749999999999E-2</v>
      </c>
      <c r="H120">
        <f>E120*D120</f>
        <v>0.16366499999999998</v>
      </c>
      <c r="I120">
        <v>7.8</v>
      </c>
      <c r="J120">
        <f>I120*H120</f>
        <v>1.2765869999999997</v>
      </c>
    </row>
    <row r="121" spans="1:17" x14ac:dyDescent="0.3">
      <c r="A121" t="s">
        <v>3</v>
      </c>
      <c r="B121">
        <v>0.05</v>
      </c>
      <c r="C121">
        <v>5.0000000000000001E-3</v>
      </c>
      <c r="D121">
        <f>B121*C121</f>
        <v>2.5000000000000001E-4</v>
      </c>
      <c r="E121">
        <v>72.739999999999995</v>
      </c>
      <c r="F121">
        <v>6.2460000000000004</v>
      </c>
      <c r="G121">
        <f>F121*D121</f>
        <v>1.5615000000000002E-3</v>
      </c>
      <c r="H121">
        <f>E121*D121</f>
        <v>1.8185E-2</v>
      </c>
      <c r="I121">
        <v>7.8</v>
      </c>
      <c r="J121">
        <f>I121*H121</f>
        <v>0.141843</v>
      </c>
    </row>
    <row r="122" spans="1:17" x14ac:dyDescent="0.3">
      <c r="F122" s="1" t="s">
        <v>14</v>
      </c>
      <c r="G122" s="1">
        <f>SUM(G120:G121)/SUM(D120:D121)</f>
        <v>6.2685000000000004</v>
      </c>
      <c r="J122">
        <f>SUM(J120:J121)</f>
        <v>1.4184299999999996</v>
      </c>
    </row>
    <row r="123" spans="1:17" x14ac:dyDescent="0.3">
      <c r="F123" s="1" t="s">
        <v>15</v>
      </c>
      <c r="G123" s="1">
        <v>1.43</v>
      </c>
      <c r="H123" t="s">
        <v>16</v>
      </c>
    </row>
    <row r="124" spans="1:17" ht="21" x14ac:dyDescent="0.4">
      <c r="A124" s="40" t="s">
        <v>39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</row>
    <row r="125" spans="1:17" x14ac:dyDescent="0.3">
      <c r="A125" t="s">
        <v>8</v>
      </c>
      <c r="B125" t="s">
        <v>4</v>
      </c>
      <c r="C125" t="s">
        <v>5</v>
      </c>
      <c r="D125" t="s">
        <v>7</v>
      </c>
      <c r="E125" t="s">
        <v>6</v>
      </c>
      <c r="F125" t="s">
        <v>12</v>
      </c>
      <c r="G125" t="s">
        <v>13</v>
      </c>
      <c r="H125" t="s">
        <v>9</v>
      </c>
      <c r="I125" t="s">
        <v>10</v>
      </c>
      <c r="J125" t="s">
        <v>11</v>
      </c>
    </row>
    <row r="126" spans="1:17" x14ac:dyDescent="0.3">
      <c r="A126" t="s">
        <v>2</v>
      </c>
      <c r="B126">
        <v>0.05</v>
      </c>
      <c r="C126">
        <v>4.4999999999999998E-2</v>
      </c>
      <c r="D126">
        <f>B126*C126</f>
        <v>2.2499999999999998E-3</v>
      </c>
      <c r="E126">
        <v>68.069999999999993</v>
      </c>
      <c r="F126">
        <v>6.1139999999999999</v>
      </c>
      <c r="G126">
        <f>F126*D126</f>
        <v>1.3756499999999998E-2</v>
      </c>
      <c r="H126">
        <f>E126*D126</f>
        <v>0.15315749999999997</v>
      </c>
      <c r="I126">
        <v>7.8</v>
      </c>
      <c r="J126">
        <f>I126*H126</f>
        <v>1.1946284999999999</v>
      </c>
    </row>
    <row r="127" spans="1:17" x14ac:dyDescent="0.3">
      <c r="A127" t="s">
        <v>3</v>
      </c>
      <c r="B127">
        <v>0.05</v>
      </c>
      <c r="C127">
        <v>5.0000000000000001E-3</v>
      </c>
      <c r="D127">
        <f>B127*C127</f>
        <v>2.5000000000000001E-4</v>
      </c>
      <c r="E127">
        <v>68.069999999999993</v>
      </c>
      <c r="F127">
        <v>6.0890000000000004</v>
      </c>
      <c r="G127">
        <f>F127*D127</f>
        <v>1.5222500000000002E-3</v>
      </c>
      <c r="H127">
        <f>E127*D127</f>
        <v>1.7017499999999998E-2</v>
      </c>
      <c r="I127">
        <v>7.8</v>
      </c>
      <c r="J127">
        <f>I127*H127</f>
        <v>0.13273649999999998</v>
      </c>
    </row>
    <row r="128" spans="1:17" x14ac:dyDescent="0.3">
      <c r="F128" s="1" t="s">
        <v>14</v>
      </c>
      <c r="G128" s="1">
        <f>SUM(G126:G127)/SUM(D126:D127)</f>
        <v>6.1114999999999995</v>
      </c>
      <c r="J128">
        <f>SUM(J126:J127)</f>
        <v>1.3273649999999999</v>
      </c>
    </row>
    <row r="129" spans="1:17" x14ac:dyDescent="0.3">
      <c r="F129" s="1" t="s">
        <v>15</v>
      </c>
      <c r="G129" s="1">
        <v>1.3</v>
      </c>
      <c r="H129" t="s">
        <v>16</v>
      </c>
    </row>
    <row r="130" spans="1:17" ht="21" x14ac:dyDescent="0.4">
      <c r="A130" s="40" t="s">
        <v>40</v>
      </c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</row>
    <row r="131" spans="1:17" x14ac:dyDescent="0.3">
      <c r="A131" t="s">
        <v>8</v>
      </c>
      <c r="B131" t="s">
        <v>4</v>
      </c>
      <c r="C131" t="s">
        <v>5</v>
      </c>
      <c r="D131" t="s">
        <v>7</v>
      </c>
      <c r="E131" t="s">
        <v>6</v>
      </c>
      <c r="F131" t="s">
        <v>12</v>
      </c>
      <c r="G131" t="s">
        <v>13</v>
      </c>
      <c r="H131" t="s">
        <v>9</v>
      </c>
      <c r="I131" t="s">
        <v>10</v>
      </c>
      <c r="J131" t="s">
        <v>11</v>
      </c>
    </row>
    <row r="132" spans="1:17" x14ac:dyDescent="0.3">
      <c r="A132" t="s">
        <v>2</v>
      </c>
      <c r="B132">
        <v>0.05</v>
      </c>
      <c r="C132">
        <v>4.4999999999999998E-2</v>
      </c>
      <c r="D132">
        <f>B132*C132</f>
        <v>2.2499999999999998E-3</v>
      </c>
      <c r="E132">
        <v>65.78</v>
      </c>
      <c r="F132">
        <v>6.03</v>
      </c>
      <c r="G132">
        <f>F132*D132</f>
        <v>1.35675E-2</v>
      </c>
      <c r="H132">
        <f>D132*E132</f>
        <v>0.148005</v>
      </c>
      <c r="I132">
        <v>7.8</v>
      </c>
      <c r="J132">
        <f>H132*I132</f>
        <v>1.154439</v>
      </c>
    </row>
    <row r="133" spans="1:17" x14ac:dyDescent="0.3">
      <c r="A133" t="s">
        <v>3</v>
      </c>
      <c r="B133">
        <v>0.05</v>
      </c>
      <c r="C133">
        <v>5.0000000000000001E-3</v>
      </c>
      <c r="D133">
        <f>B133*C133</f>
        <v>2.5000000000000001E-4</v>
      </c>
      <c r="E133">
        <v>65.78</v>
      </c>
      <c r="F133">
        <v>6</v>
      </c>
      <c r="G133">
        <f>F133*D133</f>
        <v>1.5E-3</v>
      </c>
      <c r="H133">
        <f>D133*E133</f>
        <v>1.6445000000000001E-2</v>
      </c>
      <c r="I133">
        <v>7.8</v>
      </c>
      <c r="J133">
        <f>H133*I133</f>
        <v>0.128271</v>
      </c>
    </row>
    <row r="134" spans="1:17" x14ac:dyDescent="0.3">
      <c r="F134" s="1" t="s">
        <v>14</v>
      </c>
      <c r="G134" s="1">
        <f>SUM(G132:G133)/SUM(D132:D133)</f>
        <v>6.027000000000001</v>
      </c>
      <c r="J134">
        <f>SUM(J132:J133)</f>
        <v>1.28271</v>
      </c>
    </row>
    <row r="135" spans="1:17" x14ac:dyDescent="0.3">
      <c r="F135" s="1" t="s">
        <v>15</v>
      </c>
      <c r="G135" s="1">
        <v>0.95</v>
      </c>
      <c r="H135" t="s">
        <v>16</v>
      </c>
    </row>
    <row r="136" spans="1:17" ht="21" x14ac:dyDescent="0.4">
      <c r="A136" s="40" t="s">
        <v>41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</row>
    <row r="137" spans="1:17" x14ac:dyDescent="0.3">
      <c r="A137" t="s">
        <v>8</v>
      </c>
      <c r="B137" t="s">
        <v>4</v>
      </c>
      <c r="C137" t="s">
        <v>5</v>
      </c>
      <c r="D137" t="s">
        <v>7</v>
      </c>
      <c r="E137" t="s">
        <v>6</v>
      </c>
      <c r="F137" t="s">
        <v>12</v>
      </c>
      <c r="G137" t="s">
        <v>13</v>
      </c>
      <c r="H137" t="s">
        <v>9</v>
      </c>
      <c r="I137" t="s">
        <v>10</v>
      </c>
      <c r="J137" t="s">
        <v>11</v>
      </c>
    </row>
    <row r="138" spans="1:17" x14ac:dyDescent="0.3">
      <c r="A138" t="s">
        <v>2</v>
      </c>
      <c r="B138">
        <v>0.05</v>
      </c>
      <c r="C138">
        <v>4.4999999999999998E-2</v>
      </c>
      <c r="D138">
        <f>B138*C138</f>
        <v>2.2499999999999998E-3</v>
      </c>
      <c r="E138">
        <v>58.88</v>
      </c>
      <c r="F138">
        <v>5.87</v>
      </c>
      <c r="G138">
        <f>D138*F138</f>
        <v>1.3207499999999999E-2</v>
      </c>
      <c r="H138">
        <f>D138*E138</f>
        <v>0.13247999999999999</v>
      </c>
      <c r="I138">
        <v>7.8</v>
      </c>
      <c r="J138">
        <f>I138*H138</f>
        <v>1.0333439999999998</v>
      </c>
    </row>
    <row r="139" spans="1:17" x14ac:dyDescent="0.3">
      <c r="A139" t="s">
        <v>3</v>
      </c>
      <c r="B139">
        <v>0.05</v>
      </c>
      <c r="C139">
        <v>5.0000000000000001E-3</v>
      </c>
      <c r="D139">
        <f>B139*C139</f>
        <v>2.5000000000000001E-4</v>
      </c>
      <c r="E139">
        <v>58.88</v>
      </c>
      <c r="F139">
        <v>5.85</v>
      </c>
      <c r="G139">
        <f>D139*F139</f>
        <v>1.4625E-3</v>
      </c>
      <c r="H139">
        <f>D139*E139</f>
        <v>1.472E-2</v>
      </c>
      <c r="I139">
        <v>7.8</v>
      </c>
      <c r="J139">
        <f>I139*H139</f>
        <v>0.114816</v>
      </c>
    </row>
    <row r="140" spans="1:17" x14ac:dyDescent="0.3">
      <c r="F140" s="1" t="s">
        <v>14</v>
      </c>
      <c r="G140" s="1">
        <f>SUM(G138:G139)/SUM(D138:D139)</f>
        <v>5.8680000000000003</v>
      </c>
      <c r="J140">
        <f>SUM(J138:J139)</f>
        <v>1.1481599999999998</v>
      </c>
    </row>
    <row r="141" spans="1:17" x14ac:dyDescent="0.3">
      <c r="F141" s="1" t="s">
        <v>15</v>
      </c>
      <c r="G141" s="1">
        <v>0.24</v>
      </c>
      <c r="H141" t="s">
        <v>16</v>
      </c>
    </row>
    <row r="142" spans="1:17" ht="21" x14ac:dyDescent="0.4">
      <c r="A142" s="40" t="s">
        <v>42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</row>
    <row r="143" spans="1:17" x14ac:dyDescent="0.3">
      <c r="A143" t="s">
        <v>8</v>
      </c>
      <c r="B143" t="s">
        <v>4</v>
      </c>
      <c r="C143" t="s">
        <v>5</v>
      </c>
      <c r="D143" t="s">
        <v>7</v>
      </c>
      <c r="E143" t="s">
        <v>6</v>
      </c>
      <c r="F143" t="s">
        <v>12</v>
      </c>
      <c r="G143" t="s">
        <v>13</v>
      </c>
      <c r="H143" t="s">
        <v>9</v>
      </c>
      <c r="I143" t="s">
        <v>10</v>
      </c>
      <c r="J143" t="s">
        <v>11</v>
      </c>
    </row>
    <row r="144" spans="1:17" x14ac:dyDescent="0.3">
      <c r="A144" t="s">
        <v>2</v>
      </c>
      <c r="B144">
        <v>0.05</v>
      </c>
      <c r="C144">
        <v>4.4999999999999998E-2</v>
      </c>
      <c r="D144">
        <f>B144*C144</f>
        <v>2.2499999999999998E-3</v>
      </c>
      <c r="E144">
        <v>56.3</v>
      </c>
      <c r="F144">
        <v>5.8</v>
      </c>
      <c r="G144">
        <f>D144*F144</f>
        <v>1.3049999999999999E-2</v>
      </c>
      <c r="H144">
        <f>D144*E144</f>
        <v>0.12667499999999998</v>
      </c>
      <c r="I144">
        <v>7.8</v>
      </c>
      <c r="J144">
        <f>H144*I144</f>
        <v>0.98806499999999986</v>
      </c>
    </row>
    <row r="145" spans="1:17" x14ac:dyDescent="0.3">
      <c r="A145" t="s">
        <v>3</v>
      </c>
      <c r="B145">
        <v>0.05</v>
      </c>
      <c r="C145">
        <v>5.0000000000000001E-3</v>
      </c>
      <c r="D145">
        <f>B145*C145</f>
        <v>2.5000000000000001E-4</v>
      </c>
      <c r="E145">
        <v>56.3</v>
      </c>
      <c r="F145">
        <v>5.77</v>
      </c>
      <c r="G145">
        <f>D145*F145</f>
        <v>1.4425E-3</v>
      </c>
      <c r="H145">
        <f>D145*E145</f>
        <v>1.4074999999999999E-2</v>
      </c>
      <c r="I145">
        <v>7.8</v>
      </c>
      <c r="J145">
        <f>H145*I145</f>
        <v>0.10978499999999999</v>
      </c>
    </row>
    <row r="146" spans="1:17" x14ac:dyDescent="0.3">
      <c r="F146" s="1" t="s">
        <v>14</v>
      </c>
      <c r="G146" s="1">
        <f>SUM(G144:G145)/SUM(D144:D145)</f>
        <v>5.7970000000000006</v>
      </c>
      <c r="J146">
        <f>SUM(J144:J145)</f>
        <v>1.0978499999999998</v>
      </c>
    </row>
    <row r="147" spans="1:17" x14ac:dyDescent="0.3">
      <c r="F147" s="1" t="s">
        <v>15</v>
      </c>
      <c r="G147" s="1">
        <v>-1.06</v>
      </c>
      <c r="H147" t="s">
        <v>30</v>
      </c>
    </row>
    <row r="148" spans="1:17" ht="21" x14ac:dyDescent="0.4">
      <c r="A148" s="40" t="s">
        <v>160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</row>
    <row r="149" spans="1:17" x14ac:dyDescent="0.3">
      <c r="A149" t="s">
        <v>8</v>
      </c>
      <c r="B149" t="s">
        <v>4</v>
      </c>
      <c r="C149" t="s">
        <v>5</v>
      </c>
      <c r="D149" t="s">
        <v>7</v>
      </c>
      <c r="E149" t="s">
        <v>6</v>
      </c>
      <c r="F149" t="s">
        <v>12</v>
      </c>
      <c r="G149" t="s">
        <v>13</v>
      </c>
      <c r="H149" t="s">
        <v>9</v>
      </c>
      <c r="I149" t="s">
        <v>10</v>
      </c>
      <c r="J149" t="s">
        <v>11</v>
      </c>
    </row>
    <row r="150" spans="1:17" x14ac:dyDescent="0.3">
      <c r="A150" t="s">
        <v>2</v>
      </c>
      <c r="B150">
        <v>0.05</v>
      </c>
      <c r="C150">
        <v>0.17499999999999999</v>
      </c>
      <c r="D150">
        <f>B150*C150</f>
        <v>8.7499999999999991E-3</v>
      </c>
      <c r="E150">
        <v>68.66</v>
      </c>
      <c r="F150">
        <v>1.81</v>
      </c>
      <c r="G150">
        <f>F150*D150</f>
        <v>1.5837499999999997E-2</v>
      </c>
      <c r="H150">
        <f>E150*D150</f>
        <v>0.60077499999999995</v>
      </c>
      <c r="I150">
        <v>7.8</v>
      </c>
      <c r="J150">
        <f>I150*H150</f>
        <v>4.6860449999999991</v>
      </c>
    </row>
    <row r="151" spans="1:17" x14ac:dyDescent="0.3">
      <c r="A151" t="s">
        <v>3</v>
      </c>
      <c r="B151">
        <v>0.25</v>
      </c>
      <c r="C151">
        <v>5.0000000000000001E-3</v>
      </c>
      <c r="D151">
        <f>B151*C151</f>
        <v>1.25E-3</v>
      </c>
      <c r="E151">
        <v>68.66</v>
      </c>
      <c r="F151">
        <v>1.81</v>
      </c>
      <c r="G151">
        <f>F151*D151</f>
        <v>2.2625000000000002E-3</v>
      </c>
      <c r="H151">
        <f>E151*D151</f>
        <v>8.5824999999999999E-2</v>
      </c>
      <c r="I151">
        <v>7.8</v>
      </c>
      <c r="J151">
        <f>I151*H151</f>
        <v>0.669435</v>
      </c>
    </row>
    <row r="152" spans="1:17" x14ac:dyDescent="0.3">
      <c r="F152" s="1" t="s">
        <v>14</v>
      </c>
      <c r="G152" s="1">
        <f>SUM(G150:G151)/SUM(D150:D151)</f>
        <v>1.81</v>
      </c>
      <c r="J152">
        <f>SUM(J150:J151)</f>
        <v>5.3554799999999991</v>
      </c>
    </row>
    <row r="153" spans="1:17" x14ac:dyDescent="0.3">
      <c r="F153" s="1" t="s">
        <v>15</v>
      </c>
      <c r="G153" s="1">
        <v>-0.35</v>
      </c>
      <c r="H153" t="s">
        <v>30</v>
      </c>
    </row>
    <row r="154" spans="1:17" ht="21" x14ac:dyDescent="0.4">
      <c r="A154" s="40" t="s">
        <v>161</v>
      </c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</row>
    <row r="155" spans="1:17" x14ac:dyDescent="0.3">
      <c r="A155" t="s">
        <v>8</v>
      </c>
      <c r="B155" t="s">
        <v>4</v>
      </c>
      <c r="C155" t="s">
        <v>5</v>
      </c>
      <c r="D155" t="s">
        <v>7</v>
      </c>
      <c r="E155" t="s">
        <v>6</v>
      </c>
      <c r="F155" t="s">
        <v>12</v>
      </c>
      <c r="G155" t="s">
        <v>13</v>
      </c>
      <c r="H155" t="s">
        <v>9</v>
      </c>
      <c r="I155" t="s">
        <v>10</v>
      </c>
      <c r="J155" t="s">
        <v>11</v>
      </c>
    </row>
    <row r="156" spans="1:17" x14ac:dyDescent="0.3">
      <c r="A156" t="s">
        <v>2</v>
      </c>
      <c r="B156">
        <v>0.05</v>
      </c>
      <c r="C156">
        <v>0.17499999999999999</v>
      </c>
      <c r="D156">
        <f>B156*C156</f>
        <v>8.7499999999999991E-3</v>
      </c>
      <c r="E156">
        <v>71.17</v>
      </c>
      <c r="F156">
        <v>3.61</v>
      </c>
      <c r="G156">
        <f>F156*D156</f>
        <v>3.1587499999999998E-2</v>
      </c>
      <c r="H156">
        <f>D156*E156</f>
        <v>0.62273749999999994</v>
      </c>
      <c r="I156">
        <v>7.8</v>
      </c>
      <c r="J156">
        <f>H156*I156</f>
        <v>4.8573524999999993</v>
      </c>
    </row>
    <row r="157" spans="1:17" x14ac:dyDescent="0.3">
      <c r="A157" t="s">
        <v>3</v>
      </c>
      <c r="B157">
        <v>0.25</v>
      </c>
      <c r="C157">
        <v>5.0000000000000001E-3</v>
      </c>
      <c r="D157">
        <f>B157*C157</f>
        <v>1.25E-3</v>
      </c>
      <c r="E157">
        <v>71.17</v>
      </c>
      <c r="F157">
        <v>3.61</v>
      </c>
      <c r="G157">
        <f>F157*D157</f>
        <v>4.5125E-3</v>
      </c>
      <c r="H157">
        <f>D157*E157</f>
        <v>8.89625E-2</v>
      </c>
      <c r="I157">
        <v>7.8</v>
      </c>
      <c r="J157">
        <f>H157*I157</f>
        <v>0.69390750000000001</v>
      </c>
    </row>
    <row r="158" spans="1:17" x14ac:dyDescent="0.3">
      <c r="F158" s="1" t="s">
        <v>14</v>
      </c>
      <c r="G158" s="1">
        <f>SUM(G156:G157)/SUM(D156:D157)</f>
        <v>3.6100000000000008</v>
      </c>
      <c r="J158">
        <f>SUM(J156:J157)</f>
        <v>5.5512599999999992</v>
      </c>
    </row>
    <row r="159" spans="1:17" x14ac:dyDescent="0.3">
      <c r="F159" s="1" t="s">
        <v>15</v>
      </c>
      <c r="G159" s="1">
        <v>-0.38300000000000001</v>
      </c>
      <c r="H159" t="s">
        <v>30</v>
      </c>
    </row>
    <row r="160" spans="1:17" ht="21" x14ac:dyDescent="0.4">
      <c r="A160" s="40" t="s">
        <v>162</v>
      </c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</row>
    <row r="161" spans="1:17" x14ac:dyDescent="0.3">
      <c r="A161" t="s">
        <v>8</v>
      </c>
      <c r="B161" t="s">
        <v>4</v>
      </c>
      <c r="C161" t="s">
        <v>5</v>
      </c>
      <c r="D161" t="s">
        <v>7</v>
      </c>
      <c r="E161" t="s">
        <v>6</v>
      </c>
      <c r="F161" t="s">
        <v>12</v>
      </c>
      <c r="G161" t="s">
        <v>13</v>
      </c>
      <c r="H161" t="s">
        <v>9</v>
      </c>
      <c r="I161" t="s">
        <v>10</v>
      </c>
      <c r="J161" t="s">
        <v>11</v>
      </c>
    </row>
    <row r="162" spans="1:17" x14ac:dyDescent="0.3">
      <c r="A162" t="s">
        <v>2</v>
      </c>
      <c r="B162">
        <v>0.05</v>
      </c>
      <c r="C162">
        <v>0.17499999999999999</v>
      </c>
      <c r="D162">
        <f>B162*C162</f>
        <v>8.7499999999999991E-3</v>
      </c>
      <c r="E162">
        <v>73</v>
      </c>
      <c r="F162">
        <v>5.41</v>
      </c>
      <c r="G162">
        <f>F162*D162</f>
        <v>4.7337499999999998E-2</v>
      </c>
      <c r="H162">
        <f>D162*E162</f>
        <v>0.63874999999999993</v>
      </c>
      <c r="I162">
        <v>7.8</v>
      </c>
      <c r="J162">
        <f>H162*I162</f>
        <v>4.9822499999999996</v>
      </c>
    </row>
    <row r="163" spans="1:17" x14ac:dyDescent="0.3">
      <c r="A163" t="s">
        <v>3</v>
      </c>
      <c r="B163">
        <v>0.25</v>
      </c>
      <c r="C163">
        <v>5.0000000000000001E-3</v>
      </c>
      <c r="D163">
        <f>B163*C163</f>
        <v>1.25E-3</v>
      </c>
      <c r="E163">
        <v>73</v>
      </c>
      <c r="F163">
        <v>5.41</v>
      </c>
      <c r="G163">
        <f>F163*D163</f>
        <v>6.7625000000000003E-3</v>
      </c>
      <c r="H163">
        <f>D163*E163</f>
        <v>9.1249999999999998E-2</v>
      </c>
      <c r="I163">
        <v>7.8</v>
      </c>
      <c r="J163">
        <f>H163*I163</f>
        <v>0.71174999999999999</v>
      </c>
    </row>
    <row r="164" spans="1:17" x14ac:dyDescent="0.3">
      <c r="F164" s="1" t="s">
        <v>14</v>
      </c>
      <c r="G164" s="1">
        <v>5.41</v>
      </c>
      <c r="J164">
        <f>SUM(J162:J163)</f>
        <v>5.694</v>
      </c>
    </row>
    <row r="165" spans="1:17" x14ac:dyDescent="0.3">
      <c r="F165" s="1" t="s">
        <v>15</v>
      </c>
      <c r="G165" s="1">
        <v>0</v>
      </c>
    </row>
    <row r="166" spans="1:17" ht="21" x14ac:dyDescent="0.4">
      <c r="A166" s="40" t="s">
        <v>43</v>
      </c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</row>
    <row r="167" spans="1:17" x14ac:dyDescent="0.3">
      <c r="A167" t="s">
        <v>8</v>
      </c>
      <c r="B167" t="s">
        <v>4</v>
      </c>
      <c r="C167" t="s">
        <v>5</v>
      </c>
      <c r="D167" t="s">
        <v>7</v>
      </c>
      <c r="E167" t="s">
        <v>6</v>
      </c>
      <c r="F167" t="s">
        <v>12</v>
      </c>
      <c r="G167" t="s">
        <v>13</v>
      </c>
      <c r="H167" t="s">
        <v>9</v>
      </c>
      <c r="I167" t="s">
        <v>10</v>
      </c>
      <c r="J167" t="s">
        <v>11</v>
      </c>
    </row>
    <row r="168" spans="1:17" x14ac:dyDescent="0.3">
      <c r="A168" t="s">
        <v>2</v>
      </c>
      <c r="B168">
        <v>0.05</v>
      </c>
      <c r="C168">
        <v>0.04</v>
      </c>
      <c r="D168">
        <f>B168*C168</f>
        <v>2E-3</v>
      </c>
      <c r="E168">
        <v>69.64</v>
      </c>
      <c r="F168">
        <v>2.4</v>
      </c>
      <c r="G168">
        <f>F168*D168</f>
        <v>4.7999999999999996E-3</v>
      </c>
      <c r="H168">
        <f>D168*E168</f>
        <v>0.13928000000000001</v>
      </c>
      <c r="I168">
        <v>7.8</v>
      </c>
      <c r="J168">
        <f>H168*I168</f>
        <v>1.086384</v>
      </c>
    </row>
    <row r="169" spans="1:17" x14ac:dyDescent="0.3">
      <c r="A169" t="s">
        <v>3</v>
      </c>
      <c r="B169">
        <v>0.45</v>
      </c>
      <c r="C169">
        <v>5.0000000000000001E-3</v>
      </c>
      <c r="D169">
        <f>B169*C169</f>
        <v>2.2500000000000003E-3</v>
      </c>
      <c r="E169">
        <v>69.64</v>
      </c>
      <c r="F169">
        <v>2.31</v>
      </c>
      <c r="G169">
        <f>F169*D169</f>
        <v>5.1975000000000007E-3</v>
      </c>
      <c r="H169">
        <f>D169*E169</f>
        <v>0.15669000000000002</v>
      </c>
      <c r="I169">
        <v>7.8</v>
      </c>
      <c r="J169">
        <f>H169*I169</f>
        <v>1.2221820000000001</v>
      </c>
    </row>
    <row r="170" spans="1:17" x14ac:dyDescent="0.3">
      <c r="F170" s="1" t="s">
        <v>14</v>
      </c>
      <c r="G170" s="1">
        <f>SUM(G168:G169)/SUM(D168:D169)</f>
        <v>2.3523529411764703</v>
      </c>
      <c r="J170">
        <f>SUM(J168:J169)</f>
        <v>2.3085659999999999</v>
      </c>
    </row>
    <row r="171" spans="1:17" x14ac:dyDescent="0.3">
      <c r="F171" s="1" t="s">
        <v>15</v>
      </c>
      <c r="G171" s="1">
        <v>-0.46</v>
      </c>
      <c r="H171" t="s">
        <v>30</v>
      </c>
    </row>
    <row r="172" spans="1:17" ht="21" x14ac:dyDescent="0.4">
      <c r="A172" s="40" t="s">
        <v>44</v>
      </c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</row>
    <row r="173" spans="1:17" x14ac:dyDescent="0.3">
      <c r="A173" t="s">
        <v>8</v>
      </c>
      <c r="B173" t="s">
        <v>4</v>
      </c>
      <c r="C173" t="s">
        <v>5</v>
      </c>
      <c r="D173" t="s">
        <v>7</v>
      </c>
      <c r="E173" t="s">
        <v>6</v>
      </c>
      <c r="F173" t="s">
        <v>12</v>
      </c>
      <c r="G173" t="s">
        <v>13</v>
      </c>
      <c r="H173" t="s">
        <v>9</v>
      </c>
      <c r="I173" t="s">
        <v>10</v>
      </c>
      <c r="J173" t="s">
        <v>11</v>
      </c>
    </row>
    <row r="174" spans="1:17" x14ac:dyDescent="0.3">
      <c r="A174" t="s">
        <v>2</v>
      </c>
      <c r="B174">
        <v>0.05</v>
      </c>
      <c r="C174">
        <v>0.04</v>
      </c>
      <c r="D174">
        <f>B174*C174</f>
        <v>2E-3</v>
      </c>
      <c r="E174">
        <v>70.459999999999994</v>
      </c>
      <c r="F174">
        <v>3</v>
      </c>
      <c r="G174">
        <f>D174*F174</f>
        <v>6.0000000000000001E-3</v>
      </c>
      <c r="H174">
        <f>D174*E174</f>
        <v>0.14091999999999999</v>
      </c>
      <c r="I174">
        <v>7.8</v>
      </c>
      <c r="J174">
        <f>H174*I174</f>
        <v>1.0991759999999999</v>
      </c>
    </row>
    <row r="175" spans="1:17" x14ac:dyDescent="0.3">
      <c r="A175" t="s">
        <v>3</v>
      </c>
      <c r="B175">
        <v>0.45</v>
      </c>
      <c r="C175">
        <v>5.0000000000000001E-3</v>
      </c>
      <c r="D175">
        <f>B175*C175</f>
        <v>2.2500000000000003E-3</v>
      </c>
      <c r="E175">
        <v>70.459999999999994</v>
      </c>
      <c r="F175">
        <v>2.98</v>
      </c>
      <c r="G175">
        <f>D175*F175</f>
        <v>6.7050000000000009E-3</v>
      </c>
      <c r="H175">
        <f>D175*E175</f>
        <v>0.15853500000000001</v>
      </c>
      <c r="I175">
        <v>7.8</v>
      </c>
      <c r="J175">
        <f>H175*I175</f>
        <v>1.2365730000000001</v>
      </c>
    </row>
    <row r="176" spans="1:17" x14ac:dyDescent="0.3">
      <c r="F176" s="1" t="s">
        <v>14</v>
      </c>
      <c r="G176" s="1">
        <f>SUM(G174:G175)/SUM(D174:D175)</f>
        <v>2.9894117647058822</v>
      </c>
      <c r="J176">
        <f>SUM(J174:J175)</f>
        <v>2.3357489999999999</v>
      </c>
    </row>
    <row r="177" spans="1:17" x14ac:dyDescent="0.3">
      <c r="F177" s="1" t="s">
        <v>15</v>
      </c>
      <c r="G177" s="1">
        <v>-0.46</v>
      </c>
      <c r="H177" t="s">
        <v>30</v>
      </c>
    </row>
    <row r="178" spans="1:17" ht="21" x14ac:dyDescent="0.4">
      <c r="A178" s="40" t="s">
        <v>45</v>
      </c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</row>
    <row r="179" spans="1:17" x14ac:dyDescent="0.3">
      <c r="A179" t="s">
        <v>8</v>
      </c>
      <c r="B179" t="s">
        <v>4</v>
      </c>
      <c r="C179" t="s">
        <v>5</v>
      </c>
      <c r="D179" t="s">
        <v>7</v>
      </c>
      <c r="E179" t="s">
        <v>6</v>
      </c>
      <c r="F179" t="s">
        <v>12</v>
      </c>
      <c r="G179" t="s">
        <v>13</v>
      </c>
      <c r="H179" t="s">
        <v>9</v>
      </c>
      <c r="I179" t="s">
        <v>10</v>
      </c>
      <c r="J179" t="s">
        <v>11</v>
      </c>
    </row>
    <row r="180" spans="1:17" x14ac:dyDescent="0.3">
      <c r="A180" t="s">
        <v>2</v>
      </c>
      <c r="B180">
        <v>0.05</v>
      </c>
      <c r="C180">
        <v>0.04</v>
      </c>
      <c r="D180">
        <f>B180*C180</f>
        <v>2E-3</v>
      </c>
      <c r="E180">
        <v>71.8</v>
      </c>
      <c r="F180">
        <v>4.28</v>
      </c>
      <c r="G180">
        <f>D180*F180</f>
        <v>8.5599999999999999E-3</v>
      </c>
      <c r="H180">
        <f>D180*E180</f>
        <v>0.14360000000000001</v>
      </c>
      <c r="I180">
        <v>7.8</v>
      </c>
      <c r="J180">
        <f>H180*I180</f>
        <v>1.12008</v>
      </c>
    </row>
    <row r="181" spans="1:17" x14ac:dyDescent="0.3">
      <c r="A181" t="s">
        <v>3</v>
      </c>
      <c r="B181">
        <v>0.45</v>
      </c>
      <c r="C181">
        <v>5.0000000000000001E-3</v>
      </c>
      <c r="D181">
        <f>B181*C181</f>
        <v>2.2500000000000003E-3</v>
      </c>
      <c r="E181">
        <v>71.8</v>
      </c>
      <c r="F181">
        <v>4.1900000000000004</v>
      </c>
      <c r="G181">
        <f>D181*F181</f>
        <v>9.4275000000000019E-3</v>
      </c>
      <c r="H181">
        <f>D181*E181</f>
        <v>0.16155</v>
      </c>
      <c r="I181">
        <v>7.8</v>
      </c>
      <c r="J181">
        <f>H181*I181</f>
        <v>1.2600899999999999</v>
      </c>
    </row>
    <row r="182" spans="1:17" x14ac:dyDescent="0.3">
      <c r="F182" s="1" t="s">
        <v>14</v>
      </c>
      <c r="G182" s="1">
        <f>SUM(G180:G181)/SUM(D180:D181)</f>
        <v>4.2323529411764715</v>
      </c>
      <c r="J182">
        <f>SUM(J180:J181)</f>
        <v>2.3801699999999997</v>
      </c>
    </row>
    <row r="183" spans="1:17" x14ac:dyDescent="0.3">
      <c r="F183" s="1" t="s">
        <v>15</v>
      </c>
      <c r="G183" s="1">
        <v>-0.27</v>
      </c>
      <c r="H183" t="s">
        <v>30</v>
      </c>
    </row>
    <row r="184" spans="1:17" ht="21" x14ac:dyDescent="0.4">
      <c r="A184" s="40" t="s">
        <v>46</v>
      </c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</row>
    <row r="185" spans="1:17" x14ac:dyDescent="0.3">
      <c r="A185" t="s">
        <v>8</v>
      </c>
      <c r="B185" t="s">
        <v>4</v>
      </c>
      <c r="C185" t="s">
        <v>5</v>
      </c>
      <c r="D185" t="s">
        <v>7</v>
      </c>
      <c r="E185" t="s">
        <v>6</v>
      </c>
      <c r="F185" t="s">
        <v>12</v>
      </c>
      <c r="G185" t="s">
        <v>13</v>
      </c>
      <c r="H185" t="s">
        <v>9</v>
      </c>
      <c r="I185" t="s">
        <v>10</v>
      </c>
      <c r="J185" t="s">
        <v>11</v>
      </c>
    </row>
    <row r="186" spans="1:17" x14ac:dyDescent="0.3">
      <c r="A186" t="s">
        <v>2</v>
      </c>
      <c r="B186">
        <v>0.05</v>
      </c>
      <c r="C186">
        <v>0.04</v>
      </c>
      <c r="D186">
        <f>B186*C186</f>
        <v>2E-3</v>
      </c>
      <c r="E186">
        <v>72.400000000000006</v>
      </c>
      <c r="F186">
        <v>4.8</v>
      </c>
      <c r="G186">
        <f>D186*F186</f>
        <v>9.5999999999999992E-3</v>
      </c>
      <c r="H186">
        <f>D186*E186</f>
        <v>0.14480000000000001</v>
      </c>
      <c r="I186">
        <v>7.8</v>
      </c>
      <c r="J186">
        <f>H186*I186</f>
        <v>1.12944</v>
      </c>
    </row>
    <row r="187" spans="1:17" x14ac:dyDescent="0.3">
      <c r="A187" t="s">
        <v>3</v>
      </c>
      <c r="B187">
        <v>0.45</v>
      </c>
      <c r="C187">
        <v>5.0000000000000001E-3</v>
      </c>
      <c r="D187">
        <f>B187*C187</f>
        <v>2.2500000000000003E-3</v>
      </c>
      <c r="E187">
        <v>72.400000000000006</v>
      </c>
      <c r="F187">
        <v>4.79</v>
      </c>
      <c r="G187">
        <f>D187*F187</f>
        <v>1.0777500000000001E-2</v>
      </c>
      <c r="H187">
        <f>D187*E187</f>
        <v>0.16290000000000004</v>
      </c>
      <c r="I187">
        <v>7.8</v>
      </c>
      <c r="J187">
        <f>H187*I187</f>
        <v>1.2706200000000003</v>
      </c>
    </row>
    <row r="188" spans="1:17" x14ac:dyDescent="0.3">
      <c r="F188" s="1" t="s">
        <v>14</v>
      </c>
      <c r="G188" s="1">
        <f>SUM(G186:G187)/SUM(D186:D187)</f>
        <v>4.7947058823529405</v>
      </c>
      <c r="J188">
        <f>SUM(J186:J187)</f>
        <v>2.4000600000000003</v>
      </c>
    </row>
    <row r="189" spans="1:17" x14ac:dyDescent="0.3">
      <c r="F189" s="1" t="s">
        <v>15</v>
      </c>
      <c r="G189" s="1">
        <v>-0.14000000000000001</v>
      </c>
      <c r="H189" t="s">
        <v>30</v>
      </c>
    </row>
    <row r="190" spans="1:17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ht="21" x14ac:dyDescent="0.4">
      <c r="A191" s="40" t="s">
        <v>47</v>
      </c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</row>
    <row r="192" spans="1:17" x14ac:dyDescent="0.3">
      <c r="A192" t="s">
        <v>48</v>
      </c>
      <c r="B192" t="s">
        <v>6</v>
      </c>
      <c r="C192" t="s">
        <v>4</v>
      </c>
      <c r="D192" t="s">
        <v>49</v>
      </c>
      <c r="E192" t="s">
        <v>9</v>
      </c>
      <c r="F192" t="s">
        <v>50</v>
      </c>
      <c r="G192" t="s">
        <v>51</v>
      </c>
      <c r="H192" t="s">
        <v>145</v>
      </c>
      <c r="I192" t="s">
        <v>147</v>
      </c>
      <c r="J192" t="s">
        <v>52</v>
      </c>
    </row>
    <row r="193" spans="1:17" x14ac:dyDescent="0.3">
      <c r="A193" t="s">
        <v>53</v>
      </c>
      <c r="B193">
        <v>4.5</v>
      </c>
      <c r="C193">
        <v>0.95</v>
      </c>
      <c r="D193">
        <v>1.2E-2</v>
      </c>
      <c r="E193">
        <f>B193*C193*D193</f>
        <v>5.1299999999999991E-2</v>
      </c>
      <c r="F193">
        <v>7.8</v>
      </c>
      <c r="G193">
        <f>E193*F193</f>
        <v>0.40013999999999994</v>
      </c>
      <c r="H193">
        <v>-24.14</v>
      </c>
      <c r="I193">
        <f>G193*H193</f>
        <v>-9.6593795999999994</v>
      </c>
      <c r="J193">
        <v>6.0000000000000001E-3</v>
      </c>
    </row>
    <row r="194" spans="1:17" x14ac:dyDescent="0.3">
      <c r="A194" t="s">
        <v>54</v>
      </c>
      <c r="B194">
        <v>6</v>
      </c>
      <c r="C194">
        <v>0.95</v>
      </c>
      <c r="D194">
        <v>1.2E-2</v>
      </c>
      <c r="E194" s="2">
        <f t="shared" ref="E194:E202" si="0">B194*C194*D194</f>
        <v>6.8399999999999989E-2</v>
      </c>
      <c r="F194" s="2">
        <v>7.8</v>
      </c>
      <c r="G194" s="2">
        <f t="shared" ref="G194:G202" si="1">E194*F194</f>
        <v>0.53351999999999988</v>
      </c>
      <c r="H194">
        <v>-19.53</v>
      </c>
      <c r="I194" s="4">
        <f t="shared" ref="I194:I202" si="2">G194*H194</f>
        <v>-10.419645599999999</v>
      </c>
      <c r="J194" s="4">
        <v>6.0000000000000001E-3</v>
      </c>
    </row>
    <row r="195" spans="1:17" x14ac:dyDescent="0.3">
      <c r="A195" t="s">
        <v>55</v>
      </c>
      <c r="B195" s="2">
        <v>6</v>
      </c>
      <c r="C195" s="2">
        <v>0.95</v>
      </c>
      <c r="D195" s="2">
        <v>1.2E-2</v>
      </c>
      <c r="E195" s="2">
        <f t="shared" si="0"/>
        <v>6.8399999999999989E-2</v>
      </c>
      <c r="F195" s="2">
        <v>7.8</v>
      </c>
      <c r="G195" s="2">
        <f t="shared" si="1"/>
        <v>0.53351999999999988</v>
      </c>
      <c r="H195">
        <v>-13.53</v>
      </c>
      <c r="I195" s="4">
        <f t="shared" si="2"/>
        <v>-7.2185255999999978</v>
      </c>
      <c r="J195" s="4">
        <v>6.0000000000000001E-3</v>
      </c>
    </row>
    <row r="196" spans="1:17" x14ac:dyDescent="0.3">
      <c r="A196" t="s">
        <v>56</v>
      </c>
      <c r="B196" s="2">
        <v>6</v>
      </c>
      <c r="C196" s="2">
        <v>0.95</v>
      </c>
      <c r="D196" s="2">
        <v>1.2E-2</v>
      </c>
      <c r="E196" s="2">
        <f t="shared" si="0"/>
        <v>6.8399999999999989E-2</v>
      </c>
      <c r="F196" s="2">
        <v>7.8</v>
      </c>
      <c r="G196" s="2">
        <f t="shared" si="1"/>
        <v>0.53351999999999988</v>
      </c>
      <c r="H196">
        <v>-7.7</v>
      </c>
      <c r="I196" s="4">
        <f t="shared" si="2"/>
        <v>-4.1081039999999991</v>
      </c>
      <c r="J196" s="4">
        <v>6.0000000000000001E-3</v>
      </c>
    </row>
    <row r="197" spans="1:17" x14ac:dyDescent="0.3">
      <c r="A197" t="s">
        <v>57</v>
      </c>
      <c r="B197" s="2">
        <v>6</v>
      </c>
      <c r="C197" s="2">
        <v>0.95</v>
      </c>
      <c r="D197" s="2">
        <v>1.2E-2</v>
      </c>
      <c r="E197" s="2">
        <f t="shared" si="0"/>
        <v>6.8399999999999989E-2</v>
      </c>
      <c r="F197" s="2">
        <v>7.8</v>
      </c>
      <c r="G197" s="2">
        <f t="shared" si="1"/>
        <v>0.53351999999999988</v>
      </c>
      <c r="H197">
        <v>-1.2</v>
      </c>
      <c r="I197" s="4">
        <f t="shared" si="2"/>
        <v>-0.64022399999999979</v>
      </c>
      <c r="J197" s="4">
        <v>6.0000000000000001E-3</v>
      </c>
      <c r="K197" t="s">
        <v>15</v>
      </c>
      <c r="L197">
        <f>I203/G203</f>
        <v>2.3348717948717947</v>
      </c>
    </row>
    <row r="198" spans="1:17" x14ac:dyDescent="0.3">
      <c r="A198" t="s">
        <v>58</v>
      </c>
      <c r="B198" s="2">
        <v>6</v>
      </c>
      <c r="C198" s="2">
        <v>0.95</v>
      </c>
      <c r="D198" s="2">
        <v>1.2E-2</v>
      </c>
      <c r="E198" s="2">
        <f t="shared" si="0"/>
        <v>6.8399999999999989E-2</v>
      </c>
      <c r="F198" s="2">
        <v>7.8</v>
      </c>
      <c r="G198" s="2">
        <f t="shared" si="1"/>
        <v>0.53351999999999988</v>
      </c>
      <c r="H198">
        <v>4.5999999999999996</v>
      </c>
      <c r="I198" s="4">
        <f t="shared" si="2"/>
        <v>2.4541919999999995</v>
      </c>
      <c r="J198" s="4">
        <v>6.0000000000000001E-3</v>
      </c>
    </row>
    <row r="199" spans="1:17" x14ac:dyDescent="0.3">
      <c r="A199" t="s">
        <v>59</v>
      </c>
      <c r="B199" s="2">
        <v>6</v>
      </c>
      <c r="C199" s="2">
        <v>0.95</v>
      </c>
      <c r="D199" s="2">
        <v>1.2E-2</v>
      </c>
      <c r="E199" s="2">
        <f t="shared" si="0"/>
        <v>6.8399999999999989E-2</v>
      </c>
      <c r="F199" s="2">
        <v>7.8</v>
      </c>
      <c r="G199" s="2">
        <f t="shared" si="1"/>
        <v>0.53351999999999988</v>
      </c>
      <c r="H199">
        <v>10.5</v>
      </c>
      <c r="I199" s="4">
        <f t="shared" si="2"/>
        <v>5.6019599999999992</v>
      </c>
      <c r="J199" s="4">
        <v>6.0000000000000001E-3</v>
      </c>
    </row>
    <row r="200" spans="1:17" x14ac:dyDescent="0.3">
      <c r="A200" t="s">
        <v>60</v>
      </c>
      <c r="B200" s="2">
        <v>6</v>
      </c>
      <c r="C200" s="2">
        <v>0.95</v>
      </c>
      <c r="D200" s="2">
        <v>1.2E-2</v>
      </c>
      <c r="E200" s="2">
        <f t="shared" si="0"/>
        <v>6.8399999999999989E-2</v>
      </c>
      <c r="F200" s="2">
        <v>7.8</v>
      </c>
      <c r="G200" s="2">
        <f t="shared" si="1"/>
        <v>0.53351999999999988</v>
      </c>
      <c r="H200">
        <v>16.63</v>
      </c>
      <c r="I200" s="4">
        <f t="shared" si="2"/>
        <v>8.8724375999999978</v>
      </c>
      <c r="J200" s="4">
        <v>6.0000000000000001E-3</v>
      </c>
    </row>
    <row r="201" spans="1:17" x14ac:dyDescent="0.3">
      <c r="A201" t="s">
        <v>61</v>
      </c>
      <c r="B201" s="2">
        <v>6</v>
      </c>
      <c r="C201" s="2">
        <v>0.95</v>
      </c>
      <c r="D201" s="2">
        <v>1.2E-2</v>
      </c>
      <c r="E201" s="2">
        <f t="shared" si="0"/>
        <v>6.8399999999999989E-2</v>
      </c>
      <c r="F201" s="2">
        <v>7.8</v>
      </c>
      <c r="G201" s="2">
        <f t="shared" si="1"/>
        <v>0.53351999999999988</v>
      </c>
      <c r="H201">
        <v>22.2</v>
      </c>
      <c r="I201" s="4">
        <f t="shared" si="2"/>
        <v>11.844143999999996</v>
      </c>
      <c r="J201" s="4">
        <v>6.0000000000000001E-3</v>
      </c>
    </row>
    <row r="202" spans="1:17" x14ac:dyDescent="0.3">
      <c r="A202" t="s">
        <v>62</v>
      </c>
      <c r="B202" s="2">
        <v>6</v>
      </c>
      <c r="C202" s="2">
        <v>0.95</v>
      </c>
      <c r="D202" s="2">
        <v>1.2E-2</v>
      </c>
      <c r="E202" s="2">
        <f t="shared" si="0"/>
        <v>6.8399999999999989E-2</v>
      </c>
      <c r="F202" s="2">
        <v>7.8</v>
      </c>
      <c r="G202" s="2">
        <f t="shared" si="1"/>
        <v>0.53351999999999988</v>
      </c>
      <c r="H202">
        <v>28.9</v>
      </c>
      <c r="I202" s="4">
        <f t="shared" si="2"/>
        <v>15.418727999999996</v>
      </c>
      <c r="J202" s="4">
        <v>6.0000000000000001E-3</v>
      </c>
    </row>
    <row r="203" spans="1:17" s="4" customFormat="1" x14ac:dyDescent="0.3">
      <c r="F203" s="4" t="s">
        <v>150</v>
      </c>
      <c r="G203" s="4">
        <f>SUM(G193:G202)</f>
        <v>5.2018199999999997</v>
      </c>
      <c r="I203" s="4">
        <f>SUM(I193:I202)</f>
        <v>12.145582799999998</v>
      </c>
    </row>
    <row r="204" spans="1:17" ht="21" x14ac:dyDescent="0.4">
      <c r="A204" s="40" t="s">
        <v>63</v>
      </c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</row>
    <row r="205" spans="1:17" x14ac:dyDescent="0.3">
      <c r="A205" s="2" t="s">
        <v>48</v>
      </c>
      <c r="B205" s="2" t="s">
        <v>6</v>
      </c>
      <c r="C205" s="2" t="s">
        <v>4</v>
      </c>
      <c r="D205" s="2" t="s">
        <v>49</v>
      </c>
      <c r="E205" s="2" t="s">
        <v>9</v>
      </c>
      <c r="F205" s="2" t="s">
        <v>50</v>
      </c>
      <c r="G205" s="2" t="s">
        <v>51</v>
      </c>
      <c r="H205" s="3" t="s">
        <v>145</v>
      </c>
      <c r="I205" s="2" t="s">
        <v>148</v>
      </c>
      <c r="J205" s="2" t="s">
        <v>52</v>
      </c>
    </row>
    <row r="206" spans="1:17" x14ac:dyDescent="0.3">
      <c r="A206" t="s">
        <v>64</v>
      </c>
      <c r="B206">
        <v>6</v>
      </c>
      <c r="C206">
        <v>2</v>
      </c>
      <c r="D206">
        <v>1.0999999999999999E-2</v>
      </c>
      <c r="E206">
        <f>B206*C206*D206</f>
        <v>0.13200000000000001</v>
      </c>
      <c r="F206">
        <v>7.8</v>
      </c>
      <c r="G206">
        <f>F206*E206</f>
        <v>1.0296000000000001</v>
      </c>
      <c r="H206">
        <v>-23.5</v>
      </c>
      <c r="I206">
        <f>G206*H206</f>
        <v>-24.195600000000002</v>
      </c>
      <c r="J206">
        <v>5.0000000000000001E-3</v>
      </c>
    </row>
    <row r="207" spans="1:17" x14ac:dyDescent="0.3">
      <c r="A207" t="s">
        <v>65</v>
      </c>
      <c r="B207">
        <v>5.9</v>
      </c>
      <c r="C207" s="2">
        <v>2</v>
      </c>
      <c r="D207" s="21">
        <v>1.0999999999999999E-2</v>
      </c>
      <c r="E207" s="2">
        <f t="shared" ref="E207:E223" si="3">B207*C207*D207</f>
        <v>0.1298</v>
      </c>
      <c r="F207" s="2">
        <v>7.8</v>
      </c>
      <c r="G207" s="2">
        <f t="shared" ref="G207:G223" si="4">F207*E207</f>
        <v>1.01244</v>
      </c>
      <c r="H207">
        <v>-18.48</v>
      </c>
      <c r="I207" s="4">
        <f t="shared" ref="I207:I223" si="5">G207*H207</f>
        <v>-18.709891200000001</v>
      </c>
      <c r="J207" s="4">
        <v>5.0000000000000001E-3</v>
      </c>
    </row>
    <row r="208" spans="1:17" x14ac:dyDescent="0.3">
      <c r="A208" t="s">
        <v>66</v>
      </c>
      <c r="B208" s="2">
        <v>5.9</v>
      </c>
      <c r="C208" s="2">
        <v>2</v>
      </c>
      <c r="D208" s="21">
        <v>1.0999999999999999E-2</v>
      </c>
      <c r="E208" s="2">
        <f t="shared" si="3"/>
        <v>0.1298</v>
      </c>
      <c r="F208" s="2">
        <v>7.8</v>
      </c>
      <c r="G208" s="2">
        <f t="shared" si="4"/>
        <v>1.01244</v>
      </c>
      <c r="H208">
        <v>-12.72</v>
      </c>
      <c r="I208" s="4">
        <f t="shared" si="5"/>
        <v>-12.878236800000002</v>
      </c>
      <c r="J208" s="4">
        <v>5.0000000000000001E-3</v>
      </c>
    </row>
    <row r="209" spans="1:12" x14ac:dyDescent="0.3">
      <c r="A209" t="s">
        <v>67</v>
      </c>
      <c r="B209">
        <v>6</v>
      </c>
      <c r="C209">
        <v>2</v>
      </c>
      <c r="D209" s="21">
        <v>1.0999999999999999E-2</v>
      </c>
      <c r="E209" s="2">
        <f t="shared" si="3"/>
        <v>0.13200000000000001</v>
      </c>
      <c r="F209" s="2">
        <v>7.8</v>
      </c>
      <c r="G209" s="2">
        <f t="shared" si="4"/>
        <v>1.0296000000000001</v>
      </c>
      <c r="H209">
        <v>-6.53</v>
      </c>
      <c r="I209" s="4">
        <f t="shared" si="5"/>
        <v>-6.723288000000001</v>
      </c>
      <c r="J209" s="4">
        <v>5.0000000000000001E-3</v>
      </c>
    </row>
    <row r="210" spans="1:12" x14ac:dyDescent="0.3">
      <c r="A210" t="s">
        <v>68</v>
      </c>
      <c r="B210" s="2">
        <v>6</v>
      </c>
      <c r="C210" s="2">
        <v>2</v>
      </c>
      <c r="D210" s="21">
        <v>1.0999999999999999E-2</v>
      </c>
      <c r="E210" s="2">
        <f t="shared" si="3"/>
        <v>0.13200000000000001</v>
      </c>
      <c r="F210" s="2">
        <v>7.8</v>
      </c>
      <c r="G210" s="2">
        <f t="shared" si="4"/>
        <v>1.0296000000000001</v>
      </c>
      <c r="H210">
        <v>-8.14</v>
      </c>
      <c r="I210" s="4">
        <f t="shared" si="5"/>
        <v>-8.3809440000000013</v>
      </c>
      <c r="J210" s="4">
        <v>5.0000000000000001E-3</v>
      </c>
    </row>
    <row r="211" spans="1:12" x14ac:dyDescent="0.3">
      <c r="A211" t="s">
        <v>69</v>
      </c>
      <c r="B211" s="2">
        <v>6</v>
      </c>
      <c r="C211" s="2">
        <v>2</v>
      </c>
      <c r="D211" s="21">
        <v>1.0999999999999999E-2</v>
      </c>
      <c r="E211" s="2">
        <f t="shared" si="3"/>
        <v>0.13200000000000001</v>
      </c>
      <c r="F211" s="2">
        <v>7.8</v>
      </c>
      <c r="G211" s="2">
        <f t="shared" si="4"/>
        <v>1.0296000000000001</v>
      </c>
      <c r="H211">
        <v>5.52</v>
      </c>
      <c r="I211" s="4">
        <f t="shared" si="5"/>
        <v>5.6833919999999996</v>
      </c>
      <c r="J211" s="4">
        <v>5.0000000000000001E-3</v>
      </c>
    </row>
    <row r="212" spans="1:12" x14ac:dyDescent="0.3">
      <c r="A212" t="s">
        <v>70</v>
      </c>
      <c r="B212" s="2">
        <v>6</v>
      </c>
      <c r="C212" s="2">
        <v>2</v>
      </c>
      <c r="D212" s="21">
        <v>1.0999999999999999E-2</v>
      </c>
      <c r="E212" s="2">
        <f t="shared" si="3"/>
        <v>0.13200000000000001</v>
      </c>
      <c r="F212" s="2">
        <v>7.8</v>
      </c>
      <c r="G212" s="2">
        <f t="shared" si="4"/>
        <v>1.0296000000000001</v>
      </c>
      <c r="H212">
        <v>11.19</v>
      </c>
      <c r="I212" s="4">
        <f t="shared" si="5"/>
        <v>11.521224</v>
      </c>
      <c r="J212" s="4">
        <v>5.0000000000000001E-3</v>
      </c>
    </row>
    <row r="213" spans="1:12" x14ac:dyDescent="0.3">
      <c r="A213" t="s">
        <v>71</v>
      </c>
      <c r="B213" s="2">
        <v>6</v>
      </c>
      <c r="C213" s="2">
        <v>2</v>
      </c>
      <c r="D213" s="21">
        <v>1.0999999999999999E-2</v>
      </c>
      <c r="E213" s="2">
        <f t="shared" si="3"/>
        <v>0.13200000000000001</v>
      </c>
      <c r="F213" s="2">
        <v>7.8</v>
      </c>
      <c r="G213" s="2">
        <f t="shared" si="4"/>
        <v>1.0296000000000001</v>
      </c>
      <c r="H213">
        <v>17.46</v>
      </c>
      <c r="I213" s="4">
        <f t="shared" si="5"/>
        <v>17.976816000000003</v>
      </c>
      <c r="J213" s="4">
        <v>5.0000000000000001E-3</v>
      </c>
      <c r="K213" s="4" t="s">
        <v>15</v>
      </c>
      <c r="L213">
        <f>I224/G224</f>
        <v>0.13371425329096645</v>
      </c>
    </row>
    <row r="214" spans="1:12" x14ac:dyDescent="0.3">
      <c r="A214" t="s">
        <v>72</v>
      </c>
      <c r="B214" s="2">
        <v>6</v>
      </c>
      <c r="C214" s="2">
        <v>2</v>
      </c>
      <c r="D214" s="21">
        <v>1.0999999999999999E-2</v>
      </c>
      <c r="E214" s="2">
        <f t="shared" si="3"/>
        <v>0.13200000000000001</v>
      </c>
      <c r="F214" s="2">
        <v>7.8</v>
      </c>
      <c r="G214" s="2">
        <f t="shared" si="4"/>
        <v>1.0296000000000001</v>
      </c>
      <c r="H214">
        <v>23.08</v>
      </c>
      <c r="I214" s="4">
        <f t="shared" si="5"/>
        <v>23.763168</v>
      </c>
      <c r="J214" s="4">
        <v>5.0000000000000001E-3</v>
      </c>
    </row>
    <row r="215" spans="1:12" x14ac:dyDescent="0.3">
      <c r="A215" t="s">
        <v>73</v>
      </c>
      <c r="B215">
        <v>6</v>
      </c>
      <c r="C215">
        <v>1.4</v>
      </c>
      <c r="D215" s="21">
        <v>1.0999999999999999E-2</v>
      </c>
      <c r="E215" s="2">
        <f t="shared" si="3"/>
        <v>9.2399999999999982E-2</v>
      </c>
      <c r="F215" s="2">
        <v>7.8</v>
      </c>
      <c r="G215" s="2">
        <f t="shared" si="4"/>
        <v>0.72071999999999981</v>
      </c>
      <c r="H215">
        <v>-19</v>
      </c>
      <c r="I215" s="4">
        <f t="shared" si="5"/>
        <v>-13.693679999999997</v>
      </c>
      <c r="J215" s="4">
        <v>5.0000000000000001E-3</v>
      </c>
    </row>
    <row r="216" spans="1:12" x14ac:dyDescent="0.3">
      <c r="A216" t="s">
        <v>74</v>
      </c>
      <c r="B216" s="2">
        <v>6</v>
      </c>
      <c r="C216" s="2">
        <v>1.4</v>
      </c>
      <c r="D216" s="21">
        <v>1.0999999999999999E-2</v>
      </c>
      <c r="E216" s="2">
        <f t="shared" si="3"/>
        <v>9.2399999999999982E-2</v>
      </c>
      <c r="F216" s="2">
        <v>7.8</v>
      </c>
      <c r="G216" s="2">
        <f t="shared" si="4"/>
        <v>0.72071999999999981</v>
      </c>
      <c r="H216">
        <v>-12.67</v>
      </c>
      <c r="I216" s="4">
        <f t="shared" si="5"/>
        <v>-9.1315223999999979</v>
      </c>
      <c r="J216" s="4">
        <v>5.0000000000000001E-3</v>
      </c>
    </row>
    <row r="217" spans="1:12" x14ac:dyDescent="0.3">
      <c r="A217" t="s">
        <v>75</v>
      </c>
      <c r="B217" s="2">
        <v>6</v>
      </c>
      <c r="C217" s="2">
        <v>1.4</v>
      </c>
      <c r="D217" s="21">
        <v>1.0999999999999999E-2</v>
      </c>
      <c r="E217" s="2">
        <f t="shared" si="3"/>
        <v>9.2399999999999982E-2</v>
      </c>
      <c r="F217" s="2">
        <v>7.8</v>
      </c>
      <c r="G217" s="2">
        <f t="shared" si="4"/>
        <v>0.72071999999999981</v>
      </c>
      <c r="H217">
        <v>-6.63</v>
      </c>
      <c r="I217" s="4">
        <f t="shared" si="5"/>
        <v>-4.7783735999999983</v>
      </c>
      <c r="J217" s="4">
        <v>5.0000000000000001E-3</v>
      </c>
    </row>
    <row r="218" spans="1:12" x14ac:dyDescent="0.3">
      <c r="A218" t="s">
        <v>76</v>
      </c>
      <c r="B218" s="2">
        <v>6</v>
      </c>
      <c r="C218" s="2">
        <v>1.4</v>
      </c>
      <c r="D218" s="21">
        <v>1.0999999999999999E-2</v>
      </c>
      <c r="E218" s="2">
        <f t="shared" si="3"/>
        <v>9.2399999999999982E-2</v>
      </c>
      <c r="F218" s="2">
        <v>7.8</v>
      </c>
      <c r="G218" s="2">
        <f t="shared" si="4"/>
        <v>0.72071999999999981</v>
      </c>
      <c r="H218">
        <v>-1.5</v>
      </c>
      <c r="I218" s="4">
        <f t="shared" si="5"/>
        <v>-1.0810799999999996</v>
      </c>
      <c r="J218" s="4">
        <v>5.0000000000000001E-3</v>
      </c>
    </row>
    <row r="219" spans="1:12" x14ac:dyDescent="0.3">
      <c r="A219" t="s">
        <v>77</v>
      </c>
      <c r="B219">
        <v>5.9</v>
      </c>
      <c r="C219" s="2">
        <v>1.4</v>
      </c>
      <c r="D219" s="21">
        <v>1.0999999999999999E-2</v>
      </c>
      <c r="E219" s="2">
        <f t="shared" si="3"/>
        <v>9.0859999999999996E-2</v>
      </c>
      <c r="F219" s="2">
        <v>7.8</v>
      </c>
      <c r="G219" s="2">
        <f t="shared" si="4"/>
        <v>0.708708</v>
      </c>
      <c r="H219">
        <v>4.7</v>
      </c>
      <c r="I219" s="4">
        <f t="shared" si="5"/>
        <v>3.3309276000000003</v>
      </c>
      <c r="J219" s="4">
        <v>5.0000000000000001E-3</v>
      </c>
    </row>
    <row r="220" spans="1:12" x14ac:dyDescent="0.3">
      <c r="A220" t="s">
        <v>78</v>
      </c>
      <c r="B220">
        <v>6</v>
      </c>
      <c r="C220" s="2">
        <v>1.4</v>
      </c>
      <c r="D220" s="21">
        <v>1.0999999999999999E-2</v>
      </c>
      <c r="E220" s="2">
        <f t="shared" si="3"/>
        <v>9.2399999999999982E-2</v>
      </c>
      <c r="F220" s="2">
        <v>7.8</v>
      </c>
      <c r="G220" s="2">
        <f t="shared" si="4"/>
        <v>0.72071999999999981</v>
      </c>
      <c r="H220">
        <v>10.62</v>
      </c>
      <c r="I220" s="4">
        <f t="shared" si="5"/>
        <v>7.6540463999999977</v>
      </c>
      <c r="J220" s="4">
        <v>5.0000000000000001E-3</v>
      </c>
    </row>
    <row r="221" spans="1:12" x14ac:dyDescent="0.3">
      <c r="A221" t="s">
        <v>79</v>
      </c>
      <c r="B221">
        <v>6</v>
      </c>
      <c r="C221" s="2">
        <v>1.4</v>
      </c>
      <c r="D221" s="21">
        <v>1.0999999999999999E-2</v>
      </c>
      <c r="E221" s="2">
        <f t="shared" si="3"/>
        <v>9.2399999999999982E-2</v>
      </c>
      <c r="F221" s="2">
        <v>7.8</v>
      </c>
      <c r="G221" s="2">
        <f t="shared" si="4"/>
        <v>0.72071999999999981</v>
      </c>
      <c r="H221">
        <v>16.239999999999998</v>
      </c>
      <c r="I221" s="4">
        <f t="shared" si="5"/>
        <v>11.704492799999995</v>
      </c>
      <c r="J221" s="4">
        <v>5.0000000000000001E-3</v>
      </c>
    </row>
    <row r="222" spans="1:12" x14ac:dyDescent="0.3">
      <c r="A222" t="s">
        <v>80</v>
      </c>
      <c r="B222">
        <v>4.9000000000000004</v>
      </c>
      <c r="C222" s="2">
        <v>1.4</v>
      </c>
      <c r="D222" s="21">
        <v>1.0999999999999999E-2</v>
      </c>
      <c r="E222" s="2">
        <f t="shared" si="3"/>
        <v>7.5459999999999999E-2</v>
      </c>
      <c r="F222" s="2">
        <v>7.8</v>
      </c>
      <c r="G222" s="2">
        <f t="shared" si="4"/>
        <v>0.588588</v>
      </c>
      <c r="H222">
        <v>21.81</v>
      </c>
      <c r="I222" s="4">
        <f t="shared" si="5"/>
        <v>12.837104279999998</v>
      </c>
      <c r="J222" s="4">
        <v>5.0000000000000001E-3</v>
      </c>
    </row>
    <row r="223" spans="1:12" x14ac:dyDescent="0.3">
      <c r="A223" t="s">
        <v>81</v>
      </c>
      <c r="B223">
        <v>2.6</v>
      </c>
      <c r="C223">
        <v>1.2</v>
      </c>
      <c r="D223" s="21">
        <v>1.0999999999999999E-2</v>
      </c>
      <c r="E223" s="2">
        <f t="shared" si="3"/>
        <v>3.4319999999999996E-2</v>
      </c>
      <c r="F223" s="2">
        <v>7.8</v>
      </c>
      <c r="G223" s="2">
        <f t="shared" si="4"/>
        <v>0.26769599999999999</v>
      </c>
      <c r="H223">
        <v>26.61</v>
      </c>
      <c r="I223" s="4">
        <f t="shared" si="5"/>
        <v>7.1233905599999998</v>
      </c>
      <c r="J223" s="4">
        <v>5.0000000000000001E-3</v>
      </c>
    </row>
    <row r="224" spans="1:12" s="4" customFormat="1" x14ac:dyDescent="0.3">
      <c r="F224" s="4" t="s">
        <v>150</v>
      </c>
      <c r="G224" s="4">
        <f>SUM(G206:G223)</f>
        <v>15.121392000000002</v>
      </c>
      <c r="I224" s="4">
        <f t="shared" ref="I224" si="6">SUM(I206:I223)</f>
        <v>2.021945639999994</v>
      </c>
    </row>
    <row r="225" spans="1:17" ht="21" x14ac:dyDescent="0.4">
      <c r="A225" s="40" t="s">
        <v>82</v>
      </c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</row>
    <row r="226" spans="1:17" x14ac:dyDescent="0.3">
      <c r="A226" s="2" t="s">
        <v>48</v>
      </c>
      <c r="B226" s="2" t="s">
        <v>6</v>
      </c>
      <c r="C226" s="2" t="s">
        <v>4</v>
      </c>
      <c r="D226" s="2" t="s">
        <v>49</v>
      </c>
      <c r="E226" s="2" t="s">
        <v>9</v>
      </c>
      <c r="F226" s="2" t="s">
        <v>50</v>
      </c>
      <c r="G226" s="2" t="s">
        <v>51</v>
      </c>
      <c r="H226" s="2" t="s">
        <v>146</v>
      </c>
      <c r="I226" s="2" t="s">
        <v>148</v>
      </c>
      <c r="J226" s="2" t="s">
        <v>52</v>
      </c>
    </row>
    <row r="227" spans="1:17" x14ac:dyDescent="0.3">
      <c r="A227" t="s">
        <v>83</v>
      </c>
      <c r="B227">
        <v>2.1</v>
      </c>
      <c r="C227">
        <v>1.5</v>
      </c>
      <c r="D227">
        <v>1.0999999999999999E-2</v>
      </c>
      <c r="E227">
        <f>B227*C227*D227</f>
        <v>3.465E-2</v>
      </c>
      <c r="F227">
        <v>7.8</v>
      </c>
      <c r="G227">
        <f>E227*F227</f>
        <v>0.27027000000000001</v>
      </c>
      <c r="H227">
        <v>-28.19</v>
      </c>
      <c r="I227">
        <f>G227*H227</f>
        <v>-7.6189113000000006</v>
      </c>
      <c r="J227">
        <v>0.75</v>
      </c>
    </row>
    <row r="228" spans="1:17" x14ac:dyDescent="0.3">
      <c r="A228" t="s">
        <v>84</v>
      </c>
      <c r="B228">
        <v>6</v>
      </c>
      <c r="C228">
        <v>1.5</v>
      </c>
      <c r="D228" s="21">
        <v>1.0999999999999999E-2</v>
      </c>
      <c r="E228" s="2">
        <f t="shared" ref="E228:E249" si="7">B228*C228*D228</f>
        <v>9.8999999999999991E-2</v>
      </c>
      <c r="F228" s="2">
        <v>7.8</v>
      </c>
      <c r="G228" s="2">
        <f t="shared" ref="G228:G249" si="8">E228*F228</f>
        <v>0.77219999999999989</v>
      </c>
      <c r="H228">
        <v>-24.53</v>
      </c>
      <c r="I228" s="4">
        <f t="shared" ref="I228:I249" si="9">G228*H228</f>
        <v>-18.942065999999997</v>
      </c>
      <c r="J228" s="4">
        <v>0.75</v>
      </c>
    </row>
    <row r="229" spans="1:17" x14ac:dyDescent="0.3">
      <c r="A229" t="s">
        <v>85</v>
      </c>
      <c r="B229" s="2">
        <v>6</v>
      </c>
      <c r="C229">
        <v>1.1000000000000001</v>
      </c>
      <c r="D229" s="21">
        <v>1.0999999999999999E-2</v>
      </c>
      <c r="E229" s="2">
        <f t="shared" si="7"/>
        <v>7.2599999999999998E-2</v>
      </c>
      <c r="F229" s="2">
        <v>7.8</v>
      </c>
      <c r="G229" s="2">
        <f t="shared" si="8"/>
        <v>0.56628000000000001</v>
      </c>
      <c r="H229">
        <v>-17.809999999999999</v>
      </c>
      <c r="I229" s="4">
        <f t="shared" si="9"/>
        <v>-10.0854468</v>
      </c>
      <c r="J229" s="4">
        <v>0.75</v>
      </c>
    </row>
    <row r="230" spans="1:17" x14ac:dyDescent="0.3">
      <c r="A230" t="s">
        <v>86</v>
      </c>
      <c r="B230" s="2">
        <v>6</v>
      </c>
      <c r="C230">
        <v>1</v>
      </c>
      <c r="D230" s="21">
        <v>1.0999999999999999E-2</v>
      </c>
      <c r="E230" s="2">
        <f t="shared" si="7"/>
        <v>6.6000000000000003E-2</v>
      </c>
      <c r="F230" s="2">
        <v>7.8</v>
      </c>
      <c r="G230" s="2">
        <f t="shared" si="8"/>
        <v>0.51480000000000004</v>
      </c>
      <c r="H230">
        <v>-12.24</v>
      </c>
      <c r="I230" s="4">
        <f t="shared" si="9"/>
        <v>-6.301152000000001</v>
      </c>
      <c r="J230" s="4">
        <v>0.75</v>
      </c>
    </row>
    <row r="231" spans="1:17" x14ac:dyDescent="0.3">
      <c r="A231" t="s">
        <v>87</v>
      </c>
      <c r="B231" s="2">
        <v>6</v>
      </c>
      <c r="C231" s="2">
        <v>1</v>
      </c>
      <c r="D231" s="21">
        <v>1.0999999999999999E-2</v>
      </c>
      <c r="E231" s="2">
        <f t="shared" si="7"/>
        <v>6.6000000000000003E-2</v>
      </c>
      <c r="F231" s="2">
        <v>7.8</v>
      </c>
      <c r="G231" s="2">
        <f t="shared" si="8"/>
        <v>0.51480000000000004</v>
      </c>
      <c r="H231">
        <v>-6.06</v>
      </c>
      <c r="I231" s="4">
        <f t="shared" si="9"/>
        <v>-3.119688</v>
      </c>
      <c r="J231" s="4">
        <v>0.75</v>
      </c>
    </row>
    <row r="232" spans="1:17" x14ac:dyDescent="0.3">
      <c r="A232" t="s">
        <v>88</v>
      </c>
      <c r="B232" s="2">
        <v>6</v>
      </c>
      <c r="C232" s="2">
        <v>1</v>
      </c>
      <c r="D232" s="21">
        <v>1.0999999999999999E-2</v>
      </c>
      <c r="E232" s="2">
        <f t="shared" si="7"/>
        <v>6.6000000000000003E-2</v>
      </c>
      <c r="F232" s="2">
        <v>7.8</v>
      </c>
      <c r="G232" s="2">
        <f t="shared" si="8"/>
        <v>0.51480000000000004</v>
      </c>
      <c r="H232">
        <v>0</v>
      </c>
      <c r="I232" s="4">
        <f t="shared" si="9"/>
        <v>0</v>
      </c>
      <c r="J232" s="4">
        <v>0.75</v>
      </c>
    </row>
    <row r="233" spans="1:17" x14ac:dyDescent="0.3">
      <c r="A233" t="s">
        <v>89</v>
      </c>
      <c r="B233" s="2">
        <v>6</v>
      </c>
      <c r="C233">
        <v>1.1000000000000001</v>
      </c>
      <c r="D233" s="21">
        <v>1.0999999999999999E-2</v>
      </c>
      <c r="E233" s="2">
        <f t="shared" si="7"/>
        <v>7.2599999999999998E-2</v>
      </c>
      <c r="F233" s="2">
        <v>7.8</v>
      </c>
      <c r="G233" s="2">
        <f t="shared" si="8"/>
        <v>0.56628000000000001</v>
      </c>
      <c r="H233">
        <v>6.14</v>
      </c>
      <c r="I233" s="4">
        <f t="shared" si="9"/>
        <v>3.4769592</v>
      </c>
      <c r="J233" s="4">
        <v>0.75</v>
      </c>
    </row>
    <row r="234" spans="1:17" x14ac:dyDescent="0.3">
      <c r="A234" t="s">
        <v>90</v>
      </c>
      <c r="B234" s="2">
        <v>6</v>
      </c>
      <c r="C234">
        <v>1.45</v>
      </c>
      <c r="D234" s="21">
        <v>1.0999999999999999E-2</v>
      </c>
      <c r="E234" s="2">
        <f t="shared" si="7"/>
        <v>9.5699999999999993E-2</v>
      </c>
      <c r="F234" s="2">
        <v>7.8</v>
      </c>
      <c r="G234" s="2">
        <f t="shared" si="8"/>
        <v>0.7464599999999999</v>
      </c>
      <c r="H234">
        <v>12.91</v>
      </c>
      <c r="I234" s="4">
        <f t="shared" si="9"/>
        <v>9.6367985999999988</v>
      </c>
      <c r="J234" s="4">
        <v>0.75</v>
      </c>
    </row>
    <row r="235" spans="1:17" x14ac:dyDescent="0.3">
      <c r="A235" t="s">
        <v>91</v>
      </c>
      <c r="B235" s="2">
        <v>6</v>
      </c>
      <c r="C235" s="2">
        <v>1.45</v>
      </c>
      <c r="D235" s="21">
        <v>1.0999999999999999E-2</v>
      </c>
      <c r="E235" s="2">
        <f t="shared" si="7"/>
        <v>9.5699999999999993E-2</v>
      </c>
      <c r="F235" s="2">
        <v>7.8</v>
      </c>
      <c r="G235" s="2">
        <f t="shared" si="8"/>
        <v>0.7464599999999999</v>
      </c>
      <c r="H235">
        <v>18.41</v>
      </c>
      <c r="I235" s="4">
        <f t="shared" si="9"/>
        <v>13.742328599999999</v>
      </c>
      <c r="J235" s="4">
        <v>0.75</v>
      </c>
    </row>
    <row r="236" spans="1:17" x14ac:dyDescent="0.3">
      <c r="A236" t="s">
        <v>92</v>
      </c>
      <c r="B236" s="2">
        <v>6</v>
      </c>
      <c r="C236">
        <v>0.85</v>
      </c>
      <c r="D236" s="21">
        <v>1.0999999999999999E-2</v>
      </c>
      <c r="E236" s="2">
        <f t="shared" si="7"/>
        <v>5.609999999999999E-2</v>
      </c>
      <c r="F236" s="2">
        <v>7.8</v>
      </c>
      <c r="G236" s="2">
        <f t="shared" si="8"/>
        <v>0.43757999999999991</v>
      </c>
      <c r="H236">
        <v>23.82</v>
      </c>
      <c r="I236" s="4">
        <f t="shared" si="9"/>
        <v>10.423155599999998</v>
      </c>
      <c r="J236" s="4">
        <v>0.75</v>
      </c>
      <c r="K236" s="4" t="s">
        <v>15</v>
      </c>
      <c r="L236">
        <f>I250/G250</f>
        <v>1.5093893129770992</v>
      </c>
    </row>
    <row r="237" spans="1:17" x14ac:dyDescent="0.3">
      <c r="A237" t="s">
        <v>93</v>
      </c>
      <c r="B237" s="2">
        <v>6</v>
      </c>
      <c r="C237">
        <v>1.45</v>
      </c>
      <c r="D237" s="21">
        <v>1.0999999999999999E-2</v>
      </c>
      <c r="E237" s="2">
        <f t="shared" si="7"/>
        <v>9.5699999999999993E-2</v>
      </c>
      <c r="F237" s="2">
        <v>7.8</v>
      </c>
      <c r="G237" s="2">
        <f t="shared" si="8"/>
        <v>0.7464599999999999</v>
      </c>
      <c r="H237">
        <v>30.16</v>
      </c>
      <c r="I237" s="4">
        <f t="shared" si="9"/>
        <v>22.513233599999996</v>
      </c>
      <c r="J237" s="4">
        <v>0.75</v>
      </c>
    </row>
    <row r="238" spans="1:17" x14ac:dyDescent="0.3">
      <c r="A238" t="s">
        <v>94</v>
      </c>
      <c r="B238" s="2">
        <v>6</v>
      </c>
      <c r="C238">
        <v>1.5</v>
      </c>
      <c r="D238" s="21">
        <v>1.0999999999999999E-2</v>
      </c>
      <c r="E238" s="2">
        <f t="shared" si="7"/>
        <v>9.8999999999999991E-2</v>
      </c>
      <c r="F238" s="2">
        <v>7.8</v>
      </c>
      <c r="G238" s="2">
        <f t="shared" si="8"/>
        <v>0.77219999999999989</v>
      </c>
      <c r="H238">
        <v>-27.76</v>
      </c>
      <c r="I238" s="4">
        <f t="shared" si="9"/>
        <v>-21.436271999999999</v>
      </c>
      <c r="J238" s="4">
        <v>0.75</v>
      </c>
    </row>
    <row r="239" spans="1:17" x14ac:dyDescent="0.3">
      <c r="A239" t="s">
        <v>95</v>
      </c>
      <c r="B239" s="2">
        <v>6</v>
      </c>
      <c r="C239" s="2">
        <v>1.5</v>
      </c>
      <c r="D239" s="21">
        <v>1.0999999999999999E-2</v>
      </c>
      <c r="E239" s="2">
        <f t="shared" si="7"/>
        <v>9.8999999999999991E-2</v>
      </c>
      <c r="F239" s="2">
        <v>7.8</v>
      </c>
      <c r="G239" s="2">
        <f t="shared" si="8"/>
        <v>0.77219999999999989</v>
      </c>
      <c r="H239">
        <v>-22.14</v>
      </c>
      <c r="I239" s="4">
        <f t="shared" si="9"/>
        <v>-17.096507999999996</v>
      </c>
      <c r="J239" s="4">
        <v>0.75</v>
      </c>
    </row>
    <row r="240" spans="1:17" x14ac:dyDescent="0.3">
      <c r="A240" t="s">
        <v>96</v>
      </c>
      <c r="B240" s="2">
        <v>6</v>
      </c>
      <c r="C240" s="2">
        <v>1.5</v>
      </c>
      <c r="D240" s="21">
        <v>1.0999999999999999E-2</v>
      </c>
      <c r="E240" s="2">
        <f t="shared" si="7"/>
        <v>9.8999999999999991E-2</v>
      </c>
      <c r="F240" s="2">
        <v>7.8</v>
      </c>
      <c r="G240" s="2">
        <f t="shared" si="8"/>
        <v>0.77219999999999989</v>
      </c>
      <c r="H240">
        <v>-16.21</v>
      </c>
      <c r="I240" s="4">
        <f t="shared" si="9"/>
        <v>-12.517361999999999</v>
      </c>
      <c r="J240" s="4">
        <v>0.75</v>
      </c>
    </row>
    <row r="241" spans="1:17" x14ac:dyDescent="0.3">
      <c r="A241" t="s">
        <v>97</v>
      </c>
      <c r="B241" s="2">
        <v>6</v>
      </c>
      <c r="C241" s="2">
        <v>1.5</v>
      </c>
      <c r="D241" s="21">
        <v>1.0999999999999999E-2</v>
      </c>
      <c r="E241" s="2">
        <f t="shared" si="7"/>
        <v>9.8999999999999991E-2</v>
      </c>
      <c r="F241" s="2">
        <v>7.8</v>
      </c>
      <c r="G241" s="2">
        <f t="shared" si="8"/>
        <v>0.77219999999999989</v>
      </c>
      <c r="H241">
        <v>-10.45</v>
      </c>
      <c r="I241" s="4">
        <f t="shared" si="9"/>
        <v>-8.0694899999999983</v>
      </c>
      <c r="J241" s="4">
        <v>0.75</v>
      </c>
    </row>
    <row r="242" spans="1:17" x14ac:dyDescent="0.3">
      <c r="A242" t="s">
        <v>98</v>
      </c>
      <c r="B242" s="2">
        <v>6</v>
      </c>
      <c r="C242" s="2">
        <v>1.5</v>
      </c>
      <c r="D242" s="21">
        <v>1.0999999999999999E-2</v>
      </c>
      <c r="E242" s="2">
        <f t="shared" si="7"/>
        <v>9.8999999999999991E-2</v>
      </c>
      <c r="F242" s="2">
        <v>7.8</v>
      </c>
      <c r="G242" s="2">
        <f t="shared" si="8"/>
        <v>0.77219999999999989</v>
      </c>
      <c r="H242">
        <v>-3.91</v>
      </c>
      <c r="I242" s="4">
        <f t="shared" si="9"/>
        <v>-3.0193019999999997</v>
      </c>
      <c r="J242" s="4">
        <v>0.75</v>
      </c>
    </row>
    <row r="243" spans="1:17" x14ac:dyDescent="0.3">
      <c r="A243" t="s">
        <v>99</v>
      </c>
      <c r="B243" s="2">
        <v>6</v>
      </c>
      <c r="C243" s="2">
        <v>1.5</v>
      </c>
      <c r="D243" s="21">
        <v>1.0999999999999999E-2</v>
      </c>
      <c r="E243" s="2">
        <f t="shared" si="7"/>
        <v>9.8999999999999991E-2</v>
      </c>
      <c r="F243" s="2">
        <v>7.8</v>
      </c>
      <c r="G243" s="2">
        <f t="shared" si="8"/>
        <v>0.77219999999999989</v>
      </c>
      <c r="H243">
        <v>2.13</v>
      </c>
      <c r="I243" s="4">
        <f t="shared" si="9"/>
        <v>1.6447859999999996</v>
      </c>
      <c r="J243" s="4">
        <v>0.75</v>
      </c>
    </row>
    <row r="244" spans="1:17" x14ac:dyDescent="0.3">
      <c r="A244" t="s">
        <v>100</v>
      </c>
      <c r="B244" s="2">
        <v>6</v>
      </c>
      <c r="C244" s="2">
        <v>1.5</v>
      </c>
      <c r="D244" s="21">
        <v>1.0999999999999999E-2</v>
      </c>
      <c r="E244" s="2">
        <f t="shared" si="7"/>
        <v>9.8999999999999991E-2</v>
      </c>
      <c r="F244" s="2">
        <v>7.8</v>
      </c>
      <c r="G244" s="2">
        <f t="shared" si="8"/>
        <v>0.77219999999999989</v>
      </c>
      <c r="H244">
        <v>8</v>
      </c>
      <c r="I244" s="4">
        <f t="shared" si="9"/>
        <v>6.1775999999999991</v>
      </c>
      <c r="J244" s="4">
        <v>0.75</v>
      </c>
    </row>
    <row r="245" spans="1:17" x14ac:dyDescent="0.3">
      <c r="A245" t="s">
        <v>101</v>
      </c>
      <c r="B245" s="2">
        <v>6</v>
      </c>
      <c r="C245" s="2">
        <v>1.5</v>
      </c>
      <c r="D245" s="21">
        <v>1.0999999999999999E-2</v>
      </c>
      <c r="E245" s="2">
        <f t="shared" si="7"/>
        <v>9.8999999999999991E-2</v>
      </c>
      <c r="F245" s="2">
        <v>7.8</v>
      </c>
      <c r="G245" s="2">
        <f t="shared" si="8"/>
        <v>0.77219999999999989</v>
      </c>
      <c r="H245">
        <v>14.27</v>
      </c>
      <c r="I245" s="4">
        <f t="shared" si="9"/>
        <v>11.019293999999999</v>
      </c>
      <c r="J245" s="4">
        <v>0.75</v>
      </c>
    </row>
    <row r="246" spans="1:17" x14ac:dyDescent="0.3">
      <c r="A246" t="s">
        <v>102</v>
      </c>
      <c r="B246" s="2">
        <v>6</v>
      </c>
      <c r="C246" s="2">
        <v>1.5</v>
      </c>
      <c r="D246" s="21">
        <v>1.0999999999999999E-2</v>
      </c>
      <c r="E246" s="2">
        <f t="shared" si="7"/>
        <v>9.8999999999999991E-2</v>
      </c>
      <c r="F246" s="2">
        <v>7.8</v>
      </c>
      <c r="G246" s="2">
        <f t="shared" si="8"/>
        <v>0.77219999999999989</v>
      </c>
      <c r="H246">
        <v>20.16</v>
      </c>
      <c r="I246" s="4">
        <f t="shared" si="9"/>
        <v>15.567551999999997</v>
      </c>
      <c r="J246" s="4">
        <v>0.75</v>
      </c>
    </row>
    <row r="247" spans="1:17" x14ac:dyDescent="0.3">
      <c r="A247" t="s">
        <v>103</v>
      </c>
      <c r="B247" s="2">
        <v>6</v>
      </c>
      <c r="C247" s="2">
        <v>1.5</v>
      </c>
      <c r="D247" s="21">
        <v>1.0999999999999999E-2</v>
      </c>
      <c r="E247" s="2">
        <f t="shared" si="7"/>
        <v>9.8999999999999991E-2</v>
      </c>
      <c r="F247" s="2">
        <v>7.8</v>
      </c>
      <c r="G247" s="2">
        <f t="shared" si="8"/>
        <v>0.77219999999999989</v>
      </c>
      <c r="H247">
        <v>25.69</v>
      </c>
      <c r="I247" s="4">
        <f t="shared" si="9"/>
        <v>19.837817999999999</v>
      </c>
      <c r="J247" s="4">
        <v>0.75</v>
      </c>
    </row>
    <row r="248" spans="1:17" x14ac:dyDescent="0.3">
      <c r="A248" t="s">
        <v>104</v>
      </c>
      <c r="B248" s="2">
        <v>6</v>
      </c>
      <c r="C248" s="2">
        <v>1.5</v>
      </c>
      <c r="D248" s="21">
        <v>1.0999999999999999E-2</v>
      </c>
      <c r="E248" s="2">
        <f t="shared" si="7"/>
        <v>9.8999999999999991E-2</v>
      </c>
      <c r="F248" s="2">
        <v>7.8</v>
      </c>
      <c r="G248" s="2">
        <f t="shared" si="8"/>
        <v>0.77219999999999989</v>
      </c>
      <c r="H248">
        <v>31.8</v>
      </c>
      <c r="I248" s="4">
        <f t="shared" si="9"/>
        <v>24.555959999999995</v>
      </c>
      <c r="J248" s="4">
        <v>0.75</v>
      </c>
    </row>
    <row r="249" spans="1:17" x14ac:dyDescent="0.3">
      <c r="A249" t="s">
        <v>105</v>
      </c>
      <c r="B249">
        <v>2.2000000000000002</v>
      </c>
      <c r="C249">
        <v>1.5</v>
      </c>
      <c r="D249" s="21">
        <v>1.0999999999999999E-2</v>
      </c>
      <c r="E249" s="2">
        <f t="shared" si="7"/>
        <v>3.6299999999999999E-2</v>
      </c>
      <c r="F249" s="2">
        <v>7.8</v>
      </c>
      <c r="G249" s="2">
        <f t="shared" si="8"/>
        <v>0.28314</v>
      </c>
      <c r="H249">
        <v>-26.44</v>
      </c>
      <c r="I249" s="4">
        <f t="shared" si="9"/>
        <v>-7.4862216000000004</v>
      </c>
      <c r="J249" s="4">
        <v>0.75</v>
      </c>
    </row>
    <row r="250" spans="1:17" s="4" customFormat="1" x14ac:dyDescent="0.3">
      <c r="F250" s="4" t="s">
        <v>150</v>
      </c>
      <c r="G250" s="4">
        <f>SUM(G227:G249)</f>
        <v>15.173729999999997</v>
      </c>
      <c r="I250" s="4">
        <f t="shared" ref="I250" si="10">SUM(I227:I249)</f>
        <v>22.903065899999994</v>
      </c>
    </row>
    <row r="251" spans="1:17" ht="21" x14ac:dyDescent="0.4">
      <c r="A251" s="40" t="s">
        <v>106</v>
      </c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</row>
    <row r="252" spans="1:17" x14ac:dyDescent="0.3">
      <c r="A252" s="2" t="s">
        <v>48</v>
      </c>
      <c r="B252" s="2" t="s">
        <v>6</v>
      </c>
      <c r="C252" s="2" t="s">
        <v>4</v>
      </c>
      <c r="D252" s="2" t="s">
        <v>49</v>
      </c>
      <c r="E252" s="2" t="s">
        <v>9</v>
      </c>
      <c r="F252" s="2" t="s">
        <v>50</v>
      </c>
      <c r="G252" s="2" t="s">
        <v>51</v>
      </c>
      <c r="H252" s="3" t="s">
        <v>145</v>
      </c>
      <c r="I252" s="2" t="s">
        <v>148</v>
      </c>
      <c r="J252" s="2" t="s">
        <v>52</v>
      </c>
    </row>
    <row r="253" spans="1:17" x14ac:dyDescent="0.3">
      <c r="A253" t="s">
        <v>107</v>
      </c>
      <c r="B253">
        <v>5</v>
      </c>
      <c r="C253">
        <v>2</v>
      </c>
      <c r="D253">
        <v>1.0999999999999999E-2</v>
      </c>
      <c r="E253">
        <f>B253*C253*D253</f>
        <v>0.10999999999999999</v>
      </c>
      <c r="F253">
        <v>7.8</v>
      </c>
      <c r="G253">
        <f>E253*F253</f>
        <v>0.85799999999999987</v>
      </c>
      <c r="H253">
        <v>-30.28</v>
      </c>
      <c r="I253">
        <f>G253*H253</f>
        <v>-25.980239999999998</v>
      </c>
      <c r="J253">
        <v>2.85</v>
      </c>
    </row>
    <row r="254" spans="1:17" x14ac:dyDescent="0.3">
      <c r="A254" t="s">
        <v>108</v>
      </c>
      <c r="B254">
        <v>6</v>
      </c>
      <c r="C254">
        <v>2</v>
      </c>
      <c r="D254" s="21">
        <v>1.0999999999999999E-2</v>
      </c>
      <c r="E254" s="2">
        <f t="shared" ref="E254:E276" si="11">B254*C254*D254</f>
        <v>0.13200000000000001</v>
      </c>
      <c r="F254" s="2">
        <v>7.8</v>
      </c>
      <c r="G254" s="2">
        <f t="shared" ref="G254:G276" si="12">E254*F254</f>
        <v>1.0296000000000001</v>
      </c>
      <c r="H254">
        <v>-26.69</v>
      </c>
      <c r="I254" s="4">
        <f t="shared" ref="I254:I276" si="13">G254*H254</f>
        <v>-27.480024000000004</v>
      </c>
      <c r="J254" s="4">
        <v>2.85</v>
      </c>
    </row>
    <row r="255" spans="1:17" x14ac:dyDescent="0.3">
      <c r="A255" t="s">
        <v>109</v>
      </c>
      <c r="B255" s="2">
        <v>6</v>
      </c>
      <c r="C255">
        <v>1.1000000000000001</v>
      </c>
      <c r="D255" s="21">
        <v>1.0999999999999999E-2</v>
      </c>
      <c r="E255" s="2">
        <f t="shared" si="11"/>
        <v>7.2599999999999998E-2</v>
      </c>
      <c r="F255" s="2">
        <v>7.8</v>
      </c>
      <c r="G255" s="2">
        <f t="shared" si="12"/>
        <v>0.56628000000000001</v>
      </c>
      <c r="H255">
        <v>-21.16</v>
      </c>
      <c r="I255" s="4">
        <f t="shared" si="13"/>
        <v>-11.9824848</v>
      </c>
      <c r="J255" s="4">
        <v>2.85</v>
      </c>
    </row>
    <row r="256" spans="1:17" x14ac:dyDescent="0.3">
      <c r="A256" t="s">
        <v>110</v>
      </c>
      <c r="B256" s="2">
        <v>6</v>
      </c>
      <c r="C256">
        <v>1.1499999999999999</v>
      </c>
      <c r="D256" s="21">
        <v>1.0999999999999999E-2</v>
      </c>
      <c r="E256" s="2">
        <f t="shared" si="11"/>
        <v>7.5899999999999995E-2</v>
      </c>
      <c r="F256" s="2">
        <v>7.8</v>
      </c>
      <c r="G256" s="2">
        <f t="shared" si="12"/>
        <v>0.59201999999999999</v>
      </c>
      <c r="H256">
        <v>-14.82</v>
      </c>
      <c r="I256" s="4">
        <f t="shared" si="13"/>
        <v>-8.7737364000000007</v>
      </c>
      <c r="J256" s="4">
        <v>2.85</v>
      </c>
    </row>
    <row r="257" spans="1:12" x14ac:dyDescent="0.3">
      <c r="A257" t="s">
        <v>111</v>
      </c>
      <c r="B257" s="2">
        <v>6</v>
      </c>
      <c r="C257" s="2">
        <v>1.1499999999999999</v>
      </c>
      <c r="D257" s="21">
        <v>1.0999999999999999E-2</v>
      </c>
      <c r="E257" s="2">
        <f t="shared" si="11"/>
        <v>7.5899999999999995E-2</v>
      </c>
      <c r="F257" s="2">
        <v>7.8</v>
      </c>
      <c r="G257" s="2">
        <f t="shared" si="12"/>
        <v>0.59201999999999999</v>
      </c>
      <c r="H257">
        <v>-8.8800000000000008</v>
      </c>
      <c r="I257" s="4">
        <f t="shared" si="13"/>
        <v>-5.2571376000000001</v>
      </c>
      <c r="J257" s="4">
        <v>2.85</v>
      </c>
    </row>
    <row r="258" spans="1:12" x14ac:dyDescent="0.3">
      <c r="A258" t="s">
        <v>112</v>
      </c>
      <c r="B258" s="2">
        <v>6</v>
      </c>
      <c r="C258" s="2">
        <v>1.1499999999999999</v>
      </c>
      <c r="D258" s="21">
        <v>1.0999999999999999E-2</v>
      </c>
      <c r="E258" s="2">
        <f t="shared" si="11"/>
        <v>7.5899999999999995E-2</v>
      </c>
      <c r="F258" s="2">
        <v>7.8</v>
      </c>
      <c r="G258" s="2">
        <f t="shared" si="12"/>
        <v>0.59201999999999999</v>
      </c>
      <c r="H258">
        <v>-2.95</v>
      </c>
      <c r="I258" s="4">
        <f t="shared" si="13"/>
        <v>-1.746459</v>
      </c>
      <c r="J258" s="4">
        <v>2.85</v>
      </c>
    </row>
    <row r="259" spans="1:12" x14ac:dyDescent="0.3">
      <c r="A259" t="s">
        <v>113</v>
      </c>
      <c r="B259" s="2">
        <v>6</v>
      </c>
      <c r="C259" s="2">
        <v>1.1499999999999999</v>
      </c>
      <c r="D259" s="21">
        <v>1.0999999999999999E-2</v>
      </c>
      <c r="E259" s="2">
        <f t="shared" si="11"/>
        <v>7.5899999999999995E-2</v>
      </c>
      <c r="F259" s="2">
        <v>7.8</v>
      </c>
      <c r="G259" s="2">
        <f t="shared" si="12"/>
        <v>0.59201999999999999</v>
      </c>
      <c r="H259">
        <v>3.07</v>
      </c>
      <c r="I259" s="4">
        <f t="shared" si="13"/>
        <v>1.8175013999999998</v>
      </c>
      <c r="J259" s="4">
        <v>2.85</v>
      </c>
    </row>
    <row r="260" spans="1:12" x14ac:dyDescent="0.3">
      <c r="A260" t="s">
        <v>114</v>
      </c>
      <c r="B260" s="2">
        <v>6</v>
      </c>
      <c r="C260" s="2">
        <v>1.1499999999999999</v>
      </c>
      <c r="D260" s="21">
        <v>1.0999999999999999E-2</v>
      </c>
      <c r="E260" s="2">
        <f t="shared" si="11"/>
        <v>7.5899999999999995E-2</v>
      </c>
      <c r="F260" s="2">
        <v>7.8</v>
      </c>
      <c r="G260" s="2">
        <f t="shared" si="12"/>
        <v>0.59201999999999999</v>
      </c>
      <c r="H260">
        <v>9.0299999999999994</v>
      </c>
      <c r="I260" s="4">
        <f t="shared" si="13"/>
        <v>5.3459405999999996</v>
      </c>
      <c r="J260" s="4">
        <v>2.85</v>
      </c>
    </row>
    <row r="261" spans="1:12" x14ac:dyDescent="0.3">
      <c r="A261" t="s">
        <v>115</v>
      </c>
      <c r="B261" s="2">
        <v>6</v>
      </c>
      <c r="C261">
        <v>1.1000000000000001</v>
      </c>
      <c r="D261" s="21">
        <v>1.0999999999999999E-2</v>
      </c>
      <c r="E261" s="2">
        <f t="shared" si="11"/>
        <v>7.2599999999999998E-2</v>
      </c>
      <c r="F261" s="2">
        <v>7.8</v>
      </c>
      <c r="G261" s="2">
        <f t="shared" si="12"/>
        <v>0.56628000000000001</v>
      </c>
      <c r="H261">
        <v>15.72</v>
      </c>
      <c r="I261" s="4">
        <f t="shared" si="13"/>
        <v>8.9019215999999997</v>
      </c>
      <c r="J261" s="4">
        <v>2.85</v>
      </c>
    </row>
    <row r="262" spans="1:12" x14ac:dyDescent="0.3">
      <c r="A262" t="s">
        <v>116</v>
      </c>
      <c r="B262" s="2">
        <v>6</v>
      </c>
      <c r="C262">
        <v>1.1000000000000001</v>
      </c>
      <c r="D262" s="21">
        <v>1.0999999999999999E-2</v>
      </c>
      <c r="E262" s="2">
        <f t="shared" si="11"/>
        <v>7.2599999999999998E-2</v>
      </c>
      <c r="F262" s="2">
        <v>7.8</v>
      </c>
      <c r="G262" s="2">
        <f t="shared" si="12"/>
        <v>0.56628000000000001</v>
      </c>
      <c r="H262">
        <v>21.37</v>
      </c>
      <c r="I262" s="4">
        <f t="shared" si="13"/>
        <v>12.101403600000001</v>
      </c>
      <c r="J262" s="4">
        <v>2.85</v>
      </c>
    </row>
    <row r="263" spans="1:12" x14ac:dyDescent="0.3">
      <c r="A263" t="s">
        <v>117</v>
      </c>
      <c r="B263" s="2">
        <v>6</v>
      </c>
      <c r="C263">
        <v>1.2</v>
      </c>
      <c r="D263" s="21">
        <v>1.0999999999999999E-2</v>
      </c>
      <c r="E263" s="2">
        <f t="shared" si="11"/>
        <v>7.9199999999999993E-2</v>
      </c>
      <c r="F263" s="2">
        <v>7.8</v>
      </c>
      <c r="G263" s="2">
        <f t="shared" si="12"/>
        <v>0.61775999999999998</v>
      </c>
      <c r="H263">
        <v>27.5</v>
      </c>
      <c r="I263" s="4">
        <f t="shared" si="13"/>
        <v>16.988399999999999</v>
      </c>
      <c r="J263" s="4">
        <v>2.85</v>
      </c>
    </row>
    <row r="264" spans="1:12" x14ac:dyDescent="0.3">
      <c r="A264" t="s">
        <v>118</v>
      </c>
      <c r="B264" s="2">
        <v>6</v>
      </c>
      <c r="C264">
        <v>1.5</v>
      </c>
      <c r="D264" s="21">
        <v>1.0999999999999999E-2</v>
      </c>
      <c r="E264" s="2">
        <f t="shared" si="11"/>
        <v>9.8999999999999991E-2</v>
      </c>
      <c r="F264" s="2">
        <v>7.8</v>
      </c>
      <c r="G264" s="2">
        <f t="shared" si="12"/>
        <v>0.77219999999999989</v>
      </c>
      <c r="H264">
        <v>31.69</v>
      </c>
      <c r="I264" s="4">
        <f t="shared" si="13"/>
        <v>24.471017999999997</v>
      </c>
      <c r="J264" s="4">
        <v>2.85</v>
      </c>
    </row>
    <row r="265" spans="1:12" x14ac:dyDescent="0.3">
      <c r="A265" t="s">
        <v>119</v>
      </c>
      <c r="B265" s="2">
        <v>6</v>
      </c>
      <c r="C265" s="2">
        <v>1.5</v>
      </c>
      <c r="D265" s="21">
        <v>1.0999999999999999E-2</v>
      </c>
      <c r="E265" s="2">
        <f t="shared" si="11"/>
        <v>9.8999999999999991E-2</v>
      </c>
      <c r="F265" s="2">
        <v>7.8</v>
      </c>
      <c r="G265" s="2">
        <f t="shared" si="12"/>
        <v>0.77219999999999989</v>
      </c>
      <c r="H265">
        <v>-31.47</v>
      </c>
      <c r="I265" s="4">
        <f t="shared" si="13"/>
        <v>-24.301133999999994</v>
      </c>
      <c r="J265" s="4">
        <v>2.85</v>
      </c>
      <c r="K265" s="4" t="s">
        <v>15</v>
      </c>
      <c r="L265">
        <f>I277/G277</f>
        <v>-0.53255361596010187</v>
      </c>
    </row>
    <row r="266" spans="1:12" x14ac:dyDescent="0.3">
      <c r="A266" t="s">
        <v>120</v>
      </c>
      <c r="B266" s="2">
        <v>6</v>
      </c>
      <c r="C266" s="2">
        <v>1.5</v>
      </c>
      <c r="D266" s="21">
        <v>1.0999999999999999E-2</v>
      </c>
      <c r="E266" s="2">
        <f t="shared" si="11"/>
        <v>9.8999999999999991E-2</v>
      </c>
      <c r="F266" s="2">
        <v>7.8</v>
      </c>
      <c r="G266" s="2">
        <f t="shared" si="12"/>
        <v>0.77219999999999989</v>
      </c>
      <c r="H266">
        <v>-26.01</v>
      </c>
      <c r="I266" s="4">
        <f t="shared" si="13"/>
        <v>-20.084921999999999</v>
      </c>
      <c r="J266" s="4">
        <v>2.85</v>
      </c>
    </row>
    <row r="267" spans="1:12" x14ac:dyDescent="0.3">
      <c r="A267" t="s">
        <v>121</v>
      </c>
      <c r="B267" s="2">
        <v>6</v>
      </c>
      <c r="C267" s="2">
        <v>1.5</v>
      </c>
      <c r="D267" s="21">
        <v>1.0999999999999999E-2</v>
      </c>
      <c r="E267" s="2">
        <f t="shared" si="11"/>
        <v>9.8999999999999991E-2</v>
      </c>
      <c r="F267" s="2">
        <v>7.8</v>
      </c>
      <c r="G267" s="2">
        <f t="shared" si="12"/>
        <v>0.77219999999999989</v>
      </c>
      <c r="H267">
        <v>-20.13</v>
      </c>
      <c r="I267" s="4">
        <f t="shared" si="13"/>
        <v>-15.544385999999998</v>
      </c>
      <c r="J267" s="4">
        <v>2.85</v>
      </c>
    </row>
    <row r="268" spans="1:12" x14ac:dyDescent="0.3">
      <c r="A268" t="s">
        <v>122</v>
      </c>
      <c r="B268" s="2">
        <v>6</v>
      </c>
      <c r="C268" s="2">
        <v>1.5</v>
      </c>
      <c r="D268" s="21">
        <v>1.0999999999999999E-2</v>
      </c>
      <c r="E268" s="2">
        <f t="shared" si="11"/>
        <v>9.8999999999999991E-2</v>
      </c>
      <c r="F268" s="2">
        <v>7.8</v>
      </c>
      <c r="G268" s="2">
        <f t="shared" si="12"/>
        <v>0.77219999999999989</v>
      </c>
      <c r="H268">
        <v>-14.09</v>
      </c>
      <c r="I268" s="4">
        <f t="shared" si="13"/>
        <v>-10.880297999999998</v>
      </c>
      <c r="J268" s="4">
        <v>2.85</v>
      </c>
    </row>
    <row r="269" spans="1:12" x14ac:dyDescent="0.3">
      <c r="A269" t="s">
        <v>123</v>
      </c>
      <c r="B269" s="2">
        <v>6</v>
      </c>
      <c r="C269" s="2">
        <v>1.5</v>
      </c>
      <c r="D269" s="21">
        <v>1.0999999999999999E-2</v>
      </c>
      <c r="E269" s="2">
        <f t="shared" si="11"/>
        <v>9.8999999999999991E-2</v>
      </c>
      <c r="F269" s="2">
        <v>7.8</v>
      </c>
      <c r="G269" s="2">
        <f t="shared" si="12"/>
        <v>0.77219999999999989</v>
      </c>
      <c r="H269">
        <v>-7.99</v>
      </c>
      <c r="I269" s="4">
        <f t="shared" si="13"/>
        <v>-6.1698779999999989</v>
      </c>
      <c r="J269" s="4">
        <v>2.85</v>
      </c>
    </row>
    <row r="270" spans="1:12" x14ac:dyDescent="0.3">
      <c r="A270" t="s">
        <v>124</v>
      </c>
      <c r="B270" s="2">
        <v>6</v>
      </c>
      <c r="C270" s="2">
        <v>1.5</v>
      </c>
      <c r="D270" s="21">
        <v>1.0999999999999999E-2</v>
      </c>
      <c r="E270" s="2">
        <f t="shared" si="11"/>
        <v>9.8999999999999991E-2</v>
      </c>
      <c r="F270" s="2">
        <v>7.8</v>
      </c>
      <c r="G270" s="2">
        <f t="shared" si="12"/>
        <v>0.77219999999999989</v>
      </c>
      <c r="H270">
        <v>-1.96</v>
      </c>
      <c r="I270" s="4">
        <f t="shared" si="13"/>
        <v>-1.5135119999999997</v>
      </c>
      <c r="J270" s="4">
        <v>2.85</v>
      </c>
    </row>
    <row r="271" spans="1:12" x14ac:dyDescent="0.3">
      <c r="A271" t="s">
        <v>125</v>
      </c>
      <c r="B271" s="2">
        <v>6</v>
      </c>
      <c r="C271" s="2">
        <v>1.5</v>
      </c>
      <c r="D271" s="21">
        <v>1.0999999999999999E-2</v>
      </c>
      <c r="E271" s="2">
        <f t="shared" si="11"/>
        <v>9.8999999999999991E-2</v>
      </c>
      <c r="F271" s="2">
        <v>7.8</v>
      </c>
      <c r="G271" s="2">
        <f t="shared" si="12"/>
        <v>0.77219999999999989</v>
      </c>
      <c r="H271">
        <v>4.28</v>
      </c>
      <c r="I271" s="4">
        <f t="shared" si="13"/>
        <v>3.3050159999999997</v>
      </c>
      <c r="J271" s="4">
        <v>2.85</v>
      </c>
    </row>
    <row r="272" spans="1:12" x14ac:dyDescent="0.3">
      <c r="A272" t="s">
        <v>126</v>
      </c>
      <c r="B272" s="2">
        <v>6</v>
      </c>
      <c r="C272" s="2">
        <v>1.5</v>
      </c>
      <c r="D272" s="21">
        <v>1.0999999999999999E-2</v>
      </c>
      <c r="E272" s="2">
        <f t="shared" si="11"/>
        <v>9.8999999999999991E-2</v>
      </c>
      <c r="F272" s="2">
        <v>7.8</v>
      </c>
      <c r="G272" s="2">
        <f t="shared" si="12"/>
        <v>0.77219999999999989</v>
      </c>
      <c r="H272">
        <v>10.210000000000001</v>
      </c>
      <c r="I272" s="4">
        <f t="shared" si="13"/>
        <v>7.8841619999999999</v>
      </c>
      <c r="J272" s="4">
        <v>2.85</v>
      </c>
    </row>
    <row r="273" spans="1:17" x14ac:dyDescent="0.3">
      <c r="A273" t="s">
        <v>127</v>
      </c>
      <c r="B273" s="2">
        <v>6</v>
      </c>
      <c r="C273" s="2">
        <v>1.5</v>
      </c>
      <c r="D273" s="21">
        <v>1.0999999999999999E-2</v>
      </c>
      <c r="E273" s="2">
        <f t="shared" si="11"/>
        <v>9.8999999999999991E-2</v>
      </c>
      <c r="F273" s="2">
        <v>7.8</v>
      </c>
      <c r="G273" s="2">
        <f t="shared" si="12"/>
        <v>0.77219999999999989</v>
      </c>
      <c r="H273">
        <v>6.53</v>
      </c>
      <c r="I273" s="4">
        <f t="shared" si="13"/>
        <v>5.0424659999999992</v>
      </c>
      <c r="J273" s="4">
        <v>2.85</v>
      </c>
    </row>
    <row r="274" spans="1:17" x14ac:dyDescent="0.3">
      <c r="A274" t="s">
        <v>128</v>
      </c>
      <c r="B274" s="2">
        <v>6</v>
      </c>
      <c r="C274" s="2">
        <v>1.5</v>
      </c>
      <c r="D274" s="21">
        <v>1.0999999999999999E-2</v>
      </c>
      <c r="E274" s="2">
        <f t="shared" si="11"/>
        <v>9.8999999999999991E-2</v>
      </c>
      <c r="F274" s="2">
        <v>7.8</v>
      </c>
      <c r="G274" s="4">
        <f t="shared" si="12"/>
        <v>0.77219999999999989</v>
      </c>
      <c r="H274">
        <v>21.84</v>
      </c>
      <c r="I274" s="4">
        <f t="shared" si="13"/>
        <v>16.864847999999999</v>
      </c>
      <c r="J274" s="4">
        <v>2.85</v>
      </c>
    </row>
    <row r="275" spans="1:17" x14ac:dyDescent="0.3">
      <c r="A275" t="s">
        <v>129</v>
      </c>
      <c r="B275" s="2">
        <v>6</v>
      </c>
      <c r="C275" s="2">
        <v>1.5</v>
      </c>
      <c r="D275" s="21">
        <v>1.0999999999999999E-2</v>
      </c>
      <c r="E275" s="2">
        <f t="shared" si="11"/>
        <v>9.8999999999999991E-2</v>
      </c>
      <c r="F275" s="2">
        <v>7.8</v>
      </c>
      <c r="G275" s="4">
        <f t="shared" si="12"/>
        <v>0.77219999999999989</v>
      </c>
      <c r="H275">
        <v>28.43</v>
      </c>
      <c r="I275" s="4">
        <f t="shared" si="13"/>
        <v>21.953645999999996</v>
      </c>
      <c r="J275" s="4">
        <v>2.85</v>
      </c>
    </row>
    <row r="276" spans="1:17" x14ac:dyDescent="0.3">
      <c r="A276" t="s">
        <v>130</v>
      </c>
      <c r="B276" s="2">
        <v>6</v>
      </c>
      <c r="C276" s="2">
        <v>1.5</v>
      </c>
      <c r="D276" s="21">
        <v>1.0999999999999999E-2</v>
      </c>
      <c r="E276" s="2">
        <f t="shared" si="11"/>
        <v>9.8999999999999991E-2</v>
      </c>
      <c r="F276" s="2">
        <v>7.8</v>
      </c>
      <c r="G276" s="4">
        <f t="shared" si="12"/>
        <v>0.77219999999999989</v>
      </c>
      <c r="H276">
        <v>33.51</v>
      </c>
      <c r="I276" s="4">
        <f t="shared" si="13"/>
        <v>25.876421999999994</v>
      </c>
      <c r="J276" s="4">
        <v>2.85</v>
      </c>
    </row>
    <row r="277" spans="1:17" s="4" customFormat="1" x14ac:dyDescent="0.3">
      <c r="F277" s="4" t="s">
        <v>150</v>
      </c>
      <c r="G277" s="4">
        <f>SUM(G253:G276)</f>
        <v>17.2029</v>
      </c>
      <c r="I277" s="4">
        <f t="shared" ref="I277" si="14">SUM(I253:I276)</f>
        <v>-9.1614666000000362</v>
      </c>
    </row>
    <row r="278" spans="1:17" ht="21" x14ac:dyDescent="0.4">
      <c r="A278" s="40" t="s">
        <v>131</v>
      </c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</row>
    <row r="279" spans="1:17" x14ac:dyDescent="0.3">
      <c r="A279" s="2" t="s">
        <v>48</v>
      </c>
      <c r="B279" s="2" t="s">
        <v>6</v>
      </c>
      <c r="C279" s="2" t="s">
        <v>4</v>
      </c>
      <c r="D279" s="2" t="s">
        <v>49</v>
      </c>
      <c r="E279" s="2" t="s">
        <v>9</v>
      </c>
      <c r="F279" s="2" t="s">
        <v>50</v>
      </c>
      <c r="G279" s="2" t="s">
        <v>51</v>
      </c>
      <c r="H279" s="3" t="s">
        <v>145</v>
      </c>
      <c r="I279" s="2" t="s">
        <v>148</v>
      </c>
      <c r="J279" s="2" t="s">
        <v>52</v>
      </c>
    </row>
    <row r="280" spans="1:17" x14ac:dyDescent="0.3">
      <c r="A280" t="s">
        <v>132</v>
      </c>
      <c r="B280">
        <v>4.9000000000000004</v>
      </c>
      <c r="C280">
        <v>1.3</v>
      </c>
      <c r="D280">
        <v>8.9999999999999993E-3</v>
      </c>
      <c r="E280">
        <f>B280*C280*D280</f>
        <v>5.7330000000000006E-2</v>
      </c>
      <c r="F280">
        <v>7.8</v>
      </c>
      <c r="G280">
        <f>E280*F280</f>
        <v>0.44717400000000002</v>
      </c>
      <c r="H280">
        <v>-32.5</v>
      </c>
      <c r="I280">
        <f>G280*H280</f>
        <v>-14.533155000000001</v>
      </c>
      <c r="J280">
        <v>5.5</v>
      </c>
    </row>
    <row r="281" spans="1:17" x14ac:dyDescent="0.3">
      <c r="A281" t="s">
        <v>133</v>
      </c>
      <c r="B281">
        <v>6</v>
      </c>
      <c r="C281" s="2">
        <v>1.3</v>
      </c>
      <c r="D281" s="21">
        <v>8.9999999999999993E-3</v>
      </c>
      <c r="E281" s="2">
        <f t="shared" ref="E281:E292" si="15">B281*C281*D281</f>
        <v>7.0199999999999999E-2</v>
      </c>
      <c r="F281" s="2">
        <v>7.8</v>
      </c>
      <c r="G281" s="2">
        <f t="shared" ref="G281:G292" si="16">E281*F281</f>
        <v>0.54755999999999994</v>
      </c>
      <c r="H281">
        <v>-27.7</v>
      </c>
      <c r="I281" s="4">
        <f t="shared" ref="I281:I292" si="17">G281*H281</f>
        <v>-15.167411999999997</v>
      </c>
      <c r="J281" s="4">
        <v>5.5</v>
      </c>
    </row>
    <row r="282" spans="1:17" x14ac:dyDescent="0.3">
      <c r="A282" t="s">
        <v>134</v>
      </c>
      <c r="B282" s="2">
        <v>6</v>
      </c>
      <c r="C282" s="2">
        <v>1.3</v>
      </c>
      <c r="D282" s="21">
        <v>8.9999999999999993E-3</v>
      </c>
      <c r="E282" s="2">
        <f t="shared" si="15"/>
        <v>7.0199999999999999E-2</v>
      </c>
      <c r="F282" s="2">
        <v>7.8</v>
      </c>
      <c r="G282" s="2">
        <f t="shared" si="16"/>
        <v>0.54755999999999994</v>
      </c>
      <c r="H282">
        <v>-21.9</v>
      </c>
      <c r="I282" s="4">
        <f t="shared" si="17"/>
        <v>-11.991563999999999</v>
      </c>
      <c r="J282" s="4">
        <v>5.5</v>
      </c>
    </row>
    <row r="283" spans="1:17" x14ac:dyDescent="0.3">
      <c r="A283" t="s">
        <v>135</v>
      </c>
      <c r="B283" s="2">
        <v>6</v>
      </c>
      <c r="C283" s="2">
        <v>1.3</v>
      </c>
      <c r="D283" s="21">
        <v>8.9999999999999993E-3</v>
      </c>
      <c r="E283" s="2">
        <f t="shared" si="15"/>
        <v>7.0199999999999999E-2</v>
      </c>
      <c r="F283" s="2">
        <v>7.8</v>
      </c>
      <c r="G283" s="2">
        <f t="shared" si="16"/>
        <v>0.54755999999999994</v>
      </c>
      <c r="H283">
        <v>-16.2</v>
      </c>
      <c r="I283" s="4">
        <f t="shared" si="17"/>
        <v>-8.8704719999999977</v>
      </c>
      <c r="J283" s="4">
        <v>5.5</v>
      </c>
    </row>
    <row r="284" spans="1:17" x14ac:dyDescent="0.3">
      <c r="A284" t="s">
        <v>136</v>
      </c>
      <c r="B284" s="2">
        <v>6</v>
      </c>
      <c r="C284" s="2">
        <v>1.3</v>
      </c>
      <c r="D284" s="21">
        <v>8.9999999999999993E-3</v>
      </c>
      <c r="E284" s="2">
        <f t="shared" si="15"/>
        <v>7.0199999999999999E-2</v>
      </c>
      <c r="F284" s="2">
        <v>7.8</v>
      </c>
      <c r="G284" s="2">
        <f t="shared" si="16"/>
        <v>0.54755999999999994</v>
      </c>
      <c r="H284">
        <v>-10.6</v>
      </c>
      <c r="I284" s="4">
        <f t="shared" si="17"/>
        <v>-5.8041359999999989</v>
      </c>
      <c r="J284" s="4">
        <v>5.5</v>
      </c>
    </row>
    <row r="285" spans="1:17" x14ac:dyDescent="0.3">
      <c r="A285" t="s">
        <v>137</v>
      </c>
      <c r="B285" s="2">
        <v>6</v>
      </c>
      <c r="C285" s="2">
        <v>1.3</v>
      </c>
      <c r="D285" s="21">
        <v>8.9999999999999993E-3</v>
      </c>
      <c r="E285" s="2">
        <f t="shared" si="15"/>
        <v>7.0199999999999999E-2</v>
      </c>
      <c r="F285" s="2">
        <v>7.8</v>
      </c>
      <c r="G285" s="2">
        <f t="shared" si="16"/>
        <v>0.54755999999999994</v>
      </c>
      <c r="H285">
        <v>-4.5</v>
      </c>
      <c r="I285" s="4">
        <f t="shared" si="17"/>
        <v>-2.4640199999999997</v>
      </c>
      <c r="J285" s="4">
        <v>5.5</v>
      </c>
    </row>
    <row r="286" spans="1:17" x14ac:dyDescent="0.3">
      <c r="A286" t="s">
        <v>138</v>
      </c>
      <c r="B286" s="2">
        <v>6</v>
      </c>
      <c r="C286" s="2">
        <v>1.3</v>
      </c>
      <c r="D286" s="21">
        <v>8.9999999999999993E-3</v>
      </c>
      <c r="E286" s="2">
        <f t="shared" si="15"/>
        <v>7.0199999999999999E-2</v>
      </c>
      <c r="F286" s="2">
        <v>7.8</v>
      </c>
      <c r="G286" s="2">
        <f t="shared" si="16"/>
        <v>0.54755999999999994</v>
      </c>
      <c r="H286">
        <v>1.5</v>
      </c>
      <c r="I286" s="4">
        <f t="shared" si="17"/>
        <v>0.82133999999999996</v>
      </c>
      <c r="J286" s="4">
        <v>5.5</v>
      </c>
      <c r="K286" s="4" t="s">
        <v>15</v>
      </c>
      <c r="L286">
        <f>I293/G293</f>
        <v>1.253825857519788</v>
      </c>
    </row>
    <row r="287" spans="1:17" x14ac:dyDescent="0.3">
      <c r="A287" t="s">
        <v>139</v>
      </c>
      <c r="B287">
        <v>5.8</v>
      </c>
      <c r="C287" s="2">
        <v>1.3</v>
      </c>
      <c r="D287" s="21">
        <v>8.9999999999999993E-3</v>
      </c>
      <c r="E287" s="2">
        <f t="shared" si="15"/>
        <v>6.785999999999999E-2</v>
      </c>
      <c r="F287" s="2">
        <v>7.8</v>
      </c>
      <c r="G287" s="2">
        <f t="shared" si="16"/>
        <v>0.52930799999999989</v>
      </c>
      <c r="H287">
        <v>6.9</v>
      </c>
      <c r="I287" s="4">
        <f t="shared" si="17"/>
        <v>3.6522251999999993</v>
      </c>
      <c r="J287" s="4">
        <v>5.5</v>
      </c>
    </row>
    <row r="288" spans="1:17" x14ac:dyDescent="0.3">
      <c r="A288" t="s">
        <v>140</v>
      </c>
      <c r="B288" s="2">
        <v>5.8</v>
      </c>
      <c r="C288" s="2">
        <v>1.3</v>
      </c>
      <c r="D288" s="21">
        <v>8.9999999999999993E-3</v>
      </c>
      <c r="E288" s="2">
        <f t="shared" si="15"/>
        <v>6.785999999999999E-2</v>
      </c>
      <c r="F288" s="2">
        <v>7.8</v>
      </c>
      <c r="G288" s="2">
        <f t="shared" si="16"/>
        <v>0.52930799999999989</v>
      </c>
      <c r="H288">
        <v>12.9</v>
      </c>
      <c r="I288" s="4">
        <f t="shared" si="17"/>
        <v>6.8280731999999986</v>
      </c>
      <c r="J288" s="4">
        <v>5.5</v>
      </c>
    </row>
    <row r="289" spans="1:17" x14ac:dyDescent="0.3">
      <c r="A289" t="s">
        <v>141</v>
      </c>
      <c r="B289">
        <v>6</v>
      </c>
      <c r="C289" s="2">
        <v>1.3</v>
      </c>
      <c r="D289" s="21">
        <v>8.9999999999999993E-3</v>
      </c>
      <c r="E289" s="2">
        <f t="shared" si="15"/>
        <v>7.0199999999999999E-2</v>
      </c>
      <c r="F289" s="2">
        <v>7.8</v>
      </c>
      <c r="G289" s="2">
        <f t="shared" si="16"/>
        <v>0.54755999999999994</v>
      </c>
      <c r="H289">
        <v>18.600000000000001</v>
      </c>
      <c r="I289" s="4">
        <f t="shared" si="17"/>
        <v>10.184616</v>
      </c>
      <c r="J289" s="4">
        <v>5.5</v>
      </c>
    </row>
    <row r="290" spans="1:17" x14ac:dyDescent="0.3">
      <c r="A290" t="s">
        <v>142</v>
      </c>
      <c r="B290">
        <v>5.8</v>
      </c>
      <c r="C290" s="2">
        <v>1.3</v>
      </c>
      <c r="D290" s="21">
        <v>8.9999999999999993E-3</v>
      </c>
      <c r="E290" s="2">
        <f t="shared" si="15"/>
        <v>6.785999999999999E-2</v>
      </c>
      <c r="F290" s="2">
        <v>7.8</v>
      </c>
      <c r="G290" s="2">
        <f t="shared" si="16"/>
        <v>0.52930799999999989</v>
      </c>
      <c r="H290">
        <v>24</v>
      </c>
      <c r="I290" s="4">
        <f t="shared" si="17"/>
        <v>12.703391999999997</v>
      </c>
      <c r="J290" s="4">
        <v>5.5</v>
      </c>
    </row>
    <row r="291" spans="1:17" x14ac:dyDescent="0.3">
      <c r="A291" t="s">
        <v>143</v>
      </c>
      <c r="B291">
        <v>6</v>
      </c>
      <c r="C291" s="2">
        <v>1.3</v>
      </c>
      <c r="D291" s="21">
        <v>8.9999999999999993E-3</v>
      </c>
      <c r="E291" s="2">
        <f t="shared" si="15"/>
        <v>7.0199999999999999E-2</v>
      </c>
      <c r="F291" s="2">
        <v>7.8</v>
      </c>
      <c r="G291" s="2">
        <f t="shared" si="16"/>
        <v>0.54755999999999994</v>
      </c>
      <c r="H291">
        <v>29.4</v>
      </c>
      <c r="I291" s="4">
        <f t="shared" si="17"/>
        <v>16.098263999999997</v>
      </c>
      <c r="J291" s="4">
        <v>5.5</v>
      </c>
    </row>
    <row r="292" spans="1:17" x14ac:dyDescent="0.3">
      <c r="A292" t="s">
        <v>144</v>
      </c>
      <c r="B292">
        <v>5.5</v>
      </c>
      <c r="C292" s="2">
        <v>1.3</v>
      </c>
      <c r="D292" s="21">
        <v>8.9999999999999993E-3</v>
      </c>
      <c r="E292" s="2">
        <f t="shared" si="15"/>
        <v>6.4350000000000004E-2</v>
      </c>
      <c r="F292" s="2">
        <v>7.8</v>
      </c>
      <c r="G292" s="2">
        <f t="shared" si="16"/>
        <v>0.50192999999999999</v>
      </c>
      <c r="H292">
        <v>34.299999999999997</v>
      </c>
      <c r="I292" s="4">
        <f t="shared" si="17"/>
        <v>17.216199</v>
      </c>
      <c r="J292" s="4">
        <v>5.5</v>
      </c>
    </row>
    <row r="293" spans="1:17" x14ac:dyDescent="0.3">
      <c r="F293" t="s">
        <v>150</v>
      </c>
      <c r="G293">
        <f>SUM(G280:G292)</f>
        <v>6.9175079999999989</v>
      </c>
      <c r="H293" s="4"/>
      <c r="I293" s="4">
        <f>SUM(I280:I292)</f>
        <v>8.6733503999999932</v>
      </c>
    </row>
    <row r="295" spans="1:17" ht="21" x14ac:dyDescent="0.4">
      <c r="A295" s="40" t="s">
        <v>166</v>
      </c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</row>
    <row r="296" spans="1:17" x14ac:dyDescent="0.3">
      <c r="A296" t="s">
        <v>205</v>
      </c>
      <c r="B296" t="s">
        <v>7</v>
      </c>
      <c r="C296" t="s">
        <v>6</v>
      </c>
      <c r="D296" t="s">
        <v>9</v>
      </c>
      <c r="E296" t="s">
        <v>167</v>
      </c>
      <c r="F296" t="s">
        <v>51</v>
      </c>
      <c r="G296" t="s">
        <v>168</v>
      </c>
      <c r="H296" t="s">
        <v>52</v>
      </c>
      <c r="I296" s="6" t="s">
        <v>169</v>
      </c>
      <c r="J296" t="s">
        <v>170</v>
      </c>
    </row>
    <row r="297" spans="1:17" x14ac:dyDescent="0.3">
      <c r="A297" t="s">
        <v>171</v>
      </c>
      <c r="B297">
        <f>0.2*0.02*2</f>
        <v>8.0000000000000002E-3</v>
      </c>
      <c r="C297">
        <v>5.04</v>
      </c>
      <c r="D297">
        <f>B297*C297</f>
        <v>4.0320000000000002E-2</v>
      </c>
      <c r="E297">
        <v>7.8</v>
      </c>
      <c r="F297">
        <f>D297*E297</f>
        <v>0.314496</v>
      </c>
      <c r="G297">
        <v>-33</v>
      </c>
      <c r="H297">
        <v>3.4</v>
      </c>
      <c r="I297">
        <f>F297*G297</f>
        <v>-10.378368</v>
      </c>
      <c r="J297">
        <f>F297*H297</f>
        <v>1.0692864</v>
      </c>
    </row>
    <row r="298" spans="1:17" x14ac:dyDescent="0.3">
      <c r="A298" s="6" t="s">
        <v>172</v>
      </c>
      <c r="B298" s="6">
        <f t="shared" ref="B298:B331" si="18">0.2*0.02*2</f>
        <v>8.0000000000000002E-3</v>
      </c>
      <c r="C298" s="6">
        <v>5.6</v>
      </c>
      <c r="D298" s="6">
        <f t="shared" ref="D298:D331" si="19">B298*C298</f>
        <v>4.48E-2</v>
      </c>
      <c r="E298" s="6">
        <v>7.8</v>
      </c>
      <c r="F298" s="6">
        <f t="shared" ref="F298:F331" si="20">D298*E298</f>
        <v>0.34943999999999997</v>
      </c>
      <c r="G298">
        <v>-31.2</v>
      </c>
      <c r="H298">
        <v>3.17</v>
      </c>
      <c r="I298" s="6">
        <f t="shared" ref="I298:I331" si="21">F298*G298</f>
        <v>-10.902527999999998</v>
      </c>
      <c r="J298" s="6">
        <f t="shared" ref="J298:J331" si="22">F298*H298</f>
        <v>1.1077248</v>
      </c>
    </row>
    <row r="299" spans="1:17" x14ac:dyDescent="0.3">
      <c r="A299" s="6" t="s">
        <v>173</v>
      </c>
      <c r="B299" s="6">
        <f t="shared" si="18"/>
        <v>8.0000000000000002E-3</v>
      </c>
      <c r="C299" s="6">
        <v>5.65</v>
      </c>
      <c r="D299" s="6">
        <f t="shared" si="19"/>
        <v>4.5200000000000004E-2</v>
      </c>
      <c r="E299" s="6">
        <v>7.8</v>
      </c>
      <c r="F299" s="6">
        <f t="shared" si="20"/>
        <v>0.35256000000000004</v>
      </c>
      <c r="G299">
        <v>-29.4</v>
      </c>
      <c r="H299">
        <v>3.6</v>
      </c>
      <c r="I299" s="6">
        <f t="shared" si="21"/>
        <v>-10.365264</v>
      </c>
      <c r="J299" s="6">
        <f t="shared" si="22"/>
        <v>1.2692160000000001</v>
      </c>
    </row>
    <row r="300" spans="1:17" x14ac:dyDescent="0.3">
      <c r="A300" s="6" t="s">
        <v>174</v>
      </c>
      <c r="B300" s="6">
        <f t="shared" si="18"/>
        <v>8.0000000000000002E-3</v>
      </c>
      <c r="C300" s="6">
        <v>5.7</v>
      </c>
      <c r="D300" s="6">
        <f t="shared" si="19"/>
        <v>4.5600000000000002E-2</v>
      </c>
      <c r="E300" s="6">
        <v>7.8</v>
      </c>
      <c r="F300" s="6">
        <f t="shared" si="20"/>
        <v>0.35568</v>
      </c>
      <c r="G300">
        <v>-27.6</v>
      </c>
      <c r="H300">
        <f>5.7/2</f>
        <v>2.85</v>
      </c>
      <c r="I300" s="6">
        <f t="shared" si="21"/>
        <v>-9.8167679999999997</v>
      </c>
      <c r="J300" s="6">
        <f t="shared" si="22"/>
        <v>1.0136879999999999</v>
      </c>
    </row>
    <row r="301" spans="1:17" x14ac:dyDescent="0.3">
      <c r="A301" s="6" t="s">
        <v>175</v>
      </c>
      <c r="B301" s="6">
        <f t="shared" si="18"/>
        <v>8.0000000000000002E-3</v>
      </c>
      <c r="C301" s="6">
        <v>5.7</v>
      </c>
      <c r="D301" s="6">
        <f t="shared" si="19"/>
        <v>4.5600000000000002E-2</v>
      </c>
      <c r="E301" s="6">
        <v>7.8</v>
      </c>
      <c r="F301" s="6">
        <f t="shared" si="20"/>
        <v>0.35568</v>
      </c>
      <c r="G301">
        <v>-25.8</v>
      </c>
      <c r="H301" s="6">
        <f t="shared" ref="H301:H329" si="23">5.7/2</f>
        <v>2.85</v>
      </c>
      <c r="I301" s="6">
        <f t="shared" si="21"/>
        <v>-9.1765439999999998</v>
      </c>
      <c r="J301" s="6">
        <f t="shared" si="22"/>
        <v>1.0136879999999999</v>
      </c>
    </row>
    <row r="302" spans="1:17" x14ac:dyDescent="0.3">
      <c r="A302" s="6" t="s">
        <v>176</v>
      </c>
      <c r="B302" s="6">
        <f t="shared" si="18"/>
        <v>8.0000000000000002E-3</v>
      </c>
      <c r="C302" s="6">
        <v>5.7</v>
      </c>
      <c r="D302" s="6">
        <f t="shared" si="19"/>
        <v>4.5600000000000002E-2</v>
      </c>
      <c r="E302" s="6">
        <v>7.8</v>
      </c>
      <c r="F302" s="6">
        <f t="shared" si="20"/>
        <v>0.35568</v>
      </c>
      <c r="G302">
        <v>-24</v>
      </c>
      <c r="H302" s="6">
        <f t="shared" si="23"/>
        <v>2.85</v>
      </c>
      <c r="I302" s="6">
        <f t="shared" si="21"/>
        <v>-8.5363199999999999</v>
      </c>
      <c r="J302" s="6">
        <f t="shared" si="22"/>
        <v>1.0136879999999999</v>
      </c>
    </row>
    <row r="303" spans="1:17" x14ac:dyDescent="0.3">
      <c r="A303" s="6" t="s">
        <v>177</v>
      </c>
      <c r="B303" s="6">
        <f t="shared" si="18"/>
        <v>8.0000000000000002E-3</v>
      </c>
      <c r="C303" s="6">
        <v>5.7</v>
      </c>
      <c r="D303" s="6">
        <f t="shared" si="19"/>
        <v>4.5600000000000002E-2</v>
      </c>
      <c r="E303" s="6">
        <v>7.8</v>
      </c>
      <c r="F303" s="6">
        <f t="shared" si="20"/>
        <v>0.35568</v>
      </c>
      <c r="G303">
        <v>-22.2</v>
      </c>
      <c r="H303" s="6">
        <f t="shared" si="23"/>
        <v>2.85</v>
      </c>
      <c r="I303" s="6">
        <f t="shared" si="21"/>
        <v>-7.896096</v>
      </c>
      <c r="J303" s="6">
        <f t="shared" si="22"/>
        <v>1.0136879999999999</v>
      </c>
    </row>
    <row r="304" spans="1:17" x14ac:dyDescent="0.3">
      <c r="A304" s="6" t="s">
        <v>178</v>
      </c>
      <c r="B304" s="6">
        <f t="shared" si="18"/>
        <v>8.0000000000000002E-3</v>
      </c>
      <c r="C304" s="6">
        <v>5.7</v>
      </c>
      <c r="D304" s="6">
        <f t="shared" si="19"/>
        <v>4.5600000000000002E-2</v>
      </c>
      <c r="E304" s="6">
        <v>7.8</v>
      </c>
      <c r="F304" s="6">
        <f t="shared" si="20"/>
        <v>0.35568</v>
      </c>
      <c r="G304">
        <v>-20.399999999999999</v>
      </c>
      <c r="H304" s="6">
        <f t="shared" si="23"/>
        <v>2.85</v>
      </c>
      <c r="I304" s="6">
        <f t="shared" si="21"/>
        <v>-7.2558719999999992</v>
      </c>
      <c r="J304" s="6">
        <f t="shared" si="22"/>
        <v>1.0136879999999999</v>
      </c>
    </row>
    <row r="305" spans="1:12" x14ac:dyDescent="0.3">
      <c r="A305" s="6" t="s">
        <v>179</v>
      </c>
      <c r="B305" s="6">
        <f t="shared" si="18"/>
        <v>8.0000000000000002E-3</v>
      </c>
      <c r="C305" s="6">
        <v>5.7</v>
      </c>
      <c r="D305" s="6">
        <f t="shared" si="19"/>
        <v>4.5600000000000002E-2</v>
      </c>
      <c r="E305" s="6">
        <v>7.8</v>
      </c>
      <c r="F305" s="6">
        <f t="shared" si="20"/>
        <v>0.35568</v>
      </c>
      <c r="G305">
        <v>-18.600000000000001</v>
      </c>
      <c r="H305" s="6">
        <f t="shared" si="23"/>
        <v>2.85</v>
      </c>
      <c r="I305" s="6">
        <f t="shared" si="21"/>
        <v>-6.6156480000000002</v>
      </c>
      <c r="J305" s="6">
        <f t="shared" si="22"/>
        <v>1.0136879999999999</v>
      </c>
    </row>
    <row r="306" spans="1:12" x14ac:dyDescent="0.3">
      <c r="A306" s="6" t="s">
        <v>180</v>
      </c>
      <c r="B306" s="6">
        <f t="shared" si="18"/>
        <v>8.0000000000000002E-3</v>
      </c>
      <c r="C306" s="6">
        <v>5.7</v>
      </c>
      <c r="D306" s="6">
        <f t="shared" si="19"/>
        <v>4.5600000000000002E-2</v>
      </c>
      <c r="E306" s="6">
        <v>7.8</v>
      </c>
      <c r="F306" s="6">
        <f t="shared" si="20"/>
        <v>0.35568</v>
      </c>
      <c r="G306">
        <v>-15</v>
      </c>
      <c r="H306" s="6">
        <f t="shared" si="23"/>
        <v>2.85</v>
      </c>
      <c r="I306" s="6">
        <f t="shared" si="21"/>
        <v>-5.3352000000000004</v>
      </c>
      <c r="J306" s="6">
        <f t="shared" si="22"/>
        <v>1.0136879999999999</v>
      </c>
    </row>
    <row r="307" spans="1:12" x14ac:dyDescent="0.3">
      <c r="A307" s="6" t="s">
        <v>181</v>
      </c>
      <c r="B307" s="6">
        <f t="shared" si="18"/>
        <v>8.0000000000000002E-3</v>
      </c>
      <c r="C307" s="6">
        <v>5.7</v>
      </c>
      <c r="D307" s="6">
        <f t="shared" si="19"/>
        <v>4.5600000000000002E-2</v>
      </c>
      <c r="E307" s="6">
        <v>7.8</v>
      </c>
      <c r="F307" s="6">
        <f t="shared" si="20"/>
        <v>0.35568</v>
      </c>
      <c r="G307">
        <v>-13.2</v>
      </c>
      <c r="H307" s="6">
        <f t="shared" si="23"/>
        <v>2.85</v>
      </c>
      <c r="I307" s="6">
        <f t="shared" si="21"/>
        <v>-4.6949759999999996</v>
      </c>
      <c r="J307" s="6">
        <f t="shared" si="22"/>
        <v>1.0136879999999999</v>
      </c>
    </row>
    <row r="308" spans="1:12" x14ac:dyDescent="0.3">
      <c r="A308" s="6" t="s">
        <v>182</v>
      </c>
      <c r="B308" s="6">
        <f t="shared" si="18"/>
        <v>8.0000000000000002E-3</v>
      </c>
      <c r="C308" s="6">
        <v>5.7</v>
      </c>
      <c r="D308" s="6">
        <f t="shared" si="19"/>
        <v>4.5600000000000002E-2</v>
      </c>
      <c r="E308" s="6">
        <v>7.8</v>
      </c>
      <c r="F308" s="6">
        <f t="shared" si="20"/>
        <v>0.35568</v>
      </c>
      <c r="G308">
        <v>-11.4</v>
      </c>
      <c r="H308" s="6">
        <f t="shared" si="23"/>
        <v>2.85</v>
      </c>
      <c r="I308" s="6">
        <f t="shared" si="21"/>
        <v>-4.0547519999999997</v>
      </c>
      <c r="J308" s="6">
        <f t="shared" si="22"/>
        <v>1.0136879999999999</v>
      </c>
    </row>
    <row r="309" spans="1:12" x14ac:dyDescent="0.3">
      <c r="A309" s="6" t="s">
        <v>183</v>
      </c>
      <c r="B309" s="6">
        <f t="shared" si="18"/>
        <v>8.0000000000000002E-3</v>
      </c>
      <c r="C309" s="6">
        <v>5.7</v>
      </c>
      <c r="D309" s="6">
        <f t="shared" si="19"/>
        <v>4.5600000000000002E-2</v>
      </c>
      <c r="E309" s="6">
        <v>7.8</v>
      </c>
      <c r="F309" s="6">
        <f t="shared" si="20"/>
        <v>0.35568</v>
      </c>
      <c r="G309">
        <v>-9.6</v>
      </c>
      <c r="H309" s="6">
        <f t="shared" si="23"/>
        <v>2.85</v>
      </c>
      <c r="I309" s="6">
        <f t="shared" si="21"/>
        <v>-3.4145279999999998</v>
      </c>
      <c r="J309" s="6">
        <f t="shared" si="22"/>
        <v>1.0136879999999999</v>
      </c>
    </row>
    <row r="310" spans="1:12" x14ac:dyDescent="0.3">
      <c r="A310" s="6" t="s">
        <v>184</v>
      </c>
      <c r="B310" s="6">
        <f t="shared" si="18"/>
        <v>8.0000000000000002E-3</v>
      </c>
      <c r="C310" s="6">
        <v>5.7</v>
      </c>
      <c r="D310" s="6">
        <f t="shared" si="19"/>
        <v>4.5600000000000002E-2</v>
      </c>
      <c r="E310" s="6">
        <v>7.8</v>
      </c>
      <c r="F310" s="6">
        <f t="shared" si="20"/>
        <v>0.35568</v>
      </c>
      <c r="G310">
        <v>-7.8</v>
      </c>
      <c r="H310" s="6">
        <f t="shared" si="23"/>
        <v>2.85</v>
      </c>
      <c r="I310" s="6">
        <f t="shared" si="21"/>
        <v>-2.7743039999999999</v>
      </c>
      <c r="J310" s="6">
        <f t="shared" si="22"/>
        <v>1.0136879999999999</v>
      </c>
    </row>
    <row r="311" spans="1:12" x14ac:dyDescent="0.3">
      <c r="A311" s="6" t="s">
        <v>185</v>
      </c>
      <c r="B311" s="6">
        <f t="shared" si="18"/>
        <v>8.0000000000000002E-3</v>
      </c>
      <c r="C311" s="6">
        <v>5.7</v>
      </c>
      <c r="D311" s="6">
        <f t="shared" si="19"/>
        <v>4.5600000000000002E-2</v>
      </c>
      <c r="E311" s="6">
        <v>7.8</v>
      </c>
      <c r="F311" s="6">
        <f t="shared" si="20"/>
        <v>0.35568</v>
      </c>
      <c r="G311">
        <v>-6</v>
      </c>
      <c r="H311" s="6">
        <f t="shared" si="23"/>
        <v>2.85</v>
      </c>
      <c r="I311" s="6">
        <f t="shared" si="21"/>
        <v>-2.13408</v>
      </c>
      <c r="J311" s="6">
        <f t="shared" si="22"/>
        <v>1.0136879999999999</v>
      </c>
    </row>
    <row r="312" spans="1:12" x14ac:dyDescent="0.3">
      <c r="A312" s="6" t="s">
        <v>186</v>
      </c>
      <c r="B312" s="6">
        <f t="shared" si="18"/>
        <v>8.0000000000000002E-3</v>
      </c>
      <c r="C312" s="6">
        <v>5.7</v>
      </c>
      <c r="D312" s="6">
        <f t="shared" si="19"/>
        <v>4.5600000000000002E-2</v>
      </c>
      <c r="E312" s="6">
        <v>7.8</v>
      </c>
      <c r="F312" s="6">
        <f t="shared" si="20"/>
        <v>0.35568</v>
      </c>
      <c r="G312">
        <v>-4.2</v>
      </c>
      <c r="H312" s="6">
        <f t="shared" si="23"/>
        <v>2.85</v>
      </c>
      <c r="I312" s="6">
        <f t="shared" si="21"/>
        <v>-1.4938560000000001</v>
      </c>
      <c r="J312" s="6">
        <f t="shared" si="22"/>
        <v>1.0136879999999999</v>
      </c>
    </row>
    <row r="313" spans="1:12" x14ac:dyDescent="0.3">
      <c r="A313" s="6" t="s">
        <v>187</v>
      </c>
      <c r="B313" s="6">
        <f t="shared" si="18"/>
        <v>8.0000000000000002E-3</v>
      </c>
      <c r="C313" s="6">
        <v>5.7</v>
      </c>
      <c r="D313" s="6">
        <f t="shared" si="19"/>
        <v>4.5600000000000002E-2</v>
      </c>
      <c r="E313" s="6">
        <v>7.8</v>
      </c>
      <c r="F313" s="6">
        <f t="shared" si="20"/>
        <v>0.35568</v>
      </c>
      <c r="G313">
        <v>-0.6</v>
      </c>
      <c r="H313" s="6">
        <f t="shared" si="23"/>
        <v>2.85</v>
      </c>
      <c r="I313" s="6">
        <f t="shared" si="21"/>
        <v>-0.21340799999999999</v>
      </c>
      <c r="J313" s="6">
        <f t="shared" si="22"/>
        <v>1.0136879999999999</v>
      </c>
    </row>
    <row r="314" spans="1:12" x14ac:dyDescent="0.3">
      <c r="A314" s="6" t="s">
        <v>188</v>
      </c>
      <c r="B314" s="6">
        <f t="shared" si="18"/>
        <v>8.0000000000000002E-3</v>
      </c>
      <c r="C314" s="6">
        <v>5.7</v>
      </c>
      <c r="D314" s="6">
        <f t="shared" si="19"/>
        <v>4.5600000000000002E-2</v>
      </c>
      <c r="E314" s="6">
        <v>7.8</v>
      </c>
      <c r="F314" s="6">
        <f t="shared" si="20"/>
        <v>0.35568</v>
      </c>
      <c r="G314">
        <v>1.2</v>
      </c>
      <c r="H314" s="6">
        <f t="shared" si="23"/>
        <v>2.85</v>
      </c>
      <c r="I314" s="6">
        <f t="shared" si="21"/>
        <v>0.42681599999999997</v>
      </c>
      <c r="J314" s="6">
        <f t="shared" si="22"/>
        <v>1.0136879999999999</v>
      </c>
    </row>
    <row r="315" spans="1:12" x14ac:dyDescent="0.3">
      <c r="A315" s="6" t="s">
        <v>189</v>
      </c>
      <c r="B315" s="6">
        <f t="shared" si="18"/>
        <v>8.0000000000000002E-3</v>
      </c>
      <c r="C315" s="6">
        <v>5.7</v>
      </c>
      <c r="D315" s="6">
        <f t="shared" si="19"/>
        <v>4.5600000000000002E-2</v>
      </c>
      <c r="E315" s="6">
        <v>7.8</v>
      </c>
      <c r="F315" s="6">
        <f t="shared" si="20"/>
        <v>0.35568</v>
      </c>
      <c r="G315">
        <v>3</v>
      </c>
      <c r="H315" s="6">
        <f t="shared" si="23"/>
        <v>2.85</v>
      </c>
      <c r="I315" s="6">
        <f t="shared" si="21"/>
        <v>1.06704</v>
      </c>
      <c r="J315" s="6">
        <f t="shared" si="22"/>
        <v>1.0136879999999999</v>
      </c>
      <c r="K315" s="1" t="s">
        <v>15</v>
      </c>
      <c r="L315" s="1">
        <f>I332/F332</f>
        <v>-0.29657972825237988</v>
      </c>
    </row>
    <row r="316" spans="1:12" x14ac:dyDescent="0.3">
      <c r="A316" s="6" t="s">
        <v>190</v>
      </c>
      <c r="B316" s="6">
        <f t="shared" si="18"/>
        <v>8.0000000000000002E-3</v>
      </c>
      <c r="C316" s="6">
        <v>5.7</v>
      </c>
      <c r="D316" s="6">
        <f t="shared" si="19"/>
        <v>4.5600000000000002E-2</v>
      </c>
      <c r="E316" s="6">
        <v>7.8</v>
      </c>
      <c r="F316" s="6">
        <f t="shared" si="20"/>
        <v>0.35568</v>
      </c>
      <c r="G316">
        <v>4.8</v>
      </c>
      <c r="H316" s="6">
        <f t="shared" si="23"/>
        <v>2.85</v>
      </c>
      <c r="I316" s="6">
        <f t="shared" si="21"/>
        <v>1.7072639999999999</v>
      </c>
      <c r="J316" s="6">
        <f t="shared" si="22"/>
        <v>1.0136879999999999</v>
      </c>
      <c r="K316" s="1" t="s">
        <v>14</v>
      </c>
      <c r="L316" s="1">
        <f>J332/F332</f>
        <v>2.9364256338174819</v>
      </c>
    </row>
    <row r="317" spans="1:12" x14ac:dyDescent="0.3">
      <c r="A317" s="6" t="s">
        <v>191</v>
      </c>
      <c r="B317" s="6">
        <f t="shared" si="18"/>
        <v>8.0000000000000002E-3</v>
      </c>
      <c r="C317" s="6">
        <v>5.7</v>
      </c>
      <c r="D317" s="6">
        <f t="shared" si="19"/>
        <v>4.5600000000000002E-2</v>
      </c>
      <c r="E317" s="6">
        <v>7.8</v>
      </c>
      <c r="F317" s="6">
        <f t="shared" si="20"/>
        <v>0.35568</v>
      </c>
      <c r="G317">
        <v>6.6</v>
      </c>
      <c r="H317" s="6">
        <f t="shared" si="23"/>
        <v>2.85</v>
      </c>
      <c r="I317" s="6">
        <f t="shared" si="21"/>
        <v>2.3474879999999998</v>
      </c>
      <c r="J317" s="6">
        <f t="shared" si="22"/>
        <v>1.0136879999999999</v>
      </c>
    </row>
    <row r="318" spans="1:12" x14ac:dyDescent="0.3">
      <c r="A318" s="6" t="s">
        <v>192</v>
      </c>
      <c r="B318" s="6">
        <f t="shared" si="18"/>
        <v>8.0000000000000002E-3</v>
      </c>
      <c r="C318" s="6">
        <v>5.7</v>
      </c>
      <c r="D318" s="6">
        <f t="shared" si="19"/>
        <v>4.5600000000000002E-2</v>
      </c>
      <c r="E318" s="6">
        <v>7.8</v>
      </c>
      <c r="F318" s="6">
        <f t="shared" si="20"/>
        <v>0.35568</v>
      </c>
      <c r="G318">
        <v>8.4</v>
      </c>
      <c r="H318" s="6">
        <f t="shared" si="23"/>
        <v>2.85</v>
      </c>
      <c r="I318" s="6">
        <f t="shared" si="21"/>
        <v>2.9877120000000001</v>
      </c>
      <c r="J318" s="6">
        <f t="shared" si="22"/>
        <v>1.0136879999999999</v>
      </c>
    </row>
    <row r="319" spans="1:12" x14ac:dyDescent="0.3">
      <c r="A319" s="6" t="s">
        <v>193</v>
      </c>
      <c r="B319" s="6">
        <f t="shared" si="18"/>
        <v>8.0000000000000002E-3</v>
      </c>
      <c r="C319" s="6">
        <v>5.7</v>
      </c>
      <c r="D319" s="6">
        <f t="shared" si="19"/>
        <v>4.5600000000000002E-2</v>
      </c>
      <c r="E319" s="6">
        <v>7.8</v>
      </c>
      <c r="F319" s="6">
        <f t="shared" si="20"/>
        <v>0.35568</v>
      </c>
      <c r="G319">
        <v>10.199999999999999</v>
      </c>
      <c r="H319" s="6">
        <f t="shared" si="23"/>
        <v>2.85</v>
      </c>
      <c r="I319" s="6">
        <f t="shared" si="21"/>
        <v>3.6279359999999996</v>
      </c>
      <c r="J319" s="6">
        <f t="shared" si="22"/>
        <v>1.0136879999999999</v>
      </c>
    </row>
    <row r="320" spans="1:12" x14ac:dyDescent="0.3">
      <c r="A320" s="6" t="s">
        <v>194</v>
      </c>
      <c r="B320" s="6">
        <f t="shared" si="18"/>
        <v>8.0000000000000002E-3</v>
      </c>
      <c r="C320" s="6">
        <v>5.7</v>
      </c>
      <c r="D320" s="6">
        <f t="shared" si="19"/>
        <v>4.5600000000000002E-2</v>
      </c>
      <c r="E320" s="6">
        <v>7.8</v>
      </c>
      <c r="F320" s="6">
        <f t="shared" si="20"/>
        <v>0.35568</v>
      </c>
      <c r="G320">
        <v>13.2</v>
      </c>
      <c r="H320" s="6">
        <f t="shared" si="23"/>
        <v>2.85</v>
      </c>
      <c r="I320" s="6">
        <f t="shared" si="21"/>
        <v>4.6949759999999996</v>
      </c>
      <c r="J320" s="6">
        <f t="shared" si="22"/>
        <v>1.0136879999999999</v>
      </c>
    </row>
    <row r="321" spans="1:17" x14ac:dyDescent="0.3">
      <c r="A321" s="6" t="s">
        <v>195</v>
      </c>
      <c r="B321" s="6">
        <f t="shared" si="18"/>
        <v>8.0000000000000002E-3</v>
      </c>
      <c r="C321" s="6">
        <v>5.7</v>
      </c>
      <c r="D321" s="6">
        <f t="shared" si="19"/>
        <v>4.5600000000000002E-2</v>
      </c>
      <c r="E321" s="6">
        <v>7.8</v>
      </c>
      <c r="F321" s="6">
        <f t="shared" si="20"/>
        <v>0.35568</v>
      </c>
      <c r="G321">
        <v>15</v>
      </c>
      <c r="H321" s="6">
        <f t="shared" si="23"/>
        <v>2.85</v>
      </c>
      <c r="I321" s="6">
        <f t="shared" si="21"/>
        <v>5.3352000000000004</v>
      </c>
      <c r="J321" s="6">
        <f t="shared" si="22"/>
        <v>1.0136879999999999</v>
      </c>
    </row>
    <row r="322" spans="1:17" x14ac:dyDescent="0.3">
      <c r="A322" s="6" t="s">
        <v>196</v>
      </c>
      <c r="B322" s="6">
        <f t="shared" si="18"/>
        <v>8.0000000000000002E-3</v>
      </c>
      <c r="C322" s="6">
        <v>5.7</v>
      </c>
      <c r="D322" s="6">
        <f t="shared" si="19"/>
        <v>4.5600000000000002E-2</v>
      </c>
      <c r="E322" s="6">
        <v>7.8</v>
      </c>
      <c r="F322" s="6">
        <f t="shared" si="20"/>
        <v>0.35568</v>
      </c>
      <c r="G322">
        <v>16.8</v>
      </c>
      <c r="H322" s="6">
        <f t="shared" si="23"/>
        <v>2.85</v>
      </c>
      <c r="I322" s="6">
        <f t="shared" si="21"/>
        <v>5.9754240000000003</v>
      </c>
      <c r="J322" s="6">
        <f t="shared" si="22"/>
        <v>1.0136879999999999</v>
      </c>
    </row>
    <row r="323" spans="1:17" x14ac:dyDescent="0.3">
      <c r="A323" s="6" t="s">
        <v>197</v>
      </c>
      <c r="B323" s="6">
        <f t="shared" si="18"/>
        <v>8.0000000000000002E-3</v>
      </c>
      <c r="C323" s="6">
        <v>5.7</v>
      </c>
      <c r="D323" s="6">
        <f t="shared" si="19"/>
        <v>4.5600000000000002E-2</v>
      </c>
      <c r="E323" s="6">
        <v>7.8</v>
      </c>
      <c r="F323" s="6">
        <f t="shared" si="20"/>
        <v>0.35568</v>
      </c>
      <c r="G323">
        <v>18.600000000000001</v>
      </c>
      <c r="H323" s="6">
        <f t="shared" si="23"/>
        <v>2.85</v>
      </c>
      <c r="I323" s="6">
        <f t="shared" si="21"/>
        <v>6.6156480000000002</v>
      </c>
      <c r="J323" s="6">
        <f t="shared" si="22"/>
        <v>1.0136879999999999</v>
      </c>
    </row>
    <row r="324" spans="1:17" x14ac:dyDescent="0.3">
      <c r="A324" s="6" t="s">
        <v>198</v>
      </c>
      <c r="B324" s="6">
        <f t="shared" si="18"/>
        <v>8.0000000000000002E-3</v>
      </c>
      <c r="C324" s="6">
        <v>5.7</v>
      </c>
      <c r="D324" s="6">
        <f t="shared" si="19"/>
        <v>4.5600000000000002E-2</v>
      </c>
      <c r="E324" s="6">
        <v>7.8</v>
      </c>
      <c r="F324" s="6">
        <f t="shared" si="20"/>
        <v>0.35568</v>
      </c>
      <c r="G324">
        <v>20.399999999999999</v>
      </c>
      <c r="H324" s="6">
        <f t="shared" si="23"/>
        <v>2.85</v>
      </c>
      <c r="I324" s="6">
        <f t="shared" si="21"/>
        <v>7.2558719999999992</v>
      </c>
      <c r="J324" s="6">
        <f t="shared" si="22"/>
        <v>1.0136879999999999</v>
      </c>
    </row>
    <row r="325" spans="1:17" x14ac:dyDescent="0.3">
      <c r="A325" s="6" t="s">
        <v>199</v>
      </c>
      <c r="B325" s="6">
        <f t="shared" si="18"/>
        <v>8.0000000000000002E-3</v>
      </c>
      <c r="C325" s="6">
        <v>5.7</v>
      </c>
      <c r="D325" s="6">
        <f t="shared" si="19"/>
        <v>4.5600000000000002E-2</v>
      </c>
      <c r="E325" s="6">
        <v>7.8</v>
      </c>
      <c r="F325" s="6">
        <f t="shared" si="20"/>
        <v>0.35568</v>
      </c>
      <c r="G325">
        <v>22.2</v>
      </c>
      <c r="H325" s="6">
        <f t="shared" si="23"/>
        <v>2.85</v>
      </c>
      <c r="I325" s="6">
        <f t="shared" si="21"/>
        <v>7.896096</v>
      </c>
      <c r="J325" s="6">
        <f t="shared" si="22"/>
        <v>1.0136879999999999</v>
      </c>
    </row>
    <row r="326" spans="1:17" x14ac:dyDescent="0.3">
      <c r="A326" s="6" t="s">
        <v>200</v>
      </c>
      <c r="B326" s="6">
        <f t="shared" si="18"/>
        <v>8.0000000000000002E-3</v>
      </c>
      <c r="C326" s="6">
        <v>5.7</v>
      </c>
      <c r="D326" s="6">
        <f t="shared" si="19"/>
        <v>4.5600000000000002E-2</v>
      </c>
      <c r="E326" s="6">
        <v>7.8</v>
      </c>
      <c r="F326" s="6">
        <f t="shared" si="20"/>
        <v>0.35568</v>
      </c>
      <c r="G326">
        <v>24</v>
      </c>
      <c r="H326" s="6">
        <f t="shared" si="23"/>
        <v>2.85</v>
      </c>
      <c r="I326" s="6">
        <f t="shared" si="21"/>
        <v>8.5363199999999999</v>
      </c>
      <c r="J326" s="6">
        <f t="shared" si="22"/>
        <v>1.0136879999999999</v>
      </c>
    </row>
    <row r="327" spans="1:17" x14ac:dyDescent="0.3">
      <c r="A327" s="6" t="s">
        <v>201</v>
      </c>
      <c r="B327" s="6">
        <f t="shared" si="18"/>
        <v>8.0000000000000002E-3</v>
      </c>
      <c r="C327" s="6">
        <v>5.7</v>
      </c>
      <c r="D327" s="6">
        <f t="shared" si="19"/>
        <v>4.5600000000000002E-2</v>
      </c>
      <c r="E327" s="6">
        <v>7.8</v>
      </c>
      <c r="F327" s="6">
        <f t="shared" si="20"/>
        <v>0.35568</v>
      </c>
      <c r="G327">
        <v>28.8</v>
      </c>
      <c r="H327" s="6">
        <f t="shared" si="23"/>
        <v>2.85</v>
      </c>
      <c r="I327" s="6">
        <f t="shared" si="21"/>
        <v>10.243584</v>
      </c>
      <c r="J327" s="6">
        <f t="shared" si="22"/>
        <v>1.0136879999999999</v>
      </c>
    </row>
    <row r="328" spans="1:17" x14ac:dyDescent="0.3">
      <c r="A328" s="6" t="s">
        <v>202</v>
      </c>
      <c r="B328" s="6">
        <f t="shared" si="18"/>
        <v>8.0000000000000002E-3</v>
      </c>
      <c r="C328" s="6">
        <v>5.7</v>
      </c>
      <c r="D328" s="6">
        <f t="shared" si="19"/>
        <v>4.5600000000000002E-2</v>
      </c>
      <c r="E328" s="6">
        <v>7.8</v>
      </c>
      <c r="F328" s="6">
        <f t="shared" si="20"/>
        <v>0.35568</v>
      </c>
      <c r="G328">
        <v>30.6</v>
      </c>
      <c r="H328" s="6">
        <f t="shared" si="23"/>
        <v>2.85</v>
      </c>
      <c r="I328" s="6">
        <f t="shared" si="21"/>
        <v>10.883808</v>
      </c>
      <c r="J328" s="6">
        <f t="shared" si="22"/>
        <v>1.0136879999999999</v>
      </c>
    </row>
    <row r="329" spans="1:17" x14ac:dyDescent="0.3">
      <c r="A329" s="6" t="s">
        <v>203</v>
      </c>
      <c r="B329" s="6">
        <f t="shared" si="18"/>
        <v>8.0000000000000002E-3</v>
      </c>
      <c r="C329" s="6">
        <v>5.7</v>
      </c>
      <c r="D329" s="6">
        <f t="shared" si="19"/>
        <v>4.5600000000000002E-2</v>
      </c>
      <c r="E329" s="6">
        <v>7.8</v>
      </c>
      <c r="F329" s="6">
        <f t="shared" si="20"/>
        <v>0.35568</v>
      </c>
      <c r="G329">
        <v>32.4</v>
      </c>
      <c r="H329" s="6">
        <f t="shared" si="23"/>
        <v>2.85</v>
      </c>
      <c r="I329" s="6">
        <f t="shared" si="21"/>
        <v>11.524032</v>
      </c>
      <c r="J329" s="6">
        <f t="shared" si="22"/>
        <v>1.0136879999999999</v>
      </c>
    </row>
    <row r="330" spans="1:17" x14ac:dyDescent="0.3">
      <c r="A330" s="6" t="s">
        <v>204</v>
      </c>
      <c r="B330" s="6">
        <f t="shared" si="18"/>
        <v>8.0000000000000002E-3</v>
      </c>
      <c r="C330">
        <v>3.6</v>
      </c>
      <c r="D330" s="6">
        <f t="shared" si="19"/>
        <v>2.8800000000000003E-2</v>
      </c>
      <c r="E330" s="6">
        <v>7.8</v>
      </c>
      <c r="F330" s="6">
        <f t="shared" si="20"/>
        <v>0.22464000000000001</v>
      </c>
      <c r="G330">
        <v>34.200000000000003</v>
      </c>
      <c r="H330">
        <v>4.2</v>
      </c>
      <c r="I330" s="6">
        <f t="shared" si="21"/>
        <v>7.6826880000000006</v>
      </c>
      <c r="J330" s="6">
        <f t="shared" si="22"/>
        <v>0.9434880000000001</v>
      </c>
    </row>
    <row r="331" spans="1:17" x14ac:dyDescent="0.3">
      <c r="A331" s="6" t="s">
        <v>206</v>
      </c>
      <c r="B331" s="6">
        <f t="shared" si="18"/>
        <v>8.0000000000000002E-3</v>
      </c>
      <c r="C331">
        <v>1.2</v>
      </c>
      <c r="D331" s="6">
        <f t="shared" si="19"/>
        <v>9.5999999999999992E-3</v>
      </c>
      <c r="E331" s="6">
        <v>7.8</v>
      </c>
      <c r="F331" s="6">
        <f t="shared" si="20"/>
        <v>7.4879999999999988E-2</v>
      </c>
      <c r="G331">
        <v>36</v>
      </c>
      <c r="H331">
        <v>5.3</v>
      </c>
      <c r="I331" s="6">
        <f t="shared" si="21"/>
        <v>2.6956799999999994</v>
      </c>
      <c r="J331" s="6">
        <f t="shared" si="22"/>
        <v>0.39686399999999994</v>
      </c>
    </row>
    <row r="332" spans="1:17" x14ac:dyDescent="0.3">
      <c r="E332" t="s">
        <v>149</v>
      </c>
      <c r="F332">
        <f>SUM(F297:F331)</f>
        <v>11.986415999999991</v>
      </c>
      <c r="G332" s="6">
        <f t="shared" ref="G332:J332" si="24">SUM(G297:G331)</f>
        <v>26.399999999999984</v>
      </c>
      <c r="H332" s="6">
        <f t="shared" si="24"/>
        <v>105.16999999999996</v>
      </c>
      <c r="I332" s="6">
        <f t="shared" si="24"/>
        <v>-3.5549279999999754</v>
      </c>
      <c r="J332" s="6">
        <f t="shared" si="24"/>
        <v>35.197219199999978</v>
      </c>
    </row>
    <row r="333" spans="1:17" ht="21" x14ac:dyDescent="0.4">
      <c r="A333" s="40" t="s">
        <v>305</v>
      </c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</row>
    <row r="334" spans="1:17" s="6" customFormat="1" x14ac:dyDescent="0.3">
      <c r="A334" s="6" t="s">
        <v>205</v>
      </c>
      <c r="B334" s="6" t="s">
        <v>7</v>
      </c>
      <c r="C334" s="6" t="s">
        <v>6</v>
      </c>
      <c r="D334" s="6" t="s">
        <v>9</v>
      </c>
      <c r="E334" s="6" t="s">
        <v>167</v>
      </c>
      <c r="F334" s="6" t="s">
        <v>51</v>
      </c>
      <c r="G334" s="6" t="s">
        <v>168</v>
      </c>
      <c r="H334" s="6" t="s">
        <v>52</v>
      </c>
      <c r="I334" s="6" t="s">
        <v>169</v>
      </c>
      <c r="J334" s="6" t="s">
        <v>170</v>
      </c>
    </row>
    <row r="335" spans="1:17" x14ac:dyDescent="0.3">
      <c r="A335" t="s">
        <v>207</v>
      </c>
      <c r="B335">
        <f>0.045*0.02*2</f>
        <v>1.8E-3</v>
      </c>
      <c r="C335">
        <v>4.1900000000000004</v>
      </c>
      <c r="D335">
        <f>B335*C335</f>
        <v>7.5420000000000001E-3</v>
      </c>
      <c r="E335">
        <v>7.8</v>
      </c>
      <c r="F335">
        <f>D335*E335</f>
        <v>5.8827600000000001E-2</v>
      </c>
      <c r="G335">
        <v>-34.799999999999997</v>
      </c>
      <c r="H335">
        <v>3.6</v>
      </c>
      <c r="I335">
        <f>G335*F335</f>
        <v>-2.0472004799999999</v>
      </c>
      <c r="J335">
        <f>H335*F335</f>
        <v>0.21177936</v>
      </c>
    </row>
    <row r="336" spans="1:17" x14ac:dyDescent="0.3">
      <c r="A336" s="6" t="s">
        <v>208</v>
      </c>
      <c r="B336" s="6">
        <f t="shared" ref="B336:B399" si="25">0.045*0.02*2</f>
        <v>1.8E-3</v>
      </c>
      <c r="C336">
        <v>4.5999999999999996</v>
      </c>
      <c r="D336" s="6">
        <f t="shared" ref="D336:D399" si="26">B336*C336</f>
        <v>8.2799999999999992E-3</v>
      </c>
      <c r="E336" s="6">
        <v>7.8</v>
      </c>
      <c r="F336" s="6">
        <f t="shared" ref="F336:F399" si="27">D336*E336</f>
        <v>6.4583999999999989E-2</v>
      </c>
      <c r="G336">
        <v>-34.200000000000003</v>
      </c>
      <c r="H336">
        <v>3.6</v>
      </c>
      <c r="I336" s="6">
        <f t="shared" ref="I336:I399" si="28">G336*F336</f>
        <v>-2.2087727999999998</v>
      </c>
      <c r="J336" s="6">
        <f t="shared" ref="J336:J399" si="29">H336*F336</f>
        <v>0.23250239999999997</v>
      </c>
    </row>
    <row r="337" spans="1:12" x14ac:dyDescent="0.3">
      <c r="A337" s="6" t="s">
        <v>209</v>
      </c>
      <c r="B337" s="6">
        <f t="shared" si="25"/>
        <v>1.8E-3</v>
      </c>
      <c r="C337">
        <v>4.8600000000000003</v>
      </c>
      <c r="D337" s="6">
        <f t="shared" si="26"/>
        <v>8.7480000000000006E-3</v>
      </c>
      <c r="E337" s="6">
        <v>7.8</v>
      </c>
      <c r="F337" s="6">
        <f t="shared" si="27"/>
        <v>6.8234400000000001E-2</v>
      </c>
      <c r="G337">
        <v>-33.6</v>
      </c>
      <c r="H337">
        <v>3.6</v>
      </c>
      <c r="I337" s="6">
        <f t="shared" si="28"/>
        <v>-2.2926758400000002</v>
      </c>
      <c r="J337" s="6">
        <f t="shared" si="29"/>
        <v>0.24564384</v>
      </c>
    </row>
    <row r="338" spans="1:12" x14ac:dyDescent="0.3">
      <c r="A338" s="6" t="s">
        <v>210</v>
      </c>
      <c r="B338" s="6">
        <f t="shared" si="25"/>
        <v>1.8E-3</v>
      </c>
      <c r="C338">
        <v>5.13</v>
      </c>
      <c r="D338" s="6">
        <f t="shared" si="26"/>
        <v>9.2339999999999992E-3</v>
      </c>
      <c r="E338" s="6">
        <v>7.8</v>
      </c>
      <c r="F338" s="6">
        <f t="shared" si="27"/>
        <v>7.2025199999999998E-2</v>
      </c>
      <c r="G338">
        <v>-32.4</v>
      </c>
      <c r="H338">
        <v>3.8</v>
      </c>
      <c r="I338" s="6">
        <f t="shared" si="28"/>
        <v>-2.3336164799999999</v>
      </c>
      <c r="J338" s="6">
        <f t="shared" si="29"/>
        <v>0.27369575999999995</v>
      </c>
    </row>
    <row r="339" spans="1:12" x14ac:dyDescent="0.3">
      <c r="A339" s="6" t="s">
        <v>211</v>
      </c>
      <c r="B339" s="6">
        <f t="shared" si="25"/>
        <v>1.8E-3</v>
      </c>
      <c r="C339">
        <v>5.3</v>
      </c>
      <c r="D339" s="6">
        <f t="shared" si="26"/>
        <v>9.5399999999999999E-3</v>
      </c>
      <c r="E339" s="6">
        <v>7.8</v>
      </c>
      <c r="F339" s="6">
        <f t="shared" si="27"/>
        <v>7.4411999999999992E-2</v>
      </c>
      <c r="G339">
        <v>-31.8</v>
      </c>
      <c r="H339">
        <v>3.2</v>
      </c>
      <c r="I339" s="6">
        <f t="shared" si="28"/>
        <v>-2.3663015999999999</v>
      </c>
      <c r="J339" s="6">
        <f t="shared" si="29"/>
        <v>0.23811839999999998</v>
      </c>
    </row>
    <row r="340" spans="1:12" x14ac:dyDescent="0.3">
      <c r="A340" s="6" t="s">
        <v>212</v>
      </c>
      <c r="B340" s="6">
        <f t="shared" si="25"/>
        <v>1.8E-3</v>
      </c>
      <c r="C340">
        <v>5.4</v>
      </c>
      <c r="D340" s="6">
        <f t="shared" si="26"/>
        <v>9.7200000000000012E-3</v>
      </c>
      <c r="E340" s="6">
        <v>7.8</v>
      </c>
      <c r="F340" s="6">
        <f t="shared" si="27"/>
        <v>7.5816000000000008E-2</v>
      </c>
      <c r="G340">
        <v>-30.6</v>
      </c>
      <c r="H340">
        <v>3</v>
      </c>
      <c r="I340" s="6">
        <f t="shared" si="28"/>
        <v>-2.3199696000000003</v>
      </c>
      <c r="J340" s="6">
        <f t="shared" si="29"/>
        <v>0.22744800000000004</v>
      </c>
    </row>
    <row r="341" spans="1:12" x14ac:dyDescent="0.3">
      <c r="A341" s="6" t="s">
        <v>213</v>
      </c>
      <c r="B341" s="6">
        <f t="shared" si="25"/>
        <v>1.8E-3</v>
      </c>
      <c r="C341">
        <v>5.5</v>
      </c>
      <c r="D341" s="6">
        <f t="shared" si="26"/>
        <v>9.8999999999999991E-3</v>
      </c>
      <c r="E341" s="6">
        <v>7.8</v>
      </c>
      <c r="F341" s="6">
        <f t="shared" si="27"/>
        <v>7.7219999999999997E-2</v>
      </c>
      <c r="G341">
        <v>-30</v>
      </c>
      <c r="H341">
        <v>2.9</v>
      </c>
      <c r="I341" s="6">
        <f t="shared" si="28"/>
        <v>-2.3165999999999998</v>
      </c>
      <c r="J341" s="6">
        <f t="shared" si="29"/>
        <v>0.223938</v>
      </c>
    </row>
    <row r="342" spans="1:12" x14ac:dyDescent="0.3">
      <c r="A342" s="6" t="s">
        <v>214</v>
      </c>
      <c r="B342" s="6">
        <f t="shared" si="25"/>
        <v>1.8E-3</v>
      </c>
      <c r="C342">
        <v>5.55</v>
      </c>
      <c r="D342" s="6">
        <f t="shared" si="26"/>
        <v>9.9899999999999989E-3</v>
      </c>
      <c r="E342" s="6">
        <v>7.8</v>
      </c>
      <c r="F342" s="6">
        <f t="shared" si="27"/>
        <v>7.7921999999999991E-2</v>
      </c>
      <c r="G342">
        <v>-28.8</v>
      </c>
      <c r="H342">
        <v>2.85</v>
      </c>
      <c r="I342" s="6">
        <f t="shared" si="28"/>
        <v>-2.2441535999999997</v>
      </c>
      <c r="J342" s="6">
        <f t="shared" si="29"/>
        <v>0.22207769999999999</v>
      </c>
    </row>
    <row r="343" spans="1:12" x14ac:dyDescent="0.3">
      <c r="A343" s="6" t="s">
        <v>215</v>
      </c>
      <c r="B343" s="6">
        <f t="shared" si="25"/>
        <v>1.8E-3</v>
      </c>
      <c r="C343">
        <v>5.7</v>
      </c>
      <c r="D343" s="6">
        <f t="shared" si="26"/>
        <v>1.026E-2</v>
      </c>
      <c r="E343" s="6">
        <v>7.8</v>
      </c>
      <c r="F343" s="6">
        <f t="shared" si="27"/>
        <v>8.0028000000000002E-2</v>
      </c>
      <c r="G343">
        <v>-28.2</v>
      </c>
      <c r="H343" s="6">
        <v>2.85</v>
      </c>
      <c r="I343" s="6">
        <f t="shared" si="28"/>
        <v>-2.2567895999999998</v>
      </c>
      <c r="J343" s="6">
        <f t="shared" si="29"/>
        <v>0.2280798</v>
      </c>
    </row>
    <row r="344" spans="1:12" x14ac:dyDescent="0.3">
      <c r="A344" s="6" t="s">
        <v>216</v>
      </c>
      <c r="B344" s="6">
        <f t="shared" si="25"/>
        <v>1.8E-3</v>
      </c>
      <c r="C344" s="6">
        <v>5.7</v>
      </c>
      <c r="D344" s="6">
        <f t="shared" si="26"/>
        <v>1.026E-2</v>
      </c>
      <c r="E344" s="6">
        <v>7.8</v>
      </c>
      <c r="F344" s="6">
        <f t="shared" si="27"/>
        <v>8.0028000000000002E-2</v>
      </c>
      <c r="G344">
        <v>-27</v>
      </c>
      <c r="H344" s="6">
        <v>2.85</v>
      </c>
      <c r="I344" s="6">
        <f t="shared" si="28"/>
        <v>-2.1607560000000001</v>
      </c>
      <c r="J344" s="6">
        <f t="shared" si="29"/>
        <v>0.2280798</v>
      </c>
    </row>
    <row r="345" spans="1:12" x14ac:dyDescent="0.3">
      <c r="A345" s="6" t="s">
        <v>217</v>
      </c>
      <c r="B345" s="6">
        <f t="shared" si="25"/>
        <v>1.8E-3</v>
      </c>
      <c r="C345" s="6">
        <v>5.7</v>
      </c>
      <c r="D345" s="6">
        <f t="shared" si="26"/>
        <v>1.026E-2</v>
      </c>
      <c r="E345" s="6">
        <v>7.8</v>
      </c>
      <c r="F345" s="6">
        <f t="shared" si="27"/>
        <v>8.0028000000000002E-2</v>
      </c>
      <c r="G345">
        <v>-26.4</v>
      </c>
      <c r="H345" s="6">
        <v>2.85</v>
      </c>
      <c r="I345" s="6">
        <f t="shared" si="28"/>
        <v>-2.1127392</v>
      </c>
      <c r="J345" s="6">
        <f t="shared" si="29"/>
        <v>0.2280798</v>
      </c>
    </row>
    <row r="346" spans="1:12" x14ac:dyDescent="0.3">
      <c r="A346" s="6" t="s">
        <v>218</v>
      </c>
      <c r="B346" s="6">
        <f t="shared" si="25"/>
        <v>1.8E-3</v>
      </c>
      <c r="C346" s="6">
        <v>5.7</v>
      </c>
      <c r="D346" s="6">
        <f t="shared" si="26"/>
        <v>1.026E-2</v>
      </c>
      <c r="E346" s="6">
        <v>7.8</v>
      </c>
      <c r="F346" s="6">
        <f t="shared" si="27"/>
        <v>8.0028000000000002E-2</v>
      </c>
      <c r="G346">
        <v>-25.2</v>
      </c>
      <c r="H346" s="6">
        <v>2.85</v>
      </c>
      <c r="I346" s="6">
        <f t="shared" si="28"/>
        <v>-2.0167055999999999</v>
      </c>
      <c r="J346" s="6">
        <f t="shared" si="29"/>
        <v>0.2280798</v>
      </c>
    </row>
    <row r="347" spans="1:12" x14ac:dyDescent="0.3">
      <c r="A347" s="6" t="s">
        <v>219</v>
      </c>
      <c r="B347" s="6">
        <f t="shared" si="25"/>
        <v>1.8E-3</v>
      </c>
      <c r="C347" s="6">
        <v>5.7</v>
      </c>
      <c r="D347" s="6">
        <f t="shared" si="26"/>
        <v>1.026E-2</v>
      </c>
      <c r="E347" s="6">
        <v>7.8</v>
      </c>
      <c r="F347" s="6">
        <f t="shared" si="27"/>
        <v>8.0028000000000002E-2</v>
      </c>
      <c r="G347">
        <v>-24.6</v>
      </c>
      <c r="H347" s="6">
        <v>2.85</v>
      </c>
      <c r="I347" s="6">
        <f t="shared" si="28"/>
        <v>-1.9686888000000002</v>
      </c>
      <c r="J347" s="6">
        <f t="shared" si="29"/>
        <v>0.2280798</v>
      </c>
    </row>
    <row r="348" spans="1:12" x14ac:dyDescent="0.3">
      <c r="A348" s="6" t="s">
        <v>220</v>
      </c>
      <c r="B348" s="6">
        <f t="shared" si="25"/>
        <v>1.8E-3</v>
      </c>
      <c r="C348" s="6">
        <v>5.7</v>
      </c>
      <c r="D348" s="6">
        <f t="shared" si="26"/>
        <v>1.026E-2</v>
      </c>
      <c r="E348" s="6">
        <v>7.8</v>
      </c>
      <c r="F348" s="6">
        <f t="shared" si="27"/>
        <v>8.0028000000000002E-2</v>
      </c>
      <c r="G348">
        <v>-23.4</v>
      </c>
      <c r="H348" s="6">
        <v>2.85</v>
      </c>
      <c r="I348" s="6">
        <f t="shared" si="28"/>
        <v>-1.8726551999999999</v>
      </c>
      <c r="J348" s="6">
        <f t="shared" si="29"/>
        <v>0.2280798</v>
      </c>
      <c r="K348" s="1" t="s">
        <v>15</v>
      </c>
      <c r="L348" s="1">
        <f>I412/F412</f>
        <v>0.82080413475193492</v>
      </c>
    </row>
    <row r="349" spans="1:12" x14ac:dyDescent="0.3">
      <c r="A349" s="6" t="s">
        <v>221</v>
      </c>
      <c r="B349" s="6">
        <f t="shared" si="25"/>
        <v>1.8E-3</v>
      </c>
      <c r="C349" s="6">
        <v>5.7</v>
      </c>
      <c r="D349" s="6">
        <f t="shared" si="26"/>
        <v>1.026E-2</v>
      </c>
      <c r="E349" s="6">
        <v>7.8</v>
      </c>
      <c r="F349" s="6">
        <f t="shared" si="27"/>
        <v>8.0028000000000002E-2</v>
      </c>
      <c r="G349">
        <v>-22.8</v>
      </c>
      <c r="H349" s="6">
        <v>2.85</v>
      </c>
      <c r="I349" s="6">
        <f t="shared" si="28"/>
        <v>-1.8246384</v>
      </c>
      <c r="J349" s="6">
        <f t="shared" si="29"/>
        <v>0.2280798</v>
      </c>
      <c r="K349" s="1" t="s">
        <v>14</v>
      </c>
      <c r="L349" s="1">
        <f>J412/F412</f>
        <v>2.9347461178497354</v>
      </c>
    </row>
    <row r="350" spans="1:12" x14ac:dyDescent="0.3">
      <c r="A350" s="6" t="s">
        <v>222</v>
      </c>
      <c r="B350" s="6">
        <f t="shared" si="25"/>
        <v>1.8E-3</v>
      </c>
      <c r="C350" s="6">
        <v>5.7</v>
      </c>
      <c r="D350" s="6">
        <f t="shared" si="26"/>
        <v>1.026E-2</v>
      </c>
      <c r="E350" s="6">
        <v>7.8</v>
      </c>
      <c r="F350" s="6">
        <f t="shared" si="27"/>
        <v>8.0028000000000002E-2</v>
      </c>
      <c r="G350">
        <v>-21.6</v>
      </c>
      <c r="H350" s="6">
        <v>2.85</v>
      </c>
      <c r="I350" s="6">
        <f t="shared" si="28"/>
        <v>-1.7286048000000001</v>
      </c>
      <c r="J350" s="6">
        <f t="shared" si="29"/>
        <v>0.2280798</v>
      </c>
    </row>
    <row r="351" spans="1:12" x14ac:dyDescent="0.3">
      <c r="A351" s="6" t="s">
        <v>223</v>
      </c>
      <c r="B351" s="6">
        <f t="shared" si="25"/>
        <v>1.8E-3</v>
      </c>
      <c r="C351" s="6">
        <v>5.7</v>
      </c>
      <c r="D351" s="6">
        <f t="shared" si="26"/>
        <v>1.026E-2</v>
      </c>
      <c r="E351" s="6">
        <v>7.8</v>
      </c>
      <c r="F351" s="6">
        <f t="shared" si="27"/>
        <v>8.0028000000000002E-2</v>
      </c>
      <c r="G351">
        <v>-19.8</v>
      </c>
      <c r="H351" s="6">
        <v>2.85</v>
      </c>
      <c r="I351" s="6">
        <f t="shared" si="28"/>
        <v>-1.5845544</v>
      </c>
      <c r="J351" s="6">
        <f t="shared" si="29"/>
        <v>0.2280798</v>
      </c>
    </row>
    <row r="352" spans="1:12" x14ac:dyDescent="0.3">
      <c r="A352" s="6" t="s">
        <v>224</v>
      </c>
      <c r="B352" s="6">
        <f t="shared" si="25"/>
        <v>1.8E-3</v>
      </c>
      <c r="C352" s="6">
        <v>5.7</v>
      </c>
      <c r="D352" s="6">
        <f t="shared" si="26"/>
        <v>1.026E-2</v>
      </c>
      <c r="E352" s="6">
        <v>7.8</v>
      </c>
      <c r="F352" s="6">
        <f t="shared" si="27"/>
        <v>8.0028000000000002E-2</v>
      </c>
      <c r="G352">
        <v>-19.2</v>
      </c>
      <c r="H352" s="6">
        <v>2.85</v>
      </c>
      <c r="I352" s="6">
        <f t="shared" si="28"/>
        <v>-1.5365375999999999</v>
      </c>
      <c r="J352" s="6">
        <f t="shared" si="29"/>
        <v>0.2280798</v>
      </c>
    </row>
    <row r="353" spans="1:10" x14ac:dyDescent="0.3">
      <c r="A353" s="6" t="s">
        <v>225</v>
      </c>
      <c r="B353" s="6">
        <f t="shared" si="25"/>
        <v>1.8E-3</v>
      </c>
      <c r="C353" s="6">
        <v>5.7</v>
      </c>
      <c r="D353" s="6">
        <f t="shared" si="26"/>
        <v>1.026E-2</v>
      </c>
      <c r="E353" s="6">
        <v>7.8</v>
      </c>
      <c r="F353" s="6">
        <f t="shared" si="27"/>
        <v>8.0028000000000002E-2</v>
      </c>
      <c r="G353">
        <v>-18</v>
      </c>
      <c r="H353" s="6">
        <v>2.85</v>
      </c>
      <c r="I353" s="6">
        <f t="shared" si="28"/>
        <v>-1.440504</v>
      </c>
      <c r="J353" s="6">
        <f t="shared" si="29"/>
        <v>0.2280798</v>
      </c>
    </row>
    <row r="354" spans="1:10" x14ac:dyDescent="0.3">
      <c r="A354" s="6" t="s">
        <v>226</v>
      </c>
      <c r="B354" s="6">
        <f t="shared" si="25"/>
        <v>1.8E-3</v>
      </c>
      <c r="C354" s="6">
        <v>5.7</v>
      </c>
      <c r="D354" s="6">
        <f t="shared" si="26"/>
        <v>1.026E-2</v>
      </c>
      <c r="E354" s="6">
        <v>7.8</v>
      </c>
      <c r="F354" s="6">
        <f t="shared" si="27"/>
        <v>8.0028000000000002E-2</v>
      </c>
      <c r="G354">
        <v>-16.2</v>
      </c>
      <c r="H354" s="6">
        <v>2.85</v>
      </c>
      <c r="I354" s="6">
        <f t="shared" si="28"/>
        <v>-1.2964536</v>
      </c>
      <c r="J354" s="6">
        <f t="shared" si="29"/>
        <v>0.2280798</v>
      </c>
    </row>
    <row r="355" spans="1:10" x14ac:dyDescent="0.3">
      <c r="A355" s="6" t="s">
        <v>227</v>
      </c>
      <c r="B355" s="6">
        <f t="shared" si="25"/>
        <v>1.8E-3</v>
      </c>
      <c r="C355" s="6">
        <v>5.7</v>
      </c>
      <c r="D355" s="6">
        <f t="shared" si="26"/>
        <v>1.026E-2</v>
      </c>
      <c r="E355" s="6">
        <v>7.8</v>
      </c>
      <c r="F355" s="6">
        <f t="shared" si="27"/>
        <v>8.0028000000000002E-2</v>
      </c>
      <c r="G355">
        <v>-15.6</v>
      </c>
      <c r="H355" s="6">
        <v>2.85</v>
      </c>
      <c r="I355" s="6">
        <f t="shared" si="28"/>
        <v>-1.2484367999999999</v>
      </c>
      <c r="J355" s="6">
        <f t="shared" si="29"/>
        <v>0.2280798</v>
      </c>
    </row>
    <row r="356" spans="1:10" x14ac:dyDescent="0.3">
      <c r="A356" s="6" t="s">
        <v>228</v>
      </c>
      <c r="B356" s="6">
        <f t="shared" si="25"/>
        <v>1.8E-3</v>
      </c>
      <c r="C356" s="6">
        <v>5.7</v>
      </c>
      <c r="D356" s="6">
        <f t="shared" si="26"/>
        <v>1.026E-2</v>
      </c>
      <c r="E356" s="6">
        <v>7.8</v>
      </c>
      <c r="F356" s="6">
        <f t="shared" si="27"/>
        <v>8.0028000000000002E-2</v>
      </c>
      <c r="G356">
        <v>-14.4</v>
      </c>
      <c r="H356" s="6">
        <v>2.85</v>
      </c>
      <c r="I356" s="6">
        <f t="shared" si="28"/>
        <v>-1.1524032</v>
      </c>
      <c r="J356" s="6">
        <f t="shared" si="29"/>
        <v>0.2280798</v>
      </c>
    </row>
    <row r="357" spans="1:10" x14ac:dyDescent="0.3">
      <c r="A357" s="6" t="s">
        <v>229</v>
      </c>
      <c r="B357" s="6">
        <f t="shared" si="25"/>
        <v>1.8E-3</v>
      </c>
      <c r="C357" s="6">
        <v>5.7</v>
      </c>
      <c r="D357" s="6">
        <f t="shared" si="26"/>
        <v>1.026E-2</v>
      </c>
      <c r="E357" s="6">
        <v>7.8</v>
      </c>
      <c r="F357" s="6">
        <f t="shared" si="27"/>
        <v>8.0028000000000002E-2</v>
      </c>
      <c r="G357">
        <v>-13.8</v>
      </c>
      <c r="H357" s="6">
        <v>2.85</v>
      </c>
      <c r="I357" s="6">
        <f t="shared" si="28"/>
        <v>-1.1043864000000001</v>
      </c>
      <c r="J357" s="6">
        <f t="shared" si="29"/>
        <v>0.2280798</v>
      </c>
    </row>
    <row r="358" spans="1:10" x14ac:dyDescent="0.3">
      <c r="A358" s="6" t="s">
        <v>230</v>
      </c>
      <c r="B358" s="6">
        <f t="shared" si="25"/>
        <v>1.8E-3</v>
      </c>
      <c r="C358" s="6">
        <v>5.7</v>
      </c>
      <c r="D358" s="6">
        <f t="shared" si="26"/>
        <v>1.026E-2</v>
      </c>
      <c r="E358" s="6">
        <v>7.8</v>
      </c>
      <c r="F358" s="6">
        <f t="shared" si="27"/>
        <v>8.0028000000000002E-2</v>
      </c>
      <c r="G358">
        <v>-12.6</v>
      </c>
      <c r="H358" s="6">
        <v>2.85</v>
      </c>
      <c r="I358" s="6">
        <f t="shared" si="28"/>
        <v>-1.0083527999999999</v>
      </c>
      <c r="J358" s="6">
        <f t="shared" si="29"/>
        <v>0.2280798</v>
      </c>
    </row>
    <row r="359" spans="1:10" x14ac:dyDescent="0.3">
      <c r="A359" s="6" t="s">
        <v>231</v>
      </c>
      <c r="B359" s="6">
        <f t="shared" si="25"/>
        <v>1.8E-3</v>
      </c>
      <c r="C359" s="6">
        <v>5.7</v>
      </c>
      <c r="D359" s="6">
        <f t="shared" si="26"/>
        <v>1.026E-2</v>
      </c>
      <c r="E359" s="6">
        <v>7.8</v>
      </c>
      <c r="F359" s="6">
        <f t="shared" si="27"/>
        <v>8.0028000000000002E-2</v>
      </c>
      <c r="G359">
        <v>-12</v>
      </c>
      <c r="H359" s="6">
        <v>2.85</v>
      </c>
      <c r="I359" s="6">
        <f t="shared" si="28"/>
        <v>-0.96033600000000008</v>
      </c>
      <c r="J359" s="6">
        <f t="shared" si="29"/>
        <v>0.2280798</v>
      </c>
    </row>
    <row r="360" spans="1:10" x14ac:dyDescent="0.3">
      <c r="A360" s="6" t="s">
        <v>232</v>
      </c>
      <c r="B360" s="6">
        <f t="shared" si="25"/>
        <v>1.8E-3</v>
      </c>
      <c r="C360" s="6">
        <v>5.7</v>
      </c>
      <c r="D360" s="6">
        <f t="shared" si="26"/>
        <v>1.026E-2</v>
      </c>
      <c r="E360" s="6">
        <v>7.8</v>
      </c>
      <c r="F360" s="6">
        <f t="shared" si="27"/>
        <v>8.0028000000000002E-2</v>
      </c>
      <c r="G360">
        <v>-10.8</v>
      </c>
      <c r="H360" s="6">
        <v>2.85</v>
      </c>
      <c r="I360" s="6">
        <f t="shared" si="28"/>
        <v>-0.86430240000000003</v>
      </c>
      <c r="J360" s="6">
        <f t="shared" si="29"/>
        <v>0.2280798</v>
      </c>
    </row>
    <row r="361" spans="1:10" x14ac:dyDescent="0.3">
      <c r="A361" s="6" t="s">
        <v>233</v>
      </c>
      <c r="B361" s="6">
        <f t="shared" si="25"/>
        <v>1.8E-3</v>
      </c>
      <c r="C361" s="6">
        <v>5.7</v>
      </c>
      <c r="D361" s="6">
        <f t="shared" si="26"/>
        <v>1.026E-2</v>
      </c>
      <c r="E361" s="6">
        <v>7.8</v>
      </c>
      <c r="F361" s="6">
        <f t="shared" si="27"/>
        <v>8.0028000000000002E-2</v>
      </c>
      <c r="G361">
        <v>-10.199999999999999</v>
      </c>
      <c r="H361" s="6">
        <v>2.85</v>
      </c>
      <c r="I361" s="6">
        <f t="shared" si="28"/>
        <v>-0.81628559999999994</v>
      </c>
      <c r="J361" s="6">
        <f t="shared" si="29"/>
        <v>0.2280798</v>
      </c>
    </row>
    <row r="362" spans="1:10" x14ac:dyDescent="0.3">
      <c r="A362" s="6" t="s">
        <v>234</v>
      </c>
      <c r="B362" s="6">
        <f t="shared" si="25"/>
        <v>1.8E-3</v>
      </c>
      <c r="C362" s="6">
        <v>5.7</v>
      </c>
      <c r="D362" s="6">
        <f t="shared" si="26"/>
        <v>1.026E-2</v>
      </c>
      <c r="E362" s="6">
        <v>7.8</v>
      </c>
      <c r="F362" s="6">
        <f t="shared" si="27"/>
        <v>8.0028000000000002E-2</v>
      </c>
      <c r="G362">
        <v>-8.4</v>
      </c>
      <c r="H362" s="6">
        <v>2.85</v>
      </c>
      <c r="I362" s="6">
        <f t="shared" si="28"/>
        <v>-0.67223520000000003</v>
      </c>
      <c r="J362" s="6">
        <f t="shared" si="29"/>
        <v>0.2280798</v>
      </c>
    </row>
    <row r="363" spans="1:10" x14ac:dyDescent="0.3">
      <c r="A363" s="6" t="s">
        <v>235</v>
      </c>
      <c r="B363" s="6">
        <f t="shared" si="25"/>
        <v>1.8E-3</v>
      </c>
      <c r="C363" s="6">
        <v>5.7</v>
      </c>
      <c r="D363" s="6">
        <f t="shared" si="26"/>
        <v>1.026E-2</v>
      </c>
      <c r="E363" s="6">
        <v>7.8</v>
      </c>
      <c r="F363" s="6">
        <f t="shared" si="27"/>
        <v>8.0028000000000002E-2</v>
      </c>
      <c r="G363">
        <v>-7.2</v>
      </c>
      <c r="H363" s="6">
        <v>2.85</v>
      </c>
      <c r="I363" s="6">
        <f t="shared" si="28"/>
        <v>-0.57620159999999998</v>
      </c>
      <c r="J363" s="6">
        <f t="shared" si="29"/>
        <v>0.2280798</v>
      </c>
    </row>
    <row r="364" spans="1:10" x14ac:dyDescent="0.3">
      <c r="A364" s="6" t="s">
        <v>236</v>
      </c>
      <c r="B364" s="6">
        <f t="shared" si="25"/>
        <v>1.8E-3</v>
      </c>
      <c r="C364" s="6">
        <v>5.7</v>
      </c>
      <c r="D364" s="6">
        <f t="shared" si="26"/>
        <v>1.026E-2</v>
      </c>
      <c r="E364" s="6">
        <v>7.8</v>
      </c>
      <c r="F364" s="6">
        <f t="shared" si="27"/>
        <v>8.0028000000000002E-2</v>
      </c>
      <c r="G364">
        <v>-6.6</v>
      </c>
      <c r="H364" s="6">
        <v>2.85</v>
      </c>
      <c r="I364" s="6">
        <f t="shared" si="28"/>
        <v>-0.52818480000000001</v>
      </c>
      <c r="J364" s="6">
        <f t="shared" si="29"/>
        <v>0.2280798</v>
      </c>
    </row>
    <row r="365" spans="1:10" x14ac:dyDescent="0.3">
      <c r="A365" s="6" t="s">
        <v>237</v>
      </c>
      <c r="B365" s="6">
        <f t="shared" si="25"/>
        <v>1.8E-3</v>
      </c>
      <c r="C365" s="6">
        <v>5.7</v>
      </c>
      <c r="D365" s="6">
        <f t="shared" si="26"/>
        <v>1.026E-2</v>
      </c>
      <c r="E365" s="6">
        <v>7.8</v>
      </c>
      <c r="F365" s="6">
        <f t="shared" si="27"/>
        <v>8.0028000000000002E-2</v>
      </c>
      <c r="G365">
        <v>-5.4</v>
      </c>
      <c r="H365" s="6">
        <v>2.85</v>
      </c>
      <c r="I365" s="6">
        <f t="shared" si="28"/>
        <v>-0.43215120000000001</v>
      </c>
      <c r="J365" s="6">
        <f t="shared" si="29"/>
        <v>0.2280798</v>
      </c>
    </row>
    <row r="366" spans="1:10" x14ac:dyDescent="0.3">
      <c r="A366" s="6" t="s">
        <v>238</v>
      </c>
      <c r="B366" s="6">
        <f t="shared" si="25"/>
        <v>1.8E-3</v>
      </c>
      <c r="C366" s="6">
        <v>5.7</v>
      </c>
      <c r="D366" s="6">
        <f t="shared" si="26"/>
        <v>1.026E-2</v>
      </c>
      <c r="E366" s="6">
        <v>7.8</v>
      </c>
      <c r="F366" s="6">
        <f t="shared" si="27"/>
        <v>8.0028000000000002E-2</v>
      </c>
      <c r="G366">
        <v>-4.8</v>
      </c>
      <c r="H366" s="6">
        <v>2.85</v>
      </c>
      <c r="I366" s="6">
        <f t="shared" si="28"/>
        <v>-0.38413439999999999</v>
      </c>
      <c r="J366" s="6">
        <f t="shared" si="29"/>
        <v>0.2280798</v>
      </c>
    </row>
    <row r="367" spans="1:10" x14ac:dyDescent="0.3">
      <c r="A367" s="6" t="s">
        <v>239</v>
      </c>
      <c r="B367" s="6">
        <f t="shared" si="25"/>
        <v>1.8E-3</v>
      </c>
      <c r="C367" s="6">
        <v>5.7</v>
      </c>
      <c r="D367" s="6">
        <f t="shared" si="26"/>
        <v>1.026E-2</v>
      </c>
      <c r="E367" s="6">
        <v>7.8</v>
      </c>
      <c r="F367" s="6">
        <f t="shared" si="27"/>
        <v>8.0028000000000002E-2</v>
      </c>
      <c r="G367">
        <v>-3.6</v>
      </c>
      <c r="H367" s="6">
        <v>2.85</v>
      </c>
      <c r="I367" s="6">
        <f t="shared" si="28"/>
        <v>-0.28810079999999999</v>
      </c>
      <c r="J367" s="6">
        <f t="shared" si="29"/>
        <v>0.2280798</v>
      </c>
    </row>
    <row r="368" spans="1:10" x14ac:dyDescent="0.3">
      <c r="A368" s="6" t="s">
        <v>240</v>
      </c>
      <c r="B368" s="6">
        <f t="shared" si="25"/>
        <v>1.8E-3</v>
      </c>
      <c r="C368" s="6">
        <v>5.7</v>
      </c>
      <c r="D368" s="6">
        <f t="shared" si="26"/>
        <v>1.026E-2</v>
      </c>
      <c r="E368" s="6">
        <v>7.8</v>
      </c>
      <c r="F368" s="6">
        <f t="shared" si="27"/>
        <v>8.0028000000000002E-2</v>
      </c>
      <c r="G368">
        <v>-3</v>
      </c>
      <c r="H368" s="6">
        <v>2.85</v>
      </c>
      <c r="I368" s="6">
        <f t="shared" si="28"/>
        <v>-0.24008400000000002</v>
      </c>
      <c r="J368" s="6">
        <f t="shared" si="29"/>
        <v>0.2280798</v>
      </c>
    </row>
    <row r="369" spans="1:10" x14ac:dyDescent="0.3">
      <c r="A369" s="6" t="s">
        <v>241</v>
      </c>
      <c r="B369" s="6">
        <f t="shared" si="25"/>
        <v>1.8E-3</v>
      </c>
      <c r="C369" s="6">
        <v>5.7</v>
      </c>
      <c r="D369" s="6">
        <f t="shared" si="26"/>
        <v>1.026E-2</v>
      </c>
      <c r="E369" s="6">
        <v>7.8</v>
      </c>
      <c r="F369" s="6">
        <f t="shared" si="27"/>
        <v>8.0028000000000002E-2</v>
      </c>
      <c r="G369">
        <v>-1.8</v>
      </c>
      <c r="H369" s="6">
        <v>2.85</v>
      </c>
      <c r="I369" s="6">
        <f t="shared" si="28"/>
        <v>-0.1440504</v>
      </c>
      <c r="J369" s="6">
        <f t="shared" si="29"/>
        <v>0.2280798</v>
      </c>
    </row>
    <row r="370" spans="1:10" x14ac:dyDescent="0.3">
      <c r="A370" s="6" t="s">
        <v>242</v>
      </c>
      <c r="B370" s="6">
        <f t="shared" si="25"/>
        <v>1.8E-3</v>
      </c>
      <c r="C370" s="6">
        <v>5.7</v>
      </c>
      <c r="D370" s="6">
        <f t="shared" si="26"/>
        <v>1.026E-2</v>
      </c>
      <c r="E370" s="6">
        <v>7.8</v>
      </c>
      <c r="F370" s="6">
        <f t="shared" si="27"/>
        <v>8.0028000000000002E-2</v>
      </c>
      <c r="G370">
        <v>-1.2</v>
      </c>
      <c r="H370" s="6">
        <v>2.85</v>
      </c>
      <c r="I370" s="6">
        <f t="shared" si="28"/>
        <v>-9.6033599999999997E-2</v>
      </c>
      <c r="J370" s="6">
        <f t="shared" si="29"/>
        <v>0.2280798</v>
      </c>
    </row>
    <row r="371" spans="1:10" x14ac:dyDescent="0.3">
      <c r="A371" s="6" t="s">
        <v>243</v>
      </c>
      <c r="B371" s="6">
        <f t="shared" si="25"/>
        <v>1.8E-3</v>
      </c>
      <c r="C371" s="6">
        <v>5.7</v>
      </c>
      <c r="D371" s="6">
        <f t="shared" si="26"/>
        <v>1.026E-2</v>
      </c>
      <c r="E371" s="6">
        <v>7.8</v>
      </c>
      <c r="F371" s="6">
        <f t="shared" si="27"/>
        <v>8.0028000000000002E-2</v>
      </c>
      <c r="G371">
        <v>0</v>
      </c>
      <c r="H371" s="6">
        <v>2.85</v>
      </c>
      <c r="I371" s="6">
        <f t="shared" si="28"/>
        <v>0</v>
      </c>
      <c r="J371" s="6">
        <f t="shared" si="29"/>
        <v>0.2280798</v>
      </c>
    </row>
    <row r="372" spans="1:10" x14ac:dyDescent="0.3">
      <c r="A372" s="6" t="s">
        <v>244</v>
      </c>
      <c r="B372" s="6">
        <f t="shared" si="25"/>
        <v>1.8E-3</v>
      </c>
      <c r="C372" s="6">
        <v>5.7</v>
      </c>
      <c r="D372" s="6">
        <f t="shared" si="26"/>
        <v>1.026E-2</v>
      </c>
      <c r="E372" s="6">
        <v>7.8</v>
      </c>
      <c r="F372" s="6">
        <f t="shared" si="27"/>
        <v>8.0028000000000002E-2</v>
      </c>
      <c r="G372">
        <v>0.6</v>
      </c>
      <c r="H372" s="6">
        <v>2.85</v>
      </c>
      <c r="I372" s="6">
        <f t="shared" si="28"/>
        <v>4.8016799999999998E-2</v>
      </c>
      <c r="J372" s="6">
        <f t="shared" si="29"/>
        <v>0.2280798</v>
      </c>
    </row>
    <row r="373" spans="1:10" x14ac:dyDescent="0.3">
      <c r="A373" s="6" t="s">
        <v>245</v>
      </c>
      <c r="B373" s="6">
        <f t="shared" si="25"/>
        <v>1.8E-3</v>
      </c>
      <c r="C373" s="6">
        <v>5.7</v>
      </c>
      <c r="D373" s="6">
        <f t="shared" si="26"/>
        <v>1.026E-2</v>
      </c>
      <c r="E373" s="6">
        <v>7.8</v>
      </c>
      <c r="F373" s="6">
        <f t="shared" si="27"/>
        <v>8.0028000000000002E-2</v>
      </c>
      <c r="G373">
        <v>1.8</v>
      </c>
      <c r="H373" s="6">
        <v>2.85</v>
      </c>
      <c r="I373" s="6">
        <f t="shared" si="28"/>
        <v>0.1440504</v>
      </c>
      <c r="J373" s="6">
        <f t="shared" si="29"/>
        <v>0.2280798</v>
      </c>
    </row>
    <row r="374" spans="1:10" x14ac:dyDescent="0.3">
      <c r="A374" s="6" t="s">
        <v>246</v>
      </c>
      <c r="B374" s="6">
        <f t="shared" si="25"/>
        <v>1.8E-3</v>
      </c>
      <c r="C374" s="6">
        <v>5.7</v>
      </c>
      <c r="D374" s="6">
        <f t="shared" si="26"/>
        <v>1.026E-2</v>
      </c>
      <c r="E374" s="6">
        <v>7.8</v>
      </c>
      <c r="F374" s="6">
        <f t="shared" si="27"/>
        <v>8.0028000000000002E-2</v>
      </c>
      <c r="G374">
        <v>2.4</v>
      </c>
      <c r="H374" s="6">
        <v>2.85</v>
      </c>
      <c r="I374" s="6">
        <f t="shared" si="28"/>
        <v>0.19206719999999999</v>
      </c>
      <c r="J374" s="6">
        <f t="shared" si="29"/>
        <v>0.2280798</v>
      </c>
    </row>
    <row r="375" spans="1:10" x14ac:dyDescent="0.3">
      <c r="A375" s="6" t="s">
        <v>247</v>
      </c>
      <c r="B375" s="6">
        <f t="shared" si="25"/>
        <v>1.8E-3</v>
      </c>
      <c r="C375" s="6">
        <v>5.7</v>
      </c>
      <c r="D375" s="6">
        <f t="shared" si="26"/>
        <v>1.026E-2</v>
      </c>
      <c r="E375" s="6">
        <v>7.8</v>
      </c>
      <c r="F375" s="6">
        <f t="shared" si="27"/>
        <v>8.0028000000000002E-2</v>
      </c>
      <c r="G375">
        <v>3.6</v>
      </c>
      <c r="H375" s="6">
        <v>2.85</v>
      </c>
      <c r="I375" s="6">
        <f t="shared" si="28"/>
        <v>0.28810079999999999</v>
      </c>
      <c r="J375" s="6">
        <f t="shared" si="29"/>
        <v>0.2280798</v>
      </c>
    </row>
    <row r="376" spans="1:10" x14ac:dyDescent="0.3">
      <c r="A376" s="6" t="s">
        <v>248</v>
      </c>
      <c r="B376" s="6">
        <f t="shared" si="25"/>
        <v>1.8E-3</v>
      </c>
      <c r="C376" s="6">
        <v>5.7</v>
      </c>
      <c r="D376" s="6">
        <f t="shared" si="26"/>
        <v>1.026E-2</v>
      </c>
      <c r="E376" s="6">
        <v>7.8</v>
      </c>
      <c r="F376" s="6">
        <f t="shared" si="27"/>
        <v>8.0028000000000002E-2</v>
      </c>
      <c r="G376">
        <v>4.2</v>
      </c>
      <c r="H376" s="6">
        <v>2.85</v>
      </c>
      <c r="I376" s="6">
        <f t="shared" si="28"/>
        <v>0.33611760000000002</v>
      </c>
      <c r="J376" s="6">
        <f t="shared" si="29"/>
        <v>0.2280798</v>
      </c>
    </row>
    <row r="377" spans="1:10" x14ac:dyDescent="0.3">
      <c r="A377" s="6" t="s">
        <v>249</v>
      </c>
      <c r="B377" s="6">
        <f t="shared" si="25"/>
        <v>1.8E-3</v>
      </c>
      <c r="C377" s="6">
        <v>5.7</v>
      </c>
      <c r="D377" s="6">
        <f t="shared" si="26"/>
        <v>1.026E-2</v>
      </c>
      <c r="E377" s="6">
        <v>7.8</v>
      </c>
      <c r="F377" s="6">
        <f t="shared" si="27"/>
        <v>8.0028000000000002E-2</v>
      </c>
      <c r="G377">
        <v>5.4</v>
      </c>
      <c r="H377" s="6">
        <v>2.85</v>
      </c>
      <c r="I377" s="6">
        <f t="shared" si="28"/>
        <v>0.43215120000000001</v>
      </c>
      <c r="J377" s="6">
        <f t="shared" si="29"/>
        <v>0.2280798</v>
      </c>
    </row>
    <row r="378" spans="1:10" x14ac:dyDescent="0.3">
      <c r="A378" s="6" t="s">
        <v>250</v>
      </c>
      <c r="B378" s="6">
        <f t="shared" si="25"/>
        <v>1.8E-3</v>
      </c>
      <c r="C378" s="6">
        <v>5.7</v>
      </c>
      <c r="D378" s="6">
        <f t="shared" si="26"/>
        <v>1.026E-2</v>
      </c>
      <c r="E378" s="6">
        <v>7.8</v>
      </c>
      <c r="F378" s="6">
        <f t="shared" si="27"/>
        <v>8.0028000000000002E-2</v>
      </c>
      <c r="G378">
        <v>6</v>
      </c>
      <c r="H378" s="6">
        <v>2.85</v>
      </c>
      <c r="I378" s="6">
        <f t="shared" si="28"/>
        <v>0.48016800000000004</v>
      </c>
      <c r="J378" s="6">
        <f t="shared" si="29"/>
        <v>0.2280798</v>
      </c>
    </row>
    <row r="379" spans="1:10" x14ac:dyDescent="0.3">
      <c r="A379" s="6" t="s">
        <v>251</v>
      </c>
      <c r="B379" s="6">
        <f t="shared" si="25"/>
        <v>1.8E-3</v>
      </c>
      <c r="C379" s="6">
        <v>5.7</v>
      </c>
      <c r="D379" s="6">
        <f t="shared" si="26"/>
        <v>1.026E-2</v>
      </c>
      <c r="E379" s="6">
        <v>7.8</v>
      </c>
      <c r="F379" s="6">
        <f t="shared" si="27"/>
        <v>8.0028000000000002E-2</v>
      </c>
      <c r="G379">
        <v>7.2</v>
      </c>
      <c r="H379" s="6">
        <v>2.85</v>
      </c>
      <c r="I379" s="6">
        <f t="shared" si="28"/>
        <v>0.57620159999999998</v>
      </c>
      <c r="J379" s="6">
        <f t="shared" si="29"/>
        <v>0.2280798</v>
      </c>
    </row>
    <row r="380" spans="1:10" x14ac:dyDescent="0.3">
      <c r="A380" s="6" t="s">
        <v>252</v>
      </c>
      <c r="B380" s="6">
        <f t="shared" si="25"/>
        <v>1.8E-3</v>
      </c>
      <c r="C380" s="6">
        <v>5.7</v>
      </c>
      <c r="D380" s="6">
        <f t="shared" si="26"/>
        <v>1.026E-2</v>
      </c>
      <c r="E380" s="6">
        <v>7.8</v>
      </c>
      <c r="F380" s="6">
        <f t="shared" si="27"/>
        <v>8.0028000000000002E-2</v>
      </c>
      <c r="G380">
        <v>7.8</v>
      </c>
      <c r="H380" s="6">
        <v>2.85</v>
      </c>
      <c r="I380" s="6">
        <f t="shared" si="28"/>
        <v>0.62421839999999995</v>
      </c>
      <c r="J380" s="6">
        <f t="shared" si="29"/>
        <v>0.2280798</v>
      </c>
    </row>
    <row r="381" spans="1:10" x14ac:dyDescent="0.3">
      <c r="A381" s="6" t="s">
        <v>253</v>
      </c>
      <c r="B381" s="6">
        <f t="shared" si="25"/>
        <v>1.8E-3</v>
      </c>
      <c r="C381" s="6">
        <v>5.7</v>
      </c>
      <c r="D381" s="6">
        <f t="shared" si="26"/>
        <v>1.026E-2</v>
      </c>
      <c r="E381" s="6">
        <v>7.8</v>
      </c>
      <c r="F381" s="6">
        <f t="shared" si="27"/>
        <v>8.0028000000000002E-2</v>
      </c>
      <c r="G381">
        <v>9</v>
      </c>
      <c r="H381" s="6">
        <v>2.85</v>
      </c>
      <c r="I381" s="6">
        <f t="shared" si="28"/>
        <v>0.720252</v>
      </c>
      <c r="J381" s="6">
        <f t="shared" si="29"/>
        <v>0.2280798</v>
      </c>
    </row>
    <row r="382" spans="1:10" x14ac:dyDescent="0.3">
      <c r="A382" s="6" t="s">
        <v>254</v>
      </c>
      <c r="B382" s="6">
        <f t="shared" si="25"/>
        <v>1.8E-3</v>
      </c>
      <c r="C382" s="6">
        <v>5.7</v>
      </c>
      <c r="D382" s="6">
        <f t="shared" si="26"/>
        <v>1.026E-2</v>
      </c>
      <c r="E382" s="6">
        <v>7.8</v>
      </c>
      <c r="F382" s="6">
        <f t="shared" si="27"/>
        <v>8.0028000000000002E-2</v>
      </c>
      <c r="G382">
        <v>9.6</v>
      </c>
      <c r="H382" s="6">
        <v>2.85</v>
      </c>
      <c r="I382" s="6">
        <f t="shared" si="28"/>
        <v>0.76826879999999997</v>
      </c>
      <c r="J382" s="6">
        <f t="shared" si="29"/>
        <v>0.2280798</v>
      </c>
    </row>
    <row r="383" spans="1:10" x14ac:dyDescent="0.3">
      <c r="A383" s="6" t="s">
        <v>255</v>
      </c>
      <c r="B383" s="6">
        <f t="shared" si="25"/>
        <v>1.8E-3</v>
      </c>
      <c r="C383" s="6">
        <v>5.7</v>
      </c>
      <c r="D383" s="6">
        <f t="shared" si="26"/>
        <v>1.026E-2</v>
      </c>
      <c r="E383" s="6">
        <v>7.8</v>
      </c>
      <c r="F383" s="6">
        <f t="shared" si="27"/>
        <v>8.0028000000000002E-2</v>
      </c>
      <c r="G383">
        <v>10.8</v>
      </c>
      <c r="H383" s="6">
        <v>2.85</v>
      </c>
      <c r="I383" s="6">
        <f t="shared" si="28"/>
        <v>0.86430240000000003</v>
      </c>
      <c r="J383" s="6">
        <f t="shared" si="29"/>
        <v>0.2280798</v>
      </c>
    </row>
    <row r="384" spans="1:10" x14ac:dyDescent="0.3">
      <c r="A384" s="6" t="s">
        <v>256</v>
      </c>
      <c r="B384" s="6">
        <f t="shared" si="25"/>
        <v>1.8E-3</v>
      </c>
      <c r="C384" s="6">
        <v>5.7</v>
      </c>
      <c r="D384" s="6">
        <f t="shared" si="26"/>
        <v>1.026E-2</v>
      </c>
      <c r="E384" s="6">
        <v>7.8</v>
      </c>
      <c r="F384" s="6">
        <f t="shared" si="27"/>
        <v>8.0028000000000002E-2</v>
      </c>
      <c r="G384">
        <v>11.4</v>
      </c>
      <c r="H384" s="6">
        <v>2.85</v>
      </c>
      <c r="I384" s="6">
        <f t="shared" si="28"/>
        <v>0.9123192</v>
      </c>
      <c r="J384" s="6">
        <f t="shared" si="29"/>
        <v>0.2280798</v>
      </c>
    </row>
    <row r="385" spans="1:10" x14ac:dyDescent="0.3">
      <c r="A385" s="6" t="s">
        <v>257</v>
      </c>
      <c r="B385" s="6">
        <f t="shared" si="25"/>
        <v>1.8E-3</v>
      </c>
      <c r="C385" s="6">
        <v>5.7</v>
      </c>
      <c r="D385" s="6">
        <f t="shared" si="26"/>
        <v>1.026E-2</v>
      </c>
      <c r="E385" s="6">
        <v>7.8</v>
      </c>
      <c r="F385" s="6">
        <f t="shared" si="27"/>
        <v>8.0028000000000002E-2</v>
      </c>
      <c r="G385">
        <v>12</v>
      </c>
      <c r="H385" s="6">
        <v>2.85</v>
      </c>
      <c r="I385" s="6">
        <f t="shared" si="28"/>
        <v>0.96033600000000008</v>
      </c>
      <c r="J385" s="6">
        <f t="shared" si="29"/>
        <v>0.2280798</v>
      </c>
    </row>
    <row r="386" spans="1:10" x14ac:dyDescent="0.3">
      <c r="A386" s="6" t="s">
        <v>258</v>
      </c>
      <c r="B386" s="6">
        <f t="shared" si="25"/>
        <v>1.8E-3</v>
      </c>
      <c r="C386" s="6">
        <v>5.7</v>
      </c>
      <c r="D386" s="6">
        <f t="shared" si="26"/>
        <v>1.026E-2</v>
      </c>
      <c r="E386" s="6">
        <v>7.8</v>
      </c>
      <c r="F386" s="6">
        <f t="shared" si="27"/>
        <v>8.0028000000000002E-2</v>
      </c>
      <c r="G386">
        <v>12.6</v>
      </c>
      <c r="H386" s="6">
        <v>2.85</v>
      </c>
      <c r="I386" s="6">
        <f t="shared" si="28"/>
        <v>1.0083527999999999</v>
      </c>
      <c r="J386" s="6">
        <f t="shared" si="29"/>
        <v>0.2280798</v>
      </c>
    </row>
    <row r="387" spans="1:10" x14ac:dyDescent="0.3">
      <c r="A387" s="6" t="s">
        <v>259</v>
      </c>
      <c r="B387" s="6">
        <f t="shared" si="25"/>
        <v>1.8E-3</v>
      </c>
      <c r="C387" s="6">
        <v>5.7</v>
      </c>
      <c r="D387" s="6">
        <f t="shared" si="26"/>
        <v>1.026E-2</v>
      </c>
      <c r="E387" s="6">
        <v>7.8</v>
      </c>
      <c r="F387" s="6">
        <f t="shared" si="27"/>
        <v>8.0028000000000002E-2</v>
      </c>
      <c r="G387">
        <v>13.8</v>
      </c>
      <c r="H387" s="6">
        <v>2.85</v>
      </c>
      <c r="I387" s="6">
        <f t="shared" si="28"/>
        <v>1.1043864000000001</v>
      </c>
      <c r="J387" s="6">
        <f t="shared" si="29"/>
        <v>0.2280798</v>
      </c>
    </row>
    <row r="388" spans="1:10" x14ac:dyDescent="0.3">
      <c r="A388" s="6" t="s">
        <v>260</v>
      </c>
      <c r="B388" s="6">
        <f t="shared" si="25"/>
        <v>1.8E-3</v>
      </c>
      <c r="C388" s="6">
        <v>5.7</v>
      </c>
      <c r="D388" s="6">
        <f t="shared" si="26"/>
        <v>1.026E-2</v>
      </c>
      <c r="E388" s="6">
        <v>7.8</v>
      </c>
      <c r="F388" s="6">
        <f t="shared" si="27"/>
        <v>8.0028000000000002E-2</v>
      </c>
      <c r="G388">
        <v>14.4</v>
      </c>
      <c r="H388" s="6">
        <v>2.85</v>
      </c>
      <c r="I388" s="6">
        <f t="shared" si="28"/>
        <v>1.1524032</v>
      </c>
      <c r="J388" s="6">
        <f t="shared" si="29"/>
        <v>0.2280798</v>
      </c>
    </row>
    <row r="389" spans="1:10" x14ac:dyDescent="0.3">
      <c r="A389" s="6" t="s">
        <v>261</v>
      </c>
      <c r="B389" s="6">
        <f t="shared" si="25"/>
        <v>1.8E-3</v>
      </c>
      <c r="C389" s="6">
        <v>5.7</v>
      </c>
      <c r="D389" s="6">
        <f t="shared" si="26"/>
        <v>1.026E-2</v>
      </c>
      <c r="E389" s="6">
        <v>7.8</v>
      </c>
      <c r="F389" s="6">
        <f t="shared" si="27"/>
        <v>8.0028000000000002E-2</v>
      </c>
      <c r="G389">
        <v>15.6</v>
      </c>
      <c r="H389" s="6">
        <v>2.85</v>
      </c>
      <c r="I389" s="6">
        <f t="shared" si="28"/>
        <v>1.2484367999999999</v>
      </c>
      <c r="J389" s="6">
        <f t="shared" si="29"/>
        <v>0.2280798</v>
      </c>
    </row>
    <row r="390" spans="1:10" x14ac:dyDescent="0.3">
      <c r="A390" s="6" t="s">
        <v>262</v>
      </c>
      <c r="B390" s="6">
        <f t="shared" si="25"/>
        <v>1.8E-3</v>
      </c>
      <c r="C390" s="6">
        <v>5.7</v>
      </c>
      <c r="D390" s="6">
        <f t="shared" si="26"/>
        <v>1.026E-2</v>
      </c>
      <c r="E390" s="6">
        <v>7.8</v>
      </c>
      <c r="F390" s="6">
        <f t="shared" si="27"/>
        <v>8.0028000000000002E-2</v>
      </c>
      <c r="G390">
        <v>16.2</v>
      </c>
      <c r="H390" s="6">
        <v>2.85</v>
      </c>
      <c r="I390" s="6">
        <f t="shared" si="28"/>
        <v>1.2964536</v>
      </c>
      <c r="J390" s="6">
        <f t="shared" si="29"/>
        <v>0.2280798</v>
      </c>
    </row>
    <row r="391" spans="1:10" x14ac:dyDescent="0.3">
      <c r="A391" s="6" t="s">
        <v>263</v>
      </c>
      <c r="B391" s="6">
        <f t="shared" si="25"/>
        <v>1.8E-3</v>
      </c>
      <c r="C391" s="6">
        <v>5.7</v>
      </c>
      <c r="D391" s="6">
        <f t="shared" si="26"/>
        <v>1.026E-2</v>
      </c>
      <c r="E391" s="6">
        <v>7.8</v>
      </c>
      <c r="F391" s="6">
        <f t="shared" si="27"/>
        <v>8.0028000000000002E-2</v>
      </c>
      <c r="G391">
        <v>17.399999999999999</v>
      </c>
      <c r="H391" s="6">
        <v>2.85</v>
      </c>
      <c r="I391" s="6">
        <f t="shared" si="28"/>
        <v>1.3924871999999999</v>
      </c>
      <c r="J391" s="6">
        <f t="shared" si="29"/>
        <v>0.2280798</v>
      </c>
    </row>
    <row r="392" spans="1:10" x14ac:dyDescent="0.3">
      <c r="A392" s="6" t="s">
        <v>264</v>
      </c>
      <c r="B392" s="6">
        <f t="shared" si="25"/>
        <v>1.8E-3</v>
      </c>
      <c r="C392" s="6">
        <v>5.7</v>
      </c>
      <c r="D392" s="6">
        <f t="shared" si="26"/>
        <v>1.026E-2</v>
      </c>
      <c r="E392" s="6">
        <v>7.8</v>
      </c>
      <c r="F392" s="6">
        <f t="shared" si="27"/>
        <v>8.0028000000000002E-2</v>
      </c>
      <c r="G392">
        <v>18</v>
      </c>
      <c r="H392" s="6">
        <v>2.85</v>
      </c>
      <c r="I392" s="6">
        <f t="shared" si="28"/>
        <v>1.440504</v>
      </c>
      <c r="J392" s="6">
        <f t="shared" si="29"/>
        <v>0.2280798</v>
      </c>
    </row>
    <row r="393" spans="1:10" x14ac:dyDescent="0.3">
      <c r="A393" s="6" t="s">
        <v>265</v>
      </c>
      <c r="B393" s="6">
        <f t="shared" si="25"/>
        <v>1.8E-3</v>
      </c>
      <c r="C393" s="6">
        <v>5.7</v>
      </c>
      <c r="D393" s="6">
        <f t="shared" si="26"/>
        <v>1.026E-2</v>
      </c>
      <c r="E393" s="6">
        <v>7.8</v>
      </c>
      <c r="F393" s="6">
        <f t="shared" si="27"/>
        <v>8.0028000000000002E-2</v>
      </c>
      <c r="G393">
        <v>19.2</v>
      </c>
      <c r="H393" s="6">
        <v>2.85</v>
      </c>
      <c r="I393" s="6">
        <f t="shared" si="28"/>
        <v>1.5365375999999999</v>
      </c>
      <c r="J393" s="6">
        <f t="shared" si="29"/>
        <v>0.2280798</v>
      </c>
    </row>
    <row r="394" spans="1:10" x14ac:dyDescent="0.3">
      <c r="A394" s="6" t="s">
        <v>266</v>
      </c>
      <c r="B394" s="6">
        <f t="shared" si="25"/>
        <v>1.8E-3</v>
      </c>
      <c r="C394" s="6">
        <v>5.7</v>
      </c>
      <c r="D394" s="6">
        <f t="shared" si="26"/>
        <v>1.026E-2</v>
      </c>
      <c r="E394" s="6">
        <v>7.8</v>
      </c>
      <c r="F394" s="6">
        <f t="shared" si="27"/>
        <v>8.0028000000000002E-2</v>
      </c>
      <c r="G394">
        <v>19.8</v>
      </c>
      <c r="H394" s="6">
        <v>2.85</v>
      </c>
      <c r="I394" s="6">
        <f t="shared" si="28"/>
        <v>1.5845544</v>
      </c>
      <c r="J394" s="6">
        <f t="shared" si="29"/>
        <v>0.2280798</v>
      </c>
    </row>
    <row r="395" spans="1:10" x14ac:dyDescent="0.3">
      <c r="A395" s="6" t="s">
        <v>267</v>
      </c>
      <c r="B395" s="6">
        <f t="shared" si="25"/>
        <v>1.8E-3</v>
      </c>
      <c r="C395" s="6">
        <v>5.7</v>
      </c>
      <c r="D395" s="6">
        <f t="shared" si="26"/>
        <v>1.026E-2</v>
      </c>
      <c r="E395" s="6">
        <v>7.8</v>
      </c>
      <c r="F395" s="6">
        <f t="shared" si="27"/>
        <v>8.0028000000000002E-2</v>
      </c>
      <c r="G395">
        <v>21</v>
      </c>
      <c r="H395" s="6">
        <v>2.85</v>
      </c>
      <c r="I395" s="6">
        <f t="shared" si="28"/>
        <v>1.680588</v>
      </c>
      <c r="J395" s="6">
        <f t="shared" si="29"/>
        <v>0.2280798</v>
      </c>
    </row>
    <row r="396" spans="1:10" x14ac:dyDescent="0.3">
      <c r="A396" s="6" t="s">
        <v>268</v>
      </c>
      <c r="B396" s="6">
        <f t="shared" si="25"/>
        <v>1.8E-3</v>
      </c>
      <c r="C396" s="6">
        <v>5.7</v>
      </c>
      <c r="D396" s="6">
        <f t="shared" si="26"/>
        <v>1.026E-2</v>
      </c>
      <c r="E396" s="6">
        <v>7.8</v>
      </c>
      <c r="F396" s="6">
        <f t="shared" si="27"/>
        <v>8.0028000000000002E-2</v>
      </c>
      <c r="G396">
        <v>21.6</v>
      </c>
      <c r="H396" s="6">
        <v>2.85</v>
      </c>
      <c r="I396" s="6">
        <f t="shared" si="28"/>
        <v>1.7286048000000001</v>
      </c>
      <c r="J396" s="6">
        <f t="shared" si="29"/>
        <v>0.2280798</v>
      </c>
    </row>
    <row r="397" spans="1:10" x14ac:dyDescent="0.3">
      <c r="A397" s="6" t="s">
        <v>269</v>
      </c>
      <c r="B397" s="6">
        <f t="shared" si="25"/>
        <v>1.8E-3</v>
      </c>
      <c r="C397" s="6">
        <v>5.7</v>
      </c>
      <c r="D397" s="6">
        <f t="shared" si="26"/>
        <v>1.026E-2</v>
      </c>
      <c r="E397" s="6">
        <v>7.8</v>
      </c>
      <c r="F397" s="6">
        <f t="shared" si="27"/>
        <v>8.0028000000000002E-2</v>
      </c>
      <c r="G397">
        <v>22.8</v>
      </c>
      <c r="H397" s="6">
        <v>2.85</v>
      </c>
      <c r="I397" s="6">
        <f t="shared" si="28"/>
        <v>1.8246384</v>
      </c>
      <c r="J397" s="6">
        <f t="shared" si="29"/>
        <v>0.2280798</v>
      </c>
    </row>
    <row r="398" spans="1:10" x14ac:dyDescent="0.3">
      <c r="A398" s="6" t="s">
        <v>270</v>
      </c>
      <c r="B398" s="6">
        <f t="shared" si="25"/>
        <v>1.8E-3</v>
      </c>
      <c r="C398" s="6">
        <v>5.7</v>
      </c>
      <c r="D398" s="6">
        <f t="shared" si="26"/>
        <v>1.026E-2</v>
      </c>
      <c r="E398" s="6">
        <v>7.8</v>
      </c>
      <c r="F398" s="6">
        <f t="shared" si="27"/>
        <v>8.0028000000000002E-2</v>
      </c>
      <c r="G398">
        <v>23.4</v>
      </c>
      <c r="H398" s="6">
        <v>2.85</v>
      </c>
      <c r="I398" s="6">
        <f t="shared" si="28"/>
        <v>1.8726551999999999</v>
      </c>
      <c r="J398" s="6">
        <f t="shared" si="29"/>
        <v>0.2280798</v>
      </c>
    </row>
    <row r="399" spans="1:10" x14ac:dyDescent="0.3">
      <c r="A399" s="6" t="s">
        <v>271</v>
      </c>
      <c r="B399" s="6">
        <f t="shared" si="25"/>
        <v>1.8E-3</v>
      </c>
      <c r="C399" s="6">
        <v>5.7</v>
      </c>
      <c r="D399" s="6">
        <f t="shared" si="26"/>
        <v>1.026E-2</v>
      </c>
      <c r="E399" s="6">
        <v>7.8</v>
      </c>
      <c r="F399" s="6">
        <f t="shared" si="27"/>
        <v>8.0028000000000002E-2</v>
      </c>
      <c r="G399">
        <v>24.6</v>
      </c>
      <c r="H399" s="6">
        <v>2.85</v>
      </c>
      <c r="I399" s="6">
        <f t="shared" si="28"/>
        <v>1.9686888000000002</v>
      </c>
      <c r="J399" s="6">
        <f t="shared" si="29"/>
        <v>0.2280798</v>
      </c>
    </row>
    <row r="400" spans="1:10" x14ac:dyDescent="0.3">
      <c r="A400" s="6" t="s">
        <v>272</v>
      </c>
      <c r="B400" s="6">
        <f t="shared" ref="B400:B411" si="30">0.045*0.02*2</f>
        <v>1.8E-3</v>
      </c>
      <c r="C400" s="6">
        <v>5.7</v>
      </c>
      <c r="D400" s="6">
        <f t="shared" ref="D400:D411" si="31">B400*C400</f>
        <v>1.026E-2</v>
      </c>
      <c r="E400" s="6">
        <v>7.8</v>
      </c>
      <c r="F400" s="6">
        <f t="shared" ref="F400:F411" si="32">D400*E400</f>
        <v>8.0028000000000002E-2</v>
      </c>
      <c r="G400">
        <v>25.2</v>
      </c>
      <c r="H400" s="6">
        <v>2.85</v>
      </c>
      <c r="I400" s="6">
        <f t="shared" ref="I400:I411" si="33">G400*F400</f>
        <v>2.0167055999999999</v>
      </c>
      <c r="J400" s="6">
        <f t="shared" ref="J400:J411" si="34">H400*F400</f>
        <v>0.2280798</v>
      </c>
    </row>
    <row r="401" spans="1:10" x14ac:dyDescent="0.3">
      <c r="A401" s="6" t="s">
        <v>273</v>
      </c>
      <c r="B401" s="6">
        <f t="shared" si="30"/>
        <v>1.8E-3</v>
      </c>
      <c r="C401" s="6">
        <v>5.7</v>
      </c>
      <c r="D401" s="6">
        <f t="shared" si="31"/>
        <v>1.026E-2</v>
      </c>
      <c r="E401" s="6">
        <v>7.8</v>
      </c>
      <c r="F401" s="6">
        <f t="shared" si="32"/>
        <v>8.0028000000000002E-2</v>
      </c>
      <c r="G401">
        <v>27</v>
      </c>
      <c r="H401" s="6">
        <v>2.85</v>
      </c>
      <c r="I401" s="6">
        <f t="shared" si="33"/>
        <v>2.1607560000000001</v>
      </c>
      <c r="J401" s="6">
        <f t="shared" si="34"/>
        <v>0.2280798</v>
      </c>
    </row>
    <row r="402" spans="1:10" x14ac:dyDescent="0.3">
      <c r="A402" s="6" t="s">
        <v>274</v>
      </c>
      <c r="B402" s="6">
        <f t="shared" si="30"/>
        <v>1.8E-3</v>
      </c>
      <c r="C402" s="6">
        <v>5.7</v>
      </c>
      <c r="D402" s="6">
        <f t="shared" si="31"/>
        <v>1.026E-2</v>
      </c>
      <c r="E402" s="6">
        <v>7.8</v>
      </c>
      <c r="F402" s="6">
        <f t="shared" si="32"/>
        <v>8.0028000000000002E-2</v>
      </c>
      <c r="G402">
        <v>27.6</v>
      </c>
      <c r="H402" s="6">
        <v>2.85</v>
      </c>
      <c r="I402" s="6">
        <f t="shared" si="33"/>
        <v>2.2087728000000002</v>
      </c>
      <c r="J402" s="6">
        <f t="shared" si="34"/>
        <v>0.2280798</v>
      </c>
    </row>
    <row r="403" spans="1:10" x14ac:dyDescent="0.3">
      <c r="A403" s="6" t="s">
        <v>275</v>
      </c>
      <c r="B403" s="6">
        <f t="shared" si="30"/>
        <v>1.8E-3</v>
      </c>
      <c r="C403" s="6">
        <v>5.7</v>
      </c>
      <c r="D403" s="6">
        <f t="shared" si="31"/>
        <v>1.026E-2</v>
      </c>
      <c r="E403" s="6">
        <v>7.8</v>
      </c>
      <c r="F403" s="6">
        <f t="shared" si="32"/>
        <v>8.0028000000000002E-2</v>
      </c>
      <c r="G403">
        <v>28.2</v>
      </c>
      <c r="H403" s="6">
        <v>2.85</v>
      </c>
      <c r="I403" s="6">
        <f t="shared" si="33"/>
        <v>2.2567895999999998</v>
      </c>
      <c r="J403" s="6">
        <f t="shared" si="34"/>
        <v>0.2280798</v>
      </c>
    </row>
    <row r="404" spans="1:10" x14ac:dyDescent="0.3">
      <c r="A404" s="6" t="s">
        <v>276</v>
      </c>
      <c r="B404" s="6">
        <f t="shared" si="30"/>
        <v>1.8E-3</v>
      </c>
      <c r="C404" s="6">
        <v>5.7</v>
      </c>
      <c r="D404" s="6">
        <f t="shared" si="31"/>
        <v>1.026E-2</v>
      </c>
      <c r="E404" s="6">
        <v>7.8</v>
      </c>
      <c r="F404" s="6">
        <f t="shared" si="32"/>
        <v>8.0028000000000002E-2</v>
      </c>
      <c r="G404">
        <v>29.4</v>
      </c>
      <c r="H404" s="6">
        <v>2.85</v>
      </c>
      <c r="I404" s="6">
        <f t="shared" si="33"/>
        <v>2.3528232</v>
      </c>
      <c r="J404" s="6">
        <f t="shared" si="34"/>
        <v>0.2280798</v>
      </c>
    </row>
    <row r="405" spans="1:10" x14ac:dyDescent="0.3">
      <c r="A405" s="6" t="s">
        <v>277</v>
      </c>
      <c r="B405" s="6">
        <f t="shared" si="30"/>
        <v>1.8E-3</v>
      </c>
      <c r="C405" s="6">
        <v>5.7</v>
      </c>
      <c r="D405" s="6">
        <f t="shared" si="31"/>
        <v>1.026E-2</v>
      </c>
      <c r="E405" s="6">
        <v>7.8</v>
      </c>
      <c r="F405" s="6">
        <f t="shared" si="32"/>
        <v>8.0028000000000002E-2</v>
      </c>
      <c r="G405">
        <v>30</v>
      </c>
      <c r="H405" s="6">
        <v>2.85</v>
      </c>
      <c r="I405" s="6">
        <f t="shared" si="33"/>
        <v>2.4008400000000001</v>
      </c>
      <c r="J405" s="6">
        <f t="shared" si="34"/>
        <v>0.2280798</v>
      </c>
    </row>
    <row r="406" spans="1:10" x14ac:dyDescent="0.3">
      <c r="A406" s="6" t="s">
        <v>278</v>
      </c>
      <c r="B406" s="6">
        <f t="shared" si="30"/>
        <v>1.8E-3</v>
      </c>
      <c r="C406" s="6">
        <v>5.7</v>
      </c>
      <c r="D406" s="6">
        <f t="shared" si="31"/>
        <v>1.026E-2</v>
      </c>
      <c r="E406" s="6">
        <v>7.8</v>
      </c>
      <c r="F406" s="6">
        <f t="shared" si="32"/>
        <v>8.0028000000000002E-2</v>
      </c>
      <c r="G406">
        <v>30.6</v>
      </c>
      <c r="H406" s="6">
        <v>2.85</v>
      </c>
      <c r="I406" s="6">
        <f t="shared" si="33"/>
        <v>2.4488568000000002</v>
      </c>
      <c r="J406" s="6">
        <f t="shared" si="34"/>
        <v>0.2280798</v>
      </c>
    </row>
    <row r="407" spans="1:10" x14ac:dyDescent="0.3">
      <c r="A407" s="6" t="s">
        <v>279</v>
      </c>
      <c r="B407" s="6">
        <f t="shared" si="30"/>
        <v>1.8E-3</v>
      </c>
      <c r="C407" s="6">
        <v>5.7</v>
      </c>
      <c r="D407" s="6">
        <f t="shared" si="31"/>
        <v>1.026E-2</v>
      </c>
      <c r="E407" s="6">
        <v>7.8</v>
      </c>
      <c r="F407" s="6">
        <f t="shared" si="32"/>
        <v>8.0028000000000002E-2</v>
      </c>
      <c r="G407">
        <v>31.8</v>
      </c>
      <c r="H407" s="6">
        <v>2.85</v>
      </c>
      <c r="I407" s="6">
        <f t="shared" si="33"/>
        <v>2.5448904000000003</v>
      </c>
      <c r="J407" s="6">
        <f t="shared" si="34"/>
        <v>0.2280798</v>
      </c>
    </row>
    <row r="408" spans="1:10" x14ac:dyDescent="0.3">
      <c r="A408" s="6" t="s">
        <v>280</v>
      </c>
      <c r="B408" s="6">
        <f t="shared" si="30"/>
        <v>1.8E-3</v>
      </c>
      <c r="C408" s="6">
        <v>5.7</v>
      </c>
      <c r="D408" s="6">
        <f t="shared" si="31"/>
        <v>1.026E-2</v>
      </c>
      <c r="E408" s="6">
        <v>7.8</v>
      </c>
      <c r="F408" s="6">
        <f t="shared" si="32"/>
        <v>8.0028000000000002E-2</v>
      </c>
      <c r="G408">
        <v>33</v>
      </c>
      <c r="H408" s="6">
        <v>2.85</v>
      </c>
      <c r="I408" s="6">
        <f t="shared" si="33"/>
        <v>2.640924</v>
      </c>
      <c r="J408" s="6">
        <f t="shared" si="34"/>
        <v>0.2280798</v>
      </c>
    </row>
    <row r="409" spans="1:10" x14ac:dyDescent="0.3">
      <c r="A409" s="6" t="s">
        <v>281</v>
      </c>
      <c r="B409" s="6">
        <f t="shared" si="30"/>
        <v>1.8E-3</v>
      </c>
      <c r="C409" s="6">
        <v>5.7</v>
      </c>
      <c r="D409" s="6">
        <f t="shared" si="31"/>
        <v>1.026E-2</v>
      </c>
      <c r="E409" s="6">
        <v>7.8</v>
      </c>
      <c r="F409" s="6">
        <f t="shared" si="32"/>
        <v>8.0028000000000002E-2</v>
      </c>
      <c r="G409">
        <v>33.6</v>
      </c>
      <c r="H409">
        <v>3.6</v>
      </c>
      <c r="I409" s="6">
        <f t="shared" si="33"/>
        <v>2.6889408000000001</v>
      </c>
      <c r="J409" s="6">
        <f t="shared" si="34"/>
        <v>0.28810079999999999</v>
      </c>
    </row>
    <row r="410" spans="1:10" x14ac:dyDescent="0.3">
      <c r="A410" s="6" t="s">
        <v>282</v>
      </c>
      <c r="B410" s="6">
        <f t="shared" si="30"/>
        <v>1.8E-3</v>
      </c>
      <c r="C410">
        <v>4.8</v>
      </c>
      <c r="D410" s="6">
        <f t="shared" si="31"/>
        <v>8.6400000000000001E-3</v>
      </c>
      <c r="E410" s="6">
        <v>7.8</v>
      </c>
      <c r="F410" s="6">
        <f t="shared" si="32"/>
        <v>6.7391999999999994E-2</v>
      </c>
      <c r="G410">
        <v>34.799999999999997</v>
      </c>
      <c r="H410">
        <v>4.8</v>
      </c>
      <c r="I410" s="6">
        <f t="shared" si="33"/>
        <v>2.3452415999999996</v>
      </c>
      <c r="J410" s="6">
        <f t="shared" si="34"/>
        <v>0.32348159999999998</v>
      </c>
    </row>
    <row r="411" spans="1:10" x14ac:dyDescent="0.3">
      <c r="A411" s="6" t="s">
        <v>283</v>
      </c>
      <c r="B411" s="6">
        <f t="shared" si="30"/>
        <v>1.8E-3</v>
      </c>
      <c r="C411">
        <v>2.2999999999999998</v>
      </c>
      <c r="D411" s="6">
        <f t="shared" si="31"/>
        <v>4.1399999999999996E-3</v>
      </c>
      <c r="E411" s="6">
        <v>7.8</v>
      </c>
      <c r="F411" s="6">
        <f t="shared" si="32"/>
        <v>3.2291999999999994E-2</v>
      </c>
      <c r="G411">
        <v>35.4</v>
      </c>
      <c r="H411">
        <v>4.9000000000000004</v>
      </c>
      <c r="I411" s="6">
        <f t="shared" si="33"/>
        <v>1.1431367999999997</v>
      </c>
      <c r="J411" s="6">
        <f t="shared" si="34"/>
        <v>0.15823079999999998</v>
      </c>
    </row>
    <row r="412" spans="1:10" x14ac:dyDescent="0.3">
      <c r="A412" s="6"/>
      <c r="B412" s="6"/>
      <c r="E412" t="s">
        <v>149</v>
      </c>
      <c r="F412">
        <f>SUM(F335:F411)</f>
        <v>6.0306012000000102</v>
      </c>
      <c r="G412" s="6">
        <f t="shared" ref="G412:J412" si="35">SUM(G335:G411)</f>
        <v>58.799999999999898</v>
      </c>
      <c r="H412" s="6">
        <f t="shared" si="35"/>
        <v>227.94999999999973</v>
      </c>
      <c r="I412" s="6">
        <f t="shared" si="35"/>
        <v>4.9499423999999888</v>
      </c>
      <c r="J412" s="6">
        <f t="shared" si="35"/>
        <v>17.698283459999985</v>
      </c>
    </row>
    <row r="413" spans="1:10" x14ac:dyDescent="0.3">
      <c r="A413" s="6"/>
      <c r="B413" s="6"/>
    </row>
    <row r="414" spans="1:10" ht="18" x14ac:dyDescent="0.35">
      <c r="A414" s="37" t="s">
        <v>299</v>
      </c>
      <c r="B414" s="36"/>
      <c r="C414" s="36"/>
      <c r="D414" s="36"/>
      <c r="E414" s="36"/>
      <c r="F414" s="36"/>
      <c r="G414" s="36"/>
      <c r="H414" s="36"/>
      <c r="I414" s="36"/>
      <c r="J414" s="36"/>
    </row>
    <row r="415" spans="1:10" x14ac:dyDescent="0.3">
      <c r="A415" s="6" t="s">
        <v>284</v>
      </c>
      <c r="B415" s="13" t="s">
        <v>285</v>
      </c>
      <c r="C415" s="13" t="s">
        <v>286</v>
      </c>
      <c r="D415" s="13" t="s">
        <v>287</v>
      </c>
      <c r="E415" s="13" t="s">
        <v>167</v>
      </c>
      <c r="F415" s="13" t="s">
        <v>288</v>
      </c>
      <c r="G415" s="13" t="s">
        <v>289</v>
      </c>
      <c r="H415" s="13" t="s">
        <v>290</v>
      </c>
      <c r="I415" s="13" t="s">
        <v>291</v>
      </c>
      <c r="J415" s="13" t="s">
        <v>292</v>
      </c>
    </row>
    <row r="416" spans="1:10" x14ac:dyDescent="0.3">
      <c r="A416" s="14" t="s">
        <v>293</v>
      </c>
      <c r="B416" s="15">
        <v>61.8964</v>
      </c>
      <c r="C416" s="15">
        <v>6.0000000000000001E-3</v>
      </c>
      <c r="D416" s="15">
        <v>0.37137799999999999</v>
      </c>
      <c r="E416" s="15">
        <v>7.8</v>
      </c>
      <c r="F416" s="15">
        <v>2.8967520000000002</v>
      </c>
      <c r="G416" s="15">
        <v>-17.399999999999999</v>
      </c>
      <c r="H416" s="15">
        <v>2.7240000000000002</v>
      </c>
      <c r="I416" s="15">
        <v>-50.403476449999999</v>
      </c>
      <c r="J416" s="15">
        <v>7.8907511399999999</v>
      </c>
    </row>
    <row r="417" spans="1:12" x14ac:dyDescent="0.3">
      <c r="A417" s="14" t="s">
        <v>294</v>
      </c>
      <c r="B417" s="15">
        <v>61.8964</v>
      </c>
      <c r="C417" s="15">
        <v>6.0000000000000001E-3</v>
      </c>
      <c r="D417" s="15">
        <v>0.37137799999999999</v>
      </c>
      <c r="E417" s="15">
        <v>7.8</v>
      </c>
      <c r="F417" s="15">
        <v>2.8967520000000002</v>
      </c>
      <c r="G417" s="15">
        <v>-16.8</v>
      </c>
      <c r="H417" s="15">
        <v>2.7240000000000002</v>
      </c>
      <c r="I417" s="15">
        <v>-48.665425540000001</v>
      </c>
      <c r="J417" s="15">
        <v>7.8907511399999999</v>
      </c>
    </row>
    <row r="418" spans="1:12" x14ac:dyDescent="0.3">
      <c r="A418" s="14" t="s">
        <v>295</v>
      </c>
      <c r="B418" s="15">
        <v>61.8964</v>
      </c>
      <c r="C418" s="15">
        <v>6.0000000000000001E-3</v>
      </c>
      <c r="D418" s="15">
        <v>0.37137799999999999</v>
      </c>
      <c r="E418" s="15">
        <v>7.8</v>
      </c>
      <c r="F418" s="15">
        <v>2.8967520000000002</v>
      </c>
      <c r="G418" s="15">
        <v>-2.4</v>
      </c>
      <c r="H418" s="15">
        <v>2.7240000000000002</v>
      </c>
      <c r="I418" s="15">
        <v>-6.9522036480000002</v>
      </c>
      <c r="J418" s="15">
        <v>7.8907511399999999</v>
      </c>
      <c r="K418" t="s">
        <v>15</v>
      </c>
      <c r="L418">
        <f>G422/F422</f>
        <v>1.5707247289377895</v>
      </c>
    </row>
    <row r="419" spans="1:12" x14ac:dyDescent="0.3">
      <c r="A419" s="14" t="s">
        <v>296</v>
      </c>
      <c r="B419" s="15">
        <v>61.8964</v>
      </c>
      <c r="C419" s="15">
        <v>6.0000000000000001E-3</v>
      </c>
      <c r="D419" s="15">
        <v>0.37137799999999999</v>
      </c>
      <c r="E419" s="15">
        <v>7.8</v>
      </c>
      <c r="F419" s="15">
        <v>2.8967520000000002</v>
      </c>
      <c r="G419" s="15">
        <v>11.7</v>
      </c>
      <c r="H419" s="15">
        <v>2.7240000000000002</v>
      </c>
      <c r="I419" s="15">
        <v>33.891992780000002</v>
      </c>
      <c r="J419" s="15">
        <v>7.8907511399999999</v>
      </c>
      <c r="K419" t="s">
        <v>14</v>
      </c>
      <c r="L419">
        <f>J422/F422</f>
        <v>2.7239995484597923</v>
      </c>
    </row>
    <row r="420" spans="1:12" x14ac:dyDescent="0.3">
      <c r="A420" s="14" t="s">
        <v>297</v>
      </c>
      <c r="B420" s="15">
        <v>61.8964</v>
      </c>
      <c r="C420" s="15">
        <v>6.0000000000000001E-3</v>
      </c>
      <c r="D420" s="15">
        <v>0.37137799999999999</v>
      </c>
      <c r="E420" s="15">
        <v>7.8</v>
      </c>
      <c r="F420" s="15">
        <v>2.8967520000000002</v>
      </c>
      <c r="G420" s="15">
        <v>25.8</v>
      </c>
      <c r="H420" s="15">
        <v>2.7240000000000002</v>
      </c>
      <c r="I420" s="15">
        <v>74.73618922</v>
      </c>
      <c r="J420" s="15">
        <v>7.8907511399999999</v>
      </c>
    </row>
    <row r="421" spans="1:12" x14ac:dyDescent="0.3">
      <c r="A421" s="14" t="s">
        <v>298</v>
      </c>
      <c r="B421" s="15">
        <v>61.8964</v>
      </c>
      <c r="C421" s="15">
        <v>6.0000000000000001E-3</v>
      </c>
      <c r="D421" s="15">
        <v>0.37137799999999999</v>
      </c>
      <c r="E421" s="15">
        <v>7.8</v>
      </c>
      <c r="F421" s="15">
        <v>2.8967520000000002</v>
      </c>
      <c r="G421" s="15">
        <v>26.4</v>
      </c>
      <c r="H421" s="15">
        <v>2.7240000000000002</v>
      </c>
      <c r="I421" s="15">
        <v>76.474240129999998</v>
      </c>
      <c r="J421" s="15">
        <v>7.8907511399999999</v>
      </c>
    </row>
    <row r="422" spans="1:12" s="15" customFormat="1" x14ac:dyDescent="0.3">
      <c r="E422" s="15" t="s">
        <v>302</v>
      </c>
      <c r="F422" s="15">
        <f>SUM(F416:F421)</f>
        <v>17.380512</v>
      </c>
      <c r="G422" s="15">
        <f t="shared" ref="G422:J422" si="36">SUM(G416:G421)</f>
        <v>27.299999999999997</v>
      </c>
      <c r="H422" s="15">
        <f t="shared" si="36"/>
        <v>16.344000000000001</v>
      </c>
      <c r="I422" s="15">
        <f t="shared" si="36"/>
        <v>79.081316492000013</v>
      </c>
      <c r="J422" s="15">
        <f t="shared" si="36"/>
        <v>47.344506840000001</v>
      </c>
    </row>
    <row r="423" spans="1:12" ht="18" x14ac:dyDescent="0.35">
      <c r="A423" s="37" t="s">
        <v>300</v>
      </c>
      <c r="B423" s="36"/>
      <c r="C423" s="36"/>
      <c r="D423" s="36"/>
      <c r="E423" s="36"/>
      <c r="F423" s="36"/>
      <c r="G423" s="36"/>
      <c r="H423" s="36"/>
      <c r="I423" s="36"/>
      <c r="J423" s="36"/>
    </row>
    <row r="424" spans="1:12" x14ac:dyDescent="0.3">
      <c r="A424" s="15" t="s">
        <v>284</v>
      </c>
      <c r="B424" s="15" t="s">
        <v>285</v>
      </c>
      <c r="C424" s="15" t="s">
        <v>286</v>
      </c>
      <c r="D424" s="15" t="s">
        <v>287</v>
      </c>
      <c r="E424" s="15" t="s">
        <v>167</v>
      </c>
      <c r="F424" s="15" t="s">
        <v>288</v>
      </c>
      <c r="G424" s="15" t="s">
        <v>289</v>
      </c>
      <c r="H424" s="15" t="s">
        <v>290</v>
      </c>
      <c r="I424" s="15" t="s">
        <v>291</v>
      </c>
      <c r="J424" s="15" t="s">
        <v>292</v>
      </c>
    </row>
    <row r="425" spans="1:12" x14ac:dyDescent="0.3">
      <c r="A425" s="6" t="s">
        <v>301</v>
      </c>
      <c r="B425">
        <v>230</v>
      </c>
      <c r="C425">
        <v>6.0000000000000001E-3</v>
      </c>
      <c r="D425">
        <f>B425*C425</f>
        <v>1.3800000000000001</v>
      </c>
      <c r="E425">
        <v>7.8</v>
      </c>
      <c r="F425">
        <f>D425*E425</f>
        <v>10.764000000000001</v>
      </c>
      <c r="G425">
        <v>4.5</v>
      </c>
      <c r="H425">
        <v>2.7240000000000002</v>
      </c>
      <c r="I425">
        <f>F425*G425</f>
        <v>48.438000000000002</v>
      </c>
      <c r="J425">
        <f>F425*H425</f>
        <v>29.321136000000006</v>
      </c>
    </row>
    <row r="426" spans="1:12" x14ac:dyDescent="0.3">
      <c r="A426" s="36" t="s">
        <v>370</v>
      </c>
      <c r="B426" s="36"/>
      <c r="C426" s="36"/>
      <c r="D426" s="36"/>
      <c r="E426" s="36"/>
      <c r="F426" s="36"/>
      <c r="G426" s="36"/>
      <c r="H426" s="36"/>
      <c r="I426" s="36"/>
      <c r="J426" s="36"/>
    </row>
    <row r="427" spans="1:12" x14ac:dyDescent="0.3">
      <c r="A427" s="6" t="s">
        <v>284</v>
      </c>
      <c r="B427" s="21" t="s">
        <v>285</v>
      </c>
      <c r="C427" s="21" t="s">
        <v>286</v>
      </c>
      <c r="D427" s="21" t="s">
        <v>287</v>
      </c>
      <c r="E427" s="21" t="s">
        <v>167</v>
      </c>
      <c r="F427" s="21" t="s">
        <v>288</v>
      </c>
      <c r="G427" s="21" t="s">
        <v>289</v>
      </c>
      <c r="H427" s="21" t="s">
        <v>290</v>
      </c>
      <c r="I427" s="21" t="s">
        <v>291</v>
      </c>
      <c r="J427" s="21" t="s">
        <v>292</v>
      </c>
    </row>
    <row r="428" spans="1:12" x14ac:dyDescent="0.3">
      <c r="A428" s="6"/>
    </row>
    <row r="429" spans="1:12" x14ac:dyDescent="0.3">
      <c r="A429" s="6"/>
    </row>
    <row r="430" spans="1:12" x14ac:dyDescent="0.3">
      <c r="A430" s="6"/>
    </row>
    <row r="431" spans="1:12" x14ac:dyDescent="0.3">
      <c r="A431" s="6"/>
    </row>
    <row r="432" spans="1:12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</sheetData>
  <mergeCells count="45">
    <mergeCell ref="A154:Q154"/>
    <mergeCell ref="A295:Q295"/>
    <mergeCell ref="A333:Q333"/>
    <mergeCell ref="A190:Q190"/>
    <mergeCell ref="A160:Q160"/>
    <mergeCell ref="A166:Q166"/>
    <mergeCell ref="A172:Q172"/>
    <mergeCell ref="A178:Q178"/>
    <mergeCell ref="A184:Q184"/>
    <mergeCell ref="A191:Q191"/>
    <mergeCell ref="A204:Q204"/>
    <mergeCell ref="A225:Q225"/>
    <mergeCell ref="A251:Q251"/>
    <mergeCell ref="A278:Q278"/>
    <mergeCell ref="A124:Q124"/>
    <mergeCell ref="A130:Q130"/>
    <mergeCell ref="A136:Q136"/>
    <mergeCell ref="A142:Q142"/>
    <mergeCell ref="A148:Q148"/>
    <mergeCell ref="A1:Q1"/>
    <mergeCell ref="A2:Q2"/>
    <mergeCell ref="A8:Q8"/>
    <mergeCell ref="A9:Q9"/>
    <mergeCell ref="A118:Q118"/>
    <mergeCell ref="A112:Q112"/>
    <mergeCell ref="A15:Q15"/>
    <mergeCell ref="A21:Q21"/>
    <mergeCell ref="A22:Q22"/>
    <mergeCell ref="A28:Q28"/>
    <mergeCell ref="A426:J426"/>
    <mergeCell ref="A414:J414"/>
    <mergeCell ref="A423:J423"/>
    <mergeCell ref="A64:Q64"/>
    <mergeCell ref="A34:Q34"/>
    <mergeCell ref="A40:Q40"/>
    <mergeCell ref="A46:Q46"/>
    <mergeCell ref="A52:Q52"/>
    <mergeCell ref="A58:Q58"/>
    <mergeCell ref="A70:Q70"/>
    <mergeCell ref="A76:Q76"/>
    <mergeCell ref="A82:Q82"/>
    <mergeCell ref="A88:Q88"/>
    <mergeCell ref="A94:Q94"/>
    <mergeCell ref="A100:Q100"/>
    <mergeCell ref="A106:Q10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B1" zoomScale="85" zoomScaleNormal="85" workbookViewId="0">
      <selection activeCell="H43" sqref="H43:M56"/>
    </sheetView>
  </sheetViews>
  <sheetFormatPr defaultRowHeight="14.4" x14ac:dyDescent="0.3"/>
  <cols>
    <col min="8" max="8" width="21.44140625" bestFit="1" customWidth="1"/>
    <col min="9" max="9" width="10.77734375" bestFit="1" customWidth="1"/>
    <col min="10" max="10" width="9.44140625" bestFit="1" customWidth="1"/>
    <col min="11" max="11" width="11.44140625" bestFit="1" customWidth="1"/>
    <col min="12" max="12" width="9.21875" bestFit="1" customWidth="1"/>
    <col min="13" max="13" width="10.77734375" bestFit="1" customWidth="1"/>
    <col min="18" max="18" width="18" customWidth="1"/>
  </cols>
  <sheetData>
    <row r="1" spans="8:16" ht="23.4" x14ac:dyDescent="0.45">
      <c r="H1" s="35" t="s">
        <v>462</v>
      </c>
      <c r="I1" s="35"/>
      <c r="J1" s="35"/>
      <c r="K1" s="35"/>
      <c r="L1" s="35"/>
      <c r="M1" s="35"/>
    </row>
    <row r="2" spans="8:16" ht="43.2" x14ac:dyDescent="0.3">
      <c r="H2" s="8" t="s">
        <v>152</v>
      </c>
      <c r="I2" s="9" t="s">
        <v>153</v>
      </c>
      <c r="J2" s="9" t="s">
        <v>157</v>
      </c>
      <c r="K2" s="9" t="s">
        <v>154</v>
      </c>
      <c r="L2" s="9" t="s">
        <v>155</v>
      </c>
      <c r="M2" s="9" t="s">
        <v>156</v>
      </c>
    </row>
    <row r="3" spans="8:16" x14ac:dyDescent="0.3">
      <c r="H3" s="11" t="s">
        <v>1</v>
      </c>
      <c r="I3" s="33">
        <v>8.43</v>
      </c>
      <c r="J3" s="33">
        <v>0.24</v>
      </c>
      <c r="K3" s="33">
        <f>I3*J3</f>
        <v>2.0231999999999997</v>
      </c>
      <c r="L3" s="33">
        <v>0.4</v>
      </c>
      <c r="M3" s="33">
        <f>I3*L3</f>
        <v>3.3719999999999999</v>
      </c>
    </row>
    <row r="4" spans="8:16" x14ac:dyDescent="0.3">
      <c r="H4" s="11" t="s">
        <v>17</v>
      </c>
      <c r="I4" s="33">
        <f>26.98*2</f>
        <v>53.96</v>
      </c>
      <c r="J4" s="33">
        <v>0.24858413639733137</v>
      </c>
      <c r="K4" s="33">
        <f>I4*J4</f>
        <v>13.413600000000001</v>
      </c>
      <c r="L4" s="33">
        <v>0.57888806523350633</v>
      </c>
      <c r="M4" s="33">
        <f>I4*L4</f>
        <v>31.236800000000002</v>
      </c>
    </row>
    <row r="5" spans="8:16" x14ac:dyDescent="0.3">
      <c r="H5" s="11" t="s">
        <v>20</v>
      </c>
      <c r="I5" s="33">
        <f>6.12*2*2</f>
        <v>24.48</v>
      </c>
      <c r="J5" s="33">
        <v>0.49915032679738569</v>
      </c>
      <c r="K5" s="33">
        <f t="shared" ref="K5:K10" si="0">I5*J5</f>
        <v>12.219200000000003</v>
      </c>
      <c r="L5" s="33">
        <v>0.48352941176470593</v>
      </c>
      <c r="M5" s="33">
        <f t="shared" ref="M5:M36" si="1">I5*L5</f>
        <v>11.836800000000002</v>
      </c>
    </row>
    <row r="6" spans="8:16" x14ac:dyDescent="0.3">
      <c r="H6" s="11" t="s">
        <v>33</v>
      </c>
      <c r="I6" s="33">
        <v>3.1</v>
      </c>
      <c r="J6" s="33">
        <v>2.1</v>
      </c>
      <c r="K6" s="33">
        <f t="shared" si="0"/>
        <v>6.5100000000000007</v>
      </c>
      <c r="L6" s="33">
        <v>6.34</v>
      </c>
      <c r="M6" s="33">
        <f t="shared" si="1"/>
        <v>19.654</v>
      </c>
    </row>
    <row r="7" spans="8:16" x14ac:dyDescent="0.3">
      <c r="H7" s="11" t="s">
        <v>158</v>
      </c>
      <c r="I7" s="33">
        <v>15</v>
      </c>
      <c r="J7" s="33">
        <v>0.61666666666666659</v>
      </c>
      <c r="K7" s="33">
        <f t="shared" si="0"/>
        <v>9.2499999999999982</v>
      </c>
      <c r="L7" s="33">
        <v>5.922463768115942</v>
      </c>
      <c r="M7" s="33">
        <f t="shared" si="1"/>
        <v>88.836956521739125</v>
      </c>
    </row>
    <row r="8" spans="8:16" x14ac:dyDescent="0.3">
      <c r="H8" s="11" t="s">
        <v>159</v>
      </c>
      <c r="I8" s="33">
        <v>16</v>
      </c>
      <c r="J8" s="33">
        <v>0.98356643356643325</v>
      </c>
      <c r="K8" s="33">
        <f t="shared" si="0"/>
        <v>15.737062937062932</v>
      </c>
      <c r="L8" s="33">
        <v>6.075594405594404</v>
      </c>
      <c r="M8" s="33">
        <f t="shared" si="1"/>
        <v>97.209510489510464</v>
      </c>
      <c r="O8" s="17" t="s">
        <v>15</v>
      </c>
      <c r="P8" s="53">
        <f>L37/J37</f>
        <v>-0.8284168951203329</v>
      </c>
    </row>
    <row r="9" spans="8:16" x14ac:dyDescent="0.3">
      <c r="H9" s="11" t="s">
        <v>163</v>
      </c>
      <c r="I9" s="33">
        <v>33.200000000000003</v>
      </c>
      <c r="J9" s="33">
        <v>-0.24059880239520959</v>
      </c>
      <c r="K9" s="33">
        <f t="shared" si="0"/>
        <v>-7.9878802395209592</v>
      </c>
      <c r="L9" s="33">
        <v>2.85</v>
      </c>
      <c r="M9" s="33">
        <f t="shared" si="1"/>
        <v>94.62</v>
      </c>
      <c r="O9" s="17" t="s">
        <v>14</v>
      </c>
      <c r="P9" s="53">
        <f>N37/J37</f>
        <v>2.7949152886235646</v>
      </c>
    </row>
    <row r="10" spans="8:16" x14ac:dyDescent="0.3">
      <c r="H10" s="11" t="s">
        <v>164</v>
      </c>
      <c r="I10" s="33">
        <v>19</v>
      </c>
      <c r="J10" s="33">
        <v>-0.32978723404255311</v>
      </c>
      <c r="K10" s="33">
        <f t="shared" si="0"/>
        <v>-6.2659574468085095</v>
      </c>
      <c r="L10" s="33">
        <v>2.87</v>
      </c>
      <c r="M10" s="33">
        <f t="shared" si="1"/>
        <v>54.53</v>
      </c>
    </row>
    <row r="11" spans="8:16" x14ac:dyDescent="0.3">
      <c r="H11" s="11" t="s">
        <v>47</v>
      </c>
      <c r="I11" s="33">
        <f>5.2*2</f>
        <v>10.4</v>
      </c>
      <c r="J11" s="33">
        <v>2.33</v>
      </c>
      <c r="K11" s="33">
        <f>I11*J11</f>
        <v>24.232000000000003</v>
      </c>
      <c r="L11" s="33">
        <v>6.0000000000000001E-3</v>
      </c>
      <c r="M11" s="33">
        <f t="shared" si="1"/>
        <v>6.2400000000000004E-2</v>
      </c>
    </row>
    <row r="12" spans="8:16" x14ac:dyDescent="0.3">
      <c r="H12" s="11" t="s">
        <v>63</v>
      </c>
      <c r="I12" s="33">
        <f>15.1*2</f>
        <v>30.2</v>
      </c>
      <c r="J12" s="33">
        <v>0.13</v>
      </c>
      <c r="K12" s="33">
        <f>I12*J12</f>
        <v>3.9260000000000002</v>
      </c>
      <c r="L12" s="33">
        <v>5.0000000000000001E-3</v>
      </c>
      <c r="M12" s="33">
        <f t="shared" si="1"/>
        <v>0.151</v>
      </c>
    </row>
    <row r="13" spans="8:16" x14ac:dyDescent="0.3">
      <c r="H13" s="11" t="s">
        <v>82</v>
      </c>
      <c r="I13" s="33">
        <f>15.2*2</f>
        <v>30.4</v>
      </c>
      <c r="J13" s="33">
        <v>1.5</v>
      </c>
      <c r="K13" s="33">
        <f t="shared" ref="K13:K36" si="2">I13*J13</f>
        <v>45.599999999999994</v>
      </c>
      <c r="L13" s="33">
        <v>0.75</v>
      </c>
      <c r="M13" s="33">
        <f t="shared" si="1"/>
        <v>22.799999999999997</v>
      </c>
    </row>
    <row r="14" spans="8:16" x14ac:dyDescent="0.3">
      <c r="H14" s="11" t="s">
        <v>106</v>
      </c>
      <c r="I14" s="33">
        <f>17.2*2</f>
        <v>34.4</v>
      </c>
      <c r="J14" s="33">
        <v>-0.53</v>
      </c>
      <c r="K14" s="33">
        <f t="shared" si="2"/>
        <v>-18.231999999999999</v>
      </c>
      <c r="L14" s="33">
        <v>2.85</v>
      </c>
      <c r="M14" s="33">
        <f t="shared" si="1"/>
        <v>98.039999999999992</v>
      </c>
    </row>
    <row r="15" spans="8:16" x14ac:dyDescent="0.3">
      <c r="H15" s="11" t="s">
        <v>165</v>
      </c>
      <c r="I15" s="33">
        <f>7*2</f>
        <v>14</v>
      </c>
      <c r="J15" s="33">
        <v>1.25</v>
      </c>
      <c r="K15" s="33">
        <f t="shared" si="2"/>
        <v>17.5</v>
      </c>
      <c r="L15" s="33">
        <v>5.5</v>
      </c>
      <c r="M15" s="33">
        <f t="shared" si="1"/>
        <v>77</v>
      </c>
    </row>
    <row r="16" spans="8:16" x14ac:dyDescent="0.3">
      <c r="H16" s="11" t="s">
        <v>303</v>
      </c>
      <c r="I16" s="33">
        <f>12*2</f>
        <v>24</v>
      </c>
      <c r="J16" s="33">
        <v>-0.29657972825237988</v>
      </c>
      <c r="K16" s="33">
        <f t="shared" si="2"/>
        <v>-7.1179134780571172</v>
      </c>
      <c r="L16" s="33">
        <v>2.9364256338174819</v>
      </c>
      <c r="M16" s="33">
        <f t="shared" si="1"/>
        <v>70.474215211619565</v>
      </c>
      <c r="O16" s="29"/>
    </row>
    <row r="17" spans="8:23" x14ac:dyDescent="0.3">
      <c r="H17" s="11" t="s">
        <v>304</v>
      </c>
      <c r="I17" s="33">
        <f>6.1*2</f>
        <v>12.2</v>
      </c>
      <c r="J17" s="33">
        <v>0.82080413475193492</v>
      </c>
      <c r="K17" s="33">
        <f t="shared" si="2"/>
        <v>10.013810443973606</v>
      </c>
      <c r="L17" s="33">
        <v>2.9347461178497354</v>
      </c>
      <c r="M17" s="33">
        <f t="shared" si="1"/>
        <v>35.803902637766768</v>
      </c>
      <c r="O17" s="29"/>
    </row>
    <row r="18" spans="8:23" x14ac:dyDescent="0.3">
      <c r="H18" s="11" t="s">
        <v>299</v>
      </c>
      <c r="I18" s="33">
        <v>17.399999999999999</v>
      </c>
      <c r="J18" s="33">
        <v>1.5707247289377895</v>
      </c>
      <c r="K18" s="33">
        <f t="shared" si="2"/>
        <v>27.330610283517533</v>
      </c>
      <c r="L18" s="33">
        <v>2.7239995484597923</v>
      </c>
      <c r="M18" s="33">
        <f t="shared" si="1"/>
        <v>47.397592143200384</v>
      </c>
    </row>
    <row r="19" spans="8:23" x14ac:dyDescent="0.3">
      <c r="H19" s="11" t="s">
        <v>300</v>
      </c>
      <c r="I19" s="33">
        <v>10.8</v>
      </c>
      <c r="J19" s="33">
        <v>4.5</v>
      </c>
      <c r="K19" s="33">
        <f t="shared" si="2"/>
        <v>48.6</v>
      </c>
      <c r="L19" s="33">
        <v>2.7240000000000002</v>
      </c>
      <c r="M19" s="33">
        <f t="shared" si="1"/>
        <v>29.419200000000004</v>
      </c>
    </row>
    <row r="20" spans="8:23" s="28" customFormat="1" x14ac:dyDescent="0.3">
      <c r="H20" s="27" t="s">
        <v>442</v>
      </c>
      <c r="I20" s="33">
        <v>5</v>
      </c>
      <c r="J20" s="33">
        <v>-1.5</v>
      </c>
      <c r="K20" s="33">
        <f t="shared" si="2"/>
        <v>-7.5</v>
      </c>
      <c r="L20" s="33">
        <v>3.5</v>
      </c>
      <c r="M20" s="33">
        <f t="shared" si="1"/>
        <v>17.5</v>
      </c>
      <c r="O20"/>
    </row>
    <row r="21" spans="8:23" s="15" customFormat="1" x14ac:dyDescent="0.3">
      <c r="H21" s="12" t="s">
        <v>306</v>
      </c>
      <c r="I21" s="33">
        <v>41</v>
      </c>
      <c r="J21" s="33">
        <v>0.58828000000000003</v>
      </c>
      <c r="K21" s="33">
        <f t="shared" si="2"/>
        <v>24.119479999999999</v>
      </c>
      <c r="L21" s="33">
        <v>0.91600000000000004</v>
      </c>
      <c r="M21" s="33">
        <f t="shared" si="1"/>
        <v>37.556000000000004</v>
      </c>
      <c r="O21"/>
    </row>
    <row r="22" spans="8:23" s="21" customFormat="1" x14ac:dyDescent="0.3">
      <c r="H22" s="20" t="s">
        <v>370</v>
      </c>
      <c r="I22" s="33">
        <v>16.3</v>
      </c>
      <c r="J22" s="33">
        <v>1.2</v>
      </c>
      <c r="K22" s="33">
        <f t="shared" si="2"/>
        <v>19.559999999999999</v>
      </c>
      <c r="L22" s="33">
        <v>5.7</v>
      </c>
      <c r="M22" s="33">
        <f t="shared" si="1"/>
        <v>92.910000000000011</v>
      </c>
      <c r="O22" s="28"/>
    </row>
    <row r="23" spans="8:23" s="21" customFormat="1" x14ac:dyDescent="0.3">
      <c r="H23" s="20" t="s">
        <v>371</v>
      </c>
      <c r="I23" s="33">
        <f>8*1.5</f>
        <v>12</v>
      </c>
      <c r="J23" s="33">
        <v>4.5</v>
      </c>
      <c r="K23" s="33">
        <f t="shared" si="2"/>
        <v>54</v>
      </c>
      <c r="L23" s="33">
        <v>3.36</v>
      </c>
      <c r="M23" s="33">
        <f t="shared" si="1"/>
        <v>40.32</v>
      </c>
      <c r="O23" s="15"/>
    </row>
    <row r="24" spans="8:23" s="21" customFormat="1" x14ac:dyDescent="0.3">
      <c r="H24" s="20" t="s">
        <v>440</v>
      </c>
      <c r="I24" s="33">
        <v>26.25</v>
      </c>
      <c r="J24" s="33">
        <v>-17.399999999999999</v>
      </c>
      <c r="K24" s="33">
        <f t="shared" si="2"/>
        <v>-456.74999999999994</v>
      </c>
      <c r="L24" s="33">
        <v>10.199999999999999</v>
      </c>
      <c r="M24" s="33">
        <f t="shared" si="1"/>
        <v>267.75</v>
      </c>
    </row>
    <row r="25" spans="8:23" s="21" customFormat="1" x14ac:dyDescent="0.3">
      <c r="H25" s="20" t="s">
        <v>163</v>
      </c>
      <c r="I25" s="33">
        <v>8.01</v>
      </c>
      <c r="J25" s="33">
        <v>-6.94</v>
      </c>
      <c r="K25" s="33">
        <f t="shared" si="2"/>
        <v>-55.589400000000005</v>
      </c>
      <c r="L25" s="33">
        <v>9.4</v>
      </c>
      <c r="M25" s="33">
        <f t="shared" si="1"/>
        <v>75.293999999999997</v>
      </c>
    </row>
    <row r="26" spans="8:23" s="21" customFormat="1" ht="21" x14ac:dyDescent="0.4">
      <c r="H26" s="20" t="s">
        <v>164</v>
      </c>
      <c r="I26" s="33">
        <v>6</v>
      </c>
      <c r="J26" s="33">
        <v>-4.4800000000000004</v>
      </c>
      <c r="K26" s="33">
        <f t="shared" si="2"/>
        <v>-26.880000000000003</v>
      </c>
      <c r="L26" s="33">
        <v>10</v>
      </c>
      <c r="M26" s="33">
        <f t="shared" si="1"/>
        <v>60</v>
      </c>
      <c r="R26" s="46" t="s">
        <v>460</v>
      </c>
      <c r="S26" s="43"/>
      <c r="T26" s="43"/>
      <c r="U26" s="43"/>
      <c r="V26" s="43"/>
      <c r="W26" s="43"/>
    </row>
    <row r="27" spans="8:23" s="21" customFormat="1" ht="43.2" x14ac:dyDescent="0.3">
      <c r="H27" s="20" t="s">
        <v>303</v>
      </c>
      <c r="I27" s="33">
        <v>6.17</v>
      </c>
      <c r="J27" s="33">
        <v>-8.3000000000000007</v>
      </c>
      <c r="K27" s="33">
        <f t="shared" si="2"/>
        <v>-51.211000000000006</v>
      </c>
      <c r="L27" s="33">
        <v>9.5</v>
      </c>
      <c r="M27" s="33">
        <f t="shared" si="1"/>
        <v>58.615000000000002</v>
      </c>
      <c r="R27" s="8" t="s">
        <v>152</v>
      </c>
      <c r="S27" s="9" t="s">
        <v>153</v>
      </c>
      <c r="T27" s="9" t="s">
        <v>157</v>
      </c>
      <c r="U27" s="9" t="s">
        <v>154</v>
      </c>
      <c r="V27" s="9" t="s">
        <v>155</v>
      </c>
      <c r="W27" s="9" t="s">
        <v>156</v>
      </c>
    </row>
    <row r="28" spans="8:23" s="21" customFormat="1" x14ac:dyDescent="0.3">
      <c r="H28" s="20" t="s">
        <v>304</v>
      </c>
      <c r="I28" s="33">
        <v>3.1</v>
      </c>
      <c r="J28" s="33">
        <v>-8.0399999999999991</v>
      </c>
      <c r="K28" s="33">
        <f t="shared" si="2"/>
        <v>-24.923999999999999</v>
      </c>
      <c r="L28" s="33">
        <v>9.58</v>
      </c>
      <c r="M28" s="33">
        <f t="shared" si="1"/>
        <v>29.698</v>
      </c>
      <c r="R28" s="34" t="s">
        <v>455</v>
      </c>
      <c r="S28" s="33">
        <v>610.84900000000005</v>
      </c>
      <c r="T28" s="33">
        <v>-0.91</v>
      </c>
      <c r="U28" s="33">
        <f>T28*S28</f>
        <v>-555.87259000000006</v>
      </c>
      <c r="V28" s="33">
        <v>3.0714899999999998</v>
      </c>
      <c r="W28" s="33">
        <f>V28*S28</f>
        <v>1876.21659501</v>
      </c>
    </row>
    <row r="29" spans="8:23" s="22" customFormat="1" x14ac:dyDescent="0.3">
      <c r="H29" s="23" t="s">
        <v>441</v>
      </c>
      <c r="I29" s="33">
        <v>10.65</v>
      </c>
      <c r="J29" s="33">
        <v>-21</v>
      </c>
      <c r="K29" s="33">
        <f t="shared" si="2"/>
        <v>-223.65</v>
      </c>
      <c r="L29" s="33">
        <v>1.4</v>
      </c>
      <c r="M29" s="33">
        <f t="shared" si="1"/>
        <v>14.91</v>
      </c>
      <c r="O29" s="21"/>
      <c r="R29" s="34" t="s">
        <v>372</v>
      </c>
      <c r="S29" s="33">
        <v>22</v>
      </c>
      <c r="T29" s="33">
        <v>-48.01</v>
      </c>
      <c r="U29" s="33">
        <f t="shared" ref="U29:U30" si="3">S29*T29</f>
        <v>-1056.22</v>
      </c>
      <c r="V29" s="33">
        <v>3.84</v>
      </c>
      <c r="W29" s="33">
        <f t="shared" ref="W29:W30" si="4">S29*V29</f>
        <v>84.47999999999999</v>
      </c>
    </row>
    <row r="30" spans="8:23" s="15" customFormat="1" x14ac:dyDescent="0.3">
      <c r="H30" s="12" t="s">
        <v>307</v>
      </c>
      <c r="I30" s="33">
        <v>40.398838950162414</v>
      </c>
      <c r="J30" s="33">
        <v>1.1395299999999999</v>
      </c>
      <c r="K30" s="33">
        <f t="shared" si="2"/>
        <v>46.035688948878573</v>
      </c>
      <c r="L30" s="33">
        <v>5.7</v>
      </c>
      <c r="M30" s="33">
        <f t="shared" si="1"/>
        <v>230.27338201592576</v>
      </c>
      <c r="O30" s="21"/>
      <c r="R30" s="34" t="s">
        <v>373</v>
      </c>
      <c r="S30" s="33">
        <v>5.5</v>
      </c>
      <c r="T30" s="33">
        <v>-19.98</v>
      </c>
      <c r="U30" s="33">
        <f t="shared" si="3"/>
        <v>-109.89</v>
      </c>
      <c r="V30" s="33">
        <v>6.64</v>
      </c>
      <c r="W30" s="33">
        <f t="shared" si="4"/>
        <v>36.519999999999996</v>
      </c>
    </row>
    <row r="31" spans="8:23" s="29" customFormat="1" x14ac:dyDescent="0.3">
      <c r="H31" s="30" t="s">
        <v>456</v>
      </c>
      <c r="I31" s="33">
        <v>6</v>
      </c>
      <c r="J31" s="33">
        <v>1.4</v>
      </c>
      <c r="K31" s="33">
        <f t="shared" si="2"/>
        <v>8.3999999999999986</v>
      </c>
      <c r="L31" s="33">
        <v>12.1</v>
      </c>
      <c r="M31" s="33">
        <f t="shared" si="1"/>
        <v>72.599999999999994</v>
      </c>
      <c r="S31" s="33">
        <f>SUM(S28:S30)</f>
        <v>638.34900000000005</v>
      </c>
      <c r="T31" s="33">
        <f>U31/S31</f>
        <v>-2.6975566500456649</v>
      </c>
      <c r="U31" s="33">
        <f>SUM(U28:U30)</f>
        <v>-1721.9825900000003</v>
      </c>
      <c r="V31" s="33">
        <f>W31/S31</f>
        <v>3.1287220548790704</v>
      </c>
      <c r="W31" s="33">
        <f>SUM(W28:W30)</f>
        <v>1997.21659501</v>
      </c>
    </row>
    <row r="32" spans="8:23" s="29" customFormat="1" x14ac:dyDescent="0.3">
      <c r="H32" s="30" t="s">
        <v>443</v>
      </c>
      <c r="I32" s="33">
        <v>12</v>
      </c>
      <c r="J32" s="33">
        <v>0</v>
      </c>
      <c r="K32" s="33">
        <f t="shared" si="2"/>
        <v>0</v>
      </c>
      <c r="L32" s="33">
        <v>5.7</v>
      </c>
      <c r="M32" s="33">
        <f t="shared" si="1"/>
        <v>68.400000000000006</v>
      </c>
    </row>
    <row r="33" spans="1:17" s="29" customFormat="1" x14ac:dyDescent="0.3">
      <c r="H33" s="30" t="s">
        <v>457</v>
      </c>
      <c r="I33" s="33">
        <v>3</v>
      </c>
      <c r="J33" s="33">
        <v>-28.2</v>
      </c>
      <c r="K33" s="33">
        <f t="shared" si="2"/>
        <v>-84.6</v>
      </c>
      <c r="L33" s="33">
        <v>24.2</v>
      </c>
      <c r="M33" s="33">
        <f t="shared" si="1"/>
        <v>72.599999999999994</v>
      </c>
    </row>
    <row r="34" spans="1:17" s="29" customFormat="1" x14ac:dyDescent="0.3">
      <c r="H34" s="30" t="s">
        <v>458</v>
      </c>
      <c r="I34" s="33">
        <v>1</v>
      </c>
      <c r="J34" s="33">
        <v>36.5</v>
      </c>
      <c r="K34" s="33">
        <f t="shared" si="2"/>
        <v>36.5</v>
      </c>
      <c r="L34" s="33">
        <v>9.4</v>
      </c>
      <c r="M34" s="33">
        <f t="shared" si="1"/>
        <v>9.4</v>
      </c>
    </row>
    <row r="35" spans="1:17" s="31" customFormat="1" x14ac:dyDescent="0.3">
      <c r="H35" s="32" t="s">
        <v>461</v>
      </c>
      <c r="I35" s="33">
        <v>55</v>
      </c>
      <c r="J35" s="33"/>
      <c r="K35" s="33"/>
      <c r="L35" s="33"/>
      <c r="M35" s="33"/>
    </row>
    <row r="36" spans="1:17" s="29" customFormat="1" x14ac:dyDescent="0.3">
      <c r="H36" s="30" t="s">
        <v>459</v>
      </c>
      <c r="I36" s="33">
        <v>2</v>
      </c>
      <c r="J36" s="33">
        <v>-26.75</v>
      </c>
      <c r="K36" s="33">
        <f t="shared" si="2"/>
        <v>-53.5</v>
      </c>
      <c r="L36" s="33">
        <v>17.5</v>
      </c>
      <c r="M36" s="33">
        <f t="shared" si="1"/>
        <v>35</v>
      </c>
    </row>
    <row r="37" spans="1:17" x14ac:dyDescent="0.3">
      <c r="C37" s="29"/>
      <c r="H37" s="32"/>
      <c r="I37" s="17" t="s">
        <v>150</v>
      </c>
      <c r="J37" s="52">
        <f>SUM(I3:I36)</f>
        <v>610.84883895016242</v>
      </c>
      <c r="K37" s="52">
        <f>SUM(J3:J36)</f>
        <v>-61.88965933757261</v>
      </c>
      <c r="L37" s="52">
        <f>SUM(K3:K30)</f>
        <v>-506.03749855095384</v>
      </c>
      <c r="M37" s="52">
        <f>SUM(L3:L30)</f>
        <v>115.20664695083559</v>
      </c>
      <c r="N37" s="52">
        <f>SUM(M3:M30)</f>
        <v>1707.2707590197626</v>
      </c>
      <c r="P37" s="22"/>
    </row>
    <row r="40" spans="1:17" ht="15.6" customHeight="1" x14ac:dyDescent="0.3"/>
    <row r="41" spans="1:17" s="29" customFormat="1" ht="15.6" customHeight="1" x14ac:dyDescent="0.3"/>
    <row r="42" spans="1:17" s="29" customFormat="1" ht="15.6" customHeight="1" x14ac:dyDescent="0.3"/>
    <row r="43" spans="1:17" ht="31.8" customHeight="1" x14ac:dyDescent="0.6">
      <c r="A43" s="29"/>
      <c r="B43" s="29"/>
      <c r="C43" s="29"/>
      <c r="D43" s="29"/>
      <c r="E43" s="29"/>
      <c r="F43" s="29"/>
      <c r="G43" s="29"/>
      <c r="H43" s="47" t="s">
        <v>453</v>
      </c>
      <c r="I43" s="47"/>
      <c r="J43" s="47"/>
      <c r="K43" s="47"/>
      <c r="L43" s="47"/>
      <c r="M43" s="47"/>
      <c r="N43" s="29"/>
      <c r="O43" s="29"/>
      <c r="P43" s="29"/>
      <c r="Q43" s="29"/>
    </row>
    <row r="44" spans="1:17" s="29" customFormat="1" ht="26.4" customHeight="1" x14ac:dyDescent="0.3">
      <c r="H44" s="8" t="s">
        <v>152</v>
      </c>
      <c r="I44" s="9" t="s">
        <v>153</v>
      </c>
      <c r="J44" s="9" t="s">
        <v>157</v>
      </c>
      <c r="K44" s="9" t="s">
        <v>154</v>
      </c>
      <c r="L44" s="9" t="s">
        <v>155</v>
      </c>
      <c r="M44" s="9" t="s">
        <v>156</v>
      </c>
    </row>
    <row r="45" spans="1:17" x14ac:dyDescent="0.3">
      <c r="H45" t="s">
        <v>454</v>
      </c>
      <c r="I45" s="33">
        <v>638.34900000000005</v>
      </c>
      <c r="J45" s="33">
        <v>-2.7</v>
      </c>
      <c r="K45" s="33">
        <f>I45*J45</f>
        <v>-1723.5423000000003</v>
      </c>
      <c r="L45" s="33">
        <v>3.1288</v>
      </c>
      <c r="M45" s="33">
        <f>L45*I45</f>
        <v>1997.2663512000001</v>
      </c>
    </row>
    <row r="46" spans="1:17" x14ac:dyDescent="0.3">
      <c r="H46" t="s">
        <v>451</v>
      </c>
      <c r="I46" s="33">
        <v>1</v>
      </c>
      <c r="J46" s="33">
        <v>31.8</v>
      </c>
      <c r="K46" s="33">
        <f>I46*J46</f>
        <v>31.8</v>
      </c>
      <c r="L46" s="33">
        <v>4.5</v>
      </c>
      <c r="M46" s="33">
        <f>I46*L46</f>
        <v>4.5</v>
      </c>
    </row>
    <row r="47" spans="1:17" x14ac:dyDescent="0.3">
      <c r="H47" t="s">
        <v>444</v>
      </c>
      <c r="I47" s="33">
        <v>2</v>
      </c>
      <c r="J47" s="33">
        <v>-32.99</v>
      </c>
      <c r="K47" s="33">
        <f t="shared" ref="K47:K55" si="5">I47*J47</f>
        <v>-65.98</v>
      </c>
      <c r="L47" s="33">
        <v>4.4000000000000004</v>
      </c>
      <c r="M47" s="33">
        <f t="shared" ref="M47:M55" si="6">I47*L47</f>
        <v>8.8000000000000007</v>
      </c>
    </row>
    <row r="48" spans="1:17" x14ac:dyDescent="0.3">
      <c r="H48" t="s">
        <v>446</v>
      </c>
      <c r="I48" s="33">
        <v>334</v>
      </c>
      <c r="J48" s="33">
        <v>17.010000000000002</v>
      </c>
      <c r="K48" s="33">
        <f t="shared" si="5"/>
        <v>5681.34</v>
      </c>
      <c r="L48" s="33">
        <v>2.8</v>
      </c>
      <c r="M48" s="33">
        <f t="shared" si="6"/>
        <v>935.19999999999993</v>
      </c>
    </row>
    <row r="49" spans="8:13" x14ac:dyDescent="0.3">
      <c r="H49" s="29" t="s">
        <v>447</v>
      </c>
      <c r="I49" s="33">
        <v>333</v>
      </c>
      <c r="J49" s="33">
        <v>3.03</v>
      </c>
      <c r="K49" s="33">
        <f t="shared" si="5"/>
        <v>1008.9899999999999</v>
      </c>
      <c r="L49" s="33">
        <v>2.8</v>
      </c>
      <c r="M49" s="33">
        <f t="shared" si="6"/>
        <v>932.4</v>
      </c>
    </row>
    <row r="50" spans="8:13" x14ac:dyDescent="0.3">
      <c r="H50" s="29" t="s">
        <v>448</v>
      </c>
      <c r="I50" s="33">
        <v>333</v>
      </c>
      <c r="J50" s="33">
        <v>-10.28</v>
      </c>
      <c r="K50" s="33">
        <f t="shared" si="5"/>
        <v>-3423.24</v>
      </c>
      <c r="L50" s="33">
        <v>2.8</v>
      </c>
      <c r="M50" s="33">
        <f t="shared" si="6"/>
        <v>932.4</v>
      </c>
    </row>
    <row r="51" spans="8:13" x14ac:dyDescent="0.3">
      <c r="H51" s="29" t="s">
        <v>452</v>
      </c>
      <c r="I51" s="33">
        <v>333</v>
      </c>
      <c r="J51" s="33">
        <v>17.010000000000002</v>
      </c>
      <c r="K51" s="33">
        <f t="shared" si="5"/>
        <v>5664.3300000000008</v>
      </c>
      <c r="L51" s="33">
        <v>2.8</v>
      </c>
      <c r="M51" s="33">
        <f t="shared" si="6"/>
        <v>932.4</v>
      </c>
    </row>
    <row r="52" spans="8:13" x14ac:dyDescent="0.3">
      <c r="H52" s="29" t="s">
        <v>449</v>
      </c>
      <c r="I52" s="33">
        <v>333</v>
      </c>
      <c r="J52" s="33">
        <v>3.03</v>
      </c>
      <c r="K52" s="33">
        <f t="shared" si="5"/>
        <v>1008.9899999999999</v>
      </c>
      <c r="L52" s="33">
        <v>2.8</v>
      </c>
      <c r="M52" s="33">
        <f t="shared" si="6"/>
        <v>932.4</v>
      </c>
    </row>
    <row r="53" spans="8:13" x14ac:dyDescent="0.3">
      <c r="H53" s="29" t="s">
        <v>450</v>
      </c>
      <c r="I53" s="33">
        <v>333</v>
      </c>
      <c r="J53" s="33">
        <v>-10.28</v>
      </c>
      <c r="K53" s="33">
        <f t="shared" si="5"/>
        <v>-3423.24</v>
      </c>
      <c r="L53" s="33">
        <v>2.8</v>
      </c>
      <c r="M53" s="33">
        <f t="shared" si="6"/>
        <v>932.4</v>
      </c>
    </row>
    <row r="54" spans="8:13" x14ac:dyDescent="0.3">
      <c r="H54" t="s">
        <v>445</v>
      </c>
      <c r="I54" s="33">
        <v>3</v>
      </c>
      <c r="J54" s="33">
        <v>-30.3</v>
      </c>
      <c r="K54" s="33">
        <f t="shared" si="5"/>
        <v>-90.9</v>
      </c>
      <c r="L54" s="33">
        <v>3</v>
      </c>
      <c r="M54" s="33">
        <f t="shared" si="6"/>
        <v>9</v>
      </c>
    </row>
    <row r="55" spans="8:13" x14ac:dyDescent="0.3">
      <c r="H55" t="s">
        <v>463</v>
      </c>
      <c r="I55" s="33">
        <v>0.97499999999999998</v>
      </c>
      <c r="J55" s="33">
        <v>-26.2</v>
      </c>
      <c r="K55" s="33">
        <f t="shared" si="5"/>
        <v>-25.544999999999998</v>
      </c>
      <c r="L55" s="33">
        <v>7.5</v>
      </c>
      <c r="M55" s="33">
        <f t="shared" si="6"/>
        <v>7.3125</v>
      </c>
    </row>
    <row r="56" spans="8:13" x14ac:dyDescent="0.3">
      <c r="I56" s="33">
        <f>SUM(I45:I55)</f>
        <v>2644.3240000000001</v>
      </c>
      <c r="J56" s="33">
        <f>K56/I56</f>
        <v>1.7558372952784911</v>
      </c>
      <c r="K56" s="33">
        <f>SUM(K45:K55)</f>
        <v>4643.0027000000009</v>
      </c>
      <c r="L56" s="33">
        <f>M56/I56</f>
        <v>2.88318634599996</v>
      </c>
      <c r="M56" s="33">
        <f>SUM(M45:M55)</f>
        <v>7624.078851199999</v>
      </c>
    </row>
  </sheetData>
  <mergeCells count="3">
    <mergeCell ref="H1:M1"/>
    <mergeCell ref="R26:W26"/>
    <mergeCell ref="H43:M4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L102" sqref="L102"/>
    </sheetView>
  </sheetViews>
  <sheetFormatPr defaultRowHeight="14.4" x14ac:dyDescent="0.3"/>
  <cols>
    <col min="1" max="1" width="20.44140625" bestFit="1" customWidth="1"/>
    <col min="5" max="5" width="14.77734375" bestFit="1" customWidth="1"/>
    <col min="6" max="6" width="12.6640625" bestFit="1" customWidth="1"/>
    <col min="8" max="8" width="18.109375" bestFit="1" customWidth="1"/>
    <col min="10" max="10" width="15.109375" bestFit="1" customWidth="1"/>
  </cols>
  <sheetData>
    <row r="1" spans="1:13" ht="21" x14ac:dyDescent="0.4">
      <c r="A1" s="40" t="s">
        <v>374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3">
      <c r="A2" s="1" t="s">
        <v>356</v>
      </c>
      <c r="B2" s="1" t="s">
        <v>376</v>
      </c>
      <c r="C2" s="1" t="s">
        <v>7</v>
      </c>
      <c r="D2" s="1" t="s">
        <v>9</v>
      </c>
      <c r="E2" s="1" t="s">
        <v>377</v>
      </c>
      <c r="F2" s="1" t="s">
        <v>378</v>
      </c>
      <c r="G2" s="1" t="s">
        <v>168</v>
      </c>
      <c r="H2" s="1" t="s">
        <v>382</v>
      </c>
      <c r="I2" s="1" t="s">
        <v>52</v>
      </c>
      <c r="J2" s="1" t="s">
        <v>383</v>
      </c>
    </row>
    <row r="3" spans="1:13" x14ac:dyDescent="0.3">
      <c r="A3" t="s">
        <v>375</v>
      </c>
      <c r="B3">
        <v>6.0000000000000001E-3</v>
      </c>
      <c r="C3">
        <v>159.16999999999999</v>
      </c>
      <c r="D3">
        <f>B3*C3</f>
        <v>0.95501999999999998</v>
      </c>
      <c r="E3">
        <v>7.8</v>
      </c>
      <c r="F3">
        <f>D3*E3</f>
        <v>7.4491559999999994</v>
      </c>
      <c r="G3">
        <v>-26.4</v>
      </c>
      <c r="H3">
        <f>F3*G3</f>
        <v>-196.65771839999996</v>
      </c>
      <c r="I3">
        <v>9.58</v>
      </c>
      <c r="J3">
        <f>F3*I3</f>
        <v>71.362914480000001</v>
      </c>
    </row>
    <row r="4" spans="1:13" x14ac:dyDescent="0.3">
      <c r="A4" t="s">
        <v>379</v>
      </c>
      <c r="B4">
        <v>6.0000000000000001E-3</v>
      </c>
      <c r="C4">
        <v>66.86</v>
      </c>
      <c r="D4" s="21">
        <f>B4*C4</f>
        <v>0.40116000000000002</v>
      </c>
      <c r="E4" s="21">
        <v>7.8</v>
      </c>
      <c r="F4" s="21">
        <f>D4*E4</f>
        <v>3.1290480000000001</v>
      </c>
      <c r="G4">
        <v>33.409999999999997</v>
      </c>
      <c r="H4" s="21">
        <f t="shared" ref="H4:H6" si="0">F4*G4</f>
        <v>104.54149367999999</v>
      </c>
      <c r="I4">
        <v>10.69</v>
      </c>
      <c r="J4" s="21">
        <f t="shared" ref="J4:J6" si="1">F4*I4</f>
        <v>33.449523120000002</v>
      </c>
    </row>
    <row r="5" spans="1:13" x14ac:dyDescent="0.3">
      <c r="A5" t="s">
        <v>380</v>
      </c>
      <c r="B5">
        <v>6.0000000000000001E-3</v>
      </c>
      <c r="C5">
        <v>69.7</v>
      </c>
      <c r="D5" s="21">
        <f>B5*C5</f>
        <v>0.41820000000000002</v>
      </c>
      <c r="E5" s="21">
        <v>7.8</v>
      </c>
      <c r="F5" s="21">
        <f>D5*E5</f>
        <v>3.2619600000000002</v>
      </c>
      <c r="G5">
        <v>-20.399999999999999</v>
      </c>
      <c r="H5" s="21">
        <f t="shared" si="0"/>
        <v>-66.543983999999995</v>
      </c>
      <c r="I5">
        <v>13.75</v>
      </c>
      <c r="J5" s="21">
        <f t="shared" si="1"/>
        <v>44.851950000000002</v>
      </c>
      <c r="L5" s="1" t="s">
        <v>168</v>
      </c>
      <c r="M5" s="1">
        <f>H7/F7</f>
        <v>-17.39071791489134</v>
      </c>
    </row>
    <row r="6" spans="1:13" x14ac:dyDescent="0.3">
      <c r="A6" t="s">
        <v>381</v>
      </c>
      <c r="B6">
        <v>6.0000000000000001E-3</v>
      </c>
      <c r="C6">
        <v>265.2</v>
      </c>
      <c r="D6" s="21">
        <f>B6*C6</f>
        <v>1.5911999999999999</v>
      </c>
      <c r="E6" s="21">
        <v>7.8</v>
      </c>
      <c r="F6" s="21">
        <f>D6*E6</f>
        <v>12.41136</v>
      </c>
      <c r="G6">
        <v>-24</v>
      </c>
      <c r="H6" s="21">
        <f t="shared" si="0"/>
        <v>-297.87263999999999</v>
      </c>
      <c r="I6">
        <v>9.6</v>
      </c>
      <c r="J6" s="21">
        <f t="shared" si="1"/>
        <v>119.149056</v>
      </c>
      <c r="L6" s="1" t="s">
        <v>52</v>
      </c>
      <c r="M6" s="1">
        <f>J7/F7</f>
        <v>10.239917636781774</v>
      </c>
    </row>
    <row r="7" spans="1:13" x14ac:dyDescent="0.3">
      <c r="F7">
        <f>SUM(F3:F6)</f>
        <v>26.251524</v>
      </c>
      <c r="G7" s="21"/>
      <c r="H7" s="21">
        <f t="shared" ref="H7:J7" si="2">SUM(H3:H6)</f>
        <v>-456.53284871999995</v>
      </c>
      <c r="I7" s="21"/>
      <c r="J7" s="21">
        <f t="shared" si="2"/>
        <v>268.81344360000003</v>
      </c>
    </row>
    <row r="9" spans="1:13" ht="18" x14ac:dyDescent="0.35">
      <c r="A9" s="48" t="s">
        <v>303</v>
      </c>
      <c r="B9" s="49"/>
      <c r="C9" s="49"/>
      <c r="D9" s="49"/>
      <c r="E9" s="49"/>
      <c r="F9" s="49"/>
      <c r="G9" s="49"/>
      <c r="H9" s="49"/>
      <c r="I9" s="49"/>
      <c r="J9" s="49"/>
    </row>
    <row r="10" spans="1:13" x14ac:dyDescent="0.3">
      <c r="A10" s="24" t="s">
        <v>356</v>
      </c>
      <c r="B10" s="24" t="s">
        <v>7</v>
      </c>
      <c r="C10" s="24" t="s">
        <v>6</v>
      </c>
      <c r="D10" s="24" t="s">
        <v>9</v>
      </c>
      <c r="E10" s="24" t="s">
        <v>377</v>
      </c>
      <c r="F10" s="24" t="s">
        <v>378</v>
      </c>
      <c r="G10" s="24" t="s">
        <v>168</v>
      </c>
      <c r="H10" s="24" t="s">
        <v>382</v>
      </c>
      <c r="I10" s="24" t="s">
        <v>52</v>
      </c>
      <c r="J10" s="24" t="s">
        <v>383</v>
      </c>
    </row>
    <row r="11" spans="1:13" x14ac:dyDescent="0.3">
      <c r="A11" s="20" t="s">
        <v>171</v>
      </c>
      <c r="B11" s="20">
        <v>8.0000000000000002E-3</v>
      </c>
      <c r="C11" s="20">
        <v>3.54</v>
      </c>
      <c r="D11" s="20">
        <f>B11*C11</f>
        <v>2.8320000000000001E-2</v>
      </c>
      <c r="E11" s="20">
        <v>7.8</v>
      </c>
      <c r="F11" s="20">
        <f>D11*E11</f>
        <v>0.22089600000000001</v>
      </c>
      <c r="G11" s="20">
        <v>-34.200000000000003</v>
      </c>
      <c r="H11" s="20">
        <f>F11*G11</f>
        <v>-7.554643200000001</v>
      </c>
      <c r="I11" s="20">
        <v>7.4</v>
      </c>
      <c r="J11" s="20">
        <f>F11*I11</f>
        <v>1.6346304</v>
      </c>
    </row>
    <row r="12" spans="1:13" x14ac:dyDescent="0.3">
      <c r="A12" s="20" t="s">
        <v>172</v>
      </c>
      <c r="B12" s="20">
        <v>8.0000000000000002E-3</v>
      </c>
      <c r="C12" s="20">
        <v>3.54</v>
      </c>
      <c r="D12" s="20">
        <f t="shared" ref="D12:D26" si="3">B12*C12</f>
        <v>2.8320000000000001E-2</v>
      </c>
      <c r="E12" s="20">
        <v>7.8</v>
      </c>
      <c r="F12" s="20">
        <f t="shared" ref="F12:F26" si="4">D12*E12</f>
        <v>0.22089600000000001</v>
      </c>
      <c r="G12" s="20">
        <v>-32.4</v>
      </c>
      <c r="H12" s="20">
        <f t="shared" ref="H12:H26" si="5">F12*G12</f>
        <v>-7.1570304</v>
      </c>
      <c r="I12" s="20">
        <v>7.4</v>
      </c>
      <c r="J12" s="20">
        <f t="shared" ref="J12:J26" si="6">F12*I12</f>
        <v>1.6346304</v>
      </c>
    </row>
    <row r="13" spans="1:13" x14ac:dyDescent="0.3">
      <c r="A13" s="20" t="s">
        <v>173</v>
      </c>
      <c r="B13" s="20">
        <v>8.0000000000000002E-3</v>
      </c>
      <c r="C13" s="20">
        <v>3.54</v>
      </c>
      <c r="D13" s="20">
        <f t="shared" si="3"/>
        <v>2.8320000000000001E-2</v>
      </c>
      <c r="E13" s="20">
        <v>7.8</v>
      </c>
      <c r="F13" s="20">
        <f t="shared" si="4"/>
        <v>0.22089600000000001</v>
      </c>
      <c r="G13" s="20">
        <v>-30.6</v>
      </c>
      <c r="H13" s="20">
        <f t="shared" si="5"/>
        <v>-6.7594176000000008</v>
      </c>
      <c r="I13" s="20">
        <v>7.4</v>
      </c>
      <c r="J13" s="20">
        <f t="shared" si="6"/>
        <v>1.6346304</v>
      </c>
    </row>
    <row r="14" spans="1:13" x14ac:dyDescent="0.3">
      <c r="A14" s="20" t="s">
        <v>174</v>
      </c>
      <c r="B14" s="20">
        <v>8.0000000000000002E-3</v>
      </c>
      <c r="C14" s="20">
        <v>4.2</v>
      </c>
      <c r="D14" s="20">
        <f t="shared" si="3"/>
        <v>3.3600000000000005E-2</v>
      </c>
      <c r="E14" s="20">
        <v>7.8</v>
      </c>
      <c r="F14" s="20">
        <f t="shared" si="4"/>
        <v>0.26208000000000004</v>
      </c>
      <c r="G14" s="20">
        <v>-28.8</v>
      </c>
      <c r="H14" s="20">
        <f t="shared" si="5"/>
        <v>-7.5479040000000008</v>
      </c>
      <c r="I14" s="20">
        <v>8.1</v>
      </c>
      <c r="J14" s="20">
        <f t="shared" si="6"/>
        <v>2.1228480000000003</v>
      </c>
    </row>
    <row r="15" spans="1:13" x14ac:dyDescent="0.3">
      <c r="A15" s="20" t="s">
        <v>175</v>
      </c>
      <c r="B15" s="20">
        <v>8.0000000000000002E-3</v>
      </c>
      <c r="C15" s="20">
        <v>7.6</v>
      </c>
      <c r="D15" s="20">
        <f t="shared" si="3"/>
        <v>6.08E-2</v>
      </c>
      <c r="E15" s="20">
        <v>7.8</v>
      </c>
      <c r="F15" s="20">
        <f t="shared" si="4"/>
        <v>0.47423999999999999</v>
      </c>
      <c r="G15" s="20">
        <v>-27</v>
      </c>
      <c r="H15" s="20">
        <f t="shared" si="5"/>
        <v>-12.80448</v>
      </c>
      <c r="I15" s="20">
        <v>9.5</v>
      </c>
      <c r="J15" s="20">
        <f t="shared" si="6"/>
        <v>4.50528</v>
      </c>
    </row>
    <row r="16" spans="1:13" x14ac:dyDescent="0.3">
      <c r="A16" s="20" t="s">
        <v>176</v>
      </c>
      <c r="B16" s="20">
        <v>8.0000000000000002E-3</v>
      </c>
      <c r="C16" s="20">
        <v>7.6</v>
      </c>
      <c r="D16" s="20">
        <f t="shared" si="3"/>
        <v>6.08E-2</v>
      </c>
      <c r="E16" s="20">
        <v>7.8</v>
      </c>
      <c r="F16" s="20">
        <f t="shared" si="4"/>
        <v>0.47423999999999999</v>
      </c>
      <c r="G16" s="20">
        <v>-25.2</v>
      </c>
      <c r="H16" s="20">
        <f t="shared" si="5"/>
        <v>-11.950847999999999</v>
      </c>
      <c r="I16" s="20">
        <v>9.5</v>
      </c>
      <c r="J16" s="20">
        <f t="shared" si="6"/>
        <v>4.50528</v>
      </c>
    </row>
    <row r="17" spans="1:13" x14ac:dyDescent="0.3">
      <c r="A17" s="20" t="s">
        <v>177</v>
      </c>
      <c r="B17" s="20">
        <v>8.0000000000000002E-3</v>
      </c>
      <c r="C17" s="20">
        <v>7.6</v>
      </c>
      <c r="D17" s="20">
        <f t="shared" si="3"/>
        <v>6.08E-2</v>
      </c>
      <c r="E17" s="20">
        <v>7.8</v>
      </c>
      <c r="F17" s="20">
        <f t="shared" si="4"/>
        <v>0.47423999999999999</v>
      </c>
      <c r="G17" s="20">
        <v>-23.4</v>
      </c>
      <c r="H17" s="20">
        <f t="shared" si="5"/>
        <v>-11.097216</v>
      </c>
      <c r="I17" s="20">
        <v>9.5</v>
      </c>
      <c r="J17" s="20">
        <f t="shared" si="6"/>
        <v>4.50528</v>
      </c>
    </row>
    <row r="18" spans="1:13" x14ac:dyDescent="0.3">
      <c r="A18" s="20" t="s">
        <v>178</v>
      </c>
      <c r="B18" s="20">
        <v>8.0000000000000002E-3</v>
      </c>
      <c r="C18" s="20">
        <v>11.3</v>
      </c>
      <c r="D18" s="20">
        <f t="shared" si="3"/>
        <v>9.0400000000000008E-2</v>
      </c>
      <c r="E18" s="20">
        <v>7.8</v>
      </c>
      <c r="F18" s="20">
        <f t="shared" si="4"/>
        <v>0.70512000000000008</v>
      </c>
      <c r="G18" s="20">
        <v>-21.6</v>
      </c>
      <c r="H18" s="20">
        <f t="shared" si="5"/>
        <v>-15.230592000000003</v>
      </c>
      <c r="I18" s="20">
        <v>11.3</v>
      </c>
      <c r="J18" s="20">
        <f t="shared" si="6"/>
        <v>7.9678560000000012</v>
      </c>
      <c r="L18" s="1" t="s">
        <v>168</v>
      </c>
      <c r="M18" s="1">
        <f>H27/F27</f>
        <v>-8.2988171064604188</v>
      </c>
    </row>
    <row r="19" spans="1:13" x14ac:dyDescent="0.3">
      <c r="A19" s="20" t="s">
        <v>179</v>
      </c>
      <c r="B19" s="20">
        <v>8.0000000000000002E-3</v>
      </c>
      <c r="C19" s="20">
        <v>11.3</v>
      </c>
      <c r="D19" s="20">
        <f t="shared" si="3"/>
        <v>9.0400000000000008E-2</v>
      </c>
      <c r="E19" s="20">
        <v>7.8</v>
      </c>
      <c r="F19" s="20">
        <f t="shared" si="4"/>
        <v>0.70512000000000008</v>
      </c>
      <c r="G19" s="20">
        <v>-19.8</v>
      </c>
      <c r="H19" s="20">
        <f t="shared" si="5"/>
        <v>-13.961376000000001</v>
      </c>
      <c r="I19" s="20">
        <v>11.3</v>
      </c>
      <c r="J19" s="20">
        <f t="shared" si="6"/>
        <v>7.9678560000000012</v>
      </c>
      <c r="L19" s="1" t="s">
        <v>52</v>
      </c>
      <c r="M19" s="1">
        <f>J27/F27</f>
        <v>9.4744151248609842</v>
      </c>
    </row>
    <row r="20" spans="1:13" x14ac:dyDescent="0.3">
      <c r="A20" s="20" t="s">
        <v>180</v>
      </c>
      <c r="B20" s="20">
        <v>8.0000000000000002E-3</v>
      </c>
      <c r="C20" s="20">
        <v>11.3</v>
      </c>
      <c r="D20" s="20">
        <f t="shared" si="3"/>
        <v>9.0400000000000008E-2</v>
      </c>
      <c r="E20" s="20">
        <v>7.8</v>
      </c>
      <c r="F20" s="20">
        <f t="shared" si="4"/>
        <v>0.70512000000000008</v>
      </c>
      <c r="G20" s="20">
        <v>-18</v>
      </c>
      <c r="H20" s="20">
        <f t="shared" si="5"/>
        <v>-12.692160000000001</v>
      </c>
      <c r="I20" s="20">
        <v>11.3</v>
      </c>
      <c r="J20" s="20">
        <f t="shared" si="6"/>
        <v>7.9678560000000012</v>
      </c>
    </row>
    <row r="21" spans="1:13" x14ac:dyDescent="0.3">
      <c r="A21" s="20" t="s">
        <v>181</v>
      </c>
      <c r="B21" s="20">
        <v>8.0000000000000002E-3</v>
      </c>
      <c r="C21" s="20">
        <v>3.9</v>
      </c>
      <c r="D21" s="20">
        <f t="shared" si="3"/>
        <v>3.1199999999999999E-2</v>
      </c>
      <c r="E21" s="20">
        <v>7.8</v>
      </c>
      <c r="F21" s="20">
        <f t="shared" si="4"/>
        <v>0.24335999999999999</v>
      </c>
      <c r="G21" s="20">
        <v>27.6</v>
      </c>
      <c r="H21" s="20">
        <f t="shared" si="5"/>
        <v>6.716736</v>
      </c>
      <c r="I21" s="20">
        <v>7.78</v>
      </c>
      <c r="J21" s="20">
        <f t="shared" si="6"/>
        <v>1.8933408</v>
      </c>
    </row>
    <row r="22" spans="1:13" x14ac:dyDescent="0.3">
      <c r="A22" s="20" t="s">
        <v>182</v>
      </c>
      <c r="B22" s="20">
        <v>8.0000000000000002E-3</v>
      </c>
      <c r="C22" s="20">
        <v>4.04</v>
      </c>
      <c r="D22" s="20">
        <f t="shared" si="3"/>
        <v>3.2320000000000002E-2</v>
      </c>
      <c r="E22" s="20">
        <v>7.8</v>
      </c>
      <c r="F22" s="20">
        <f t="shared" si="4"/>
        <v>0.25209599999999999</v>
      </c>
      <c r="G22" s="20">
        <v>29.4</v>
      </c>
      <c r="H22" s="20">
        <f t="shared" si="5"/>
        <v>7.4116223999999988</v>
      </c>
      <c r="I22" s="20">
        <v>7.78</v>
      </c>
      <c r="J22" s="20">
        <f t="shared" si="6"/>
        <v>1.96130688</v>
      </c>
    </row>
    <row r="23" spans="1:13" x14ac:dyDescent="0.3">
      <c r="A23" s="20" t="s">
        <v>183</v>
      </c>
      <c r="B23" s="20">
        <v>8.0000000000000002E-3</v>
      </c>
      <c r="C23" s="20">
        <v>4.1399999999999997</v>
      </c>
      <c r="D23" s="20">
        <f t="shared" si="3"/>
        <v>3.3119999999999997E-2</v>
      </c>
      <c r="E23" s="20">
        <v>7.8</v>
      </c>
      <c r="F23" s="20">
        <f t="shared" si="4"/>
        <v>0.25833599999999995</v>
      </c>
      <c r="G23" s="20">
        <v>31.2</v>
      </c>
      <c r="H23" s="20">
        <f t="shared" si="5"/>
        <v>8.0600831999999976</v>
      </c>
      <c r="I23" s="20">
        <v>7.78</v>
      </c>
      <c r="J23" s="20">
        <f t="shared" si="6"/>
        <v>2.0098540799999998</v>
      </c>
    </row>
    <row r="24" spans="1:13" x14ac:dyDescent="0.3">
      <c r="A24" s="20" t="s">
        <v>184</v>
      </c>
      <c r="B24" s="20">
        <v>8.0000000000000002E-3</v>
      </c>
      <c r="C24" s="20">
        <v>4.5</v>
      </c>
      <c r="D24" s="20">
        <f t="shared" si="3"/>
        <v>3.6000000000000004E-2</v>
      </c>
      <c r="E24" s="20">
        <v>7.8</v>
      </c>
      <c r="F24" s="20">
        <f t="shared" si="4"/>
        <v>0.28080000000000005</v>
      </c>
      <c r="G24" s="20">
        <v>33</v>
      </c>
      <c r="H24" s="20">
        <f t="shared" si="5"/>
        <v>9.2664000000000009</v>
      </c>
      <c r="I24" s="20">
        <v>8.3000000000000007</v>
      </c>
      <c r="J24" s="20">
        <f t="shared" si="6"/>
        <v>2.3306400000000007</v>
      </c>
    </row>
    <row r="25" spans="1:13" x14ac:dyDescent="0.3">
      <c r="A25" s="20" t="s">
        <v>185</v>
      </c>
      <c r="B25" s="20">
        <v>8.0000000000000002E-3</v>
      </c>
      <c r="C25" s="20">
        <v>5.41</v>
      </c>
      <c r="D25" s="20">
        <f t="shared" si="3"/>
        <v>4.3279999999999999E-2</v>
      </c>
      <c r="E25" s="20">
        <v>7.8</v>
      </c>
      <c r="F25" s="20">
        <f t="shared" si="4"/>
        <v>0.337584</v>
      </c>
      <c r="G25" s="20">
        <v>34.799999999999997</v>
      </c>
      <c r="H25" s="20">
        <f t="shared" si="5"/>
        <v>11.747923199999999</v>
      </c>
      <c r="I25" s="20">
        <v>8.4</v>
      </c>
      <c r="J25" s="20">
        <f t="shared" si="6"/>
        <v>2.8357056000000003</v>
      </c>
    </row>
    <row r="26" spans="1:13" x14ac:dyDescent="0.3">
      <c r="A26" s="20" t="s">
        <v>186</v>
      </c>
      <c r="B26" s="20">
        <v>8.0000000000000002E-3</v>
      </c>
      <c r="C26" s="20">
        <v>5.4</v>
      </c>
      <c r="D26" s="20">
        <f t="shared" si="3"/>
        <v>4.3200000000000002E-2</v>
      </c>
      <c r="E26" s="20">
        <v>7.8</v>
      </c>
      <c r="F26" s="20">
        <f t="shared" si="4"/>
        <v>0.33696000000000004</v>
      </c>
      <c r="G26" s="20">
        <v>36.6</v>
      </c>
      <c r="H26" s="20">
        <f t="shared" si="5"/>
        <v>12.332736000000002</v>
      </c>
      <c r="I26" s="20">
        <v>8.9</v>
      </c>
      <c r="J26" s="20">
        <f t="shared" si="6"/>
        <v>2.9989440000000003</v>
      </c>
    </row>
    <row r="27" spans="1:13" x14ac:dyDescent="0.3">
      <c r="A27" s="21"/>
      <c r="F27" s="20">
        <f>SUM(F11:F26)</f>
        <v>6.1719840000000001</v>
      </c>
      <c r="G27" s="20"/>
      <c r="H27" s="20">
        <f t="shared" ref="H27:J27" si="7">SUM(H11:H26)</f>
        <v>-51.220166400000004</v>
      </c>
      <c r="I27" s="20"/>
      <c r="J27" s="20">
        <f t="shared" si="7"/>
        <v>58.475938559999996</v>
      </c>
    </row>
    <row r="28" spans="1:13" s="21" customFormat="1" ht="18" x14ac:dyDescent="0.35">
      <c r="A28" s="48" t="s">
        <v>304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3" x14ac:dyDescent="0.3">
      <c r="A29" s="24" t="s">
        <v>356</v>
      </c>
      <c r="B29" s="24" t="s">
        <v>7</v>
      </c>
      <c r="C29" s="24" t="s">
        <v>6</v>
      </c>
      <c r="D29" s="24" t="s">
        <v>9</v>
      </c>
      <c r="E29" s="24" t="s">
        <v>377</v>
      </c>
      <c r="F29" s="24" t="s">
        <v>378</v>
      </c>
      <c r="G29" s="24" t="s">
        <v>168</v>
      </c>
      <c r="H29" s="24" t="s">
        <v>382</v>
      </c>
      <c r="I29" s="24" t="s">
        <v>52</v>
      </c>
      <c r="J29" s="24" t="s">
        <v>383</v>
      </c>
    </row>
    <row r="30" spans="1:13" x14ac:dyDescent="0.3">
      <c r="A30" s="20" t="s">
        <v>384</v>
      </c>
      <c r="B30" s="20">
        <v>1.8E-3</v>
      </c>
      <c r="C30" s="20">
        <v>3.5459999999999998</v>
      </c>
      <c r="D30">
        <f>B30*C30</f>
        <v>6.3827999999999992E-3</v>
      </c>
      <c r="E30" s="20">
        <v>7.8</v>
      </c>
      <c r="F30">
        <f>D30*E30</f>
        <v>4.9785839999999991E-2</v>
      </c>
      <c r="G30" s="20">
        <v>-34.799999999999997</v>
      </c>
      <c r="H30">
        <f>F30*G30</f>
        <v>-1.7325472319999995</v>
      </c>
      <c r="I30" s="20">
        <v>7.8</v>
      </c>
      <c r="J30">
        <f>F30*I30</f>
        <v>0.38832955199999991</v>
      </c>
    </row>
    <row r="31" spans="1:13" x14ac:dyDescent="0.3">
      <c r="A31" s="20" t="s">
        <v>385</v>
      </c>
      <c r="B31" s="20">
        <v>1.8E-3</v>
      </c>
      <c r="C31" s="20">
        <v>3.5459999999999998</v>
      </c>
      <c r="D31" s="21">
        <f t="shared" ref="D31:D69" si="8">B31*C31</f>
        <v>6.3827999999999992E-3</v>
      </c>
      <c r="E31" s="20">
        <v>7.8</v>
      </c>
      <c r="F31" s="21">
        <f t="shared" ref="F31:F69" si="9">D31*E31</f>
        <v>4.9785839999999991E-2</v>
      </c>
      <c r="G31" s="20">
        <v>-34.200000000000003</v>
      </c>
      <c r="H31" s="21">
        <f t="shared" ref="H31:H69" si="10">F31*G31</f>
        <v>-1.7026757279999998</v>
      </c>
      <c r="I31" s="20">
        <v>7.8</v>
      </c>
      <c r="J31" s="21">
        <f t="shared" ref="J31:J69" si="11">F31*I31</f>
        <v>0.38832955199999991</v>
      </c>
    </row>
    <row r="32" spans="1:13" x14ac:dyDescent="0.3">
      <c r="A32" s="20" t="s">
        <v>386</v>
      </c>
      <c r="B32" s="20">
        <v>1.8E-3</v>
      </c>
      <c r="C32" s="20">
        <v>3.5459999999999998</v>
      </c>
      <c r="D32" s="21">
        <f t="shared" si="8"/>
        <v>6.3827999999999992E-3</v>
      </c>
      <c r="E32" s="20">
        <v>7.8</v>
      </c>
      <c r="F32" s="21">
        <f t="shared" si="9"/>
        <v>4.9785839999999991E-2</v>
      </c>
      <c r="G32" s="20">
        <v>-33.6</v>
      </c>
      <c r="H32" s="21">
        <f t="shared" si="10"/>
        <v>-1.6728042239999998</v>
      </c>
      <c r="I32" s="20">
        <v>7.8</v>
      </c>
      <c r="J32" s="21">
        <f t="shared" si="11"/>
        <v>0.38832955199999991</v>
      </c>
    </row>
    <row r="33" spans="1:10" x14ac:dyDescent="0.3">
      <c r="A33" s="20" t="s">
        <v>387</v>
      </c>
      <c r="B33" s="20">
        <v>1.8E-3</v>
      </c>
      <c r="C33" s="20">
        <v>3.5459999999999998</v>
      </c>
      <c r="D33" s="21">
        <f t="shared" si="8"/>
        <v>6.3827999999999992E-3</v>
      </c>
      <c r="E33" s="20">
        <v>7.8</v>
      </c>
      <c r="F33" s="21">
        <f t="shared" si="9"/>
        <v>4.9785839999999991E-2</v>
      </c>
      <c r="G33" s="20">
        <v>-33</v>
      </c>
      <c r="H33" s="21">
        <f t="shared" si="10"/>
        <v>-1.6429327199999997</v>
      </c>
      <c r="I33" s="20">
        <v>7.8</v>
      </c>
      <c r="J33" s="21">
        <f t="shared" si="11"/>
        <v>0.38832955199999991</v>
      </c>
    </row>
    <row r="34" spans="1:10" x14ac:dyDescent="0.3">
      <c r="A34" s="20" t="s">
        <v>388</v>
      </c>
      <c r="B34" s="20">
        <v>1.8E-3</v>
      </c>
      <c r="C34" s="20">
        <v>3.5459999999999998</v>
      </c>
      <c r="D34" s="21">
        <f t="shared" si="8"/>
        <v>6.3827999999999992E-3</v>
      </c>
      <c r="E34" s="20">
        <v>7.8</v>
      </c>
      <c r="F34" s="21">
        <f t="shared" si="9"/>
        <v>4.9785839999999991E-2</v>
      </c>
      <c r="G34" s="20">
        <v>-32.4</v>
      </c>
      <c r="H34" s="21">
        <f t="shared" si="10"/>
        <v>-1.6130612159999997</v>
      </c>
      <c r="I34" s="20">
        <v>7.8</v>
      </c>
      <c r="J34" s="21">
        <f t="shared" si="11"/>
        <v>0.38832955199999991</v>
      </c>
    </row>
    <row r="35" spans="1:10" x14ac:dyDescent="0.3">
      <c r="A35" s="20" t="s">
        <v>389</v>
      </c>
      <c r="B35" s="20">
        <v>1.8E-3</v>
      </c>
      <c r="C35" s="20">
        <v>3.5459999999999998</v>
      </c>
      <c r="D35" s="21">
        <f t="shared" si="8"/>
        <v>6.3827999999999992E-3</v>
      </c>
      <c r="E35" s="20">
        <v>7.8</v>
      </c>
      <c r="F35" s="21">
        <f t="shared" si="9"/>
        <v>4.9785839999999991E-2</v>
      </c>
      <c r="G35" s="20">
        <v>-31.8</v>
      </c>
      <c r="H35" s="21">
        <f t="shared" si="10"/>
        <v>-1.5831897119999998</v>
      </c>
      <c r="I35" s="20">
        <v>7.8</v>
      </c>
      <c r="J35" s="21">
        <f t="shared" si="11"/>
        <v>0.38832955199999991</v>
      </c>
    </row>
    <row r="36" spans="1:10" x14ac:dyDescent="0.3">
      <c r="A36" s="20" t="s">
        <v>390</v>
      </c>
      <c r="B36" s="20">
        <v>1.8E-3</v>
      </c>
      <c r="C36" s="20">
        <v>3.5459999999999998</v>
      </c>
      <c r="D36" s="21">
        <f t="shared" si="8"/>
        <v>6.3827999999999992E-3</v>
      </c>
      <c r="E36" s="20">
        <v>7.8</v>
      </c>
      <c r="F36" s="21">
        <f t="shared" si="9"/>
        <v>4.9785839999999991E-2</v>
      </c>
      <c r="G36" s="20">
        <v>-31.2</v>
      </c>
      <c r="H36" s="21">
        <f t="shared" si="10"/>
        <v>-1.5533182079999996</v>
      </c>
      <c r="I36" s="20">
        <v>7.8</v>
      </c>
      <c r="J36" s="21">
        <f t="shared" si="11"/>
        <v>0.38832955199999991</v>
      </c>
    </row>
    <row r="37" spans="1:10" x14ac:dyDescent="0.3">
      <c r="A37" s="20" t="s">
        <v>391</v>
      </c>
      <c r="B37" s="20">
        <v>1.8E-3</v>
      </c>
      <c r="C37" s="20">
        <v>3.5459999999999998</v>
      </c>
      <c r="D37" s="21">
        <f t="shared" si="8"/>
        <v>6.3827999999999992E-3</v>
      </c>
      <c r="E37" s="20">
        <v>7.8</v>
      </c>
      <c r="F37" s="21">
        <f t="shared" si="9"/>
        <v>4.9785839999999991E-2</v>
      </c>
      <c r="G37" s="20">
        <v>-30.6</v>
      </c>
      <c r="H37" s="21">
        <f t="shared" si="10"/>
        <v>-1.5234467039999997</v>
      </c>
      <c r="I37" s="20">
        <v>7.8</v>
      </c>
      <c r="J37" s="21">
        <f t="shared" si="11"/>
        <v>0.38832955199999991</v>
      </c>
    </row>
    <row r="38" spans="1:10" x14ac:dyDescent="0.3">
      <c r="A38" s="20" t="s">
        <v>392</v>
      </c>
      <c r="B38" s="20">
        <v>1.8E-3</v>
      </c>
      <c r="C38" s="20">
        <v>3.5459999999999998</v>
      </c>
      <c r="D38" s="21">
        <f t="shared" si="8"/>
        <v>6.3827999999999992E-3</v>
      </c>
      <c r="E38" s="20">
        <v>7.8</v>
      </c>
      <c r="F38" s="21">
        <f t="shared" si="9"/>
        <v>4.9785839999999991E-2</v>
      </c>
      <c r="G38" s="20">
        <v>-30</v>
      </c>
      <c r="H38" s="21">
        <f t="shared" si="10"/>
        <v>-1.4935751999999998</v>
      </c>
      <c r="I38" s="20">
        <v>7.8</v>
      </c>
      <c r="J38" s="21">
        <f t="shared" si="11"/>
        <v>0.38832955199999991</v>
      </c>
    </row>
    <row r="39" spans="1:10" x14ac:dyDescent="0.3">
      <c r="A39" s="20" t="s">
        <v>393</v>
      </c>
      <c r="B39" s="20">
        <v>1.8E-3</v>
      </c>
      <c r="C39" s="20">
        <v>3.5459999999999998</v>
      </c>
      <c r="D39" s="21">
        <f t="shared" si="8"/>
        <v>6.3827999999999992E-3</v>
      </c>
      <c r="E39" s="20">
        <v>7.8</v>
      </c>
      <c r="F39" s="21">
        <f t="shared" si="9"/>
        <v>4.9785839999999991E-2</v>
      </c>
      <c r="G39" s="20">
        <v>-29.4</v>
      </c>
      <c r="H39" s="21">
        <f t="shared" si="10"/>
        <v>-1.4637036959999996</v>
      </c>
      <c r="I39" s="20">
        <v>7.8</v>
      </c>
      <c r="J39" s="21">
        <f t="shared" si="11"/>
        <v>0.38832955199999991</v>
      </c>
    </row>
    <row r="40" spans="1:10" x14ac:dyDescent="0.3">
      <c r="A40" s="20" t="s">
        <v>394</v>
      </c>
      <c r="B40" s="20">
        <v>1.8E-3</v>
      </c>
      <c r="C40" s="20">
        <v>3.5459999999999998</v>
      </c>
      <c r="D40" s="21">
        <f t="shared" si="8"/>
        <v>6.3827999999999992E-3</v>
      </c>
      <c r="E40" s="20">
        <v>7.8</v>
      </c>
      <c r="F40" s="21">
        <f t="shared" si="9"/>
        <v>4.9785839999999991E-2</v>
      </c>
      <c r="G40" s="20">
        <v>-28.8</v>
      </c>
      <c r="H40" s="21">
        <f t="shared" si="10"/>
        <v>-1.4338321919999997</v>
      </c>
      <c r="I40" s="20">
        <v>7.8</v>
      </c>
      <c r="J40" s="21">
        <f t="shared" si="11"/>
        <v>0.38832955199999991</v>
      </c>
    </row>
    <row r="41" spans="1:10" x14ac:dyDescent="0.3">
      <c r="A41" s="20" t="s">
        <v>395</v>
      </c>
      <c r="B41" s="20">
        <v>1.8E-3</v>
      </c>
      <c r="C41" s="20">
        <v>3.5459999999999998</v>
      </c>
      <c r="D41" s="21">
        <f t="shared" si="8"/>
        <v>6.3827999999999992E-3</v>
      </c>
      <c r="E41" s="20">
        <v>7.8</v>
      </c>
      <c r="F41" s="21">
        <f t="shared" si="9"/>
        <v>4.9785839999999991E-2</v>
      </c>
      <c r="G41" s="20">
        <v>-28.2</v>
      </c>
      <c r="H41" s="21">
        <f t="shared" si="10"/>
        <v>-1.4039606879999997</v>
      </c>
      <c r="I41" s="20">
        <v>7.8</v>
      </c>
      <c r="J41" s="21">
        <f t="shared" si="11"/>
        <v>0.38832955199999991</v>
      </c>
    </row>
    <row r="42" spans="1:10" x14ac:dyDescent="0.3">
      <c r="A42" s="20" t="s">
        <v>396</v>
      </c>
      <c r="B42" s="20">
        <v>1.8E-3</v>
      </c>
      <c r="C42" s="20">
        <v>5.181</v>
      </c>
      <c r="D42" s="21">
        <f t="shared" si="8"/>
        <v>9.3258000000000004E-3</v>
      </c>
      <c r="E42" s="20">
        <v>7.8</v>
      </c>
      <c r="F42" s="21">
        <f t="shared" si="9"/>
        <v>7.2741239999999999E-2</v>
      </c>
      <c r="G42" s="20">
        <v>-27.6</v>
      </c>
      <c r="H42" s="21">
        <f t="shared" si="10"/>
        <v>-2.007658224</v>
      </c>
      <c r="I42" s="20">
        <v>8.4</v>
      </c>
      <c r="J42" s="21">
        <f t="shared" si="11"/>
        <v>0.61102641599999996</v>
      </c>
    </row>
    <row r="43" spans="1:10" x14ac:dyDescent="0.3">
      <c r="A43" s="20" t="s">
        <v>397</v>
      </c>
      <c r="B43" s="20">
        <v>1.8E-3</v>
      </c>
      <c r="C43" s="20">
        <v>5.3689999999999998</v>
      </c>
      <c r="D43" s="21">
        <f t="shared" si="8"/>
        <v>9.6641999999999995E-3</v>
      </c>
      <c r="E43" s="20">
        <v>7.8</v>
      </c>
      <c r="F43" s="21">
        <f t="shared" si="9"/>
        <v>7.5380759999999991E-2</v>
      </c>
      <c r="G43" s="20">
        <v>-27</v>
      </c>
      <c r="H43" s="21">
        <f t="shared" si="10"/>
        <v>-2.0352805199999997</v>
      </c>
      <c r="I43" s="20">
        <v>8.4</v>
      </c>
      <c r="J43" s="21">
        <f t="shared" si="11"/>
        <v>0.63319838399999995</v>
      </c>
    </row>
    <row r="44" spans="1:10" x14ac:dyDescent="0.3">
      <c r="A44" s="20" t="s">
        <v>398</v>
      </c>
      <c r="B44" s="20">
        <v>1.8E-3</v>
      </c>
      <c r="C44" s="20">
        <v>7.6539999999999999</v>
      </c>
      <c r="D44" s="21">
        <f t="shared" si="8"/>
        <v>1.37772E-2</v>
      </c>
      <c r="E44" s="20">
        <v>7.8</v>
      </c>
      <c r="F44" s="21">
        <f t="shared" si="9"/>
        <v>0.10746216</v>
      </c>
      <c r="G44" s="20">
        <v>-26.4</v>
      </c>
      <c r="H44" s="21">
        <f t="shared" si="10"/>
        <v>-2.8370010240000001</v>
      </c>
      <c r="I44" s="20">
        <v>9.5</v>
      </c>
      <c r="J44" s="21">
        <f t="shared" si="11"/>
        <v>1.02089052</v>
      </c>
    </row>
    <row r="45" spans="1:10" x14ac:dyDescent="0.3">
      <c r="A45" s="20" t="s">
        <v>399</v>
      </c>
      <c r="B45" s="20">
        <v>1.8E-3</v>
      </c>
      <c r="C45" s="20">
        <v>7.6539999999999999</v>
      </c>
      <c r="D45" s="21">
        <f t="shared" si="8"/>
        <v>1.37772E-2</v>
      </c>
      <c r="E45" s="20">
        <v>7.8</v>
      </c>
      <c r="F45" s="21">
        <f t="shared" si="9"/>
        <v>0.10746216</v>
      </c>
      <c r="G45" s="20">
        <v>-25.8</v>
      </c>
      <c r="H45" s="21">
        <f t="shared" si="10"/>
        <v>-2.7725237279999999</v>
      </c>
      <c r="I45" s="20">
        <v>9.5</v>
      </c>
      <c r="J45" s="21">
        <f t="shared" si="11"/>
        <v>1.02089052</v>
      </c>
    </row>
    <row r="46" spans="1:10" x14ac:dyDescent="0.3">
      <c r="A46" s="20" t="s">
        <v>400</v>
      </c>
      <c r="B46" s="20">
        <v>1.8E-3</v>
      </c>
      <c r="C46" s="20">
        <v>7.6539999999999999</v>
      </c>
      <c r="D46" s="21">
        <f t="shared" si="8"/>
        <v>1.37772E-2</v>
      </c>
      <c r="E46" s="20">
        <v>7.8</v>
      </c>
      <c r="F46" s="21">
        <f t="shared" si="9"/>
        <v>0.10746216</v>
      </c>
      <c r="G46" s="20">
        <v>-25.2</v>
      </c>
      <c r="H46" s="21">
        <f t="shared" si="10"/>
        <v>-2.7080464320000002</v>
      </c>
      <c r="I46" s="20">
        <v>9.5</v>
      </c>
      <c r="J46" s="21">
        <f t="shared" si="11"/>
        <v>1.02089052</v>
      </c>
    </row>
    <row r="47" spans="1:10" x14ac:dyDescent="0.3">
      <c r="A47" s="20" t="s">
        <v>401</v>
      </c>
      <c r="B47" s="20">
        <v>1.8E-3</v>
      </c>
      <c r="C47" s="20">
        <v>7.6539999999999999</v>
      </c>
      <c r="D47" s="21">
        <f t="shared" si="8"/>
        <v>1.37772E-2</v>
      </c>
      <c r="E47" s="20">
        <v>7.8</v>
      </c>
      <c r="F47" s="21">
        <f t="shared" si="9"/>
        <v>0.10746216</v>
      </c>
      <c r="G47" s="20">
        <v>-24.6</v>
      </c>
      <c r="H47" s="21">
        <f t="shared" si="10"/>
        <v>-2.643569136</v>
      </c>
      <c r="I47" s="20">
        <v>9.5</v>
      </c>
      <c r="J47" s="21">
        <f t="shared" si="11"/>
        <v>1.02089052</v>
      </c>
    </row>
    <row r="48" spans="1:10" x14ac:dyDescent="0.3">
      <c r="A48" s="20" t="s">
        <v>402</v>
      </c>
      <c r="B48" s="20">
        <v>1.8E-3</v>
      </c>
      <c r="C48" s="20">
        <v>7.6539999999999999</v>
      </c>
      <c r="D48" s="21">
        <f t="shared" si="8"/>
        <v>1.37772E-2</v>
      </c>
      <c r="E48" s="20">
        <v>7.8</v>
      </c>
      <c r="F48" s="21">
        <f t="shared" si="9"/>
        <v>0.10746216</v>
      </c>
      <c r="G48" s="20">
        <v>-24</v>
      </c>
      <c r="H48" s="21">
        <f t="shared" si="10"/>
        <v>-2.5790918400000002</v>
      </c>
      <c r="I48" s="20">
        <v>9.5</v>
      </c>
      <c r="J48" s="21">
        <f t="shared" si="11"/>
        <v>1.02089052</v>
      </c>
    </row>
    <row r="49" spans="1:13" x14ac:dyDescent="0.3">
      <c r="A49" s="20" t="s">
        <v>403</v>
      </c>
      <c r="B49" s="20">
        <v>1.8E-3</v>
      </c>
      <c r="C49" s="20">
        <v>7.6539999999999999</v>
      </c>
      <c r="D49" s="21">
        <f t="shared" si="8"/>
        <v>1.37772E-2</v>
      </c>
      <c r="E49" s="20">
        <v>7.8</v>
      </c>
      <c r="F49" s="21">
        <f t="shared" si="9"/>
        <v>0.10746216</v>
      </c>
      <c r="G49" s="20">
        <v>-22.8</v>
      </c>
      <c r="H49" s="21">
        <f t="shared" si="10"/>
        <v>-2.4501372479999999</v>
      </c>
      <c r="I49" s="20">
        <v>9.5</v>
      </c>
      <c r="J49" s="21">
        <f t="shared" si="11"/>
        <v>1.02089052</v>
      </c>
    </row>
    <row r="50" spans="1:13" x14ac:dyDescent="0.3">
      <c r="A50" s="20" t="s">
        <v>404</v>
      </c>
      <c r="B50" s="20">
        <v>1.8E-3</v>
      </c>
      <c r="C50" s="20">
        <v>11.355</v>
      </c>
      <c r="D50" s="21">
        <f t="shared" si="8"/>
        <v>2.0438999999999999E-2</v>
      </c>
      <c r="E50" s="20">
        <v>7.8</v>
      </c>
      <c r="F50" s="21">
        <f t="shared" si="9"/>
        <v>0.15942419999999999</v>
      </c>
      <c r="G50" s="20">
        <v>-22.2</v>
      </c>
      <c r="H50" s="21">
        <f t="shared" si="10"/>
        <v>-3.5392172399999997</v>
      </c>
      <c r="I50" s="20">
        <v>12.6</v>
      </c>
      <c r="J50" s="21">
        <f t="shared" si="11"/>
        <v>2.0087449199999998</v>
      </c>
    </row>
    <row r="51" spans="1:13" x14ac:dyDescent="0.3">
      <c r="A51" s="20" t="s">
        <v>405</v>
      </c>
      <c r="B51" s="20">
        <v>1.8E-3</v>
      </c>
      <c r="C51" s="20">
        <v>11.355</v>
      </c>
      <c r="D51" s="21">
        <f t="shared" si="8"/>
        <v>2.0438999999999999E-2</v>
      </c>
      <c r="E51" s="20">
        <v>7.8</v>
      </c>
      <c r="F51" s="21">
        <f t="shared" si="9"/>
        <v>0.15942419999999999</v>
      </c>
      <c r="G51" s="20">
        <v>-21</v>
      </c>
      <c r="H51" s="21">
        <f t="shared" si="10"/>
        <v>-3.3479081999999996</v>
      </c>
      <c r="I51" s="20">
        <v>12.6</v>
      </c>
      <c r="J51" s="21">
        <f t="shared" si="11"/>
        <v>2.0087449199999998</v>
      </c>
    </row>
    <row r="52" spans="1:13" x14ac:dyDescent="0.3">
      <c r="A52" s="20" t="s">
        <v>406</v>
      </c>
      <c r="B52" s="20">
        <v>1.8E-3</v>
      </c>
      <c r="C52" s="20">
        <v>11.355</v>
      </c>
      <c r="D52" s="21">
        <f t="shared" si="8"/>
        <v>2.0438999999999999E-2</v>
      </c>
      <c r="E52" s="20">
        <v>7.8</v>
      </c>
      <c r="F52" s="21">
        <f t="shared" si="9"/>
        <v>0.15942419999999999</v>
      </c>
      <c r="G52" s="20">
        <v>-20.399999999999999</v>
      </c>
      <c r="H52" s="21">
        <f t="shared" si="10"/>
        <v>-3.2522536799999995</v>
      </c>
      <c r="I52" s="20">
        <v>12.6</v>
      </c>
      <c r="J52" s="21">
        <f t="shared" si="11"/>
        <v>2.0087449199999998</v>
      </c>
    </row>
    <row r="53" spans="1:13" x14ac:dyDescent="0.3">
      <c r="A53" s="20" t="s">
        <v>407</v>
      </c>
      <c r="B53" s="20">
        <v>1.8E-3</v>
      </c>
      <c r="C53" s="20">
        <v>11.355</v>
      </c>
      <c r="D53" s="21">
        <f t="shared" si="8"/>
        <v>2.0438999999999999E-2</v>
      </c>
      <c r="E53" s="20">
        <v>7.8</v>
      </c>
      <c r="F53" s="21">
        <f t="shared" si="9"/>
        <v>0.15942419999999999</v>
      </c>
      <c r="G53" s="20">
        <v>-19.100000000000001</v>
      </c>
      <c r="H53" s="21">
        <f t="shared" si="10"/>
        <v>-3.0450022200000002</v>
      </c>
      <c r="I53" s="20">
        <v>12.6</v>
      </c>
      <c r="J53" s="21">
        <f t="shared" si="11"/>
        <v>2.0087449199999998</v>
      </c>
      <c r="L53" s="1" t="s">
        <v>168</v>
      </c>
      <c r="M53" s="1">
        <f>H70/F70</f>
        <v>-8.0458815231446703</v>
      </c>
    </row>
    <row r="54" spans="1:13" x14ac:dyDescent="0.3">
      <c r="A54" s="20" t="s">
        <v>408</v>
      </c>
      <c r="B54" s="20">
        <v>1.8E-3</v>
      </c>
      <c r="C54" s="20">
        <v>11.355</v>
      </c>
      <c r="D54" s="21">
        <f t="shared" si="8"/>
        <v>2.0438999999999999E-2</v>
      </c>
      <c r="E54" s="20">
        <v>7.8</v>
      </c>
      <c r="F54" s="21">
        <f t="shared" si="9"/>
        <v>0.15942419999999999</v>
      </c>
      <c r="G54" s="20">
        <v>-18.5</v>
      </c>
      <c r="H54" s="21">
        <f t="shared" si="10"/>
        <v>-2.9493476999999997</v>
      </c>
      <c r="I54" s="20">
        <v>12.6</v>
      </c>
      <c r="J54" s="21">
        <f t="shared" si="11"/>
        <v>2.0087449199999998</v>
      </c>
      <c r="L54" s="1" t="s">
        <v>52</v>
      </c>
      <c r="M54" s="1">
        <f>J70/F70</f>
        <v>9.5831482000596804</v>
      </c>
    </row>
    <row r="55" spans="1:13" x14ac:dyDescent="0.3">
      <c r="A55" s="20" t="s">
        <v>409</v>
      </c>
      <c r="B55" s="20">
        <v>1.8E-3</v>
      </c>
      <c r="C55" s="20">
        <v>3.89</v>
      </c>
      <c r="D55" s="21">
        <f t="shared" si="8"/>
        <v>7.0020000000000004E-3</v>
      </c>
      <c r="E55" s="20">
        <v>7.8</v>
      </c>
      <c r="F55" s="21">
        <f t="shared" si="9"/>
        <v>5.46156E-2</v>
      </c>
      <c r="G55" s="20">
        <v>26.3</v>
      </c>
      <c r="H55" s="21">
        <f t="shared" si="10"/>
        <v>1.4363902800000001</v>
      </c>
      <c r="I55" s="20">
        <v>7.7</v>
      </c>
      <c r="J55" s="21">
        <f t="shared" si="11"/>
        <v>0.42054012000000002</v>
      </c>
    </row>
    <row r="56" spans="1:13" x14ac:dyDescent="0.3">
      <c r="A56" s="20" t="s">
        <v>410</v>
      </c>
      <c r="B56" s="20">
        <v>1.8E-3</v>
      </c>
      <c r="C56" s="20">
        <v>3.89</v>
      </c>
      <c r="D56" s="21">
        <f t="shared" si="8"/>
        <v>7.0020000000000004E-3</v>
      </c>
      <c r="E56" s="20">
        <v>7.8</v>
      </c>
      <c r="F56" s="21">
        <f t="shared" si="9"/>
        <v>5.46156E-2</v>
      </c>
      <c r="G56" s="20">
        <v>26.9</v>
      </c>
      <c r="H56" s="21">
        <f t="shared" si="10"/>
        <v>1.46915964</v>
      </c>
      <c r="I56" s="20">
        <v>7.7</v>
      </c>
      <c r="J56" s="21">
        <f t="shared" si="11"/>
        <v>0.42054012000000002</v>
      </c>
    </row>
    <row r="57" spans="1:13" x14ac:dyDescent="0.3">
      <c r="A57" s="20" t="s">
        <v>411</v>
      </c>
      <c r="B57" s="20">
        <v>1.8E-3</v>
      </c>
      <c r="C57" s="20">
        <v>3.93</v>
      </c>
      <c r="D57" s="21">
        <f t="shared" si="8"/>
        <v>7.0740000000000004E-3</v>
      </c>
      <c r="E57" s="20">
        <v>7.8</v>
      </c>
      <c r="F57" s="21">
        <f t="shared" si="9"/>
        <v>5.5177200000000003E-2</v>
      </c>
      <c r="G57" s="20">
        <v>28.2</v>
      </c>
      <c r="H57" s="21">
        <f t="shared" si="10"/>
        <v>1.5559970400000001</v>
      </c>
      <c r="I57" s="20">
        <v>7.8</v>
      </c>
      <c r="J57" s="21">
        <f t="shared" si="11"/>
        <v>0.43038216000000001</v>
      </c>
    </row>
    <row r="58" spans="1:13" x14ac:dyDescent="0.3">
      <c r="A58" s="20" t="s">
        <v>412</v>
      </c>
      <c r="B58" s="20">
        <v>1.8E-3</v>
      </c>
      <c r="C58" s="20">
        <v>3.93</v>
      </c>
      <c r="D58" s="21">
        <f t="shared" si="8"/>
        <v>7.0740000000000004E-3</v>
      </c>
      <c r="E58" s="20">
        <v>7.8</v>
      </c>
      <c r="F58" s="21">
        <f t="shared" si="9"/>
        <v>5.5177200000000003E-2</v>
      </c>
      <c r="G58" s="20">
        <v>28.8</v>
      </c>
      <c r="H58" s="21">
        <f t="shared" si="10"/>
        <v>1.5891033600000002</v>
      </c>
      <c r="I58" s="20">
        <v>7.8</v>
      </c>
      <c r="J58" s="21">
        <f t="shared" si="11"/>
        <v>0.43038216000000001</v>
      </c>
    </row>
    <row r="59" spans="1:13" x14ac:dyDescent="0.3">
      <c r="A59" s="20" t="s">
        <v>413</v>
      </c>
      <c r="B59" s="20">
        <v>1.8E-3</v>
      </c>
      <c r="C59" s="20">
        <v>4.07</v>
      </c>
      <c r="D59" s="21">
        <f t="shared" si="8"/>
        <v>7.326E-3</v>
      </c>
      <c r="E59" s="20">
        <v>7.8</v>
      </c>
      <c r="F59" s="21">
        <f t="shared" si="9"/>
        <v>5.7142800000000001E-2</v>
      </c>
      <c r="G59" s="20">
        <v>30</v>
      </c>
      <c r="H59" s="21">
        <f t="shared" si="10"/>
        <v>1.7142839999999999</v>
      </c>
      <c r="I59" s="20">
        <v>7.85</v>
      </c>
      <c r="J59" s="21">
        <f t="shared" si="11"/>
        <v>0.44857098000000001</v>
      </c>
    </row>
    <row r="60" spans="1:13" x14ac:dyDescent="0.3">
      <c r="A60" s="20" t="s">
        <v>414</v>
      </c>
      <c r="B60" s="20">
        <v>1.8E-3</v>
      </c>
      <c r="C60" s="20">
        <v>4.07</v>
      </c>
      <c r="D60" s="21">
        <f t="shared" si="8"/>
        <v>7.326E-3</v>
      </c>
      <c r="E60" s="20">
        <v>7.8</v>
      </c>
      <c r="F60" s="21">
        <f t="shared" si="9"/>
        <v>5.7142800000000001E-2</v>
      </c>
      <c r="G60" s="20">
        <v>30.6</v>
      </c>
      <c r="H60" s="21">
        <f t="shared" si="10"/>
        <v>1.7485696800000001</v>
      </c>
      <c r="I60" s="20">
        <v>7.85</v>
      </c>
      <c r="J60" s="21">
        <f t="shared" si="11"/>
        <v>0.44857098000000001</v>
      </c>
    </row>
    <row r="61" spans="1:13" x14ac:dyDescent="0.3">
      <c r="A61" s="20" t="s">
        <v>415</v>
      </c>
      <c r="B61" s="20">
        <v>1.8E-3</v>
      </c>
      <c r="C61" s="20">
        <v>4.17</v>
      </c>
      <c r="D61" s="21">
        <f t="shared" si="8"/>
        <v>7.5059999999999997E-3</v>
      </c>
      <c r="E61" s="20">
        <v>7.8</v>
      </c>
      <c r="F61" s="21">
        <f t="shared" si="9"/>
        <v>5.8546799999999996E-2</v>
      </c>
      <c r="G61" s="20">
        <v>31.8</v>
      </c>
      <c r="H61" s="21">
        <f t="shared" si="10"/>
        <v>1.8617882399999999</v>
      </c>
      <c r="I61" s="20">
        <v>7.88</v>
      </c>
      <c r="J61" s="21">
        <f t="shared" si="11"/>
        <v>0.46134878399999996</v>
      </c>
    </row>
    <row r="62" spans="1:13" x14ac:dyDescent="0.3">
      <c r="A62" s="20" t="s">
        <v>416</v>
      </c>
      <c r="B62" s="20">
        <v>1.8E-3</v>
      </c>
      <c r="C62" s="20">
        <v>4.17</v>
      </c>
      <c r="D62" s="21">
        <f t="shared" si="8"/>
        <v>7.5059999999999997E-3</v>
      </c>
      <c r="E62" s="20">
        <v>7.8</v>
      </c>
      <c r="F62" s="21">
        <f t="shared" si="9"/>
        <v>5.8546799999999996E-2</v>
      </c>
      <c r="G62" s="20">
        <v>32.200000000000003</v>
      </c>
      <c r="H62" s="21">
        <f t="shared" si="10"/>
        <v>1.8852069600000001</v>
      </c>
      <c r="I62" s="20">
        <v>7.88</v>
      </c>
      <c r="J62" s="21">
        <f t="shared" si="11"/>
        <v>0.46134878399999996</v>
      </c>
    </row>
    <row r="63" spans="1:13" x14ac:dyDescent="0.3">
      <c r="A63" s="20" t="s">
        <v>417</v>
      </c>
      <c r="B63" s="20">
        <v>1.8E-3</v>
      </c>
      <c r="C63" s="20">
        <v>5</v>
      </c>
      <c r="D63" s="21">
        <f t="shared" si="8"/>
        <v>8.9999999999999993E-3</v>
      </c>
      <c r="E63" s="20">
        <v>7.8</v>
      </c>
      <c r="F63" s="21">
        <f t="shared" si="9"/>
        <v>7.0199999999999999E-2</v>
      </c>
      <c r="G63" s="20">
        <v>33.6</v>
      </c>
      <c r="H63" s="21">
        <f t="shared" si="10"/>
        <v>2.3587199999999999</v>
      </c>
      <c r="I63" s="20">
        <v>8.4</v>
      </c>
      <c r="J63" s="21">
        <f t="shared" si="11"/>
        <v>0.58967999999999998</v>
      </c>
    </row>
    <row r="64" spans="1:13" x14ac:dyDescent="0.3">
      <c r="A64" s="20" t="s">
        <v>418</v>
      </c>
      <c r="B64" s="20">
        <v>1.8E-3</v>
      </c>
      <c r="C64" s="20">
        <v>5.3</v>
      </c>
      <c r="D64" s="21">
        <f t="shared" si="8"/>
        <v>9.5399999999999999E-3</v>
      </c>
      <c r="E64" s="20">
        <v>7.8</v>
      </c>
      <c r="F64" s="21">
        <f t="shared" si="9"/>
        <v>7.4411999999999992E-2</v>
      </c>
      <c r="G64" s="20">
        <v>34.200000000000003</v>
      </c>
      <c r="H64" s="21">
        <f t="shared" si="10"/>
        <v>2.5448903999999999</v>
      </c>
      <c r="I64" s="20">
        <v>8.4</v>
      </c>
      <c r="J64" s="21">
        <f t="shared" si="11"/>
        <v>0.62506079999999997</v>
      </c>
    </row>
    <row r="65" spans="1:13" x14ac:dyDescent="0.3">
      <c r="A65" s="20" t="s">
        <v>419</v>
      </c>
      <c r="B65" s="20">
        <v>1.8E-3</v>
      </c>
      <c r="C65" s="20">
        <v>5.38</v>
      </c>
      <c r="D65" s="21">
        <f t="shared" si="8"/>
        <v>9.6839999999999999E-3</v>
      </c>
      <c r="E65" s="20">
        <v>7.8</v>
      </c>
      <c r="F65" s="21">
        <f t="shared" si="9"/>
        <v>7.5535199999999997E-2</v>
      </c>
      <c r="G65" s="20">
        <v>35.4</v>
      </c>
      <c r="H65" s="21">
        <f t="shared" si="10"/>
        <v>2.6739460799999999</v>
      </c>
      <c r="I65" s="20">
        <v>9</v>
      </c>
      <c r="J65" s="21">
        <f t="shared" si="11"/>
        <v>0.6798168</v>
      </c>
    </row>
    <row r="66" spans="1:13" x14ac:dyDescent="0.3">
      <c r="A66" s="20" t="s">
        <v>420</v>
      </c>
      <c r="B66" s="20">
        <v>1.8E-3</v>
      </c>
      <c r="C66" s="20">
        <v>5.38</v>
      </c>
      <c r="D66" s="21">
        <f t="shared" si="8"/>
        <v>9.6839999999999999E-3</v>
      </c>
      <c r="E66" s="20">
        <v>7.8</v>
      </c>
      <c r="F66" s="21">
        <f t="shared" si="9"/>
        <v>7.5535199999999997E-2</v>
      </c>
      <c r="G66" s="20">
        <v>36</v>
      </c>
      <c r="H66" s="21">
        <f t="shared" si="10"/>
        <v>2.7192672</v>
      </c>
      <c r="I66" s="20">
        <v>9</v>
      </c>
      <c r="J66" s="21">
        <f t="shared" si="11"/>
        <v>0.6798168</v>
      </c>
    </row>
    <row r="67" spans="1:13" x14ac:dyDescent="0.3">
      <c r="A67" s="20" t="s">
        <v>421</v>
      </c>
      <c r="B67" s="20">
        <v>1.8E-3</v>
      </c>
      <c r="C67" s="20">
        <v>5.59</v>
      </c>
      <c r="D67" s="21">
        <f t="shared" si="8"/>
        <v>1.0062E-2</v>
      </c>
      <c r="E67" s="20">
        <v>7.8</v>
      </c>
      <c r="F67" s="21">
        <f t="shared" si="9"/>
        <v>7.8483600000000001E-2</v>
      </c>
      <c r="G67" s="20">
        <v>37.200000000000003</v>
      </c>
      <c r="H67" s="21">
        <f t="shared" si="10"/>
        <v>2.9195899200000004</v>
      </c>
      <c r="I67" s="20">
        <v>9.01</v>
      </c>
      <c r="J67" s="21">
        <f t="shared" si="11"/>
        <v>0.707137236</v>
      </c>
    </row>
    <row r="68" spans="1:13" x14ac:dyDescent="0.3">
      <c r="A68" s="20" t="s">
        <v>422</v>
      </c>
      <c r="B68" s="20">
        <v>1.8E-3</v>
      </c>
      <c r="C68" s="20">
        <v>4.2119999999999997</v>
      </c>
      <c r="D68" s="21">
        <f t="shared" si="8"/>
        <v>7.5815999999999991E-3</v>
      </c>
      <c r="E68" s="20">
        <v>7.8</v>
      </c>
      <c r="F68" s="21">
        <f t="shared" si="9"/>
        <v>5.9136479999999991E-2</v>
      </c>
      <c r="G68" s="20">
        <v>37.799999999999997</v>
      </c>
      <c r="H68" s="21">
        <f t="shared" si="10"/>
        <v>2.2353589439999997</v>
      </c>
      <c r="I68" s="20">
        <v>9.01</v>
      </c>
      <c r="J68" s="21">
        <f t="shared" si="11"/>
        <v>0.53281968479999986</v>
      </c>
    </row>
    <row r="69" spans="1:13" x14ac:dyDescent="0.3">
      <c r="A69" s="20" t="s">
        <v>423</v>
      </c>
      <c r="B69" s="20">
        <v>1.8E-3</v>
      </c>
      <c r="C69" s="20">
        <v>2.391</v>
      </c>
      <c r="D69" s="21">
        <f t="shared" si="8"/>
        <v>4.3038E-3</v>
      </c>
      <c r="E69" s="20">
        <v>7.8</v>
      </c>
      <c r="F69" s="21">
        <f t="shared" si="9"/>
        <v>3.3569639999999998E-2</v>
      </c>
      <c r="G69" s="20">
        <v>38.4</v>
      </c>
      <c r="H69" s="21">
        <f t="shared" si="10"/>
        <v>1.289074176</v>
      </c>
      <c r="I69" s="20">
        <v>10.4</v>
      </c>
      <c r="J69" s="21">
        <f t="shared" si="11"/>
        <v>0.34912425599999997</v>
      </c>
    </row>
    <row r="70" spans="1:13" x14ac:dyDescent="0.3">
      <c r="F70">
        <f>SUM(F30:F69)</f>
        <v>3.1052829599999994</v>
      </c>
      <c r="G70" s="21"/>
      <c r="H70" s="21">
        <f t="shared" ref="H70:J70" si="12">SUM(H30:H69)</f>
        <v>-24.984738791999987</v>
      </c>
      <c r="I70" s="21"/>
      <c r="J70" s="21">
        <f t="shared" si="12"/>
        <v>29.75838680879999</v>
      </c>
    </row>
    <row r="72" spans="1:13" ht="18" x14ac:dyDescent="0.35">
      <c r="A72" s="50" t="s">
        <v>164</v>
      </c>
      <c r="B72" s="51"/>
      <c r="C72" s="51"/>
      <c r="D72" s="51"/>
      <c r="E72" s="51"/>
      <c r="F72" s="51"/>
      <c r="G72" s="51"/>
      <c r="H72" s="51"/>
      <c r="I72" s="51"/>
      <c r="J72" s="51"/>
    </row>
    <row r="73" spans="1:13" x14ac:dyDescent="0.3">
      <c r="A73" s="24" t="s">
        <v>356</v>
      </c>
      <c r="B73" s="24" t="s">
        <v>7</v>
      </c>
      <c r="C73" s="24" t="s">
        <v>6</v>
      </c>
      <c r="D73" s="24" t="s">
        <v>9</v>
      </c>
      <c r="E73" s="24" t="s">
        <v>377</v>
      </c>
      <c r="F73" s="24" t="s">
        <v>378</v>
      </c>
      <c r="G73" s="24" t="s">
        <v>168</v>
      </c>
      <c r="H73" s="24" t="s">
        <v>382</v>
      </c>
      <c r="I73" s="24" t="s">
        <v>52</v>
      </c>
      <c r="J73" s="24" t="s">
        <v>383</v>
      </c>
    </row>
    <row r="74" spans="1:13" x14ac:dyDescent="0.3">
      <c r="A74" s="20" t="s">
        <v>424</v>
      </c>
      <c r="B74" s="20">
        <v>4.2500000000000003E-3</v>
      </c>
      <c r="C74" s="20">
        <v>23</v>
      </c>
      <c r="D74" s="20">
        <f>B74*C74</f>
        <v>9.7750000000000004E-2</v>
      </c>
      <c r="E74" s="20">
        <v>7.8</v>
      </c>
      <c r="F74" s="20">
        <f>D74*E74</f>
        <v>0.76244999999999996</v>
      </c>
      <c r="G74" s="20">
        <v>-26.8</v>
      </c>
      <c r="H74" s="20">
        <f>F74*G74</f>
        <v>-20.43366</v>
      </c>
      <c r="I74" s="20">
        <v>10</v>
      </c>
      <c r="J74" s="20">
        <f>I74*F74</f>
        <v>7.6244999999999994</v>
      </c>
    </row>
    <row r="75" spans="1:13" x14ac:dyDescent="0.3">
      <c r="A75" s="20" t="s">
        <v>425</v>
      </c>
      <c r="B75" s="20">
        <v>4.2500000000000003E-3</v>
      </c>
      <c r="C75" s="20">
        <v>20</v>
      </c>
      <c r="D75" s="20">
        <f t="shared" ref="D75:D89" si="13">B75*C75</f>
        <v>8.5000000000000006E-2</v>
      </c>
      <c r="E75" s="20">
        <v>7.8</v>
      </c>
      <c r="F75" s="20">
        <f t="shared" ref="F75:F89" si="14">D75*E75</f>
        <v>0.66300000000000003</v>
      </c>
      <c r="G75" s="20">
        <v>-27.7</v>
      </c>
      <c r="H75" s="20">
        <f t="shared" ref="H75:H89" si="15">F75*G75</f>
        <v>-18.365100000000002</v>
      </c>
      <c r="I75" s="20">
        <v>10</v>
      </c>
      <c r="J75" s="20">
        <f t="shared" ref="J75:J89" si="16">I75*F75</f>
        <v>6.6300000000000008</v>
      </c>
    </row>
    <row r="76" spans="1:13" x14ac:dyDescent="0.3">
      <c r="A76" s="20" t="s">
        <v>426</v>
      </c>
      <c r="B76" s="20">
        <v>4.2500000000000003E-3</v>
      </c>
      <c r="C76" s="20">
        <v>20.7</v>
      </c>
      <c r="D76" s="20">
        <f t="shared" si="13"/>
        <v>8.7974999999999998E-2</v>
      </c>
      <c r="E76" s="20">
        <v>7.8</v>
      </c>
      <c r="F76" s="20">
        <f t="shared" si="14"/>
        <v>0.68620499999999995</v>
      </c>
      <c r="G76" s="20">
        <v>-27.9</v>
      </c>
      <c r="H76" s="20">
        <f t="shared" si="15"/>
        <v>-19.145119499999996</v>
      </c>
      <c r="I76" s="20">
        <v>10</v>
      </c>
      <c r="J76" s="20">
        <f t="shared" si="16"/>
        <v>6.86205</v>
      </c>
    </row>
    <row r="77" spans="1:13" x14ac:dyDescent="0.3">
      <c r="A77" s="20" t="s">
        <v>427</v>
      </c>
      <c r="B77" s="20">
        <v>4.2500000000000003E-3</v>
      </c>
      <c r="C77" s="20">
        <v>10.8</v>
      </c>
      <c r="D77" s="20">
        <f t="shared" si="13"/>
        <v>4.5900000000000003E-2</v>
      </c>
      <c r="E77" s="20">
        <v>7.8</v>
      </c>
      <c r="F77" s="20">
        <f t="shared" si="14"/>
        <v>0.35802</v>
      </c>
      <c r="G77" s="20">
        <v>-23.2</v>
      </c>
      <c r="H77" s="20">
        <f t="shared" si="15"/>
        <v>-8.3060639999999992</v>
      </c>
      <c r="I77" s="20">
        <v>10</v>
      </c>
      <c r="J77" s="20">
        <f t="shared" si="16"/>
        <v>3.5802</v>
      </c>
    </row>
    <row r="78" spans="1:13" x14ac:dyDescent="0.3">
      <c r="A78" s="20" t="s">
        <v>428</v>
      </c>
      <c r="B78" s="20">
        <v>4.2500000000000003E-3</v>
      </c>
      <c r="C78" s="20">
        <v>9.6999999999999993</v>
      </c>
      <c r="D78" s="20">
        <f t="shared" si="13"/>
        <v>4.1224999999999998E-2</v>
      </c>
      <c r="E78" s="20">
        <v>7.8</v>
      </c>
      <c r="F78" s="20">
        <f t="shared" si="14"/>
        <v>0.32155499999999998</v>
      </c>
      <c r="G78" s="20">
        <v>-22.6</v>
      </c>
      <c r="H78" s="20">
        <f t="shared" si="15"/>
        <v>-7.2671429999999999</v>
      </c>
      <c r="I78" s="20">
        <v>10</v>
      </c>
      <c r="J78" s="20">
        <f t="shared" si="16"/>
        <v>3.2155499999999999</v>
      </c>
    </row>
    <row r="79" spans="1:13" x14ac:dyDescent="0.3">
      <c r="A79" s="20" t="s">
        <v>429</v>
      </c>
      <c r="B79" s="20">
        <v>4.2500000000000003E-3</v>
      </c>
      <c r="C79" s="20">
        <v>9</v>
      </c>
      <c r="D79" s="20">
        <f t="shared" si="13"/>
        <v>3.8250000000000006E-2</v>
      </c>
      <c r="E79" s="20">
        <v>7.8</v>
      </c>
      <c r="F79" s="20">
        <f t="shared" si="14"/>
        <v>0.29835000000000006</v>
      </c>
      <c r="G79" s="20">
        <v>-22.4</v>
      </c>
      <c r="H79" s="20">
        <f t="shared" si="15"/>
        <v>-6.683040000000001</v>
      </c>
      <c r="I79" s="20">
        <v>10</v>
      </c>
      <c r="J79" s="20">
        <f t="shared" si="16"/>
        <v>2.9835000000000007</v>
      </c>
    </row>
    <row r="80" spans="1:13" x14ac:dyDescent="0.3">
      <c r="A80" s="20" t="s">
        <v>430</v>
      </c>
      <c r="B80" s="20">
        <v>4.2500000000000003E-3</v>
      </c>
      <c r="C80" s="20">
        <v>10.5</v>
      </c>
      <c r="D80" s="20">
        <f t="shared" si="13"/>
        <v>4.4625000000000005E-2</v>
      </c>
      <c r="E80" s="20">
        <v>7.8</v>
      </c>
      <c r="F80" s="20">
        <f t="shared" si="14"/>
        <v>0.34807500000000002</v>
      </c>
      <c r="G80" s="20">
        <v>-22.7</v>
      </c>
      <c r="H80" s="20">
        <f t="shared" si="15"/>
        <v>-7.9013024999999999</v>
      </c>
      <c r="I80" s="20">
        <v>10</v>
      </c>
      <c r="J80" s="20">
        <f t="shared" si="16"/>
        <v>3.4807500000000005</v>
      </c>
      <c r="L80" s="1" t="s">
        <v>168</v>
      </c>
      <c r="M80" s="1">
        <f>H90/F90</f>
        <v>-4.4826967913844813</v>
      </c>
    </row>
    <row r="81" spans="1:13" x14ac:dyDescent="0.3">
      <c r="A81" s="20" t="s">
        <v>431</v>
      </c>
      <c r="B81" s="20">
        <v>4.2500000000000003E-3</v>
      </c>
      <c r="C81" s="20">
        <v>3.8</v>
      </c>
      <c r="D81" s="20">
        <f t="shared" si="13"/>
        <v>1.6150000000000001E-2</v>
      </c>
      <c r="E81" s="20">
        <v>7.8</v>
      </c>
      <c r="F81" s="20">
        <f t="shared" si="14"/>
        <v>0.12597</v>
      </c>
      <c r="G81" s="20">
        <v>-19.7</v>
      </c>
      <c r="H81" s="20">
        <f t="shared" si="15"/>
        <v>-2.4816089999999997</v>
      </c>
      <c r="I81" s="20">
        <v>10</v>
      </c>
      <c r="J81" s="20">
        <f t="shared" si="16"/>
        <v>1.2597</v>
      </c>
      <c r="L81" s="1" t="s">
        <v>52</v>
      </c>
      <c r="M81" s="1">
        <f>J90/F90</f>
        <v>10.000000000000002</v>
      </c>
    </row>
    <row r="82" spans="1:13" x14ac:dyDescent="0.3">
      <c r="A82" s="20" t="s">
        <v>432</v>
      </c>
      <c r="B82" s="20">
        <v>4.2500000000000003E-3</v>
      </c>
      <c r="C82" s="20">
        <v>3.8</v>
      </c>
      <c r="D82" s="20">
        <f t="shared" si="13"/>
        <v>1.6150000000000001E-2</v>
      </c>
      <c r="E82" s="20">
        <v>7.8</v>
      </c>
      <c r="F82" s="20">
        <f t="shared" si="14"/>
        <v>0.12597</v>
      </c>
      <c r="G82" s="20">
        <v>-19.7</v>
      </c>
      <c r="H82" s="20">
        <f t="shared" si="15"/>
        <v>-2.4816089999999997</v>
      </c>
      <c r="I82" s="20">
        <v>10</v>
      </c>
      <c r="J82" s="20">
        <f t="shared" si="16"/>
        <v>1.2597</v>
      </c>
    </row>
    <row r="83" spans="1:13" x14ac:dyDescent="0.3">
      <c r="A83" s="20" t="s">
        <v>433</v>
      </c>
      <c r="B83" s="20">
        <v>4.2500000000000003E-3</v>
      </c>
      <c r="C83" s="20">
        <v>3.8</v>
      </c>
      <c r="D83" s="20">
        <f t="shared" si="13"/>
        <v>1.6150000000000001E-2</v>
      </c>
      <c r="E83" s="20">
        <v>7.8</v>
      </c>
      <c r="F83" s="20">
        <f t="shared" si="14"/>
        <v>0.12597</v>
      </c>
      <c r="G83" s="20">
        <v>-19.7</v>
      </c>
      <c r="H83" s="20">
        <f t="shared" si="15"/>
        <v>-2.4816089999999997</v>
      </c>
      <c r="I83" s="20">
        <v>10</v>
      </c>
      <c r="J83" s="20">
        <f t="shared" si="16"/>
        <v>1.2597</v>
      </c>
    </row>
    <row r="84" spans="1:13" x14ac:dyDescent="0.3">
      <c r="A84" s="20" t="s">
        <v>434</v>
      </c>
      <c r="B84" s="20">
        <v>4.2500000000000003E-3</v>
      </c>
      <c r="C84" s="20">
        <v>15.65</v>
      </c>
      <c r="D84" s="20">
        <f t="shared" si="13"/>
        <v>6.6512500000000002E-2</v>
      </c>
      <c r="E84" s="20">
        <v>7.8</v>
      </c>
      <c r="F84" s="20">
        <f t="shared" si="14"/>
        <v>0.51879750000000002</v>
      </c>
      <c r="G84" s="20">
        <v>30.3</v>
      </c>
      <c r="H84" s="20">
        <f t="shared" si="15"/>
        <v>15.719564250000001</v>
      </c>
      <c r="I84" s="20">
        <v>10</v>
      </c>
      <c r="J84" s="20">
        <f t="shared" si="16"/>
        <v>5.1879749999999998</v>
      </c>
    </row>
    <row r="85" spans="1:13" x14ac:dyDescent="0.3">
      <c r="A85" s="20" t="s">
        <v>435</v>
      </c>
      <c r="B85" s="20">
        <v>4.2500000000000003E-3</v>
      </c>
      <c r="C85" s="20">
        <v>13.8</v>
      </c>
      <c r="D85" s="20">
        <f t="shared" si="13"/>
        <v>5.8650000000000008E-2</v>
      </c>
      <c r="E85" s="20">
        <v>7.8</v>
      </c>
      <c r="F85" s="20">
        <f t="shared" si="14"/>
        <v>0.45747000000000004</v>
      </c>
      <c r="G85" s="20">
        <v>31.01</v>
      </c>
      <c r="H85" s="20">
        <f t="shared" si="15"/>
        <v>14.186144700000002</v>
      </c>
      <c r="I85" s="20">
        <v>10</v>
      </c>
      <c r="J85" s="20">
        <f t="shared" si="16"/>
        <v>4.5747</v>
      </c>
    </row>
    <row r="86" spans="1:13" x14ac:dyDescent="0.3">
      <c r="A86" s="20" t="s">
        <v>436</v>
      </c>
      <c r="B86" s="20">
        <v>4.2500000000000003E-3</v>
      </c>
      <c r="C86" s="20">
        <v>13.3</v>
      </c>
      <c r="D86" s="20">
        <f t="shared" si="13"/>
        <v>5.6525000000000006E-2</v>
      </c>
      <c r="E86" s="20">
        <v>7.8</v>
      </c>
      <c r="F86" s="20">
        <f t="shared" si="14"/>
        <v>0.44089500000000004</v>
      </c>
      <c r="G86" s="20">
        <v>31.4</v>
      </c>
      <c r="H86" s="20">
        <f t="shared" si="15"/>
        <v>13.844103</v>
      </c>
      <c r="I86" s="20">
        <v>10</v>
      </c>
      <c r="J86" s="20">
        <f t="shared" si="16"/>
        <v>4.4089500000000008</v>
      </c>
    </row>
    <row r="87" spans="1:13" x14ac:dyDescent="0.3">
      <c r="A87" s="20" t="s">
        <v>437</v>
      </c>
      <c r="B87" s="20">
        <v>4.2500000000000003E-3</v>
      </c>
      <c r="C87" s="20">
        <v>12.53</v>
      </c>
      <c r="D87" s="20">
        <f t="shared" si="13"/>
        <v>5.3252500000000001E-2</v>
      </c>
      <c r="E87" s="20">
        <v>7.8</v>
      </c>
      <c r="F87" s="20">
        <f t="shared" si="14"/>
        <v>0.4153695</v>
      </c>
      <c r="G87" s="20">
        <v>32.200000000000003</v>
      </c>
      <c r="H87" s="20">
        <f t="shared" si="15"/>
        <v>13.374897900000001</v>
      </c>
      <c r="I87" s="20">
        <v>10</v>
      </c>
      <c r="J87" s="20">
        <f t="shared" si="16"/>
        <v>4.1536949999999999</v>
      </c>
    </row>
    <row r="88" spans="1:13" x14ac:dyDescent="0.3">
      <c r="A88" s="20" t="s">
        <v>438</v>
      </c>
      <c r="B88" s="20">
        <v>4.2500000000000003E-3</v>
      </c>
      <c r="C88" s="20">
        <v>6.6</v>
      </c>
      <c r="D88" s="20">
        <f t="shared" si="13"/>
        <v>2.8050000000000002E-2</v>
      </c>
      <c r="E88" s="20">
        <v>7.8</v>
      </c>
      <c r="F88" s="20">
        <f t="shared" si="14"/>
        <v>0.21879000000000001</v>
      </c>
      <c r="G88" s="20">
        <v>35.4</v>
      </c>
      <c r="H88" s="20">
        <f t="shared" si="15"/>
        <v>7.7451660000000002</v>
      </c>
      <c r="I88" s="20">
        <v>10</v>
      </c>
      <c r="J88" s="20">
        <f t="shared" si="16"/>
        <v>2.1879</v>
      </c>
    </row>
    <row r="89" spans="1:13" x14ac:dyDescent="0.3">
      <c r="A89" s="20" t="s">
        <v>439</v>
      </c>
      <c r="B89" s="20">
        <v>4.2500000000000003E-3</v>
      </c>
      <c r="C89" s="20">
        <v>3.16</v>
      </c>
      <c r="D89" s="20">
        <f t="shared" si="13"/>
        <v>1.3430000000000001E-2</v>
      </c>
      <c r="E89" s="20">
        <v>7.8</v>
      </c>
      <c r="F89" s="20">
        <f t="shared" si="14"/>
        <v>0.104754</v>
      </c>
      <c r="G89" s="20">
        <v>37.299999999999997</v>
      </c>
      <c r="H89" s="20">
        <f t="shared" si="15"/>
        <v>3.9073241999999997</v>
      </c>
      <c r="I89" s="20">
        <v>10</v>
      </c>
      <c r="J89" s="20">
        <f t="shared" si="16"/>
        <v>1.0475399999999999</v>
      </c>
    </row>
    <row r="90" spans="1:13" x14ac:dyDescent="0.3">
      <c r="A90" s="20"/>
      <c r="B90" s="20"/>
      <c r="C90" s="20"/>
      <c r="D90" s="20"/>
      <c r="E90" s="20"/>
      <c r="F90" s="20">
        <f>SUM(F74:F89)</f>
        <v>5.971641</v>
      </c>
      <c r="G90" s="20"/>
      <c r="H90" s="20">
        <f t="shared" ref="H90:J90" si="17">SUM(H74:H89)</f>
        <v>-26.769055950000016</v>
      </c>
      <c r="I90" s="20"/>
      <c r="J90" s="20">
        <f t="shared" si="17"/>
        <v>59.71641000000001</v>
      </c>
    </row>
    <row r="91" spans="1:13" ht="18" x14ac:dyDescent="0.35">
      <c r="A91" s="50" t="s">
        <v>163</v>
      </c>
      <c r="B91" s="51"/>
      <c r="C91" s="51"/>
      <c r="D91" s="51"/>
      <c r="E91" s="51"/>
      <c r="F91" s="51"/>
      <c r="G91" s="51"/>
      <c r="H91" s="51"/>
      <c r="I91" s="51"/>
      <c r="J91" s="51"/>
    </row>
    <row r="92" spans="1:13" x14ac:dyDescent="0.3">
      <c r="A92" s="24" t="s">
        <v>356</v>
      </c>
      <c r="B92" s="24" t="s">
        <v>7</v>
      </c>
      <c r="C92" s="24" t="s">
        <v>6</v>
      </c>
      <c r="D92" s="24" t="s">
        <v>9</v>
      </c>
      <c r="E92" s="24" t="s">
        <v>377</v>
      </c>
      <c r="F92" s="24" t="s">
        <v>378</v>
      </c>
      <c r="G92" s="24" t="s">
        <v>168</v>
      </c>
      <c r="H92" s="24" t="s">
        <v>382</v>
      </c>
      <c r="I92" s="24" t="s">
        <v>52</v>
      </c>
      <c r="J92" s="24" t="s">
        <v>383</v>
      </c>
    </row>
    <row r="93" spans="1:13" x14ac:dyDescent="0.3">
      <c r="A93" s="26" t="s">
        <v>132</v>
      </c>
      <c r="B93" s="20">
        <v>0.01</v>
      </c>
      <c r="C93" s="20">
        <v>21.7</v>
      </c>
      <c r="D93" s="20">
        <f>B93*C93</f>
        <v>0.217</v>
      </c>
      <c r="E93" s="20">
        <v>7.8</v>
      </c>
      <c r="F93" s="20">
        <f>D93*E93</f>
        <v>1.6925999999999999</v>
      </c>
      <c r="G93" s="20">
        <v>-27.3</v>
      </c>
      <c r="H93" s="20">
        <f>F93*G93</f>
        <v>-46.207979999999999</v>
      </c>
      <c r="I93" s="20">
        <v>7.2</v>
      </c>
      <c r="J93" s="20">
        <f>I93*F93</f>
        <v>12.186719999999999</v>
      </c>
    </row>
    <row r="94" spans="1:13" x14ac:dyDescent="0.3">
      <c r="A94" s="26" t="s">
        <v>133</v>
      </c>
      <c r="B94" s="20">
        <v>0.01</v>
      </c>
      <c r="C94" s="20">
        <v>20.5</v>
      </c>
      <c r="D94" s="20">
        <f t="shared" ref="D94:D101" si="18">B94*C94</f>
        <v>0.20500000000000002</v>
      </c>
      <c r="E94" s="20">
        <v>7.8</v>
      </c>
      <c r="F94" s="20">
        <f t="shared" ref="F94:F101" si="19">D94*E94</f>
        <v>1.599</v>
      </c>
      <c r="G94" s="20">
        <v>-28</v>
      </c>
      <c r="H94" s="20">
        <f t="shared" ref="H94:H101" si="20">F94*G94</f>
        <v>-44.771999999999998</v>
      </c>
      <c r="I94" s="20">
        <v>9</v>
      </c>
      <c r="J94" s="20">
        <f t="shared" ref="J94:J101" si="21">I94*F94</f>
        <v>14.391</v>
      </c>
    </row>
    <row r="95" spans="1:13" x14ac:dyDescent="0.3">
      <c r="A95" s="26" t="s">
        <v>134</v>
      </c>
      <c r="B95" s="20">
        <v>0.01</v>
      </c>
      <c r="C95" s="20">
        <v>10.69</v>
      </c>
      <c r="D95" s="20">
        <f t="shared" si="18"/>
        <v>0.1069</v>
      </c>
      <c r="E95" s="20">
        <v>7.8</v>
      </c>
      <c r="F95" s="20">
        <f t="shared" si="19"/>
        <v>0.83381999999999989</v>
      </c>
      <c r="G95" s="20">
        <v>-23</v>
      </c>
      <c r="H95" s="20">
        <f t="shared" si="20"/>
        <v>-19.177859999999999</v>
      </c>
      <c r="I95" s="20">
        <v>10.8</v>
      </c>
      <c r="J95" s="20">
        <f t="shared" si="21"/>
        <v>9.0052559999999993</v>
      </c>
      <c r="L95" s="1" t="s">
        <v>168</v>
      </c>
      <c r="M95" s="1">
        <f>H102/F102</f>
        <v>-6.9460256909303242</v>
      </c>
    </row>
    <row r="96" spans="1:13" x14ac:dyDescent="0.3">
      <c r="A96" s="26" t="s">
        <v>135</v>
      </c>
      <c r="B96" s="20">
        <v>0.01</v>
      </c>
      <c r="C96" s="20">
        <v>9</v>
      </c>
      <c r="D96" s="20">
        <f t="shared" si="18"/>
        <v>0.09</v>
      </c>
      <c r="E96" s="20">
        <v>7.8</v>
      </c>
      <c r="F96" s="20">
        <f t="shared" si="19"/>
        <v>0.70199999999999996</v>
      </c>
      <c r="G96" s="20">
        <v>-22</v>
      </c>
      <c r="H96" s="20">
        <f t="shared" si="20"/>
        <v>-15.443999999999999</v>
      </c>
      <c r="I96" s="20">
        <v>12.6</v>
      </c>
      <c r="J96" s="20">
        <f t="shared" si="21"/>
        <v>8.8451999999999984</v>
      </c>
      <c r="L96" s="1" t="s">
        <v>52</v>
      </c>
      <c r="M96" s="1">
        <f>J102/F102</f>
        <v>9.444219540677306</v>
      </c>
    </row>
    <row r="97" spans="1:12" x14ac:dyDescent="0.3">
      <c r="A97" s="26" t="s">
        <v>136</v>
      </c>
      <c r="B97" s="20">
        <v>0.01</v>
      </c>
      <c r="C97" s="20">
        <v>3.93</v>
      </c>
      <c r="D97" s="20">
        <f t="shared" si="18"/>
        <v>3.9300000000000002E-2</v>
      </c>
      <c r="E97" s="20">
        <v>7.8</v>
      </c>
      <c r="F97" s="20">
        <f t="shared" si="19"/>
        <v>0.30653999999999998</v>
      </c>
      <c r="G97" s="20">
        <v>-19.71</v>
      </c>
      <c r="H97" s="20">
        <f t="shared" si="20"/>
        <v>-6.0419033999999998</v>
      </c>
      <c r="I97" s="20">
        <v>14.4</v>
      </c>
      <c r="J97" s="20">
        <f t="shared" si="21"/>
        <v>4.4141759999999994</v>
      </c>
    </row>
    <row r="98" spans="1:12" x14ac:dyDescent="0.3">
      <c r="A98" s="26" t="s">
        <v>137</v>
      </c>
      <c r="B98" s="20">
        <v>0.01</v>
      </c>
      <c r="C98" s="20">
        <v>3.93</v>
      </c>
      <c r="D98" s="20">
        <f t="shared" si="18"/>
        <v>3.9300000000000002E-2</v>
      </c>
      <c r="E98" s="20">
        <v>7.8</v>
      </c>
      <c r="F98" s="20">
        <f t="shared" si="19"/>
        <v>0.30653999999999998</v>
      </c>
      <c r="G98" s="20">
        <v>-19.71</v>
      </c>
      <c r="H98" s="20">
        <f t="shared" si="20"/>
        <v>-6.0419033999999998</v>
      </c>
      <c r="I98" s="20">
        <v>16.2</v>
      </c>
      <c r="J98" s="20">
        <f t="shared" si="21"/>
        <v>4.9659479999999991</v>
      </c>
    </row>
    <row r="99" spans="1:12" x14ac:dyDescent="0.3">
      <c r="A99" s="26" t="s">
        <v>138</v>
      </c>
      <c r="B99" s="20">
        <v>0.01</v>
      </c>
      <c r="C99" s="20">
        <v>14.64</v>
      </c>
      <c r="D99" s="20">
        <f t="shared" si="18"/>
        <v>0.1464</v>
      </c>
      <c r="E99" s="20">
        <v>7.8</v>
      </c>
      <c r="F99" s="20">
        <f t="shared" si="19"/>
        <v>1.14192</v>
      </c>
      <c r="G99" s="20">
        <v>30</v>
      </c>
      <c r="H99" s="20">
        <f t="shared" si="20"/>
        <v>34.257600000000004</v>
      </c>
      <c r="I99" s="20">
        <v>7.2</v>
      </c>
      <c r="J99" s="20">
        <f t="shared" si="21"/>
        <v>8.2218239999999998</v>
      </c>
    </row>
    <row r="100" spans="1:12" x14ac:dyDescent="0.3">
      <c r="A100" s="26" t="s">
        <v>139</v>
      </c>
      <c r="B100" s="20">
        <v>0.01</v>
      </c>
      <c r="C100" s="20">
        <v>12.87</v>
      </c>
      <c r="D100" s="20">
        <f t="shared" si="18"/>
        <v>0.12869999999999998</v>
      </c>
      <c r="E100" s="20">
        <v>7.8</v>
      </c>
      <c r="F100" s="20">
        <f t="shared" si="19"/>
        <v>1.0038599999999998</v>
      </c>
      <c r="G100" s="20">
        <v>32.1</v>
      </c>
      <c r="H100" s="20">
        <f t="shared" si="20"/>
        <v>32.223905999999992</v>
      </c>
      <c r="I100" s="20">
        <v>9</v>
      </c>
      <c r="J100" s="20">
        <f t="shared" si="21"/>
        <v>9.0347399999999976</v>
      </c>
    </row>
    <row r="101" spans="1:12" x14ac:dyDescent="0.3">
      <c r="A101" s="26" t="s">
        <v>140</v>
      </c>
      <c r="B101" s="20">
        <v>0.01</v>
      </c>
      <c r="C101" s="20">
        <v>5.5</v>
      </c>
      <c r="D101" s="20">
        <f t="shared" si="18"/>
        <v>5.5E-2</v>
      </c>
      <c r="E101" s="20">
        <v>7.8</v>
      </c>
      <c r="F101" s="20">
        <f t="shared" si="19"/>
        <v>0.42899999999999999</v>
      </c>
      <c r="G101" s="20">
        <v>36.200000000000003</v>
      </c>
      <c r="H101" s="20">
        <f t="shared" si="20"/>
        <v>15.529800000000002</v>
      </c>
      <c r="I101" s="20">
        <v>10.8</v>
      </c>
      <c r="J101" s="20">
        <f t="shared" si="21"/>
        <v>4.6332000000000004</v>
      </c>
    </row>
    <row r="102" spans="1:12" x14ac:dyDescent="0.3">
      <c r="A102" s="25"/>
      <c r="F102" s="20">
        <f>SUM(F93:F101)</f>
        <v>8.0152799999999989</v>
      </c>
      <c r="G102" s="20">
        <f t="shared" ref="G102:J102" si="22">SUM(G93:G101)</f>
        <v>-41.42</v>
      </c>
      <c r="H102" s="20">
        <f t="shared" si="22"/>
        <v>-55.674340800000003</v>
      </c>
      <c r="I102" s="20">
        <f t="shared" si="22"/>
        <v>97.2</v>
      </c>
      <c r="J102" s="20">
        <f t="shared" si="22"/>
        <v>75.698063999999988</v>
      </c>
      <c r="L102">
        <f>SUM(F102+F90+F70+F27+F7)</f>
        <v>49.515711960000004</v>
      </c>
    </row>
    <row r="103" spans="1:12" x14ac:dyDescent="0.3">
      <c r="A103" s="25"/>
    </row>
    <row r="104" spans="1:12" x14ac:dyDescent="0.3">
      <c r="A104" s="25"/>
    </row>
  </sheetData>
  <mergeCells count="5">
    <mergeCell ref="A1:M1"/>
    <mergeCell ref="A9:J9"/>
    <mergeCell ref="A28:J28"/>
    <mergeCell ref="A72:J72"/>
    <mergeCell ref="A91:J9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55" workbookViewId="0">
      <selection activeCell="E74" sqref="E74"/>
    </sheetView>
  </sheetViews>
  <sheetFormatPr defaultRowHeight="14.4" x14ac:dyDescent="0.3"/>
  <cols>
    <col min="1" max="1" width="18.88671875" style="19" bestFit="1" customWidth="1"/>
    <col min="2" max="2" width="26.5546875" style="19" bestFit="1" customWidth="1"/>
    <col min="3" max="3" width="18.44140625" style="19" bestFit="1" customWidth="1"/>
    <col min="4" max="4" width="15.77734375" style="19" bestFit="1" customWidth="1"/>
    <col min="5" max="5" width="15.88671875" style="19" bestFit="1" customWidth="1"/>
    <col min="6" max="6" width="7.33203125" style="19" bestFit="1" customWidth="1"/>
    <col min="7" max="7" width="21.109375" style="19" bestFit="1" customWidth="1"/>
    <col min="8" max="8" width="7.5546875" style="19" bestFit="1" customWidth="1"/>
    <col min="9" max="9" width="17.21875" style="19" bestFit="1" customWidth="1"/>
    <col min="10" max="16384" width="8.88671875" style="19"/>
  </cols>
  <sheetData>
    <row r="1" spans="1:9" x14ac:dyDescent="0.3">
      <c r="B1" s="19" t="s">
        <v>152</v>
      </c>
      <c r="C1" s="19" t="s">
        <v>308</v>
      </c>
      <c r="D1" s="19" t="s">
        <v>309</v>
      </c>
      <c r="E1" s="19" t="s">
        <v>310</v>
      </c>
      <c r="F1" s="19" t="s">
        <v>311</v>
      </c>
      <c r="G1" s="19" t="s">
        <v>312</v>
      </c>
      <c r="H1" s="19" t="s">
        <v>313</v>
      </c>
      <c r="I1" s="19" t="s">
        <v>13</v>
      </c>
    </row>
    <row r="3" spans="1:9" x14ac:dyDescent="0.3">
      <c r="B3" s="19" t="s">
        <v>314</v>
      </c>
      <c r="C3" s="19">
        <v>1</v>
      </c>
      <c r="D3" s="19">
        <v>500</v>
      </c>
      <c r="E3" s="19">
        <f>D3/1000</f>
        <v>0.5</v>
      </c>
      <c r="F3" s="19">
        <v>-25.1</v>
      </c>
      <c r="G3" s="19">
        <f>E3*F3</f>
        <v>-12.55</v>
      </c>
      <c r="H3" s="19">
        <v>16</v>
      </c>
      <c r="I3" s="19">
        <f>H3*E3</f>
        <v>8</v>
      </c>
    </row>
    <row r="4" spans="1:9" x14ac:dyDescent="0.3">
      <c r="B4" s="19" t="s">
        <v>315</v>
      </c>
      <c r="C4" s="19">
        <v>1</v>
      </c>
      <c r="D4" s="19">
        <v>100</v>
      </c>
      <c r="E4" s="19">
        <f t="shared" ref="E4:E58" si="0">D4/1000</f>
        <v>0.1</v>
      </c>
      <c r="F4" s="19">
        <v>-25.1</v>
      </c>
      <c r="G4" s="19">
        <f t="shared" ref="G4:G10" si="1">E4*F4</f>
        <v>-2.5100000000000002</v>
      </c>
      <c r="H4" s="19">
        <v>16</v>
      </c>
      <c r="I4" s="19">
        <f t="shared" ref="I4:I58" si="2">H4*E4</f>
        <v>1.6</v>
      </c>
    </row>
    <row r="5" spans="1:9" x14ac:dyDescent="0.3">
      <c r="B5" s="19" t="s">
        <v>316</v>
      </c>
      <c r="C5" s="19">
        <v>1</v>
      </c>
      <c r="D5" s="19">
        <v>100</v>
      </c>
      <c r="E5" s="19">
        <f t="shared" si="0"/>
        <v>0.1</v>
      </c>
      <c r="F5" s="19">
        <v>-25.1</v>
      </c>
      <c r="G5" s="19">
        <f t="shared" si="1"/>
        <v>-2.5100000000000002</v>
      </c>
      <c r="H5" s="19">
        <v>16</v>
      </c>
      <c r="I5" s="19">
        <f t="shared" si="2"/>
        <v>1.6</v>
      </c>
    </row>
    <row r="6" spans="1:9" x14ac:dyDescent="0.3">
      <c r="B6" s="19" t="s">
        <v>317</v>
      </c>
      <c r="C6" s="19">
        <v>2</v>
      </c>
      <c r="D6" s="19">
        <v>35</v>
      </c>
      <c r="E6" s="19">
        <f t="shared" si="0"/>
        <v>3.5000000000000003E-2</v>
      </c>
      <c r="F6" s="19">
        <v>-22.8</v>
      </c>
      <c r="G6" s="19">
        <f t="shared" si="1"/>
        <v>-0.79800000000000015</v>
      </c>
      <c r="H6" s="19">
        <v>16</v>
      </c>
      <c r="I6" s="19">
        <f t="shared" si="2"/>
        <v>0.56000000000000005</v>
      </c>
    </row>
    <row r="7" spans="1:9" x14ac:dyDescent="0.3">
      <c r="B7" s="19" t="s">
        <v>318</v>
      </c>
      <c r="C7" s="19">
        <v>1</v>
      </c>
      <c r="D7" s="19">
        <v>25</v>
      </c>
      <c r="E7" s="19">
        <f t="shared" si="0"/>
        <v>2.5000000000000001E-2</v>
      </c>
      <c r="F7" s="19">
        <v>-22.8</v>
      </c>
      <c r="G7" s="19">
        <f t="shared" si="1"/>
        <v>-0.57000000000000006</v>
      </c>
      <c r="H7" s="19">
        <v>16</v>
      </c>
      <c r="I7" s="19">
        <f t="shared" si="2"/>
        <v>0.4</v>
      </c>
    </row>
    <row r="8" spans="1:9" x14ac:dyDescent="0.3">
      <c r="B8" s="19" t="s">
        <v>319</v>
      </c>
      <c r="C8" s="19">
        <v>1</v>
      </c>
      <c r="D8" s="19">
        <v>25</v>
      </c>
      <c r="E8" s="19">
        <f t="shared" si="0"/>
        <v>2.5000000000000001E-2</v>
      </c>
      <c r="F8" s="19">
        <v>-19.8</v>
      </c>
      <c r="G8" s="19">
        <f t="shared" si="1"/>
        <v>-0.49500000000000005</v>
      </c>
      <c r="H8" s="19">
        <v>16</v>
      </c>
      <c r="I8" s="19">
        <f t="shared" si="2"/>
        <v>0.4</v>
      </c>
    </row>
    <row r="9" spans="1:9" x14ac:dyDescent="0.3">
      <c r="B9" s="19" t="s">
        <v>320</v>
      </c>
      <c r="C9" s="19">
        <v>1</v>
      </c>
      <c r="D9" s="19">
        <v>15</v>
      </c>
      <c r="E9" s="19">
        <f t="shared" si="0"/>
        <v>1.4999999999999999E-2</v>
      </c>
      <c r="F9" s="19">
        <v>-19.8</v>
      </c>
      <c r="G9" s="19">
        <f t="shared" si="1"/>
        <v>-0.29699999999999999</v>
      </c>
      <c r="H9" s="19">
        <v>16</v>
      </c>
      <c r="I9" s="19">
        <f t="shared" si="2"/>
        <v>0.24</v>
      </c>
    </row>
    <row r="10" spans="1:9" x14ac:dyDescent="0.3">
      <c r="B10" s="19" t="s">
        <v>321</v>
      </c>
      <c r="C10" s="19">
        <v>1</v>
      </c>
      <c r="D10" s="19">
        <v>10</v>
      </c>
      <c r="E10" s="19">
        <f t="shared" si="0"/>
        <v>0.01</v>
      </c>
      <c r="F10" s="19">
        <v>-19.8</v>
      </c>
      <c r="G10" s="19">
        <f t="shared" si="1"/>
        <v>-0.19800000000000001</v>
      </c>
      <c r="H10" s="19">
        <v>16</v>
      </c>
      <c r="I10" s="19">
        <f t="shared" si="2"/>
        <v>0.16</v>
      </c>
    </row>
    <row r="14" spans="1:9" x14ac:dyDescent="0.3">
      <c r="B14" s="19" t="s">
        <v>322</v>
      </c>
      <c r="C14" s="19">
        <v>2</v>
      </c>
      <c r="D14" s="19">
        <v>20</v>
      </c>
      <c r="E14" s="19">
        <f t="shared" si="0"/>
        <v>0.02</v>
      </c>
      <c r="F14" s="19">
        <v>-22</v>
      </c>
      <c r="G14" s="19">
        <v>-0.44</v>
      </c>
      <c r="H14" s="19">
        <v>6.8</v>
      </c>
      <c r="I14" s="19">
        <f t="shared" si="2"/>
        <v>0.13600000000000001</v>
      </c>
    </row>
    <row r="15" spans="1:9" x14ac:dyDescent="0.3">
      <c r="E15" s="19">
        <f t="shared" si="0"/>
        <v>0</v>
      </c>
      <c r="I15" s="19">
        <f t="shared" si="2"/>
        <v>0</v>
      </c>
    </row>
    <row r="16" spans="1:9" x14ac:dyDescent="0.3">
      <c r="A16" s="19" t="s">
        <v>323</v>
      </c>
      <c r="B16" s="19" t="s">
        <v>324</v>
      </c>
      <c r="C16" s="19">
        <v>1</v>
      </c>
      <c r="D16" s="19">
        <v>70</v>
      </c>
      <c r="E16" s="19">
        <f t="shared" si="0"/>
        <v>7.0000000000000007E-2</v>
      </c>
      <c r="F16" s="19">
        <v>-31</v>
      </c>
      <c r="G16" s="19">
        <f>F16*E16</f>
        <v>-2.1700000000000004</v>
      </c>
      <c r="H16" s="19">
        <v>7.3</v>
      </c>
      <c r="I16" s="19">
        <f t="shared" si="2"/>
        <v>0.51100000000000001</v>
      </c>
    </row>
    <row r="17" spans="1:9" x14ac:dyDescent="0.3">
      <c r="B17" s="19" t="s">
        <v>325</v>
      </c>
      <c r="C17" s="19">
        <v>1</v>
      </c>
      <c r="D17" s="19">
        <v>20</v>
      </c>
      <c r="E17" s="19">
        <f t="shared" si="0"/>
        <v>0.02</v>
      </c>
      <c r="F17" s="19">
        <v>-31</v>
      </c>
      <c r="G17" s="19">
        <f t="shared" ref="G17:G66" si="3">F17*E17</f>
        <v>-0.62</v>
      </c>
      <c r="H17" s="19">
        <v>7.3</v>
      </c>
      <c r="I17" s="19">
        <f t="shared" si="2"/>
        <v>0.14599999999999999</v>
      </c>
    </row>
    <row r="18" spans="1:9" x14ac:dyDescent="0.3">
      <c r="B18" s="19" t="s">
        <v>326</v>
      </c>
      <c r="C18" s="19">
        <v>1</v>
      </c>
      <c r="D18" s="19">
        <v>10</v>
      </c>
      <c r="E18" s="19">
        <f t="shared" si="0"/>
        <v>0.01</v>
      </c>
      <c r="F18" s="19">
        <v>-31</v>
      </c>
      <c r="G18" s="19">
        <f t="shared" si="3"/>
        <v>-0.31</v>
      </c>
      <c r="H18" s="19">
        <v>7.3</v>
      </c>
      <c r="I18" s="19">
        <f t="shared" si="2"/>
        <v>7.2999999999999995E-2</v>
      </c>
    </row>
    <row r="20" spans="1:9" x14ac:dyDescent="0.3">
      <c r="A20" s="19" t="s">
        <v>327</v>
      </c>
      <c r="B20" s="19" t="s">
        <v>324</v>
      </c>
      <c r="C20" s="19">
        <v>1</v>
      </c>
      <c r="D20" s="19">
        <v>70</v>
      </c>
      <c r="E20" s="19">
        <f t="shared" si="0"/>
        <v>7.0000000000000007E-2</v>
      </c>
      <c r="F20" s="19">
        <v>-29.16</v>
      </c>
      <c r="G20" s="19">
        <f t="shared" si="3"/>
        <v>-2.0412000000000003</v>
      </c>
      <c r="H20" s="19">
        <v>7.3</v>
      </c>
      <c r="I20" s="19">
        <f t="shared" si="2"/>
        <v>0.51100000000000001</v>
      </c>
    </row>
    <row r="21" spans="1:9" x14ac:dyDescent="0.3">
      <c r="B21" s="19" t="s">
        <v>325</v>
      </c>
      <c r="C21" s="19">
        <v>1</v>
      </c>
      <c r="D21" s="19">
        <v>20</v>
      </c>
      <c r="E21" s="19">
        <f t="shared" si="0"/>
        <v>0.02</v>
      </c>
      <c r="F21" s="19">
        <v>-29.16</v>
      </c>
      <c r="G21" s="19">
        <f t="shared" si="3"/>
        <v>-0.58320000000000005</v>
      </c>
      <c r="H21" s="19">
        <v>7.3</v>
      </c>
      <c r="I21" s="19">
        <f t="shared" si="2"/>
        <v>0.14599999999999999</v>
      </c>
    </row>
    <row r="22" spans="1:9" x14ac:dyDescent="0.3">
      <c r="B22" s="19" t="s">
        <v>326</v>
      </c>
      <c r="C22" s="19">
        <v>1</v>
      </c>
      <c r="D22" s="19">
        <v>10</v>
      </c>
      <c r="E22" s="19">
        <f t="shared" si="0"/>
        <v>0.01</v>
      </c>
      <c r="F22" s="19">
        <v>-29.16</v>
      </c>
      <c r="G22" s="19">
        <f t="shared" si="3"/>
        <v>-0.29160000000000003</v>
      </c>
      <c r="H22" s="19">
        <v>7.3</v>
      </c>
      <c r="I22" s="19">
        <f t="shared" si="2"/>
        <v>7.2999999999999995E-2</v>
      </c>
    </row>
    <row r="24" spans="1:9" x14ac:dyDescent="0.3">
      <c r="A24" s="19" t="s">
        <v>328</v>
      </c>
      <c r="B24" s="19" t="s">
        <v>324</v>
      </c>
      <c r="C24" s="19">
        <v>1</v>
      </c>
      <c r="D24" s="19">
        <v>70</v>
      </c>
      <c r="E24" s="19">
        <f t="shared" si="0"/>
        <v>7.0000000000000007E-2</v>
      </c>
      <c r="F24" s="19">
        <v>-26.6</v>
      </c>
      <c r="G24" s="19">
        <f t="shared" si="3"/>
        <v>-1.8620000000000003</v>
      </c>
      <c r="H24" s="19">
        <v>7.3</v>
      </c>
      <c r="I24" s="19">
        <f t="shared" si="2"/>
        <v>0.51100000000000001</v>
      </c>
    </row>
    <row r="25" spans="1:9" x14ac:dyDescent="0.3">
      <c r="B25" s="19" t="s">
        <v>329</v>
      </c>
      <c r="C25" s="19">
        <v>1</v>
      </c>
      <c r="D25" s="19">
        <v>15</v>
      </c>
      <c r="E25" s="19">
        <f t="shared" si="0"/>
        <v>1.4999999999999999E-2</v>
      </c>
      <c r="F25" s="19">
        <v>-26.6</v>
      </c>
      <c r="G25" s="19">
        <f t="shared" si="3"/>
        <v>-0.39900000000000002</v>
      </c>
      <c r="H25" s="19">
        <v>7.3</v>
      </c>
      <c r="I25" s="19">
        <f t="shared" si="2"/>
        <v>0.1095</v>
      </c>
    </row>
    <row r="26" spans="1:9" x14ac:dyDescent="0.3">
      <c r="B26" s="19" t="s">
        <v>330</v>
      </c>
      <c r="C26" s="19">
        <v>1</v>
      </c>
      <c r="D26" s="19">
        <v>10</v>
      </c>
      <c r="E26" s="19">
        <f t="shared" si="0"/>
        <v>0.01</v>
      </c>
      <c r="F26" s="19">
        <v>-26.6</v>
      </c>
      <c r="G26" s="19">
        <f t="shared" si="3"/>
        <v>-0.26600000000000001</v>
      </c>
      <c r="H26" s="19">
        <v>7.3</v>
      </c>
      <c r="I26" s="19">
        <f t="shared" si="2"/>
        <v>7.2999999999999995E-2</v>
      </c>
    </row>
    <row r="27" spans="1:9" x14ac:dyDescent="0.3">
      <c r="B27" s="19" t="s">
        <v>331</v>
      </c>
      <c r="C27" s="19">
        <v>1</v>
      </c>
      <c r="D27" s="19">
        <v>40</v>
      </c>
      <c r="E27" s="19">
        <f t="shared" si="0"/>
        <v>0.04</v>
      </c>
      <c r="F27" s="19">
        <v>-26.6</v>
      </c>
      <c r="G27" s="19">
        <f t="shared" si="3"/>
        <v>-1.0640000000000001</v>
      </c>
      <c r="H27" s="19">
        <v>7.3</v>
      </c>
      <c r="I27" s="19">
        <f t="shared" si="2"/>
        <v>0.29199999999999998</v>
      </c>
    </row>
    <row r="29" spans="1:9" x14ac:dyDescent="0.3">
      <c r="A29" s="19" t="s">
        <v>332</v>
      </c>
      <c r="B29" s="19" t="s">
        <v>324</v>
      </c>
      <c r="C29" s="19">
        <v>1</v>
      </c>
      <c r="D29" s="19">
        <v>70</v>
      </c>
      <c r="E29" s="19">
        <f t="shared" si="0"/>
        <v>7.0000000000000007E-2</v>
      </c>
      <c r="F29" s="19">
        <v>-27.85</v>
      </c>
      <c r="G29" s="19">
        <f t="shared" si="3"/>
        <v>-1.9495000000000002</v>
      </c>
      <c r="H29" s="19">
        <v>7.3</v>
      </c>
      <c r="I29" s="19">
        <f t="shared" si="2"/>
        <v>0.51100000000000001</v>
      </c>
    </row>
    <row r="30" spans="1:9" x14ac:dyDescent="0.3">
      <c r="B30" s="19" t="s">
        <v>329</v>
      </c>
      <c r="C30" s="19">
        <v>1</v>
      </c>
      <c r="D30" s="19">
        <v>15</v>
      </c>
      <c r="E30" s="19">
        <f t="shared" si="0"/>
        <v>1.4999999999999999E-2</v>
      </c>
      <c r="F30" s="19">
        <v>-27.85</v>
      </c>
      <c r="G30" s="19">
        <f t="shared" si="3"/>
        <v>-0.41775000000000001</v>
      </c>
      <c r="H30" s="19">
        <v>7.3</v>
      </c>
      <c r="I30" s="19">
        <f t="shared" si="2"/>
        <v>0.1095</v>
      </c>
    </row>
    <row r="31" spans="1:9" x14ac:dyDescent="0.3">
      <c r="B31" s="19" t="s">
        <v>330</v>
      </c>
      <c r="C31" s="19">
        <v>1</v>
      </c>
      <c r="D31" s="19">
        <v>10</v>
      </c>
      <c r="E31" s="19">
        <f t="shared" si="0"/>
        <v>0.01</v>
      </c>
      <c r="F31" s="19">
        <v>-27.85</v>
      </c>
      <c r="G31" s="19">
        <f t="shared" si="3"/>
        <v>-0.27850000000000003</v>
      </c>
      <c r="H31" s="19">
        <v>7.3</v>
      </c>
      <c r="I31" s="19">
        <f t="shared" si="2"/>
        <v>7.2999999999999995E-2</v>
      </c>
    </row>
    <row r="32" spans="1:9" x14ac:dyDescent="0.3">
      <c r="B32" s="19" t="s">
        <v>331</v>
      </c>
      <c r="C32" s="19">
        <v>1</v>
      </c>
      <c r="D32" s="19">
        <v>55</v>
      </c>
      <c r="E32" s="19">
        <f t="shared" si="0"/>
        <v>5.5E-2</v>
      </c>
      <c r="F32" s="19">
        <v>-27.85</v>
      </c>
      <c r="G32" s="19">
        <f t="shared" si="3"/>
        <v>-1.5317500000000002</v>
      </c>
      <c r="H32" s="19">
        <v>7.3</v>
      </c>
      <c r="I32" s="19">
        <f t="shared" si="2"/>
        <v>0.40149999999999997</v>
      </c>
    </row>
    <row r="33" spans="1:9" x14ac:dyDescent="0.3">
      <c r="E33" s="19">
        <f t="shared" si="0"/>
        <v>0</v>
      </c>
    </row>
    <row r="34" spans="1:9" x14ac:dyDescent="0.3">
      <c r="A34" s="19" t="s">
        <v>333</v>
      </c>
      <c r="B34" s="19" t="s">
        <v>324</v>
      </c>
      <c r="C34" s="19">
        <v>1</v>
      </c>
      <c r="D34" s="19">
        <v>70</v>
      </c>
      <c r="E34" s="19">
        <f t="shared" si="0"/>
        <v>7.0000000000000007E-2</v>
      </c>
      <c r="F34" s="19">
        <v>-25.8</v>
      </c>
      <c r="G34" s="19">
        <f t="shared" si="3"/>
        <v>-1.8060000000000003</v>
      </c>
      <c r="H34" s="19">
        <v>11.356</v>
      </c>
      <c r="I34" s="19">
        <f t="shared" si="2"/>
        <v>0.79492000000000007</v>
      </c>
    </row>
    <row r="35" spans="1:9" x14ac:dyDescent="0.3">
      <c r="B35" s="19" t="s">
        <v>329</v>
      </c>
      <c r="C35" s="19">
        <v>1</v>
      </c>
      <c r="D35" s="19">
        <v>15</v>
      </c>
      <c r="E35" s="19">
        <f t="shared" si="0"/>
        <v>1.4999999999999999E-2</v>
      </c>
      <c r="F35" s="19">
        <v>-25.8</v>
      </c>
      <c r="G35" s="19">
        <f t="shared" si="3"/>
        <v>-0.38700000000000001</v>
      </c>
      <c r="H35" s="19">
        <v>11.356</v>
      </c>
      <c r="I35" s="19">
        <f t="shared" si="2"/>
        <v>0.17033999999999999</v>
      </c>
    </row>
    <row r="36" spans="1:9" x14ac:dyDescent="0.3">
      <c r="B36" s="19" t="s">
        <v>330</v>
      </c>
      <c r="C36" s="19">
        <v>1</v>
      </c>
      <c r="D36" s="19">
        <v>10</v>
      </c>
      <c r="E36" s="19">
        <f t="shared" si="0"/>
        <v>0.01</v>
      </c>
      <c r="F36" s="19">
        <v>-25.8</v>
      </c>
      <c r="G36" s="19">
        <f t="shared" si="3"/>
        <v>-0.25800000000000001</v>
      </c>
      <c r="H36" s="19">
        <v>11.356</v>
      </c>
      <c r="I36" s="19">
        <f t="shared" si="2"/>
        <v>0.11355999999999999</v>
      </c>
    </row>
    <row r="37" spans="1:9" x14ac:dyDescent="0.3">
      <c r="B37" s="19" t="s">
        <v>334</v>
      </c>
      <c r="C37" s="19">
        <v>2</v>
      </c>
      <c r="D37" s="19">
        <v>30</v>
      </c>
      <c r="E37" s="19">
        <f t="shared" si="0"/>
        <v>0.03</v>
      </c>
      <c r="F37" s="19">
        <v>-25.8</v>
      </c>
      <c r="G37" s="19">
        <f t="shared" si="3"/>
        <v>-0.77400000000000002</v>
      </c>
      <c r="H37" s="19">
        <v>11.356</v>
      </c>
      <c r="I37" s="19">
        <f t="shared" si="2"/>
        <v>0.34067999999999998</v>
      </c>
    </row>
    <row r="38" spans="1:9" x14ac:dyDescent="0.3">
      <c r="B38" s="19" t="s">
        <v>331</v>
      </c>
      <c r="C38" s="19">
        <v>1</v>
      </c>
      <c r="D38" s="19">
        <v>40</v>
      </c>
      <c r="E38" s="19">
        <f t="shared" si="0"/>
        <v>0.04</v>
      </c>
      <c r="F38" s="19">
        <v>-25.8</v>
      </c>
      <c r="G38" s="19">
        <f t="shared" si="3"/>
        <v>-1.032</v>
      </c>
      <c r="H38" s="19">
        <v>11.356</v>
      </c>
      <c r="I38" s="19">
        <f t="shared" si="2"/>
        <v>0.45423999999999998</v>
      </c>
    </row>
    <row r="39" spans="1:9" x14ac:dyDescent="0.3">
      <c r="B39" s="19" t="s">
        <v>335</v>
      </c>
      <c r="C39" s="19">
        <v>3</v>
      </c>
      <c r="D39" s="19">
        <v>10</v>
      </c>
      <c r="E39" s="19">
        <f t="shared" si="0"/>
        <v>0.01</v>
      </c>
      <c r="F39" s="19">
        <v>-25.8</v>
      </c>
      <c r="G39" s="19">
        <f t="shared" si="3"/>
        <v>-0.25800000000000001</v>
      </c>
      <c r="H39" s="19">
        <v>11.356</v>
      </c>
      <c r="I39" s="19">
        <f t="shared" si="2"/>
        <v>0.11355999999999999</v>
      </c>
    </row>
    <row r="40" spans="1:9" x14ac:dyDescent="0.3">
      <c r="B40" s="19" t="s">
        <v>336</v>
      </c>
      <c r="C40" s="19">
        <v>1</v>
      </c>
      <c r="D40" s="19">
        <v>15</v>
      </c>
      <c r="E40" s="19">
        <f t="shared" si="0"/>
        <v>1.4999999999999999E-2</v>
      </c>
      <c r="F40" s="19">
        <v>-25.8</v>
      </c>
      <c r="G40" s="19">
        <f t="shared" si="3"/>
        <v>-0.38700000000000001</v>
      </c>
      <c r="H40" s="19">
        <v>11.356</v>
      </c>
      <c r="I40" s="19">
        <f t="shared" si="2"/>
        <v>0.17033999999999999</v>
      </c>
    </row>
    <row r="41" spans="1:9" x14ac:dyDescent="0.3">
      <c r="B41" s="19" t="s">
        <v>337</v>
      </c>
      <c r="C41" s="19">
        <v>1</v>
      </c>
      <c r="D41" s="19">
        <v>80</v>
      </c>
      <c r="E41" s="19">
        <f t="shared" si="0"/>
        <v>0.08</v>
      </c>
      <c r="F41" s="19">
        <v>-25.8</v>
      </c>
      <c r="G41" s="19">
        <f t="shared" si="3"/>
        <v>-2.0640000000000001</v>
      </c>
      <c r="H41" s="19">
        <v>11.356</v>
      </c>
      <c r="I41" s="19">
        <f t="shared" si="2"/>
        <v>0.90847999999999995</v>
      </c>
    </row>
    <row r="43" spans="1:9" x14ac:dyDescent="0.3">
      <c r="A43" s="19" t="s">
        <v>338</v>
      </c>
      <c r="B43" s="19" t="s">
        <v>324</v>
      </c>
      <c r="C43" s="19">
        <v>1</v>
      </c>
      <c r="D43" s="19">
        <v>70</v>
      </c>
      <c r="E43" s="19">
        <f t="shared" si="0"/>
        <v>7.0000000000000007E-2</v>
      </c>
      <c r="F43" s="19">
        <v>-25.8</v>
      </c>
      <c r="G43" s="19">
        <f t="shared" si="3"/>
        <v>-1.8060000000000003</v>
      </c>
      <c r="H43" s="19">
        <v>11.356</v>
      </c>
      <c r="I43" s="19">
        <f t="shared" si="2"/>
        <v>0.79492000000000007</v>
      </c>
    </row>
    <row r="44" spans="1:9" x14ac:dyDescent="0.3">
      <c r="B44" s="19" t="s">
        <v>325</v>
      </c>
      <c r="C44" s="19">
        <v>1</v>
      </c>
      <c r="D44" s="19">
        <v>20</v>
      </c>
      <c r="E44" s="19">
        <f t="shared" si="0"/>
        <v>0.02</v>
      </c>
      <c r="F44" s="19">
        <v>-25.8</v>
      </c>
      <c r="G44" s="19">
        <f t="shared" si="3"/>
        <v>-0.51600000000000001</v>
      </c>
      <c r="H44" s="19">
        <v>11.356</v>
      </c>
      <c r="I44" s="19">
        <f t="shared" si="2"/>
        <v>0.22711999999999999</v>
      </c>
    </row>
    <row r="45" spans="1:9" x14ac:dyDescent="0.3">
      <c r="B45" s="19" t="s">
        <v>326</v>
      </c>
      <c r="C45" s="19">
        <v>1</v>
      </c>
      <c r="D45" s="19">
        <v>15</v>
      </c>
      <c r="E45" s="19">
        <f t="shared" si="0"/>
        <v>1.4999999999999999E-2</v>
      </c>
      <c r="F45" s="19">
        <v>-25.8</v>
      </c>
      <c r="G45" s="19">
        <f t="shared" si="3"/>
        <v>-0.38700000000000001</v>
      </c>
      <c r="H45" s="19">
        <v>11.356</v>
      </c>
      <c r="I45" s="19">
        <f t="shared" si="2"/>
        <v>0.17033999999999999</v>
      </c>
    </row>
    <row r="47" spans="1:9" x14ac:dyDescent="0.3">
      <c r="A47" s="19" t="s">
        <v>339</v>
      </c>
      <c r="B47" s="19" t="s">
        <v>324</v>
      </c>
      <c r="C47" s="19">
        <v>1</v>
      </c>
      <c r="D47" s="19">
        <v>70</v>
      </c>
      <c r="E47" s="19">
        <f t="shared" si="0"/>
        <v>7.0000000000000007E-2</v>
      </c>
      <c r="F47" s="19">
        <v>-24.1</v>
      </c>
      <c r="G47" s="19">
        <f t="shared" si="3"/>
        <v>-1.6870000000000003</v>
      </c>
      <c r="H47" s="19">
        <v>6.5</v>
      </c>
      <c r="I47" s="19">
        <f t="shared" si="2"/>
        <v>0.45500000000000007</v>
      </c>
    </row>
    <row r="48" spans="1:9" x14ac:dyDescent="0.3">
      <c r="B48" s="19" t="s">
        <v>325</v>
      </c>
      <c r="C48" s="19">
        <v>1</v>
      </c>
      <c r="D48" s="19">
        <v>20</v>
      </c>
      <c r="E48" s="19">
        <f t="shared" si="0"/>
        <v>0.02</v>
      </c>
      <c r="F48" s="19">
        <v>-24.1</v>
      </c>
      <c r="G48" s="19">
        <f t="shared" si="3"/>
        <v>-0.48200000000000004</v>
      </c>
      <c r="H48" s="19">
        <v>6.5</v>
      </c>
      <c r="I48" s="19">
        <f t="shared" si="2"/>
        <v>0.13</v>
      </c>
    </row>
    <row r="49" spans="1:9" x14ac:dyDescent="0.3">
      <c r="B49" s="19" t="s">
        <v>326</v>
      </c>
      <c r="C49" s="19">
        <v>1</v>
      </c>
      <c r="D49" s="19">
        <v>15</v>
      </c>
      <c r="E49" s="19">
        <f t="shared" si="0"/>
        <v>1.4999999999999999E-2</v>
      </c>
      <c r="F49" s="19">
        <v>-24.1</v>
      </c>
      <c r="G49" s="19">
        <f t="shared" si="3"/>
        <v>-0.36149999999999999</v>
      </c>
      <c r="H49" s="19">
        <v>6.5</v>
      </c>
      <c r="I49" s="19">
        <f t="shared" si="2"/>
        <v>9.7500000000000003E-2</v>
      </c>
    </row>
    <row r="51" spans="1:9" x14ac:dyDescent="0.3">
      <c r="A51" s="19" t="s">
        <v>340</v>
      </c>
      <c r="B51" s="19" t="s">
        <v>324</v>
      </c>
      <c r="C51" s="19">
        <v>1</v>
      </c>
      <c r="D51" s="19">
        <v>70</v>
      </c>
      <c r="E51" s="19">
        <f t="shared" si="0"/>
        <v>7.0000000000000007E-2</v>
      </c>
      <c r="F51" s="19">
        <v>-26.4</v>
      </c>
      <c r="G51" s="19">
        <f t="shared" si="3"/>
        <v>-1.8480000000000001</v>
      </c>
      <c r="H51" s="19">
        <v>7.3</v>
      </c>
      <c r="I51" s="19">
        <f t="shared" si="2"/>
        <v>0.51100000000000001</v>
      </c>
    </row>
    <row r="52" spans="1:9" x14ac:dyDescent="0.3">
      <c r="B52" s="19" t="s">
        <v>325</v>
      </c>
      <c r="C52" s="19">
        <v>1</v>
      </c>
      <c r="D52" s="19">
        <v>20</v>
      </c>
      <c r="E52" s="19">
        <f t="shared" si="0"/>
        <v>0.02</v>
      </c>
      <c r="F52" s="19">
        <v>-26.4</v>
      </c>
      <c r="G52" s="19">
        <f t="shared" si="3"/>
        <v>-0.52800000000000002</v>
      </c>
      <c r="H52" s="19">
        <v>7.3</v>
      </c>
      <c r="I52" s="19">
        <f t="shared" si="2"/>
        <v>0.14599999999999999</v>
      </c>
    </row>
    <row r="53" spans="1:9" x14ac:dyDescent="0.3">
      <c r="B53" s="19" t="s">
        <v>326</v>
      </c>
      <c r="C53" s="19">
        <v>1</v>
      </c>
      <c r="D53" s="19">
        <v>15</v>
      </c>
      <c r="E53" s="19">
        <f t="shared" si="0"/>
        <v>1.4999999999999999E-2</v>
      </c>
      <c r="F53" s="19">
        <v>-26.4</v>
      </c>
      <c r="G53" s="19">
        <f t="shared" si="3"/>
        <v>-0.39599999999999996</v>
      </c>
      <c r="H53" s="19">
        <v>7.3</v>
      </c>
      <c r="I53" s="19">
        <f t="shared" si="2"/>
        <v>0.1095</v>
      </c>
    </row>
    <row r="55" spans="1:9" x14ac:dyDescent="0.3">
      <c r="A55" s="19" t="s">
        <v>351</v>
      </c>
      <c r="B55" s="19" t="s">
        <v>324</v>
      </c>
      <c r="C55" s="19">
        <v>2</v>
      </c>
      <c r="D55" s="19">
        <v>120</v>
      </c>
      <c r="E55" s="19">
        <f t="shared" si="0"/>
        <v>0.12</v>
      </c>
      <c r="F55" s="19">
        <v>-22.579000000000001</v>
      </c>
      <c r="G55" s="19">
        <f t="shared" si="3"/>
        <v>-2.7094800000000001</v>
      </c>
      <c r="H55" s="19">
        <v>11.356</v>
      </c>
      <c r="I55" s="19">
        <f t="shared" si="2"/>
        <v>1.3627199999999999</v>
      </c>
    </row>
    <row r="56" spans="1:9" x14ac:dyDescent="0.3">
      <c r="B56" s="19" t="s">
        <v>325</v>
      </c>
      <c r="C56" s="19">
        <v>2</v>
      </c>
      <c r="D56" s="19">
        <v>40</v>
      </c>
      <c r="E56" s="19">
        <f t="shared" si="0"/>
        <v>0.04</v>
      </c>
      <c r="F56" s="19">
        <v>-22.579000000000001</v>
      </c>
      <c r="G56" s="19">
        <f t="shared" si="3"/>
        <v>-0.90316000000000007</v>
      </c>
      <c r="H56" s="19">
        <v>11.356</v>
      </c>
      <c r="I56" s="19">
        <f t="shared" si="2"/>
        <v>0.45423999999999998</v>
      </c>
    </row>
    <row r="57" spans="1:9" x14ac:dyDescent="0.3">
      <c r="B57" s="19" t="s">
        <v>326</v>
      </c>
      <c r="C57" s="19">
        <v>8</v>
      </c>
      <c r="D57" s="19">
        <v>120</v>
      </c>
      <c r="E57" s="19">
        <f t="shared" si="0"/>
        <v>0.12</v>
      </c>
      <c r="F57" s="19">
        <v>-22.579000000000001</v>
      </c>
      <c r="G57" s="19">
        <f t="shared" si="3"/>
        <v>-2.7094800000000001</v>
      </c>
      <c r="H57" s="19">
        <v>11.356</v>
      </c>
      <c r="I57" s="19">
        <f t="shared" si="2"/>
        <v>1.3627199999999999</v>
      </c>
    </row>
    <row r="58" spans="1:9" x14ac:dyDescent="0.3">
      <c r="E58" s="19">
        <f t="shared" si="0"/>
        <v>0</v>
      </c>
      <c r="G58" s="19">
        <f t="shared" si="3"/>
        <v>0</v>
      </c>
      <c r="I58" s="19">
        <f t="shared" si="2"/>
        <v>0</v>
      </c>
    </row>
    <row r="59" spans="1:9" x14ac:dyDescent="0.3">
      <c r="A59" s="19" t="s">
        <v>341</v>
      </c>
      <c r="B59" s="19" t="s">
        <v>324</v>
      </c>
      <c r="C59" s="19">
        <v>1</v>
      </c>
      <c r="D59" s="19">
        <v>70</v>
      </c>
      <c r="E59" s="19">
        <f t="shared" ref="E59:E71" si="4">D59/1000</f>
        <v>7.0000000000000007E-2</v>
      </c>
      <c r="F59" s="19">
        <v>-33.97</v>
      </c>
      <c r="G59" s="19">
        <f t="shared" si="3"/>
        <v>-2.3779000000000003</v>
      </c>
      <c r="H59" s="19">
        <v>4.5</v>
      </c>
      <c r="I59" s="19">
        <f t="shared" ref="I59:I71" si="5">H59*E59</f>
        <v>0.31500000000000006</v>
      </c>
    </row>
    <row r="60" spans="1:9" x14ac:dyDescent="0.3">
      <c r="B60" s="19" t="s">
        <v>317</v>
      </c>
      <c r="C60" s="19">
        <v>1</v>
      </c>
      <c r="D60" s="19">
        <v>25</v>
      </c>
      <c r="E60" s="19">
        <f t="shared" si="4"/>
        <v>2.5000000000000001E-2</v>
      </c>
      <c r="F60" s="19">
        <v>-33.97</v>
      </c>
      <c r="G60" s="19">
        <f t="shared" si="3"/>
        <v>-0.84925000000000006</v>
      </c>
      <c r="H60" s="19">
        <v>4.5</v>
      </c>
      <c r="I60" s="19">
        <f t="shared" si="5"/>
        <v>0.1125</v>
      </c>
    </row>
    <row r="61" spans="1:9" x14ac:dyDescent="0.3">
      <c r="B61" s="19" t="s">
        <v>331</v>
      </c>
      <c r="C61" s="19">
        <v>1</v>
      </c>
      <c r="D61" s="19">
        <v>40</v>
      </c>
      <c r="E61" s="19">
        <f t="shared" si="4"/>
        <v>0.04</v>
      </c>
      <c r="F61" s="19">
        <v>-33.97</v>
      </c>
      <c r="G61" s="19">
        <f t="shared" si="3"/>
        <v>-1.3588</v>
      </c>
      <c r="H61" s="19">
        <v>4.5</v>
      </c>
      <c r="I61" s="19">
        <f t="shared" si="5"/>
        <v>0.18</v>
      </c>
    </row>
    <row r="62" spans="1:9" x14ac:dyDescent="0.3">
      <c r="B62" s="19" t="s">
        <v>335</v>
      </c>
      <c r="C62" s="19">
        <v>3</v>
      </c>
      <c r="D62" s="19">
        <v>40</v>
      </c>
      <c r="E62" s="19">
        <f t="shared" si="4"/>
        <v>0.04</v>
      </c>
      <c r="F62" s="19">
        <v>-33.97</v>
      </c>
      <c r="G62" s="19">
        <f t="shared" si="3"/>
        <v>-1.3588</v>
      </c>
      <c r="H62" s="19">
        <v>4.5</v>
      </c>
      <c r="I62" s="19">
        <f t="shared" si="5"/>
        <v>0.18</v>
      </c>
    </row>
    <row r="63" spans="1:9" x14ac:dyDescent="0.3">
      <c r="G63" s="19">
        <f t="shared" si="3"/>
        <v>0</v>
      </c>
      <c r="I63" s="19">
        <f t="shared" si="5"/>
        <v>0</v>
      </c>
    </row>
    <row r="64" spans="1:9" x14ac:dyDescent="0.3">
      <c r="A64" s="19" t="s">
        <v>342</v>
      </c>
      <c r="B64" s="19" t="s">
        <v>324</v>
      </c>
      <c r="C64" s="19">
        <v>1</v>
      </c>
      <c r="D64" s="19">
        <v>60</v>
      </c>
      <c r="E64" s="19">
        <f t="shared" si="4"/>
        <v>0.06</v>
      </c>
      <c r="F64" s="19">
        <v>-29.62</v>
      </c>
      <c r="G64" s="19">
        <f t="shared" si="3"/>
        <v>-1.7771999999999999</v>
      </c>
      <c r="H64" s="19">
        <v>4.5</v>
      </c>
      <c r="I64" s="19">
        <f t="shared" si="5"/>
        <v>0.27</v>
      </c>
    </row>
    <row r="65" spans="1:9" x14ac:dyDescent="0.3">
      <c r="B65" s="19" t="s">
        <v>325</v>
      </c>
      <c r="C65" s="19">
        <v>1</v>
      </c>
      <c r="D65" s="19">
        <v>25</v>
      </c>
      <c r="E65" s="19">
        <f t="shared" si="4"/>
        <v>2.5000000000000001E-2</v>
      </c>
      <c r="F65" s="19">
        <v>-29.62</v>
      </c>
      <c r="G65" s="19">
        <f t="shared" si="3"/>
        <v>-0.74050000000000005</v>
      </c>
      <c r="H65" s="19">
        <v>4.5</v>
      </c>
      <c r="I65" s="19">
        <f t="shared" si="5"/>
        <v>0.1125</v>
      </c>
    </row>
    <row r="66" spans="1:9" x14ac:dyDescent="0.3">
      <c r="B66" s="19" t="s">
        <v>326</v>
      </c>
      <c r="C66" s="19">
        <v>1</v>
      </c>
      <c r="D66" s="19">
        <v>15</v>
      </c>
      <c r="E66" s="19">
        <f t="shared" si="4"/>
        <v>1.4999999999999999E-2</v>
      </c>
      <c r="F66" s="19">
        <v>-29.62</v>
      </c>
      <c r="G66" s="19">
        <f t="shared" si="3"/>
        <v>-0.44429999999999997</v>
      </c>
      <c r="H66" s="19">
        <v>4.5</v>
      </c>
      <c r="I66" s="19">
        <f t="shared" si="5"/>
        <v>6.7500000000000004E-2</v>
      </c>
    </row>
    <row r="67" spans="1:9" x14ac:dyDescent="0.3">
      <c r="I67" s="19">
        <f t="shared" si="5"/>
        <v>0</v>
      </c>
    </row>
    <row r="68" spans="1:9" x14ac:dyDescent="0.3">
      <c r="I68" s="19">
        <f t="shared" si="5"/>
        <v>0</v>
      </c>
    </row>
    <row r="69" spans="1:9" x14ac:dyDescent="0.3">
      <c r="I69" s="19">
        <f t="shared" si="5"/>
        <v>0</v>
      </c>
    </row>
    <row r="70" spans="1:9" x14ac:dyDescent="0.3">
      <c r="A70" s="19" t="s">
        <v>343</v>
      </c>
      <c r="D70" s="19">
        <v>100</v>
      </c>
      <c r="E70" s="19">
        <f t="shared" si="4"/>
        <v>0.1</v>
      </c>
      <c r="F70" s="19">
        <v>-24.25</v>
      </c>
      <c r="G70" s="19">
        <f t="shared" ref="G70:G71" si="6">F70*E70</f>
        <v>-2.4250000000000003</v>
      </c>
      <c r="H70" s="19">
        <v>2.6</v>
      </c>
      <c r="I70" s="19">
        <f t="shared" si="5"/>
        <v>0.26</v>
      </c>
    </row>
    <row r="71" spans="1:9" x14ac:dyDescent="0.3">
      <c r="A71" s="19" t="s">
        <v>344</v>
      </c>
      <c r="B71" s="19" t="s">
        <v>345</v>
      </c>
      <c r="D71" s="19">
        <v>500</v>
      </c>
      <c r="E71" s="19">
        <f t="shared" si="4"/>
        <v>0.5</v>
      </c>
      <c r="F71" s="19">
        <v>-24.25</v>
      </c>
      <c r="G71" s="19">
        <f t="shared" si="6"/>
        <v>-12.125</v>
      </c>
      <c r="H71" s="19">
        <v>2.6</v>
      </c>
      <c r="I71" s="19">
        <f t="shared" si="5"/>
        <v>1.3</v>
      </c>
    </row>
    <row r="72" spans="1:9" x14ac:dyDescent="0.3">
      <c r="A72" s="19" t="s">
        <v>346</v>
      </c>
      <c r="D72" s="19">
        <v>350</v>
      </c>
      <c r="E72" s="19">
        <v>0.35</v>
      </c>
      <c r="F72" s="19">
        <v>-24.25</v>
      </c>
      <c r="G72" s="19">
        <v>-9.1</v>
      </c>
      <c r="H72" s="19">
        <v>2.6</v>
      </c>
      <c r="I72" s="19">
        <f>H72*E72</f>
        <v>0.90999999999999992</v>
      </c>
    </row>
    <row r="73" spans="1:9" x14ac:dyDescent="0.3">
      <c r="A73" s="19" t="s">
        <v>347</v>
      </c>
      <c r="E73" s="19">
        <v>2</v>
      </c>
    </row>
    <row r="74" spans="1:9" x14ac:dyDescent="0.3">
      <c r="D74" s="19" t="s">
        <v>150</v>
      </c>
      <c r="E74" s="19">
        <f>SUM(E3:E73)</f>
        <v>5.4050000000000002</v>
      </c>
      <c r="G74" s="19">
        <f>SUM(G3:G72)/E74</f>
        <v>-16.282862164662347</v>
      </c>
      <c r="I74" s="19">
        <f>SUM(I3:I72)/E74</f>
        <v>5.4081739130434787</v>
      </c>
    </row>
    <row r="76" spans="1:9" x14ac:dyDescent="0.3">
      <c r="D76" s="19" t="s">
        <v>352</v>
      </c>
      <c r="E76" s="19">
        <v>4.4050000000000002</v>
      </c>
      <c r="F76" s="19" t="s">
        <v>355</v>
      </c>
    </row>
    <row r="77" spans="1:9" x14ac:dyDescent="0.3">
      <c r="D77" s="19" t="s">
        <v>353</v>
      </c>
      <c r="E77" s="19">
        <v>-19.98</v>
      </c>
      <c r="F77" s="19" t="s">
        <v>349</v>
      </c>
    </row>
    <row r="78" spans="1:9" x14ac:dyDescent="0.3">
      <c r="D78" s="19" t="s">
        <v>354</v>
      </c>
      <c r="E78" s="19">
        <v>6.64</v>
      </c>
      <c r="F78" s="19" t="s">
        <v>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8" sqref="C8"/>
    </sheetView>
  </sheetViews>
  <sheetFormatPr defaultRowHeight="14.4" x14ac:dyDescent="0.3"/>
  <cols>
    <col min="1" max="1" width="21.5546875" bestFit="1" customWidth="1"/>
    <col min="2" max="2" width="8" bestFit="1" customWidth="1"/>
    <col min="3" max="3" width="20.6640625" bestFit="1" customWidth="1"/>
    <col min="4" max="4" width="18.44140625" bestFit="1" customWidth="1"/>
    <col min="5" max="5" width="7.6640625" bestFit="1" customWidth="1"/>
    <col min="6" max="6" width="22.33203125" bestFit="1" customWidth="1"/>
    <col min="7" max="7" width="12.6640625" bestFit="1" customWidth="1"/>
    <col min="8" max="8" width="18.33203125" bestFit="1" customWidth="1"/>
  </cols>
  <sheetData>
    <row r="1" spans="1:8" x14ac:dyDescent="0.3">
      <c r="A1" t="s">
        <v>356</v>
      </c>
      <c r="B1" t="s">
        <v>357</v>
      </c>
      <c r="C1" t="s">
        <v>358</v>
      </c>
      <c r="D1" t="s">
        <v>359</v>
      </c>
      <c r="E1" t="s">
        <v>311</v>
      </c>
      <c r="F1" t="s">
        <v>360</v>
      </c>
      <c r="G1" t="s">
        <v>313</v>
      </c>
      <c r="H1" t="s">
        <v>361</v>
      </c>
    </row>
    <row r="2" spans="1:8" x14ac:dyDescent="0.3">
      <c r="A2" t="s">
        <v>362</v>
      </c>
      <c r="B2">
        <v>1</v>
      </c>
      <c r="C2">
        <v>5</v>
      </c>
      <c r="D2">
        <f>C2*B2</f>
        <v>5</v>
      </c>
      <c r="E2">
        <v>-24.692</v>
      </c>
      <c r="F2">
        <f>E2*D2</f>
        <v>-123.46000000000001</v>
      </c>
      <c r="G2">
        <v>1.38</v>
      </c>
      <c r="H2">
        <f>G2*D2</f>
        <v>6.8999999999999995</v>
      </c>
    </row>
    <row r="3" spans="1:8" x14ac:dyDescent="0.3">
      <c r="A3" t="s">
        <v>363</v>
      </c>
      <c r="B3">
        <v>1</v>
      </c>
      <c r="C3">
        <v>4.7</v>
      </c>
      <c r="D3" s="18">
        <f t="shared" ref="D3:D8" si="0">C3*B3</f>
        <v>4.7</v>
      </c>
      <c r="E3">
        <v>-25.183</v>
      </c>
      <c r="F3" s="18">
        <f t="shared" ref="F3:F8" si="1">E3*D3</f>
        <v>-118.3601</v>
      </c>
      <c r="G3">
        <v>1.4</v>
      </c>
      <c r="H3" s="18">
        <f t="shared" ref="H3:H8" si="2">G3*D3</f>
        <v>6.58</v>
      </c>
    </row>
    <row r="4" spans="1:8" x14ac:dyDescent="0.3">
      <c r="A4" t="s">
        <v>364</v>
      </c>
      <c r="B4">
        <v>2</v>
      </c>
      <c r="C4">
        <v>2</v>
      </c>
      <c r="D4" s="18">
        <f t="shared" si="0"/>
        <v>4</v>
      </c>
      <c r="E4">
        <v>-32</v>
      </c>
      <c r="F4" s="18">
        <f t="shared" si="1"/>
        <v>-128</v>
      </c>
      <c r="G4">
        <v>1.2</v>
      </c>
      <c r="H4" s="18">
        <f t="shared" si="2"/>
        <v>4.8</v>
      </c>
    </row>
    <row r="5" spans="1:8" x14ac:dyDescent="0.3">
      <c r="A5" t="s">
        <v>365</v>
      </c>
      <c r="B5">
        <v>1</v>
      </c>
      <c r="C5">
        <v>2.7</v>
      </c>
      <c r="D5" s="18">
        <f t="shared" si="0"/>
        <v>2.7</v>
      </c>
      <c r="E5">
        <v>-38.5</v>
      </c>
      <c r="F5" s="18">
        <f t="shared" si="1"/>
        <v>-103.95</v>
      </c>
      <c r="G5">
        <v>0.8</v>
      </c>
      <c r="H5" s="18">
        <f t="shared" si="2"/>
        <v>2.16</v>
      </c>
    </row>
    <row r="6" spans="1:8" x14ac:dyDescent="0.3">
      <c r="A6" t="s">
        <v>366</v>
      </c>
      <c r="B6">
        <v>1</v>
      </c>
      <c r="C6">
        <v>1.2</v>
      </c>
      <c r="D6" s="18">
        <f t="shared" si="0"/>
        <v>1.2</v>
      </c>
      <c r="E6">
        <v>-34</v>
      </c>
      <c r="F6" s="18">
        <f t="shared" si="1"/>
        <v>-40.799999999999997</v>
      </c>
      <c r="G6">
        <v>4.4400000000000004</v>
      </c>
      <c r="H6" s="18">
        <f t="shared" si="2"/>
        <v>5.3280000000000003</v>
      </c>
    </row>
    <row r="7" spans="1:8" x14ac:dyDescent="0.3">
      <c r="A7" t="s">
        <v>367</v>
      </c>
      <c r="B7">
        <v>1</v>
      </c>
      <c r="C7">
        <v>2</v>
      </c>
      <c r="D7" s="18">
        <f t="shared" si="0"/>
        <v>2</v>
      </c>
      <c r="E7">
        <v>33.56</v>
      </c>
      <c r="F7" s="18">
        <f t="shared" si="1"/>
        <v>67.12</v>
      </c>
      <c r="G7">
        <v>6.89</v>
      </c>
      <c r="H7" s="18">
        <f t="shared" si="2"/>
        <v>13.78</v>
      </c>
    </row>
    <row r="8" spans="1:8" x14ac:dyDescent="0.3">
      <c r="A8" t="s">
        <v>368</v>
      </c>
      <c r="B8">
        <v>1</v>
      </c>
      <c r="C8">
        <v>2.1</v>
      </c>
      <c r="D8" s="18">
        <f t="shared" si="0"/>
        <v>2.1</v>
      </c>
      <c r="E8">
        <v>-35</v>
      </c>
      <c r="F8" s="18">
        <f t="shared" si="1"/>
        <v>-73.5</v>
      </c>
      <c r="G8">
        <v>1.0189999999999999</v>
      </c>
      <c r="H8" s="18">
        <f t="shared" si="2"/>
        <v>2.1398999999999999</v>
      </c>
    </row>
    <row r="9" spans="1:8" x14ac:dyDescent="0.3">
      <c r="E9" s="18">
        <f t="shared" ref="E9:H9" si="3">SUM(E2:E8)</f>
        <v>-155.815</v>
      </c>
      <c r="F9" s="18">
        <f t="shared" si="3"/>
        <v>-520.95010000000002</v>
      </c>
      <c r="G9" s="18">
        <f t="shared" si="3"/>
        <v>17.128999999999998</v>
      </c>
      <c r="H9" s="18">
        <f t="shared" si="3"/>
        <v>41.687899999999999</v>
      </c>
    </row>
    <row r="11" spans="1:8" x14ac:dyDescent="0.3">
      <c r="C11" t="s">
        <v>369</v>
      </c>
      <c r="D11">
        <f>SUM(D2:D8)</f>
        <v>21.7</v>
      </c>
      <c r="E11" t="s">
        <v>355</v>
      </c>
    </row>
    <row r="13" spans="1:8" x14ac:dyDescent="0.3">
      <c r="C13" t="s">
        <v>348</v>
      </c>
      <c r="D13">
        <f>SUM(F2:F9)/D11</f>
        <v>-48.013834101382493</v>
      </c>
      <c r="E13" t="s">
        <v>349</v>
      </c>
    </row>
    <row r="15" spans="1:8" x14ac:dyDescent="0.3">
      <c r="C15" t="s">
        <v>350</v>
      </c>
      <c r="D15">
        <f>SUM(H2:H9)/D11</f>
        <v>3.8422027649769586</v>
      </c>
      <c r="E15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 LCG-VCG</vt:lpstr>
      <vt:lpstr>SteelWeightDetail Calculation</vt:lpstr>
      <vt:lpstr>Summary</vt:lpstr>
      <vt:lpstr>Superstructure</vt:lpstr>
      <vt:lpstr>W&amp;O</vt:lpstr>
      <vt:lpstr>Machinery 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2021-02-01T20:57:05Z</dcterms:modified>
</cp:coreProperties>
</file>