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0D6CBCE-8298-44C9-868C-37F499D236F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R9" i="1" l="1"/>
  <c r="Q9" i="1"/>
  <c r="L5" i="1" l="1"/>
  <c r="M8" i="1"/>
  <c r="L8" i="1"/>
  <c r="P9" i="1"/>
  <c r="N9" i="1" l="1"/>
  <c r="M10" i="1"/>
  <c r="M7" i="1"/>
  <c r="M5" i="1"/>
  <c r="M6" i="1"/>
  <c r="M2" i="1"/>
  <c r="N10" i="1"/>
  <c r="M4" i="1"/>
  <c r="M3" i="1"/>
  <c r="L3" i="1"/>
  <c r="L4" i="1"/>
  <c r="B12" i="1"/>
  <c r="A12" i="1"/>
</calcChain>
</file>

<file path=xl/sharedStrings.xml><?xml version="1.0" encoding="utf-8"?>
<sst xmlns="http://schemas.openxmlformats.org/spreadsheetml/2006/main" count="28" uniqueCount="22">
  <si>
    <t>wireWidth</t>
    <phoneticPr fontId="1" type="noConversion"/>
  </si>
  <si>
    <t>slotNumber</t>
    <phoneticPr fontId="1" type="noConversion"/>
  </si>
  <si>
    <t>slotWidth</t>
    <phoneticPr fontId="1" type="noConversion"/>
  </si>
  <si>
    <t>boxNumber</t>
    <phoneticPr fontId="1" type="noConversion"/>
  </si>
  <si>
    <t>unitNumber</t>
    <phoneticPr fontId="1" type="noConversion"/>
  </si>
  <si>
    <t>vacuumFactor</t>
    <phoneticPr fontId="1" type="noConversion"/>
  </si>
  <si>
    <t>minVacuum</t>
    <phoneticPr fontId="1" type="noConversion"/>
  </si>
  <si>
    <t>maxVacuum</t>
    <phoneticPr fontId="1" type="noConversion"/>
  </si>
  <si>
    <t>[m3/min/m]</t>
  </si>
  <si>
    <t>transFactor</t>
    <phoneticPr fontId="1" type="noConversion"/>
  </si>
  <si>
    <t>[ft3/min/in.]</t>
    <phoneticPr fontId="1" type="noConversion"/>
  </si>
  <si>
    <t>m3/min/m2</t>
    <phoneticPr fontId="1" type="noConversion"/>
  </si>
  <si>
    <t>ft3/min/in.2</t>
    <phoneticPr fontId="1" type="noConversion"/>
  </si>
  <si>
    <t>press</t>
    <phoneticPr fontId="1" type="noConversion"/>
  </si>
  <si>
    <t>水腿</t>
    <phoneticPr fontId="1" type="noConversion"/>
  </si>
  <si>
    <t>低真空</t>
    <phoneticPr fontId="1" type="noConversion"/>
  </si>
  <si>
    <t>高真空</t>
    <phoneticPr fontId="1" type="noConversion"/>
  </si>
  <si>
    <t>伏辊低</t>
    <phoneticPr fontId="1" type="noConversion"/>
  </si>
  <si>
    <t>伏辊高</t>
    <phoneticPr fontId="1" type="noConversion"/>
  </si>
  <si>
    <t>吸移辊</t>
    <phoneticPr fontId="1" type="noConversion"/>
  </si>
  <si>
    <t>毛毯</t>
    <phoneticPr fontId="1" type="noConversion"/>
  </si>
  <si>
    <t>18+26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</si>
</sst>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topLeftCell="D1" zoomScale="94" zoomScaleNormal="130" workbookViewId="0">
      <selection activeCell="M19" sqref="M19"/>
    </sheetView>
  </sheetViews>
  <sheetFormatPr defaultRowHeight="13.9" x14ac:dyDescent="0.4"/>
  <cols>
    <col min="1" max="1" width="11.1328125" bestFit="1" customWidth="1"/>
    <col min="2" max="2" width="9.46484375" bestFit="1" customWidth="1"/>
    <col min="3" max="3" width="10.9296875" bestFit="1" customWidth="1"/>
    <col min="4" max="4" width="9" bestFit="1" customWidth="1"/>
    <col min="5" max="5" width="11.1328125" bestFit="1" customWidth="1"/>
    <col min="6" max="6" width="13" bestFit="1" customWidth="1"/>
    <col min="7" max="7" width="13" customWidth="1"/>
    <col min="8" max="8" width="13" bestFit="1" customWidth="1"/>
    <col min="9" max="9" width="13" customWidth="1"/>
    <col min="10" max="11" width="10.9296875" bestFit="1" customWidth="1"/>
  </cols>
  <sheetData>
    <row r="1" spans="1:18" x14ac:dyDescent="0.4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s="1" t="s">
        <v>5</v>
      </c>
      <c r="I1" s="1"/>
      <c r="J1" t="s">
        <v>9</v>
      </c>
    </row>
    <row r="2" spans="1:18" x14ac:dyDescent="0.4">
      <c r="A2">
        <v>3</v>
      </c>
      <c r="B2">
        <v>3450</v>
      </c>
      <c r="C2">
        <v>5</v>
      </c>
      <c r="D2">
        <v>45</v>
      </c>
      <c r="E2">
        <v>3</v>
      </c>
      <c r="F2">
        <v>10</v>
      </c>
      <c r="G2">
        <v>15</v>
      </c>
      <c r="H2">
        <v>3.5</v>
      </c>
      <c r="I2" t="s">
        <v>10</v>
      </c>
      <c r="J2">
        <v>1.115</v>
      </c>
      <c r="K2" t="s">
        <v>8</v>
      </c>
      <c r="M2">
        <f>B2/1000*E2*H2*J2</f>
        <v>40.390875000000008</v>
      </c>
      <c r="N2">
        <v>40</v>
      </c>
      <c r="O2" t="s">
        <v>14</v>
      </c>
      <c r="P2">
        <v>40</v>
      </c>
      <c r="Q2">
        <v>1.75</v>
      </c>
    </row>
    <row r="3" spans="1:18" x14ac:dyDescent="0.4">
      <c r="A3">
        <v>4</v>
      </c>
      <c r="B3">
        <v>3450</v>
      </c>
      <c r="C3">
        <v>5</v>
      </c>
      <c r="D3">
        <v>36</v>
      </c>
      <c r="E3">
        <v>3</v>
      </c>
      <c r="F3">
        <v>20</v>
      </c>
      <c r="G3">
        <v>25</v>
      </c>
      <c r="H3">
        <v>0.8</v>
      </c>
      <c r="I3" t="s">
        <v>12</v>
      </c>
      <c r="J3">
        <v>43.832999999999998</v>
      </c>
      <c r="K3" t="s">
        <v>11</v>
      </c>
      <c r="L3">
        <f>254/760*101</f>
        <v>33.755263157894738</v>
      </c>
      <c r="M3">
        <f>B3/1000*C3*D3/1000*E3*H3*J3</f>
        <v>65.328703200000007</v>
      </c>
      <c r="N3">
        <v>65</v>
      </c>
      <c r="O3" t="s">
        <v>15</v>
      </c>
      <c r="P3">
        <v>76</v>
      </c>
    </row>
    <row r="4" spans="1:18" x14ac:dyDescent="0.4">
      <c r="A4">
        <v>5</v>
      </c>
      <c r="B4">
        <v>3450</v>
      </c>
      <c r="C4">
        <v>7</v>
      </c>
      <c r="D4">
        <v>19</v>
      </c>
      <c r="E4">
        <v>6</v>
      </c>
      <c r="F4">
        <v>25</v>
      </c>
      <c r="G4">
        <v>45</v>
      </c>
      <c r="H4">
        <v>1</v>
      </c>
      <c r="I4" t="s">
        <v>12</v>
      </c>
      <c r="J4">
        <v>43.832999999999998</v>
      </c>
      <c r="K4" t="s">
        <v>11</v>
      </c>
      <c r="L4">
        <f>15*25.4/760*101</f>
        <v>50.632894736842097</v>
      </c>
      <c r="M4">
        <f>B4/1000*C4*D4/1000*E4*H4*J4</f>
        <v>120.67663230000001</v>
      </c>
      <c r="N4">
        <v>121</v>
      </c>
      <c r="O4" t="s">
        <v>16</v>
      </c>
      <c r="P4">
        <v>98</v>
      </c>
    </row>
    <row r="5" spans="1:18" x14ac:dyDescent="0.4">
      <c r="A5">
        <v>6</v>
      </c>
      <c r="B5">
        <v>3450</v>
      </c>
      <c r="D5">
        <v>145</v>
      </c>
      <c r="F5">
        <v>25</v>
      </c>
      <c r="H5">
        <v>7</v>
      </c>
      <c r="J5">
        <v>43.832999999999998</v>
      </c>
      <c r="K5" t="s">
        <v>11</v>
      </c>
      <c r="L5">
        <f>J4</f>
        <v>43.832999999999998</v>
      </c>
      <c r="M5">
        <f>D5/1000*H5*J5</f>
        <v>44.490494999999996</v>
      </c>
      <c r="N5">
        <v>45</v>
      </c>
      <c r="O5" t="s">
        <v>17</v>
      </c>
      <c r="P5">
        <v>62</v>
      </c>
    </row>
    <row r="6" spans="1:18" x14ac:dyDescent="0.4">
      <c r="A6">
        <v>7</v>
      </c>
      <c r="B6">
        <v>3450</v>
      </c>
      <c r="D6">
        <v>70</v>
      </c>
      <c r="F6">
        <v>45</v>
      </c>
      <c r="H6">
        <v>7</v>
      </c>
      <c r="J6">
        <v>43.832999999999998</v>
      </c>
      <c r="K6" t="s">
        <v>11</v>
      </c>
      <c r="M6">
        <f>D6/1000*H6*J6</f>
        <v>21.478170000000002</v>
      </c>
      <c r="N6">
        <v>21</v>
      </c>
      <c r="O6" t="s">
        <v>18</v>
      </c>
      <c r="P6">
        <v>38</v>
      </c>
    </row>
    <row r="7" spans="1:18" x14ac:dyDescent="0.4">
      <c r="B7">
        <v>600</v>
      </c>
      <c r="D7">
        <v>60</v>
      </c>
      <c r="H7">
        <v>7</v>
      </c>
      <c r="J7">
        <v>43.832999999999998</v>
      </c>
      <c r="K7" t="s">
        <v>11</v>
      </c>
      <c r="M7">
        <f>D7/1000*H7*J7</f>
        <v>18.409859999999998</v>
      </c>
      <c r="N7">
        <v>18</v>
      </c>
      <c r="O7" t="s">
        <v>19</v>
      </c>
      <c r="P7">
        <v>25</v>
      </c>
    </row>
    <row r="8" spans="1:18" x14ac:dyDescent="0.4">
      <c r="A8" t="s">
        <v>13</v>
      </c>
      <c r="B8">
        <v>3450</v>
      </c>
      <c r="C8">
        <v>2</v>
      </c>
      <c r="D8">
        <v>19</v>
      </c>
      <c r="E8">
        <v>4</v>
      </c>
      <c r="F8">
        <v>45</v>
      </c>
      <c r="G8">
        <v>45</v>
      </c>
      <c r="H8">
        <v>1.1499999999999999</v>
      </c>
      <c r="J8">
        <v>43.832999999999998</v>
      </c>
      <c r="K8" t="s">
        <v>11</v>
      </c>
      <c r="L8">
        <f>H8*J8</f>
        <v>50.407949999999992</v>
      </c>
      <c r="M8">
        <f>B8/1000*C8*D8/1000*E8*H8*J8</f>
        <v>26.433928979999997</v>
      </c>
      <c r="N8">
        <v>104</v>
      </c>
      <c r="O8" t="s">
        <v>20</v>
      </c>
      <c r="P8">
        <v>44</v>
      </c>
      <c r="Q8" t="s">
        <v>21</v>
      </c>
    </row>
    <row r="9" spans="1:18" x14ac:dyDescent="0.4">
      <c r="J9">
        <f>H8*J8</f>
        <v>50.407949999999992</v>
      </c>
      <c r="N9">
        <f>SUM(N2:N8)</f>
        <v>414</v>
      </c>
      <c r="P9">
        <f>SUM(P2:P8)</f>
        <v>383</v>
      </c>
      <c r="Q9">
        <f>N9-P9</f>
        <v>31</v>
      </c>
      <c r="R9">
        <f>Q9/P9</f>
        <v>8.0939947780678853E-2</v>
      </c>
    </row>
    <row r="10" spans="1:18" x14ac:dyDescent="0.4">
      <c r="M10">
        <f>SUM(M2:M8)</f>
        <v>337.20866447999998</v>
      </c>
      <c r="N10">
        <f>SQRT(45/L4)*1</f>
        <v>0.94273553680343991</v>
      </c>
    </row>
    <row r="12" spans="1:18" x14ac:dyDescent="0.4">
      <c r="A12">
        <f>454/305/305*1000</f>
        <v>4.8804084923407682</v>
      </c>
      <c r="B12">
        <f>26*A12</f>
        <v>126.89062080085998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任鹏</dc:creator>
  <cp:lastModifiedBy>RP</cp:lastModifiedBy>
  <dcterms:created xsi:type="dcterms:W3CDTF">2015-06-05T18:19:34Z</dcterms:created>
  <dcterms:modified xsi:type="dcterms:W3CDTF">2020-03-10T07:15:51Z</dcterms:modified>
</cp:coreProperties>
</file>