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李 文楠\勤務表\"/>
    </mc:Choice>
  </mc:AlternateContent>
  <xr:revisionPtr revIDLastSave="0" documentId="13_ncr:9_{12974B1F-CC1D-4FD5-B8A3-D5FB45A527D2}" xr6:coauthVersionLast="47" xr6:coauthVersionMax="47" xr10:uidLastSave="{00000000-0000-0000-0000-000000000000}"/>
  <bookViews>
    <workbookView xWindow="-110" yWindow="-110" windowWidth="19420" windowHeight="10300" xr2:uid="{6C8C7DF2-74C3-4B4B-9700-EEB684B66F23}"/>
  </bookViews>
  <sheets>
    <sheet name="11月" sheetId="8" r:id="rId1"/>
  </sheets>
  <definedNames>
    <definedName name="ACCESS">#REF!</definedName>
    <definedName name="_xlnm.Print_Area" localSheetId="0">'11月'!$A$1:$S$54</definedName>
  </definedNames>
  <calcPr calcId="191029"/>
</workbook>
</file>

<file path=xl/calcChain.xml><?xml version="1.0" encoding="utf-8"?>
<calcChain xmlns="http://schemas.openxmlformats.org/spreadsheetml/2006/main">
  <c r="N12" i="8" l="1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K13" i="8"/>
  <c r="K14" i="8"/>
  <c r="K15" i="8"/>
  <c r="K16" i="8"/>
  <c r="K12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A11" i="8"/>
  <c r="A12" i="8" s="1"/>
  <c r="S4" i="8"/>
  <c r="M11" i="8"/>
  <c r="N11" i="8"/>
  <c r="Q11" i="8"/>
  <c r="U11" i="8"/>
  <c r="V11" i="8"/>
  <c r="J11" i="8"/>
  <c r="W11" i="8"/>
  <c r="K11" i="8"/>
  <c r="Y11" i="8"/>
  <c r="AC11" i="8"/>
  <c r="AD11" i="8"/>
  <c r="AE11" i="8"/>
  <c r="AF11" i="8"/>
  <c r="AG11" i="8"/>
  <c r="AH11" i="8"/>
  <c r="AI11" i="8"/>
  <c r="AA11" i="8"/>
  <c r="AJ11" i="8"/>
  <c r="AK11" i="8"/>
  <c r="U12" i="8"/>
  <c r="V12" i="8"/>
  <c r="W12" i="8"/>
  <c r="Y12" i="8"/>
  <c r="AC12" i="8"/>
  <c r="AD12" i="8"/>
  <c r="AA12" i="8"/>
  <c r="AE12" i="8"/>
  <c r="AF12" i="8"/>
  <c r="AG12" i="8"/>
  <c r="AH12" i="8"/>
  <c r="AI12" i="8"/>
  <c r="AB12" i="8"/>
  <c r="AJ12" i="8"/>
  <c r="AK12" i="8"/>
  <c r="U13" i="8"/>
  <c r="V13" i="8"/>
  <c r="W13" i="8"/>
  <c r="Y13" i="8"/>
  <c r="AC13" i="8"/>
  <c r="AD13" i="8"/>
  <c r="AE13" i="8"/>
  <c r="AF13" i="8"/>
  <c r="AG13" i="8"/>
  <c r="AH13" i="8"/>
  <c r="AI13" i="8"/>
  <c r="AB13" i="8"/>
  <c r="AJ13" i="8"/>
  <c r="AK13" i="8"/>
  <c r="U14" i="8"/>
  <c r="V14" i="8"/>
  <c r="W14" i="8"/>
  <c r="Y14" i="8"/>
  <c r="AC14" i="8"/>
  <c r="AD14" i="8"/>
  <c r="AE14" i="8"/>
  <c r="AF14" i="8"/>
  <c r="AG14" i="8"/>
  <c r="AH14" i="8"/>
  <c r="AI14" i="8"/>
  <c r="AJ14" i="8"/>
  <c r="AK14" i="8"/>
  <c r="U15" i="8"/>
  <c r="V15" i="8"/>
  <c r="W15" i="8"/>
  <c r="Y15" i="8"/>
  <c r="AC15" i="8"/>
  <c r="AD15" i="8"/>
  <c r="AE15" i="8"/>
  <c r="AF15" i="8"/>
  <c r="AG15" i="8"/>
  <c r="AH15" i="8"/>
  <c r="AA15" i="8"/>
  <c r="AI15" i="8"/>
  <c r="AB15" i="8"/>
  <c r="AJ15" i="8"/>
  <c r="AK15" i="8"/>
  <c r="U16" i="8"/>
  <c r="V16" i="8"/>
  <c r="W16" i="8"/>
  <c r="Y16" i="8"/>
  <c r="AC16" i="8"/>
  <c r="AD16" i="8"/>
  <c r="AE16" i="8"/>
  <c r="AF16" i="8"/>
  <c r="AG16" i="8"/>
  <c r="AH16" i="8"/>
  <c r="AI16" i="8"/>
  <c r="AJ16" i="8"/>
  <c r="AK16" i="8"/>
  <c r="U17" i="8"/>
  <c r="V17" i="8"/>
  <c r="W17" i="8"/>
  <c r="Y17" i="8"/>
  <c r="AC17" i="8"/>
  <c r="AD17" i="8"/>
  <c r="AE17" i="8"/>
  <c r="AF17" i="8"/>
  <c r="AG17" i="8"/>
  <c r="AH17" i="8"/>
  <c r="AI17" i="8"/>
  <c r="AB17" i="8"/>
  <c r="AJ17" i="8"/>
  <c r="AK17" i="8"/>
  <c r="U18" i="8"/>
  <c r="V18" i="8"/>
  <c r="W18" i="8"/>
  <c r="Y18" i="8"/>
  <c r="AC18" i="8"/>
  <c r="AD18" i="8"/>
  <c r="AE18" i="8"/>
  <c r="AF18" i="8"/>
  <c r="AG18" i="8"/>
  <c r="AH18" i="8"/>
  <c r="AI18" i="8"/>
  <c r="AB18" i="8"/>
  <c r="AJ18" i="8"/>
  <c r="AK18" i="8"/>
  <c r="U19" i="8"/>
  <c r="V19" i="8"/>
  <c r="W19" i="8"/>
  <c r="Y19" i="8"/>
  <c r="AC19" i="8"/>
  <c r="AD19" i="8"/>
  <c r="AE19" i="8"/>
  <c r="AF19" i="8"/>
  <c r="AG19" i="8"/>
  <c r="AH19" i="8"/>
  <c r="AI19" i="8"/>
  <c r="AJ19" i="8"/>
  <c r="AK19" i="8"/>
  <c r="U20" i="8"/>
  <c r="V20" i="8"/>
  <c r="W20" i="8"/>
  <c r="Y20" i="8"/>
  <c r="AC20" i="8"/>
  <c r="AB20" i="8"/>
  <c r="AD20" i="8"/>
  <c r="AE20" i="8"/>
  <c r="AF20" i="8"/>
  <c r="AG20" i="8"/>
  <c r="AH20" i="8"/>
  <c r="AI20" i="8"/>
  <c r="AJ20" i="8"/>
  <c r="AK20" i="8"/>
  <c r="U21" i="8"/>
  <c r="Q21" i="8"/>
  <c r="V21" i="8"/>
  <c r="W21" i="8"/>
  <c r="Y21" i="8"/>
  <c r="AC21" i="8"/>
  <c r="AD21" i="8"/>
  <c r="AE21" i="8"/>
  <c r="AF21" i="8"/>
  <c r="AG21" i="8"/>
  <c r="AH21" i="8"/>
  <c r="AI21" i="8"/>
  <c r="AB21" i="8"/>
  <c r="AJ21" i="8"/>
  <c r="AK21" i="8"/>
  <c r="U22" i="8"/>
  <c r="Q22" i="8"/>
  <c r="V22" i="8"/>
  <c r="W22" i="8"/>
  <c r="Y22" i="8"/>
  <c r="AC22" i="8"/>
  <c r="AD22" i="8"/>
  <c r="AE22" i="8"/>
  <c r="AF22" i="8"/>
  <c r="AG22" i="8"/>
  <c r="AH22" i="8"/>
  <c r="AI22" i="8"/>
  <c r="AB22" i="8"/>
  <c r="AJ22" i="8"/>
  <c r="AK22" i="8"/>
  <c r="U23" i="8"/>
  <c r="V23" i="8"/>
  <c r="W23" i="8"/>
  <c r="Y23" i="8"/>
  <c r="AC23" i="8"/>
  <c r="AD23" i="8"/>
  <c r="AE23" i="8"/>
  <c r="AF23" i="8"/>
  <c r="AG23" i="8"/>
  <c r="AH23" i="8"/>
  <c r="AI23" i="8"/>
  <c r="AB23" i="8"/>
  <c r="AJ23" i="8"/>
  <c r="AK23" i="8"/>
  <c r="U24" i="8"/>
  <c r="V24" i="8"/>
  <c r="W24" i="8"/>
  <c r="Y24" i="8"/>
  <c r="AC24" i="8"/>
  <c r="AB24" i="8"/>
  <c r="AD24" i="8"/>
  <c r="AE24" i="8"/>
  <c r="AF24" i="8"/>
  <c r="AG24" i="8"/>
  <c r="AH24" i="8"/>
  <c r="AI24" i="8"/>
  <c r="AJ24" i="8"/>
  <c r="AK24" i="8"/>
  <c r="U25" i="8"/>
  <c r="V25" i="8"/>
  <c r="W25" i="8"/>
  <c r="Y25" i="8"/>
  <c r="AC25" i="8"/>
  <c r="AD25" i="8"/>
  <c r="AE25" i="8"/>
  <c r="AF25" i="8"/>
  <c r="AG25" i="8"/>
  <c r="AH25" i="8"/>
  <c r="AI25" i="8"/>
  <c r="AB25" i="8"/>
  <c r="AJ25" i="8"/>
  <c r="AK25" i="8"/>
  <c r="U26" i="8"/>
  <c r="V26" i="8"/>
  <c r="W26" i="8"/>
  <c r="Y26" i="8"/>
  <c r="AC26" i="8"/>
  <c r="AD26" i="8"/>
  <c r="AE26" i="8"/>
  <c r="AF26" i="8"/>
  <c r="AG26" i="8"/>
  <c r="AH26" i="8"/>
  <c r="AI26" i="8"/>
  <c r="AJ26" i="8"/>
  <c r="AK26" i="8"/>
  <c r="U27" i="8"/>
  <c r="V27" i="8"/>
  <c r="W27" i="8"/>
  <c r="Y27" i="8"/>
  <c r="AC27" i="8"/>
  <c r="AB27" i="8"/>
  <c r="AD27" i="8"/>
  <c r="AE27" i="8"/>
  <c r="AF27" i="8"/>
  <c r="AG27" i="8"/>
  <c r="AH27" i="8"/>
  <c r="AI27" i="8"/>
  <c r="AJ27" i="8"/>
  <c r="AK27" i="8"/>
  <c r="U28" i="8"/>
  <c r="Q28" i="8"/>
  <c r="V28" i="8"/>
  <c r="W28" i="8"/>
  <c r="Y28" i="8"/>
  <c r="AC28" i="8"/>
  <c r="AD28" i="8"/>
  <c r="AE28" i="8"/>
  <c r="AF28" i="8"/>
  <c r="AG28" i="8"/>
  <c r="AH28" i="8"/>
  <c r="AI28" i="8"/>
  <c r="AB28" i="8"/>
  <c r="AJ28" i="8"/>
  <c r="AK28" i="8"/>
  <c r="U29" i="8"/>
  <c r="V29" i="8"/>
  <c r="W29" i="8"/>
  <c r="Y29" i="8"/>
  <c r="AC29" i="8"/>
  <c r="AD29" i="8"/>
  <c r="AE29" i="8"/>
  <c r="AF29" i="8"/>
  <c r="AG29" i="8"/>
  <c r="AH29" i="8"/>
  <c r="AI29" i="8"/>
  <c r="AB29" i="8"/>
  <c r="AJ29" i="8"/>
  <c r="AK29" i="8"/>
  <c r="U30" i="8"/>
  <c r="V30" i="8"/>
  <c r="W30" i="8"/>
  <c r="Y30" i="8"/>
  <c r="AC30" i="8"/>
  <c r="AD30" i="8"/>
  <c r="AA30" i="8"/>
  <c r="Q30" i="8"/>
  <c r="AE30" i="8"/>
  <c r="AF30" i="8"/>
  <c r="AG30" i="8"/>
  <c r="AH30" i="8"/>
  <c r="AI30" i="8"/>
  <c r="AJ30" i="8"/>
  <c r="AK30" i="8"/>
  <c r="U31" i="8"/>
  <c r="V31" i="8"/>
  <c r="W31" i="8"/>
  <c r="Y31" i="8"/>
  <c r="AC31" i="8"/>
  <c r="AD31" i="8"/>
  <c r="AE31" i="8"/>
  <c r="AF31" i="8"/>
  <c r="AG31" i="8"/>
  <c r="AH31" i="8"/>
  <c r="AI31" i="8"/>
  <c r="AJ31" i="8"/>
  <c r="AK31" i="8"/>
  <c r="U32" i="8"/>
  <c r="V32" i="8"/>
  <c r="W32" i="8"/>
  <c r="Y32" i="8"/>
  <c r="AC32" i="8"/>
  <c r="AD32" i="8"/>
  <c r="AE32" i="8"/>
  <c r="AF32" i="8"/>
  <c r="AG32" i="8"/>
  <c r="AH32" i="8"/>
  <c r="AI32" i="8"/>
  <c r="AJ32" i="8"/>
  <c r="AK32" i="8"/>
  <c r="U33" i="8"/>
  <c r="V33" i="8"/>
  <c r="W33" i="8"/>
  <c r="Y33" i="8"/>
  <c r="AC33" i="8"/>
  <c r="AD33" i="8"/>
  <c r="AA33" i="8"/>
  <c r="AE33" i="8"/>
  <c r="AF33" i="8"/>
  <c r="AG33" i="8"/>
  <c r="AH33" i="8"/>
  <c r="AI33" i="8"/>
  <c r="AJ33" i="8"/>
  <c r="AK33" i="8"/>
  <c r="U34" i="8"/>
  <c r="V34" i="8"/>
  <c r="W34" i="8"/>
  <c r="Y34" i="8"/>
  <c r="AC34" i="8"/>
  <c r="AD34" i="8"/>
  <c r="AE34" i="8"/>
  <c r="AF34" i="8"/>
  <c r="AG34" i="8"/>
  <c r="AH34" i="8"/>
  <c r="AI34" i="8"/>
  <c r="AJ34" i="8"/>
  <c r="AK34" i="8"/>
  <c r="U35" i="8"/>
  <c r="V35" i="8"/>
  <c r="W35" i="8"/>
  <c r="Y35" i="8"/>
  <c r="AC35" i="8"/>
  <c r="AB35" i="8"/>
  <c r="AD35" i="8"/>
  <c r="AE35" i="8"/>
  <c r="AF35" i="8"/>
  <c r="AG35" i="8"/>
  <c r="AH35" i="8"/>
  <c r="AI35" i="8"/>
  <c r="AJ35" i="8"/>
  <c r="AK35" i="8"/>
  <c r="U36" i="8"/>
  <c r="V36" i="8"/>
  <c r="W36" i="8"/>
  <c r="Y36" i="8"/>
  <c r="AC36" i="8"/>
  <c r="AD36" i="8"/>
  <c r="AE36" i="8"/>
  <c r="AF36" i="8"/>
  <c r="AG36" i="8"/>
  <c r="AH36" i="8"/>
  <c r="AI36" i="8"/>
  <c r="AB36" i="8"/>
  <c r="AJ36" i="8"/>
  <c r="AK36" i="8"/>
  <c r="U37" i="8"/>
  <c r="V37" i="8"/>
  <c r="W37" i="8"/>
  <c r="Y37" i="8"/>
  <c r="AC37" i="8"/>
  <c r="AB37" i="8"/>
  <c r="AD37" i="8"/>
  <c r="AE37" i="8"/>
  <c r="AF37" i="8"/>
  <c r="AG37" i="8"/>
  <c r="AH37" i="8"/>
  <c r="AI37" i="8"/>
  <c r="AJ37" i="8"/>
  <c r="AK37" i="8"/>
  <c r="U38" i="8"/>
  <c r="V38" i="8"/>
  <c r="W38" i="8"/>
  <c r="Y38" i="8"/>
  <c r="AC38" i="8"/>
  <c r="AD38" i="8"/>
  <c r="AE38" i="8"/>
  <c r="AF38" i="8"/>
  <c r="AG38" i="8"/>
  <c r="AH38" i="8"/>
  <c r="AI38" i="8"/>
  <c r="AB38" i="8"/>
  <c r="AJ38" i="8"/>
  <c r="AK38" i="8"/>
  <c r="U39" i="8"/>
  <c r="V39" i="8"/>
  <c r="W39" i="8"/>
  <c r="Y39" i="8"/>
  <c r="AC39" i="8"/>
  <c r="AD39" i="8"/>
  <c r="AE39" i="8"/>
  <c r="AF39" i="8"/>
  <c r="AG39" i="8"/>
  <c r="AH39" i="8"/>
  <c r="AI39" i="8"/>
  <c r="AJ39" i="8"/>
  <c r="AK39" i="8"/>
  <c r="U40" i="8"/>
  <c r="V40" i="8"/>
  <c r="W40" i="8"/>
  <c r="Y40" i="8"/>
  <c r="AC40" i="8"/>
  <c r="AB40" i="8"/>
  <c r="AD40" i="8"/>
  <c r="AE40" i="8"/>
  <c r="AF40" i="8"/>
  <c r="AG40" i="8"/>
  <c r="AH40" i="8"/>
  <c r="AI40" i="8"/>
  <c r="AJ40" i="8"/>
  <c r="AK40" i="8"/>
  <c r="AA40" i="8"/>
  <c r="U41" i="8"/>
  <c r="V41" i="8"/>
  <c r="J41" i="8"/>
  <c r="J43" i="8"/>
  <c r="W41" i="8"/>
  <c r="Y41" i="8"/>
  <c r="AC41" i="8"/>
  <c r="AD41" i="8"/>
  <c r="AE41" i="8"/>
  <c r="AF41" i="8"/>
  <c r="AG41" i="8"/>
  <c r="AH41" i="8"/>
  <c r="AI41" i="8"/>
  <c r="AB41" i="8"/>
  <c r="AJ41" i="8"/>
  <c r="AK41" i="8"/>
  <c r="G43" i="8"/>
  <c r="G50" i="8"/>
  <c r="H43" i="8"/>
  <c r="I43" i="8"/>
  <c r="O43" i="8"/>
  <c r="P43" i="8"/>
  <c r="S43" i="8"/>
  <c r="E49" i="8"/>
  <c r="E50" i="8"/>
  <c r="F49" i="8"/>
  <c r="F50" i="8"/>
  <c r="G49" i="8"/>
  <c r="E53" i="8"/>
  <c r="F53" i="8"/>
  <c r="E54" i="8"/>
  <c r="F54" i="8"/>
  <c r="Q40" i="8"/>
  <c r="M40" i="8"/>
  <c r="Q33" i="8"/>
  <c r="M21" i="8"/>
  <c r="Q25" i="8"/>
  <c r="M25" i="8"/>
  <c r="Q12" i="8"/>
  <c r="M12" i="8"/>
  <c r="AA13" i="8"/>
  <c r="Q13" i="8"/>
  <c r="Q15" i="8"/>
  <c r="M15" i="8"/>
  <c r="AB34" i="8"/>
  <c r="Q34" i="8"/>
  <c r="M34" i="8"/>
  <c r="Q26" i="8"/>
  <c r="M26" i="8"/>
  <c r="AA41" i="8"/>
  <c r="Q41" i="8"/>
  <c r="M41" i="8"/>
  <c r="Q39" i="8"/>
  <c r="M39" i="8"/>
  <c r="AB33" i="8"/>
  <c r="M33" i="8"/>
  <c r="Q32" i="8"/>
  <c r="M32" i="8"/>
  <c r="AA19" i="8"/>
  <c r="Q19" i="8"/>
  <c r="M19" i="8"/>
  <c r="Q18" i="8"/>
  <c r="M18" i="8"/>
  <c r="AA14" i="8"/>
  <c r="Q14" i="8"/>
  <c r="AB14" i="8"/>
  <c r="AA37" i="8"/>
  <c r="Q37" i="8"/>
  <c r="AB26" i="8"/>
  <c r="AA24" i="8"/>
  <c r="Q24" i="8"/>
  <c r="AA20" i="8"/>
  <c r="Q20" i="8"/>
  <c r="AB19" i="8"/>
  <c r="AB39" i="8"/>
  <c r="AA34" i="8"/>
  <c r="AA31" i="8"/>
  <c r="Q31" i="8"/>
  <c r="AB30" i="8"/>
  <c r="AA21" i="8"/>
  <c r="AB16" i="8"/>
  <c r="AA38" i="8"/>
  <c r="AA26" i="8"/>
  <c r="AA28" i="8"/>
  <c r="AA25" i="8"/>
  <c r="AA17" i="8"/>
  <c r="Q17" i="8"/>
  <c r="AA35" i="8"/>
  <c r="Q35" i="8"/>
  <c r="AA22" i="8"/>
  <c r="AA18" i="8"/>
  <c r="AA27" i="8"/>
  <c r="Q27" i="8"/>
  <c r="AA39" i="8"/>
  <c r="AA32" i="8"/>
  <c r="AB31" i="8"/>
  <c r="AA29" i="8"/>
  <c r="Q29" i="8"/>
  <c r="AA36" i="8"/>
  <c r="Q36" i="8"/>
  <c r="AB32" i="8"/>
  <c r="AA23" i="8"/>
  <c r="AA16" i="8"/>
  <c r="M29" i="8"/>
  <c r="M27" i="8"/>
  <c r="M17" i="8"/>
  <c r="M36" i="8"/>
  <c r="M14" i="8"/>
  <c r="M30" i="8"/>
  <c r="M28" i="8"/>
  <c r="M20" i="8"/>
  <c r="M31" i="8"/>
  <c r="M13" i="8"/>
  <c r="K43" i="8"/>
  <c r="M24" i="8"/>
  <c r="M22" i="8"/>
  <c r="M35" i="8"/>
  <c r="Q23" i="8"/>
  <c r="Q16" i="8"/>
  <c r="AB11" i="8"/>
  <c r="N43" i="8"/>
  <c r="M23" i="8"/>
  <c r="Q43" i="8"/>
  <c r="M49" i="8"/>
  <c r="M16" i="8"/>
  <c r="M43" i="8"/>
  <c r="A13" i="8" l="1"/>
  <c r="B12" i="8"/>
  <c r="B11" i="8"/>
  <c r="A14" i="8" l="1"/>
  <c r="B13" i="8"/>
  <c r="B14" i="8" l="1"/>
  <c r="A15" i="8"/>
  <c r="B15" i="8" l="1"/>
  <c r="A16" i="8"/>
  <c r="A17" i="8" l="1"/>
  <c r="B16" i="8"/>
  <c r="A18" i="8" l="1"/>
  <c r="B17" i="8"/>
  <c r="A19" i="8" l="1"/>
  <c r="B18" i="8"/>
  <c r="B19" i="8" l="1"/>
  <c r="A20" i="8"/>
  <c r="B20" i="8" l="1"/>
  <c r="A21" i="8"/>
  <c r="A22" i="8" l="1"/>
  <c r="B21" i="8"/>
  <c r="A23" i="8" l="1"/>
  <c r="B22" i="8"/>
  <c r="A24" i="8" l="1"/>
  <c r="B23" i="8"/>
  <c r="A25" i="8" l="1"/>
  <c r="B24" i="8"/>
  <c r="A26" i="8" l="1"/>
  <c r="B25" i="8"/>
  <c r="A27" i="8" l="1"/>
  <c r="B26" i="8"/>
  <c r="B27" i="8" l="1"/>
  <c r="A28" i="8"/>
  <c r="A29" i="8" l="1"/>
  <c r="B28" i="8"/>
  <c r="A30" i="8" l="1"/>
  <c r="B29" i="8"/>
  <c r="A31" i="8" l="1"/>
  <c r="B30" i="8"/>
  <c r="A32" i="8" l="1"/>
  <c r="B31" i="8"/>
  <c r="B32" i="8" l="1"/>
  <c r="A33" i="8"/>
  <c r="B33" i="8" l="1"/>
  <c r="A34" i="8"/>
  <c r="B34" i="8" l="1"/>
  <c r="A35" i="8"/>
  <c r="B35" i="8" l="1"/>
  <c r="A36" i="8"/>
  <c r="A37" i="8" l="1"/>
  <c r="B36" i="8"/>
  <c r="A38" i="8" l="1"/>
  <c r="B37" i="8"/>
  <c r="A39" i="8" l="1"/>
  <c r="B38" i="8"/>
  <c r="A41" i="8"/>
  <c r="B41" i="8" s="1"/>
  <c r="A40" i="8" l="1"/>
  <c r="B40" i="8" s="1"/>
  <c r="B39" i="8"/>
</calcChain>
</file>

<file path=xl/sharedStrings.xml><?xml version="1.0" encoding="utf-8"?>
<sst xmlns="http://schemas.openxmlformats.org/spreadsheetml/2006/main" count="110" uniqueCount="80">
  <si>
    <t>　</t>
  </si>
  <si>
    <t>部長    印</t>
  </si>
  <si>
    <t>課長    印</t>
  </si>
  <si>
    <t>ﾘｰﾀﾞｰ  印</t>
  </si>
  <si>
    <t>管理課印</t>
  </si>
  <si>
    <t>昼食時</t>
  </si>
  <si>
    <t xml:space="preserve">  </t>
  </si>
  <si>
    <t>月度分勤務届</t>
  </si>
  <si>
    <t>　　　　　　　　</t>
  </si>
  <si>
    <t>ｵｰﾀﾞｺｰﾄﾞ１</t>
  </si>
  <si>
    <t>ｵｰﾀﾞｺｰﾄﾞ２</t>
  </si>
  <si>
    <t>ｵｰﾀﾞｺｰﾄﾞ３</t>
  </si>
  <si>
    <t>ｵｰﾀﾞｺｰﾄﾞ４</t>
  </si>
  <si>
    <t>昼休み</t>
  </si>
  <si>
    <t>深夜時間内</t>
  </si>
  <si>
    <t>曜</t>
  </si>
  <si>
    <t>出勤状況</t>
  </si>
  <si>
    <t>開始</t>
  </si>
  <si>
    <t>終了</t>
  </si>
  <si>
    <t>遅早</t>
  </si>
  <si>
    <t>通院</t>
  </si>
  <si>
    <t>代休</t>
  </si>
  <si>
    <t>深夜</t>
  </si>
  <si>
    <t>稼動</t>
  </si>
  <si>
    <t>合計稼動</t>
  </si>
  <si>
    <t>休憩</t>
  </si>
  <si>
    <t>束縛時間</t>
  </si>
  <si>
    <t>８時間稼動</t>
  </si>
  <si>
    <t>休憩時間</t>
  </si>
  <si>
    <t>曜日テーブル</t>
  </si>
  <si>
    <t>日</t>
  </si>
  <si>
    <t>　　　　</t>
  </si>
  <si>
    <t>時間</t>
  </si>
  <si>
    <t>私外</t>
  </si>
  <si>
    <t>残業</t>
  </si>
  <si>
    <t>手当</t>
  </si>
  <si>
    <t>全体</t>
  </si>
  <si>
    <t>深夜残業内</t>
  </si>
  <si>
    <t>深夜手当内</t>
  </si>
  <si>
    <t>時刻</t>
  </si>
  <si>
    <t>合計</t>
  </si>
  <si>
    <t>深夜残業内合計</t>
  </si>
  <si>
    <t>深夜手当内合計</t>
  </si>
  <si>
    <t>8:30-9:00</t>
  </si>
  <si>
    <t>12:00-12:30</t>
  </si>
  <si>
    <t>12:30-13:00</t>
  </si>
  <si>
    <t>18:00-18:30</t>
  </si>
  <si>
    <t>21:30-22:00</t>
  </si>
  <si>
    <t>25:30-26:00</t>
  </si>
  <si>
    <t>29:00-29:30</t>
  </si>
  <si>
    <t>32:30-33:00</t>
  </si>
  <si>
    <t>月</t>
  </si>
  <si>
    <t>火</t>
  </si>
  <si>
    <t>水</t>
  </si>
  <si>
    <t>木</t>
  </si>
  <si>
    <t>金</t>
  </si>
  <si>
    <t>土</t>
  </si>
  <si>
    <t xml:space="preserve"> </t>
  </si>
  <si>
    <t>合　　</t>
  </si>
  <si>
    <t>計</t>
  </si>
  <si>
    <t>以下、業務部使用欄</t>
  </si>
  <si>
    <t>　欠勤</t>
  </si>
  <si>
    <t>　有給</t>
  </si>
  <si>
    <t>遅刻</t>
  </si>
  <si>
    <t>早退</t>
  </si>
  <si>
    <t>総時間</t>
  </si>
  <si>
    <t>普通稼動</t>
  </si>
  <si>
    <t>普通</t>
  </si>
  <si>
    <t>私用</t>
  </si>
  <si>
    <t>外出</t>
  </si>
  <si>
    <t>回数</t>
  </si>
  <si>
    <t xml:space="preserve">   通院
</t>
  </si>
  <si>
    <t xml:space="preserve">   代休
</t>
  </si>
  <si>
    <t>休　業</t>
  </si>
  <si>
    <t>所属課</t>
  </si>
  <si>
    <t>社員ｺｰﾄﾞ</t>
  </si>
  <si>
    <t>氏　　名</t>
  </si>
  <si>
    <t>印</t>
  </si>
  <si>
    <t>李</t>
    <phoneticPr fontId="5"/>
  </si>
  <si>
    <t>文楠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</si>
</sst>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"/>
    <numFmt numFmtId="177" formatCode="dd"/>
    <numFmt numFmtId="178" formatCode="0.00_ "/>
    <numFmt numFmtId="179" formatCode="0.0_ "/>
    <numFmt numFmtId="180" formatCode="0_ "/>
    <numFmt numFmtId="181" formatCode="0.0_);[Red]\(0.0\)"/>
    <numFmt numFmtId="182" formatCode="0.00_);[Red]\(0.00\)"/>
  </numFmts>
  <fonts count="7">
    <font>
      <sz val="11"/>
      <name val="ＭＳ Ｐゴシック"/>
      <family val="2"/>
    </font>
    <font>
      <sz val="11"/>
      <name val="ＭＳ ゴシック"/>
      <family val="3"/>
    </font>
    <font>
      <sz val="14"/>
      <name val="ＭＳ ゴシック"/>
      <family val="3"/>
    </font>
    <font>
      <sz val="12"/>
      <name val="ＭＳ ゴシック"/>
      <family val="3"/>
    </font>
    <font>
      <sz val="11"/>
      <name val="ＭＳ Ｐゴシック"/>
      <family val="2"/>
    </font>
    <font>
      <sz val="6"/>
      <name val="ＭＳ Ｐゴシック"/>
      <family val="2"/>
      <charset val="128"/>
    </font>
    <font>
      <sz val="14"/>
      <name val="Noto Sans JP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5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/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 applyProtection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6" xfId="0" applyNumberFormat="1" applyFont="1" applyFill="1" applyBorder="1" applyAlignment="1" applyProtection="1">
      <alignment horizontal="center"/>
      <protection locked="0"/>
    </xf>
    <xf numFmtId="20" fontId="3" fillId="0" borderId="6" xfId="0" applyNumberFormat="1" applyFont="1" applyFill="1" applyBorder="1" applyAlignment="1" applyProtection="1">
      <protection locked="0"/>
    </xf>
    <xf numFmtId="178" fontId="3" fillId="0" borderId="6" xfId="0" applyNumberFormat="1" applyFont="1" applyFill="1" applyBorder="1" applyAlignment="1" applyProtection="1">
      <alignment horizontal="right"/>
      <protection locked="0"/>
    </xf>
    <xf numFmtId="178" fontId="3" fillId="0" borderId="7" xfId="0" applyNumberFormat="1" applyFont="1" applyFill="1" applyBorder="1" applyAlignment="1" applyProtection="1">
      <alignment horizontal="right"/>
      <protection locked="0"/>
    </xf>
    <xf numFmtId="178" fontId="3" fillId="0" borderId="8" xfId="0" applyNumberFormat="1" applyFont="1" applyFill="1" applyBorder="1" applyAlignment="1" applyProtection="1">
      <alignment horizontal="right"/>
      <protection locked="0"/>
    </xf>
    <xf numFmtId="179" fontId="1" fillId="0" borderId="0" xfId="0" applyNumberFormat="1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178" fontId="3" fillId="0" borderId="11" xfId="0" applyNumberFormat="1" applyFont="1" applyFill="1" applyBorder="1" applyAlignment="1"/>
    <xf numFmtId="180" fontId="1" fillId="0" borderId="0" xfId="0" applyNumberFormat="1" applyFont="1" applyFill="1" applyBorder="1" applyAlignment="1"/>
    <xf numFmtId="0" fontId="1" fillId="0" borderId="3" xfId="0" applyFont="1" applyFill="1" applyBorder="1" applyAlignment="1"/>
    <xf numFmtId="0" fontId="1" fillId="0" borderId="12" xfId="0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13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/>
    <xf numFmtId="180" fontId="1" fillId="0" borderId="4" xfId="0" applyNumberFormat="1" applyFont="1" applyFill="1" applyBorder="1" applyAlignment="1">
      <alignment horizontal="right"/>
    </xf>
    <xf numFmtId="180" fontId="1" fillId="0" borderId="14" xfId="0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181" fontId="3" fillId="0" borderId="7" xfId="0" applyNumberFormat="1" applyFont="1" applyFill="1" applyBorder="1" applyAlignment="1" applyProtection="1">
      <protection hidden="1"/>
    </xf>
    <xf numFmtId="181" fontId="3" fillId="0" borderId="11" xfId="0" applyNumberFormat="1" applyFont="1" applyFill="1" applyBorder="1" applyAlignment="1" applyProtection="1">
      <protection hidden="1"/>
    </xf>
    <xf numFmtId="0" fontId="1" fillId="0" borderId="11" xfId="0" applyFont="1" applyFill="1" applyBorder="1" applyAlignment="1"/>
    <xf numFmtId="180" fontId="1" fillId="0" borderId="11" xfId="0" applyNumberFormat="1" applyFont="1" applyFill="1" applyBorder="1" applyAlignment="1">
      <alignment wrapText="1"/>
    </xf>
    <xf numFmtId="180" fontId="1" fillId="0" borderId="11" xfId="0" applyNumberFormat="1" applyFont="1" applyFill="1" applyBorder="1" applyAlignment="1">
      <alignment horizontal="left" vertical="top" wrapText="1"/>
    </xf>
    <xf numFmtId="179" fontId="3" fillId="0" borderId="11" xfId="0" applyNumberFormat="1" applyFont="1" applyFill="1" applyBorder="1" applyAlignment="1" applyProtection="1">
      <protection hidden="1"/>
    </xf>
    <xf numFmtId="0" fontId="1" fillId="0" borderId="9" xfId="0" applyFont="1" applyFill="1" applyBorder="1" applyAlignment="1">
      <alignment horizontal="center"/>
    </xf>
    <xf numFmtId="0" fontId="1" fillId="0" borderId="15" xfId="0" applyFont="1" applyFill="1" applyBorder="1"/>
    <xf numFmtId="0" fontId="1" fillId="0" borderId="4" xfId="0" applyFont="1" applyFill="1" applyBorder="1"/>
    <xf numFmtId="0" fontId="3" fillId="0" borderId="11" xfId="0" applyFont="1" applyFill="1" applyBorder="1" applyAlignment="1" applyProtection="1">
      <alignment horizontal="center"/>
      <protection locked="0"/>
    </xf>
    <xf numFmtId="178" fontId="3" fillId="0" borderId="6" xfId="0" applyNumberFormat="1" applyFont="1" applyFill="1" applyBorder="1" applyAlignment="1" applyProtection="1">
      <alignment horizontal="right"/>
    </xf>
    <xf numFmtId="178" fontId="3" fillId="0" borderId="16" xfId="0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Alignment="1"/>
    <xf numFmtId="180" fontId="1" fillId="0" borderId="0" xfId="0" applyNumberFormat="1" applyFont="1" applyFill="1" applyAlignment="1"/>
    <xf numFmtId="178" fontId="3" fillId="0" borderId="8" xfId="0" applyNumberFormat="1" applyFont="1" applyFill="1" applyBorder="1" applyAlignment="1" applyProtection="1">
      <alignment horizontal="right"/>
    </xf>
    <xf numFmtId="179" fontId="1" fillId="0" borderId="0" xfId="0" applyNumberFormat="1" applyFont="1" applyFill="1" applyAlignment="1"/>
    <xf numFmtId="180" fontId="3" fillId="0" borderId="0" xfId="0" applyNumberFormat="1" applyFont="1" applyFill="1" applyBorder="1" applyAlignment="1" applyProtection="1">
      <protection locked="0"/>
    </xf>
    <xf numFmtId="180" fontId="1" fillId="0" borderId="0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5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 applyProtection="1">
      <protection hidden="1"/>
    </xf>
    <xf numFmtId="181" fontId="3" fillId="0" borderId="9" xfId="0" applyNumberFormat="1" applyFont="1" applyFill="1" applyBorder="1" applyAlignment="1" applyProtection="1">
      <protection hidden="1"/>
    </xf>
    <xf numFmtId="182" fontId="1" fillId="0" borderId="0" xfId="0" applyNumberFormat="1" applyFont="1" applyFill="1" applyBorder="1" applyAlignment="1" applyProtection="1">
      <protection hidden="1"/>
    </xf>
    <xf numFmtId="182" fontId="3" fillId="0" borderId="4" xfId="0" applyNumberFormat="1" applyFont="1" applyFill="1" applyBorder="1" applyAlignment="1" applyProtection="1">
      <protection hidden="1"/>
    </xf>
    <xf numFmtId="179" fontId="3" fillId="0" borderId="4" xfId="0" applyNumberFormat="1" applyFont="1" applyFill="1" applyBorder="1" applyAlignment="1" applyProtection="1">
      <protection hidden="1"/>
    </xf>
    <xf numFmtId="181" fontId="3" fillId="0" borderId="4" xfId="0" applyNumberFormat="1" applyFont="1" applyFill="1" applyBorder="1" applyAlignment="1" applyProtection="1">
      <protection hidden="1"/>
    </xf>
    <xf numFmtId="0" fontId="2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 wrapText="1"/>
    </xf>
    <xf numFmtId="0" fontId="1" fillId="0" borderId="17" xfId="0" applyFont="1" applyFill="1" applyBorder="1"/>
    <xf numFmtId="20" fontId="3" fillId="0" borderId="11" xfId="0" applyNumberFormat="1" applyFont="1" applyFill="1" applyBorder="1" applyAlignment="1" applyProtection="1">
      <alignment horizontal="center"/>
      <protection locked="0"/>
    </xf>
    <xf numFmtId="38" fontId="1" fillId="0" borderId="0" xfId="1" applyFont="1" applyFill="1"/>
    <xf numFmtId="20" fontId="3" fillId="0" borderId="1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1" xfId="0" applyFont="1" applyFill="1" applyBorder="1"/>
    <xf numFmtId="178" fontId="3" fillId="0" borderId="18" xfId="0" applyNumberFormat="1" applyFont="1" applyFill="1" applyBorder="1" applyAlignment="1" applyProtection="1"/>
    <xf numFmtId="0" fontId="1" fillId="0" borderId="18" xfId="0" applyFont="1" applyFill="1" applyBorder="1"/>
    <xf numFmtId="0" fontId="1" fillId="0" borderId="16" xfId="0" applyFont="1" applyFill="1" applyBorder="1"/>
    <xf numFmtId="0" fontId="1" fillId="0" borderId="19" xfId="0" applyFont="1" applyFill="1" applyBorder="1"/>
    <xf numFmtId="0" fontId="1" fillId="0" borderId="8" xfId="0" applyFont="1" applyFill="1" applyBorder="1"/>
    <xf numFmtId="179" fontId="1" fillId="0" borderId="0" xfId="0" applyNumberFormat="1" applyFont="1" applyFill="1" applyBorder="1" applyAlignment="1" applyProtection="1"/>
    <xf numFmtId="181" fontId="3" fillId="0" borderId="11" xfId="0" applyNumberFormat="1" applyFont="1" applyFill="1" applyBorder="1" applyProtection="1">
      <protection hidden="1"/>
    </xf>
    <xf numFmtId="181" fontId="3" fillId="0" borderId="5" xfId="0" applyNumberFormat="1" applyFont="1" applyFill="1" applyBorder="1" applyProtection="1">
      <protection hidden="1"/>
    </xf>
    <xf numFmtId="17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  <xf numFmtId="20" fontId="1" fillId="0" borderId="0" xfId="0" applyNumberFormat="1" applyFont="1" applyFill="1"/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/>
    <xf numFmtId="20" fontId="1" fillId="0" borderId="0" xfId="0" applyNumberFormat="1" applyFont="1" applyFill="1" applyBorder="1"/>
    <xf numFmtId="0" fontId="1" fillId="0" borderId="11" xfId="0" applyNumberFormat="1" applyFont="1" applyFill="1" applyBorder="1"/>
    <xf numFmtId="20" fontId="1" fillId="0" borderId="11" xfId="0" applyNumberFormat="1" applyFont="1" applyFill="1" applyBorder="1"/>
    <xf numFmtId="0" fontId="3" fillId="2" borderId="11" xfId="0" applyFont="1" applyFill="1" applyBorder="1" applyAlignment="1">
      <alignment horizontal="center"/>
    </xf>
    <xf numFmtId="177" fontId="3" fillId="2" borderId="11" xfId="0" applyNumberFormat="1" applyFont="1" applyFill="1" applyBorder="1" applyAlignment="1" applyProtection="1"/>
    <xf numFmtId="0" fontId="3" fillId="3" borderId="11" xfId="0" applyFont="1" applyFill="1" applyBorder="1" applyAlignment="1">
      <alignment horizontal="center"/>
    </xf>
    <xf numFmtId="177" fontId="3" fillId="3" borderId="11" xfId="0" applyNumberFormat="1" applyFont="1" applyFill="1" applyBorder="1" applyAlignment="1" applyProtection="1"/>
    <xf numFmtId="178" fontId="3" fillId="0" borderId="16" xfId="0" applyNumberFormat="1" applyFont="1" applyBorder="1"/>
    <xf numFmtId="178" fontId="3" fillId="0" borderId="16" xfId="0" applyNumberFormat="1" applyFont="1" applyBorder="1" applyProtection="1">
      <protection locked="0"/>
    </xf>
    <xf numFmtId="178" fontId="3" fillId="0" borderId="22" xfId="0" applyNumberFormat="1" applyFont="1" applyFill="1" applyBorder="1" applyAlignment="1" applyProtection="1">
      <alignment horizontal="right"/>
      <protection locked="0"/>
    </xf>
    <xf numFmtId="178" fontId="3" fillId="0" borderId="8" xfId="0" applyNumberFormat="1" applyFont="1" applyBorder="1"/>
    <xf numFmtId="178" fontId="3" fillId="0" borderId="8" xfId="0" applyNumberFormat="1" applyFont="1" applyBorder="1" applyProtection="1">
      <protection locked="0"/>
    </xf>
    <xf numFmtId="177" fontId="3" fillId="3" borderId="11" xfId="0" applyNumberFormat="1" applyFont="1" applyFill="1" applyBorder="1" applyAlignment="1"/>
    <xf numFmtId="0" fontId="6" fillId="0" borderId="1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81" fontId="3" fillId="0" borderId="9" xfId="0" applyNumberFormat="1" applyFont="1" applyFill="1" applyBorder="1" applyAlignment="1" applyProtection="1">
      <alignment horizontal="center"/>
      <protection hidden="1"/>
    </xf>
    <xf numFmtId="181" fontId="3" fillId="0" borderId="10" xfId="0" applyNumberFormat="1" applyFont="1" applyFill="1" applyBorder="1" applyAlignment="1" applyProtection="1">
      <alignment horizontal="center"/>
      <protection hidden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31750</xdr:rowOff>
    </xdr:from>
    <xdr:to>
      <xdr:col>19</xdr:col>
      <xdr:colOff>0</xdr:colOff>
      <xdr:row>3</xdr:row>
      <xdr:rowOff>184379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060ADE-7AC6-5E88-29FB-47643828E3FA}"/>
            </a:ext>
          </a:extLst>
        </xdr:cNvPr>
        <xdr:cNvSpPr txBox="1">
          <a:spLocks noChangeArrowheads="1"/>
        </xdr:cNvSpPr>
      </xdr:nvSpPr>
      <xdr:spPr>
        <a:xfrm>
          <a:off x="11706225" y="82931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昼休み以外の休憩時間</a:t>
          </a:r>
        </a:p>
      </xdr:txBody>
    </xdr:sp>
    <xdr:clientData/>
  </xdr:twoCellAnchor>
  <xdr:twoCellAnchor>
    <xdr:from>
      <xdr:col>19</xdr:col>
      <xdr:colOff>25400</xdr:colOff>
      <xdr:row>3</xdr:row>
      <xdr:rowOff>146050</xdr:rowOff>
    </xdr:from>
    <xdr:to>
      <xdr:col>20</xdr:col>
      <xdr:colOff>0</xdr:colOff>
      <xdr:row>8</xdr:row>
      <xdr:rowOff>12700</xdr:rowOff>
    </xdr:to>
    <xdr:sp macro="" textlink="">
      <xdr:nvSpPr>
        <xdr:cNvPr id="15592" name="Line 2">
          <a:extLst>
            <a:ext uri="{FF2B5EF4-FFF2-40B4-BE49-F238E27FC236}">
              <a16:creationId xmlns:a16="http://schemas.microsoft.com/office/drawing/2014/main" id="{159706B5-DDBE-7245-16DD-CA077F053724}"/>
            </a:ext>
          </a:extLst>
        </xdr:cNvPr>
        <xdr:cNvSpPr>
          <a:spLocks noChangeShapeType="1"/>
        </xdr:cNvSpPr>
      </xdr:nvSpPr>
      <xdr:spPr bwMode="auto">
        <a:xfrm flipH="1">
          <a:off x="10941050" y="933450"/>
          <a:ext cx="0" cy="965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341-D3C6-4009-BA20-F5F860A2D1FA}">
  <sheetPr>
    <pageSetUpPr fitToPage="1"/>
  </sheetPr>
  <dimension ref="A1:AO64"/>
  <sheetViews>
    <sheetView showGridLines="0" tabSelected="1" zoomScale="70" zoomScaleNormal="70" workbookViewId="0"/>
  </sheetViews>
  <sheetFormatPr defaultColWidth="9" defaultRowHeight="13"/>
  <cols>
    <col min="1" max="1" width="4.6328125" style="1" customWidth="1"/>
    <col min="2" max="2" width="7.6328125" style="1" customWidth="1"/>
    <col min="3" max="3" width="1.6328125" style="2" customWidth="1"/>
    <col min="4" max="6" width="9.6328125" style="2" customWidth="1"/>
    <col min="7" max="9" width="6.90625" style="2" customWidth="1"/>
    <col min="10" max="11" width="7" style="2" customWidth="1"/>
    <col min="12" max="12" width="1.26953125" style="2" customWidth="1"/>
    <col min="13" max="17" width="13.7265625" style="2" customWidth="1"/>
    <col min="18" max="18" width="1.7265625" style="2" customWidth="1"/>
    <col min="19" max="19" width="7.453125" style="2" bestFit="1" customWidth="1"/>
    <col min="20" max="20" width="6.90625" style="2" hidden="1" customWidth="1"/>
    <col min="21" max="21" width="9.26953125" style="2" hidden="1" customWidth="1"/>
    <col min="22" max="22" width="15.08984375" style="2" hidden="1" customWidth="1"/>
    <col min="23" max="23" width="16.26953125" style="2" hidden="1" customWidth="1"/>
    <col min="24" max="24" width="4.26953125" style="2" hidden="1" customWidth="1"/>
    <col min="25" max="25" width="10.08984375" style="2" hidden="1" customWidth="1"/>
    <col min="26" max="26" width="4.36328125" style="3" hidden="1" customWidth="1"/>
    <col min="27" max="29" width="13.6328125" style="2" hidden="1" customWidth="1"/>
    <col min="30" max="30" width="10.453125" style="2" hidden="1" customWidth="1"/>
    <col min="31" max="37" width="12.453125" style="2" hidden="1" customWidth="1"/>
    <col min="38" max="38" width="9" style="2" hidden="1" customWidth="1"/>
    <col min="39" max="40" width="11" style="2" hidden="1" customWidth="1"/>
    <col min="41" max="41" width="9" style="2" hidden="1" customWidth="1"/>
    <col min="42" max="51" width="9" style="2" customWidth="1"/>
    <col min="52" max="16384" width="9" style="2"/>
  </cols>
  <sheetData>
    <row r="1" spans="1:40" ht="18" customHeight="1">
      <c r="D1" s="2" t="s">
        <v>0</v>
      </c>
      <c r="L1" s="3"/>
      <c r="M1" s="3"/>
      <c r="N1" s="40" t="s">
        <v>1</v>
      </c>
      <c r="O1" s="33" t="s">
        <v>2</v>
      </c>
      <c r="P1" s="40" t="s">
        <v>3</v>
      </c>
      <c r="Q1" s="33" t="s">
        <v>4</v>
      </c>
      <c r="R1" s="11"/>
      <c r="S1" s="64" t="s">
        <v>5</v>
      </c>
    </row>
    <row r="2" spans="1:40" ht="24.25" customHeight="1">
      <c r="A2" s="4" t="s">
        <v>6</v>
      </c>
      <c r="B2" s="2">
        <v>2025</v>
      </c>
      <c r="D2" s="5">
        <v>45778</v>
      </c>
      <c r="E2" s="2" t="s">
        <v>7</v>
      </c>
      <c r="L2" s="3"/>
      <c r="M2" s="3"/>
      <c r="N2" s="41"/>
      <c r="O2" s="41"/>
      <c r="P2" s="41"/>
      <c r="Q2" s="65"/>
      <c r="R2" s="3"/>
      <c r="S2" s="66">
        <v>0.5</v>
      </c>
      <c r="W2" s="67"/>
    </row>
    <row r="3" spans="1:40" ht="20.149999999999999" customHeight="1">
      <c r="F3" s="3" t="s">
        <v>8</v>
      </c>
      <c r="G3" s="3"/>
      <c r="H3" s="3"/>
      <c r="I3" s="3"/>
      <c r="J3" s="3"/>
      <c r="K3" s="3"/>
      <c r="L3" s="3"/>
      <c r="M3" s="3"/>
      <c r="N3" s="41"/>
      <c r="O3" s="41"/>
      <c r="P3" s="41"/>
      <c r="Q3" s="65"/>
      <c r="R3" s="3"/>
      <c r="S3" s="66">
        <v>0.54166666666666663</v>
      </c>
    </row>
    <row r="4" spans="1:40" ht="24.25" customHeight="1">
      <c r="D4" s="6"/>
      <c r="E4" s="7"/>
      <c r="F4" s="8"/>
      <c r="G4" s="8"/>
      <c r="H4" s="8"/>
      <c r="I4" s="8"/>
      <c r="J4" s="8"/>
      <c r="K4" s="8"/>
      <c r="L4" s="3"/>
      <c r="M4" s="3"/>
      <c r="N4" s="42"/>
      <c r="O4" s="42"/>
      <c r="P4" s="42"/>
      <c r="Q4" s="30"/>
      <c r="R4" s="3"/>
      <c r="S4" s="68">
        <f>S3-S2</f>
        <v>4.166666666666663E-2</v>
      </c>
    </row>
    <row r="5" spans="1:40" ht="12.75" customHeight="1">
      <c r="F5" s="3"/>
      <c r="G5" s="3"/>
      <c r="H5" s="3"/>
      <c r="I5" s="3"/>
      <c r="J5" s="3"/>
      <c r="K5" s="3"/>
      <c r="M5" s="3"/>
      <c r="N5" s="3"/>
      <c r="O5" s="3"/>
      <c r="P5" s="3"/>
      <c r="S5" s="3"/>
    </row>
    <row r="6" spans="1:40">
      <c r="G6" s="2" t="s">
        <v>0</v>
      </c>
      <c r="M6" s="2" t="s">
        <v>9</v>
      </c>
      <c r="N6" s="2" t="s">
        <v>10</v>
      </c>
      <c r="O6" s="2" t="s">
        <v>11</v>
      </c>
      <c r="P6" s="2" t="s">
        <v>12</v>
      </c>
      <c r="S6" s="3"/>
    </row>
    <row r="7" spans="1:40" ht="26.25" customHeight="1">
      <c r="D7" s="3"/>
      <c r="E7" s="3"/>
      <c r="F7" s="3"/>
      <c r="G7" s="3"/>
      <c r="H7" s="3"/>
      <c r="I7" s="3"/>
      <c r="J7" s="3"/>
      <c r="K7" s="3"/>
      <c r="M7" s="43"/>
      <c r="N7" s="43"/>
      <c r="O7" s="43"/>
      <c r="P7" s="43" t="s">
        <v>0</v>
      </c>
    </row>
    <row r="8" spans="1:40" ht="11.25" customHeight="1">
      <c r="D8" s="3"/>
      <c r="E8" s="3"/>
      <c r="F8" s="3"/>
      <c r="G8" s="3"/>
      <c r="H8" s="3"/>
      <c r="I8" s="3"/>
      <c r="J8" s="3"/>
      <c r="K8" s="3"/>
      <c r="M8" s="3"/>
      <c r="N8" s="3"/>
      <c r="O8" s="3"/>
      <c r="P8" s="3"/>
      <c r="AE8" s="102" t="s">
        <v>13</v>
      </c>
      <c r="AF8" s="103"/>
      <c r="AI8" s="72" t="s">
        <v>14</v>
      </c>
    </row>
    <row r="9" spans="1:40" ht="13" customHeight="1">
      <c r="A9" s="9" t="s">
        <v>0</v>
      </c>
      <c r="B9" s="10" t="s">
        <v>15</v>
      </c>
      <c r="C9" s="11"/>
      <c r="D9" s="9" t="s">
        <v>16</v>
      </c>
      <c r="E9" s="9" t="s">
        <v>17</v>
      </c>
      <c r="F9" s="10" t="s">
        <v>18</v>
      </c>
      <c r="G9" s="10" t="s">
        <v>19</v>
      </c>
      <c r="H9" s="9" t="s">
        <v>20</v>
      </c>
      <c r="I9" s="10" t="s">
        <v>21</v>
      </c>
      <c r="J9" s="10" t="s">
        <v>22</v>
      </c>
      <c r="K9" s="10" t="s">
        <v>22</v>
      </c>
      <c r="L9" s="1"/>
      <c r="M9" s="10" t="s">
        <v>23</v>
      </c>
      <c r="N9" s="10" t="s">
        <v>23</v>
      </c>
      <c r="O9" s="10" t="s">
        <v>23</v>
      </c>
      <c r="P9" s="10" t="s">
        <v>23</v>
      </c>
      <c r="Q9" s="10" t="s">
        <v>24</v>
      </c>
      <c r="R9" s="11"/>
      <c r="S9" s="10" t="s">
        <v>25</v>
      </c>
      <c r="U9" s="69"/>
      <c r="V9" s="70" t="s">
        <v>26</v>
      </c>
      <c r="W9" s="71"/>
      <c r="X9" s="3"/>
      <c r="Y9" s="85" t="s">
        <v>27</v>
      </c>
      <c r="AA9" s="40"/>
      <c r="AB9" s="86"/>
      <c r="AC9" s="86"/>
      <c r="AD9" s="86"/>
      <c r="AE9" s="86"/>
      <c r="AF9" s="86" t="s">
        <v>28</v>
      </c>
      <c r="AG9" s="86"/>
      <c r="AH9" s="86"/>
      <c r="AI9" s="86"/>
      <c r="AJ9" s="86"/>
      <c r="AK9" s="84"/>
      <c r="AM9" s="2" t="s">
        <v>29</v>
      </c>
    </row>
    <row r="10" spans="1:40" ht="13" customHeight="1">
      <c r="A10" s="12" t="s">
        <v>30</v>
      </c>
      <c r="B10" s="13" t="s">
        <v>30</v>
      </c>
      <c r="C10" s="11"/>
      <c r="D10" s="12" t="s">
        <v>31</v>
      </c>
      <c r="E10" s="12" t="s">
        <v>32</v>
      </c>
      <c r="F10" s="13" t="s">
        <v>32</v>
      </c>
      <c r="G10" s="13" t="s">
        <v>33</v>
      </c>
      <c r="H10" s="12"/>
      <c r="I10" s="13"/>
      <c r="J10" s="13" t="s">
        <v>34</v>
      </c>
      <c r="K10" s="13" t="s">
        <v>35</v>
      </c>
      <c r="L10" s="1"/>
      <c r="M10" s="13" t="s">
        <v>32</v>
      </c>
      <c r="N10" s="13" t="s">
        <v>32</v>
      </c>
      <c r="O10" s="13" t="s">
        <v>32</v>
      </c>
      <c r="P10" s="13" t="s">
        <v>32</v>
      </c>
      <c r="Q10" s="13" t="s">
        <v>32</v>
      </c>
      <c r="R10" s="11"/>
      <c r="S10" s="13"/>
      <c r="U10" s="72" t="s">
        <v>36</v>
      </c>
      <c r="V10" s="72" t="s">
        <v>37</v>
      </c>
      <c r="W10" s="72" t="s">
        <v>38</v>
      </c>
      <c r="X10" s="41"/>
      <c r="Y10" s="30" t="s">
        <v>39</v>
      </c>
      <c r="Z10" s="87"/>
      <c r="AA10" s="13" t="s">
        <v>40</v>
      </c>
      <c r="AB10" s="13" t="s">
        <v>41</v>
      </c>
      <c r="AC10" s="13" t="s">
        <v>42</v>
      </c>
      <c r="AD10" s="30" t="s">
        <v>43</v>
      </c>
      <c r="AE10" s="30" t="s">
        <v>44</v>
      </c>
      <c r="AF10" s="30" t="s">
        <v>45</v>
      </c>
      <c r="AG10" s="30" t="s">
        <v>46</v>
      </c>
      <c r="AH10" s="30" t="s">
        <v>47</v>
      </c>
      <c r="AI10" s="30" t="s">
        <v>48</v>
      </c>
      <c r="AJ10" s="30" t="s">
        <v>49</v>
      </c>
      <c r="AK10" s="30" t="s">
        <v>50</v>
      </c>
    </row>
    <row r="11" spans="1:40" ht="24.25" customHeight="1">
      <c r="A11" s="100">
        <f>IF(D2="","",D2)</f>
        <v>45778</v>
      </c>
      <c r="B11" s="93" t="str">
        <f t="shared" ref="B11:B41" si="0">IF(A11="","",VLOOKUP(WEEKDAY(A11),$AM$13:$AN$19,2,TRUE))</f>
        <v>木</v>
      </c>
      <c r="C11" s="14"/>
      <c r="D11" s="15"/>
      <c r="E11" s="16"/>
      <c r="F11" s="16"/>
      <c r="G11" s="17"/>
      <c r="H11" s="17"/>
      <c r="I11" s="17"/>
      <c r="J11" s="44" t="str">
        <f>IF(V11="","",V11-AB11)</f>
        <v/>
      </c>
      <c r="K11" s="45" t="str">
        <f>IF(W11-AC11=0,"",W11-AC11)</f>
        <v/>
      </c>
      <c r="L11" s="46"/>
      <c r="M11" s="95" t="str">
        <f t="shared" ref="M11:M39" si="1">IF(OR(E11="",F11=""),"",IF(Q11-N11-O11-P11=0,"",Q11-N11-O11-P11))</f>
        <v/>
      </c>
      <c r="N11" s="96" t="str">
        <f t="shared" ref="N11:N41" si="2">IF(OR(E11="",F11=""),"",Q11-8)</f>
        <v/>
      </c>
      <c r="O11" s="96"/>
      <c r="P11" s="96"/>
      <c r="Q11" s="95" t="str">
        <f>IF(OR(E11="",F11=""),"",U11-AA11)</f>
        <v/>
      </c>
      <c r="R11" s="20"/>
      <c r="S11" s="73"/>
      <c r="U11" s="75">
        <f t="shared" ref="U11:U24" si="3">ROUND((F11-E11)*24,2)</f>
        <v>0</v>
      </c>
      <c r="V11" s="74" t="str">
        <f t="shared" ref="V11:V41" si="4">IF(F11*24&gt;24,MIN(F11*24,29)-MAX(E11*24,22)-W11,"")</f>
        <v/>
      </c>
      <c r="W11" s="74">
        <f>IF(OR(D11="シフト",D11="ｼﾌﾄ",D11="shift",D11="休日出勤"),IF(F11*24&gt;22,IF(Y11&gt;22,MIN(F11*24,Y11,29)-MAX(E11*24,22),0),0),0)</f>
        <v>0</v>
      </c>
      <c r="X11" s="65"/>
      <c r="Y11" s="74">
        <f t="shared" ref="Y11:Y41" si="5">IF(E11*24&lt;=13,22,IF(20&lt;=E11*24,29,VLOOKUP(E11,$AM$22:$AN$36,2,TRUE)))</f>
        <v>22</v>
      </c>
      <c r="Z11" s="65"/>
      <c r="AA11" s="74">
        <f t="shared" ref="AA11:AA41" si="6">SUM(AD11:AK11)</f>
        <v>0</v>
      </c>
      <c r="AB11" s="74">
        <f t="shared" ref="AB11:AB41" si="7">AI11-AC11</f>
        <v>0</v>
      </c>
      <c r="AC11" s="74">
        <f>IF(OR(D11="シフト",D11="ｼﾌﾄ",D11="shift",D11="休日出勤"),IF(AND(25.5&gt;=E11*24,F11*24&gt;=26),IF(Y11&gt;=26,0.5,0),0),0)</f>
        <v>0</v>
      </c>
      <c r="AD11" s="74">
        <f t="shared" ref="AD11:AD41" si="8">IF(AND(8.5&gt;=E11*24,F11*24&gt;=9),0.5,0)</f>
        <v>0</v>
      </c>
      <c r="AE11" s="74">
        <f t="shared" ref="AE11:AE41" si="9">IF(D11="午後有給",0,IF(AND(12&gt;=E11*24,F11*24&gt;=12.5),0.5,0))</f>
        <v>0</v>
      </c>
      <c r="AF11" s="74">
        <f t="shared" ref="AF11:AF41" si="10">IF(D11="午後有給",0,IF(AND(12.5&gt;=E11*24,F11*24&gt;=13),0.5,0))</f>
        <v>0</v>
      </c>
      <c r="AG11" s="75">
        <f t="shared" ref="AG11:AG41" si="11">IF(AND(18&gt;=E11*24,F11*24&gt;17.5),0,0)</f>
        <v>0</v>
      </c>
      <c r="AH11" s="74">
        <f t="shared" ref="AH11:AH41" si="12">IF(AND(21.5&gt;=E11*24,F11*24&gt;22),0,0)</f>
        <v>0</v>
      </c>
      <c r="AI11" s="74">
        <f t="shared" ref="AI11:AI41" si="13">IF(AND(25.5&gt;=E11*24,F11*24&gt;=26),0.5,0)</f>
        <v>0</v>
      </c>
      <c r="AJ11" s="74">
        <f t="shared" ref="AJ11:AJ41" si="14">IF(AND(29&gt;=E11*24,F11*24&gt;=29.5),0.5,0)</f>
        <v>0</v>
      </c>
      <c r="AK11" s="74">
        <f t="shared" ref="AK11:AK41" si="15">IF(AND(32.5&gt;=E11*24,F11*24&gt;=33),0.5,0)</f>
        <v>0</v>
      </c>
    </row>
    <row r="12" spans="1:40" ht="24.25" customHeight="1">
      <c r="A12" s="94">
        <f t="shared" ref="A12:A38" si="16">IF(A11="","",A11+1)</f>
        <v>45779</v>
      </c>
      <c r="B12" s="93" t="str">
        <f t="shared" si="0"/>
        <v>金</v>
      </c>
      <c r="C12" s="14"/>
      <c r="D12" s="15"/>
      <c r="E12" s="16"/>
      <c r="F12" s="16"/>
      <c r="G12" s="18"/>
      <c r="H12" s="18"/>
      <c r="I12" s="18"/>
      <c r="J12" s="44"/>
      <c r="K12" s="45" t="str">
        <f t="shared" ref="K12:K41" si="17">IF(W12-AC12=0,"",W12-AC12)</f>
        <v/>
      </c>
      <c r="L12" s="47"/>
      <c r="M12" s="95" t="str">
        <f t="shared" si="1"/>
        <v/>
      </c>
      <c r="N12" s="96" t="str">
        <f t="shared" si="2"/>
        <v/>
      </c>
      <c r="O12" s="96"/>
      <c r="P12" s="96"/>
      <c r="Q12" s="95" t="str">
        <f>IF(OR(E12="",F12=""),"",U12-AA12)</f>
        <v/>
      </c>
      <c r="R12" s="20"/>
      <c r="S12" s="73"/>
      <c r="U12" s="75">
        <f t="shared" si="3"/>
        <v>0</v>
      </c>
      <c r="V12" s="74" t="str">
        <f t="shared" si="4"/>
        <v/>
      </c>
      <c r="W12" s="75">
        <f t="shared" ref="W12:W41" si="18">IF(OR(D12="シフト",D12="ｼﾌﾄ",D12="shift",D12="SHIFT",D12="Shift"),IF(F12*24&gt;22,IF(Y12&gt;22,MIN(F12*24,Y12,29)-MAX(E12*24,22),0),0),0)</f>
        <v>0</v>
      </c>
      <c r="X12" s="65"/>
      <c r="Y12" s="75">
        <f t="shared" si="5"/>
        <v>22</v>
      </c>
      <c r="Z12" s="65"/>
      <c r="AA12" s="75">
        <f t="shared" si="6"/>
        <v>0</v>
      </c>
      <c r="AB12" s="75">
        <f t="shared" si="7"/>
        <v>0</v>
      </c>
      <c r="AC12" s="75">
        <f t="shared" ref="AC12:AC41" si="19">IF(OR(D12="シフト",D12="ｼﾌﾄ",D12="shift",D12="SHIFT",D12="Shift"),IF(AND(25.5&gt;=E12*24,F12*24&gt;=26),IF(Y12&gt;=26,0.5,0),0),0)</f>
        <v>0</v>
      </c>
      <c r="AD12" s="75">
        <f t="shared" si="8"/>
        <v>0</v>
      </c>
      <c r="AE12" s="75">
        <f t="shared" si="9"/>
        <v>0</v>
      </c>
      <c r="AF12" s="75">
        <f t="shared" si="10"/>
        <v>0</v>
      </c>
      <c r="AG12" s="75">
        <f t="shared" si="11"/>
        <v>0</v>
      </c>
      <c r="AH12" s="74">
        <f t="shared" si="12"/>
        <v>0</v>
      </c>
      <c r="AI12" s="75">
        <f t="shared" si="13"/>
        <v>0</v>
      </c>
      <c r="AJ12" s="75">
        <f t="shared" si="14"/>
        <v>0</v>
      </c>
      <c r="AK12" s="75">
        <f t="shared" si="15"/>
        <v>0</v>
      </c>
    </row>
    <row r="13" spans="1:40" ht="24.25" customHeight="1">
      <c r="A13" s="92">
        <f t="shared" si="16"/>
        <v>45780</v>
      </c>
      <c r="B13" s="91" t="str">
        <f t="shared" si="0"/>
        <v>土</v>
      </c>
      <c r="C13" s="14"/>
      <c r="D13" s="15"/>
      <c r="E13" s="16"/>
      <c r="F13" s="16"/>
      <c r="G13" s="18"/>
      <c r="H13" s="18"/>
      <c r="I13" s="18"/>
      <c r="J13" s="44"/>
      <c r="K13" s="45" t="str">
        <f t="shared" si="17"/>
        <v/>
      </c>
      <c r="L13" s="47"/>
      <c r="M13" s="95" t="str">
        <f t="shared" si="1"/>
        <v/>
      </c>
      <c r="N13" s="96" t="str">
        <f t="shared" si="2"/>
        <v/>
      </c>
      <c r="O13" s="96"/>
      <c r="P13" s="96"/>
      <c r="Q13" s="95" t="str">
        <f t="shared" ref="Q13:Q40" si="20">IF(OR(E13="",F13=""),"",U13-AA13)</f>
        <v/>
      </c>
      <c r="R13" s="20"/>
      <c r="S13" s="73"/>
      <c r="U13" s="75">
        <f t="shared" si="3"/>
        <v>0</v>
      </c>
      <c r="V13" s="74" t="str">
        <f t="shared" si="4"/>
        <v/>
      </c>
      <c r="W13" s="75">
        <f t="shared" si="18"/>
        <v>0</v>
      </c>
      <c r="X13" s="65"/>
      <c r="Y13" s="75">
        <f t="shared" si="5"/>
        <v>22</v>
      </c>
      <c r="Z13" s="65"/>
      <c r="AA13" s="75">
        <f t="shared" si="6"/>
        <v>0</v>
      </c>
      <c r="AB13" s="75">
        <f t="shared" si="7"/>
        <v>0</v>
      </c>
      <c r="AC13" s="75">
        <f t="shared" si="19"/>
        <v>0</v>
      </c>
      <c r="AD13" s="75">
        <f t="shared" si="8"/>
        <v>0</v>
      </c>
      <c r="AE13" s="75">
        <f t="shared" si="9"/>
        <v>0</v>
      </c>
      <c r="AF13" s="75">
        <f t="shared" si="10"/>
        <v>0</v>
      </c>
      <c r="AG13" s="75">
        <f t="shared" si="11"/>
        <v>0</v>
      </c>
      <c r="AH13" s="74">
        <f t="shared" si="12"/>
        <v>0</v>
      </c>
      <c r="AI13" s="75">
        <f t="shared" si="13"/>
        <v>0</v>
      </c>
      <c r="AJ13" s="75">
        <f t="shared" si="14"/>
        <v>0</v>
      </c>
      <c r="AK13" s="75">
        <f t="shared" si="15"/>
        <v>0</v>
      </c>
      <c r="AM13" s="89">
        <v>1</v>
      </c>
      <c r="AN13" s="89" t="s">
        <v>30</v>
      </c>
    </row>
    <row r="14" spans="1:40" ht="24.25" customHeight="1">
      <c r="A14" s="92">
        <f t="shared" si="16"/>
        <v>45781</v>
      </c>
      <c r="B14" s="91" t="str">
        <f t="shared" si="0"/>
        <v>日</v>
      </c>
      <c r="C14" s="14"/>
      <c r="D14" s="15"/>
      <c r="E14" s="16"/>
      <c r="F14" s="16"/>
      <c r="G14" s="18"/>
      <c r="H14" s="18"/>
      <c r="I14" s="18"/>
      <c r="J14" s="44"/>
      <c r="K14" s="45" t="str">
        <f t="shared" si="17"/>
        <v/>
      </c>
      <c r="L14" s="47"/>
      <c r="M14" s="95" t="str">
        <f t="shared" si="1"/>
        <v/>
      </c>
      <c r="N14" s="96" t="str">
        <f t="shared" si="2"/>
        <v/>
      </c>
      <c r="O14" s="96"/>
      <c r="P14" s="96"/>
      <c r="Q14" s="95" t="str">
        <f t="shared" si="20"/>
        <v/>
      </c>
      <c r="R14" s="20"/>
      <c r="S14" s="73"/>
      <c r="U14" s="75">
        <f t="shared" si="3"/>
        <v>0</v>
      </c>
      <c r="V14" s="74" t="str">
        <f t="shared" si="4"/>
        <v/>
      </c>
      <c r="W14" s="75">
        <f>IF(OR(D18="シフト",D18="ｼﾌﾄ",D18="shift",D18="SHIFT",D18="Shift"),IF(F14*24&gt;22,IF(Y14&gt;22,MIN(F14*24,Y14,29)-MAX(E14*24,22),0),0),0)</f>
        <v>0</v>
      </c>
      <c r="X14" s="65"/>
      <c r="Y14" s="75">
        <f t="shared" si="5"/>
        <v>22</v>
      </c>
      <c r="Z14" s="65"/>
      <c r="AA14" s="75">
        <f t="shared" si="6"/>
        <v>0</v>
      </c>
      <c r="AB14" s="75">
        <f t="shared" si="7"/>
        <v>0</v>
      </c>
      <c r="AC14" s="75">
        <f>IF(OR(D18="シフト",D18="ｼﾌﾄ",D18="shift",D18="SHIFT",D18="Shift"),IF(AND(25.5&gt;=E14*24,F14*24&gt;=26),IF(Y14&gt;=26,0.5,0),0),0)</f>
        <v>0</v>
      </c>
      <c r="AD14" s="75">
        <f t="shared" si="8"/>
        <v>0</v>
      </c>
      <c r="AE14" s="75">
        <f>IF(D18="午後有給",0,IF(AND(12&gt;=E14*24,F14*24&gt;=12.5),0.5,0))</f>
        <v>0</v>
      </c>
      <c r="AF14" s="75">
        <f>IF(D18="午後有給",0,IF(AND(12.5&gt;=E14*24,F14*24&gt;=13),0.5,0))</f>
        <v>0</v>
      </c>
      <c r="AG14" s="75">
        <f t="shared" si="11"/>
        <v>0</v>
      </c>
      <c r="AH14" s="74">
        <f t="shared" si="12"/>
        <v>0</v>
      </c>
      <c r="AI14" s="75">
        <f t="shared" si="13"/>
        <v>0</v>
      </c>
      <c r="AJ14" s="75">
        <f t="shared" si="14"/>
        <v>0</v>
      </c>
      <c r="AK14" s="75">
        <f t="shared" si="15"/>
        <v>0</v>
      </c>
      <c r="AM14" s="89">
        <v>2</v>
      </c>
      <c r="AN14" s="89" t="s">
        <v>51</v>
      </c>
    </row>
    <row r="15" spans="1:40" ht="24.25" customHeight="1">
      <c r="A15" s="92">
        <f t="shared" si="16"/>
        <v>45782</v>
      </c>
      <c r="B15" s="91" t="str">
        <f t="shared" si="0"/>
        <v>月</v>
      </c>
      <c r="C15" s="14"/>
      <c r="D15" s="15"/>
      <c r="E15" s="16"/>
      <c r="F15" s="16"/>
      <c r="G15" s="18"/>
      <c r="H15" s="18"/>
      <c r="I15" s="18"/>
      <c r="J15" s="44"/>
      <c r="K15" s="45" t="str">
        <f t="shared" si="17"/>
        <v/>
      </c>
      <c r="L15" s="47"/>
      <c r="M15" s="95" t="str">
        <f t="shared" si="1"/>
        <v/>
      </c>
      <c r="N15" s="96" t="str">
        <f t="shared" si="2"/>
        <v/>
      </c>
      <c r="O15" s="96"/>
      <c r="P15" s="96"/>
      <c r="Q15" s="95" t="str">
        <f t="shared" si="20"/>
        <v/>
      </c>
      <c r="R15" s="20"/>
      <c r="S15" s="73"/>
      <c r="U15" s="75">
        <f t="shared" si="3"/>
        <v>0</v>
      </c>
      <c r="V15" s="74" t="str">
        <f>IF(F15*24&gt;24,MIN(F15*24,29)-MAX(E15*24,22)-W15,"")</f>
        <v/>
      </c>
      <c r="W15" s="75">
        <f t="shared" ref="W15:W22" si="21">IF(OR(D19="シフト",D19="ｼﾌﾄ",D19="shift",D19="SHIFT",D19="Shift"),IF(F15*24&gt;22,IF(Y15&gt;22,MIN(F15*24,Y15,29)-MAX(E15*24,22),0),0),0)</f>
        <v>0</v>
      </c>
      <c r="X15" s="65"/>
      <c r="Y15" s="75">
        <f t="shared" si="5"/>
        <v>22</v>
      </c>
      <c r="Z15" s="65"/>
      <c r="AA15" s="75">
        <f t="shared" si="6"/>
        <v>0</v>
      </c>
      <c r="AB15" s="75">
        <f t="shared" si="7"/>
        <v>0</v>
      </c>
      <c r="AC15" s="75">
        <f>IF(OR(D19="シフト",D19="ｼﾌﾄ",D19="shift",D19="SHIFT",D19="Shift"),IF(AND(25.5&gt;=E15*24,F15*24&gt;=26),IF(Y15&gt;=26,0.5,0),0),0)</f>
        <v>0</v>
      </c>
      <c r="AD15" s="75">
        <f>IF(AND(8.5&gt;=E15*24,F15*24&gt;=9),0.5,0)</f>
        <v>0</v>
      </c>
      <c r="AE15" s="75">
        <f>IF(D19="午後有給",0,IF(AND(12&gt;=E15*24,F15*24&gt;=12.5),0.5,0))</f>
        <v>0</v>
      </c>
      <c r="AF15" s="75">
        <f>IF(D19="午後有給",0,IF(AND(12.5&gt;=E15*24,F15*24&gt;=13),0.5,0))</f>
        <v>0</v>
      </c>
      <c r="AG15" s="75">
        <f>IF(AND(18&gt;=E15*24,F15*24&gt;17.5),0,0)</f>
        <v>0</v>
      </c>
      <c r="AH15" s="74">
        <f>IF(AND(21.5&gt;=E15*24,F15*24&gt;22),0,0)</f>
        <v>0</v>
      </c>
      <c r="AI15" s="75">
        <f>IF(AND(25.5&gt;=E15*24,F15*24&gt;=26),0.5,0)</f>
        <v>0</v>
      </c>
      <c r="AJ15" s="75">
        <f>IF(AND(29&gt;=E15*24,F15*24&gt;=29.5),0.5,0)</f>
        <v>0</v>
      </c>
      <c r="AK15" s="75">
        <f>IF(AND(32.5&gt;=E15*24,F15*24&gt;=33),0.5,0)</f>
        <v>0</v>
      </c>
      <c r="AM15" s="89">
        <v>3</v>
      </c>
      <c r="AN15" s="89" t="s">
        <v>52</v>
      </c>
    </row>
    <row r="16" spans="1:40" ht="24.25" customHeight="1">
      <c r="A16" s="92">
        <f t="shared" si="16"/>
        <v>45783</v>
      </c>
      <c r="B16" s="91" t="str">
        <f t="shared" si="0"/>
        <v>火</v>
      </c>
      <c r="C16" s="14"/>
      <c r="D16" s="15"/>
      <c r="E16" s="16"/>
      <c r="F16" s="16"/>
      <c r="G16" s="18"/>
      <c r="H16" s="18"/>
      <c r="I16" s="18"/>
      <c r="J16" s="44"/>
      <c r="K16" s="45" t="str">
        <f t="shared" si="17"/>
        <v/>
      </c>
      <c r="L16" s="47"/>
      <c r="M16" s="95" t="str">
        <f t="shared" si="1"/>
        <v/>
      </c>
      <c r="N16" s="96" t="str">
        <f t="shared" si="2"/>
        <v/>
      </c>
      <c r="O16" s="96"/>
      <c r="P16" s="96"/>
      <c r="Q16" s="95" t="str">
        <f t="shared" si="20"/>
        <v/>
      </c>
      <c r="R16" s="20"/>
      <c r="S16" s="73"/>
      <c r="U16" s="75">
        <f t="shared" si="3"/>
        <v>0</v>
      </c>
      <c r="V16" s="74" t="str">
        <f>IF(F16*24&gt;24,MIN(F16*24,29)-MAX(E16*24,22)-W16,"")</f>
        <v/>
      </c>
      <c r="W16" s="75">
        <f t="shared" si="21"/>
        <v>0</v>
      </c>
      <c r="X16" s="65"/>
      <c r="Y16" s="75">
        <f t="shared" si="5"/>
        <v>22</v>
      </c>
      <c r="Z16" s="65"/>
      <c r="AA16" s="75">
        <f t="shared" si="6"/>
        <v>0</v>
      </c>
      <c r="AB16" s="75">
        <f t="shared" si="7"/>
        <v>0</v>
      </c>
      <c r="AC16" s="75">
        <f>IF(OR(D16="シフト",D16="ｼﾌﾄ",D16="shift",D16="SHIFT",D16="Shift"),IF(AND(25.5&gt;=E16*24,F16*24&gt;=26),IF(Y16&gt;=26,0.5,0),0),0)</f>
        <v>0</v>
      </c>
      <c r="AD16" s="75">
        <f>IF(AND(8.5&gt;=E16*24,F16*24&gt;=9),0.5,0)</f>
        <v>0</v>
      </c>
      <c r="AE16" s="75">
        <f>IF(D16="午後有給",0,IF(AND(12&gt;=E16*24,F16*24&gt;=12.5),0.5,0))</f>
        <v>0</v>
      </c>
      <c r="AF16" s="75">
        <f>IF(D16="午後有給",0,IF(AND(12.5&gt;=E16*24,F16*24&gt;=13),0.5,0))</f>
        <v>0</v>
      </c>
      <c r="AG16" s="75">
        <f>IF(AND(18&gt;=E16*24,F16*24&gt;17.5),0,0)</f>
        <v>0</v>
      </c>
      <c r="AH16" s="74">
        <f>IF(AND(21.5&gt;=E16*24,F16*24&gt;22),0,0)</f>
        <v>0</v>
      </c>
      <c r="AI16" s="75">
        <f>IF(AND(25.5&gt;=E16*24,F16*24&gt;=26),0.5,0)</f>
        <v>0</v>
      </c>
      <c r="AJ16" s="75">
        <f>IF(AND(29&gt;=E16*24,F16*24&gt;=29.5),0.5,0)</f>
        <v>0</v>
      </c>
      <c r="AK16" s="75">
        <f>IF(AND(32.5&gt;=E16*24,F16*24&gt;=33),0.5,0)</f>
        <v>0</v>
      </c>
      <c r="AM16" s="89">
        <v>4</v>
      </c>
      <c r="AN16" s="89" t="s">
        <v>53</v>
      </c>
    </row>
    <row r="17" spans="1:40" ht="24.25" customHeight="1">
      <c r="A17" s="92">
        <f t="shared" si="16"/>
        <v>45784</v>
      </c>
      <c r="B17" s="91" t="str">
        <f t="shared" si="0"/>
        <v>水</v>
      </c>
      <c r="C17" s="14"/>
      <c r="D17" s="15"/>
      <c r="E17" s="16"/>
      <c r="F17" s="16"/>
      <c r="G17" s="18"/>
      <c r="H17" s="18"/>
      <c r="I17" s="18"/>
      <c r="J17" s="44"/>
      <c r="K17" s="45" t="str">
        <f t="shared" si="17"/>
        <v/>
      </c>
      <c r="L17" s="47"/>
      <c r="M17" s="95" t="str">
        <f t="shared" si="1"/>
        <v/>
      </c>
      <c r="N17" s="96" t="str">
        <f t="shared" si="2"/>
        <v/>
      </c>
      <c r="O17" s="96"/>
      <c r="P17" s="96"/>
      <c r="Q17" s="95" t="str">
        <f t="shared" si="20"/>
        <v/>
      </c>
      <c r="R17" s="20"/>
      <c r="S17" s="73"/>
      <c r="U17" s="75">
        <f t="shared" si="3"/>
        <v>0</v>
      </c>
      <c r="V17" s="74" t="str">
        <f t="shared" si="4"/>
        <v/>
      </c>
      <c r="W17" s="75">
        <f t="shared" si="21"/>
        <v>0</v>
      </c>
      <c r="X17" s="65"/>
      <c r="Y17" s="75">
        <f t="shared" si="5"/>
        <v>22</v>
      </c>
      <c r="Z17" s="65"/>
      <c r="AA17" s="75">
        <f t="shared" si="6"/>
        <v>0</v>
      </c>
      <c r="AB17" s="75">
        <f t="shared" si="7"/>
        <v>0</v>
      </c>
      <c r="AC17" s="75">
        <f t="shared" si="19"/>
        <v>0</v>
      </c>
      <c r="AD17" s="75">
        <f t="shared" si="8"/>
        <v>0</v>
      </c>
      <c r="AE17" s="75">
        <f t="shared" si="9"/>
        <v>0</v>
      </c>
      <c r="AF17" s="75">
        <f t="shared" si="10"/>
        <v>0</v>
      </c>
      <c r="AG17" s="75">
        <f t="shared" si="11"/>
        <v>0</v>
      </c>
      <c r="AH17" s="74">
        <f t="shared" si="12"/>
        <v>0</v>
      </c>
      <c r="AI17" s="75">
        <f t="shared" si="13"/>
        <v>0</v>
      </c>
      <c r="AJ17" s="75">
        <f t="shared" si="14"/>
        <v>0</v>
      </c>
      <c r="AK17" s="75">
        <f t="shared" si="15"/>
        <v>0</v>
      </c>
      <c r="AM17" s="89">
        <v>5</v>
      </c>
      <c r="AN17" s="89" t="s">
        <v>54</v>
      </c>
    </row>
    <row r="18" spans="1:40" ht="24.25" customHeight="1">
      <c r="A18" s="94">
        <f t="shared" si="16"/>
        <v>45785</v>
      </c>
      <c r="B18" s="93" t="str">
        <f t="shared" si="0"/>
        <v>木</v>
      </c>
      <c r="C18" s="14"/>
      <c r="D18" s="15"/>
      <c r="E18" s="16"/>
      <c r="F18" s="16"/>
      <c r="G18" s="17"/>
      <c r="H18" s="18"/>
      <c r="I18" s="18"/>
      <c r="J18" s="44"/>
      <c r="K18" s="45" t="str">
        <f t="shared" si="17"/>
        <v/>
      </c>
      <c r="L18" s="47"/>
      <c r="M18" s="95" t="str">
        <f t="shared" si="1"/>
        <v/>
      </c>
      <c r="N18" s="96" t="str">
        <f t="shared" si="2"/>
        <v/>
      </c>
      <c r="O18" s="96"/>
      <c r="P18" s="96"/>
      <c r="Q18" s="95" t="str">
        <f t="shared" si="20"/>
        <v/>
      </c>
      <c r="R18" s="20"/>
      <c r="S18" s="73"/>
      <c r="U18" s="75">
        <f t="shared" si="3"/>
        <v>0</v>
      </c>
      <c r="V18" s="74" t="str">
        <f t="shared" si="4"/>
        <v/>
      </c>
      <c r="W18" s="75">
        <f t="shared" si="21"/>
        <v>0</v>
      </c>
      <c r="X18" s="65"/>
      <c r="Y18" s="75">
        <f t="shared" si="5"/>
        <v>22</v>
      </c>
      <c r="Z18" s="65"/>
      <c r="AA18" s="75">
        <f t="shared" si="6"/>
        <v>0</v>
      </c>
      <c r="AB18" s="75">
        <f t="shared" si="7"/>
        <v>0</v>
      </c>
      <c r="AC18" s="75">
        <f t="shared" si="19"/>
        <v>0</v>
      </c>
      <c r="AD18" s="75">
        <f t="shared" si="8"/>
        <v>0</v>
      </c>
      <c r="AE18" s="75">
        <f t="shared" si="9"/>
        <v>0</v>
      </c>
      <c r="AF18" s="75">
        <f t="shared" si="10"/>
        <v>0</v>
      </c>
      <c r="AG18" s="75">
        <f t="shared" si="11"/>
        <v>0</v>
      </c>
      <c r="AH18" s="74">
        <f t="shared" si="12"/>
        <v>0</v>
      </c>
      <c r="AI18" s="75">
        <f t="shared" si="13"/>
        <v>0</v>
      </c>
      <c r="AJ18" s="75">
        <f t="shared" si="14"/>
        <v>0</v>
      </c>
      <c r="AK18" s="75">
        <f t="shared" si="15"/>
        <v>0</v>
      </c>
      <c r="AM18" s="89">
        <v>6</v>
      </c>
      <c r="AN18" s="89" t="s">
        <v>55</v>
      </c>
    </row>
    <row r="19" spans="1:40" ht="24.25" customHeight="1">
      <c r="A19" s="94">
        <f t="shared" si="16"/>
        <v>45786</v>
      </c>
      <c r="B19" s="93" t="str">
        <f t="shared" si="0"/>
        <v>金</v>
      </c>
      <c r="C19" s="14"/>
      <c r="D19" s="15"/>
      <c r="E19" s="16"/>
      <c r="F19" s="16"/>
      <c r="G19" s="18"/>
      <c r="H19" s="18"/>
      <c r="I19" s="18"/>
      <c r="J19" s="44"/>
      <c r="K19" s="45" t="str">
        <f t="shared" si="17"/>
        <v/>
      </c>
      <c r="L19" s="47"/>
      <c r="M19" s="95" t="str">
        <f t="shared" si="1"/>
        <v/>
      </c>
      <c r="N19" s="96" t="str">
        <f t="shared" si="2"/>
        <v/>
      </c>
      <c r="O19" s="96"/>
      <c r="P19" s="96"/>
      <c r="Q19" s="95" t="str">
        <f t="shared" si="20"/>
        <v/>
      </c>
      <c r="R19" s="20"/>
      <c r="S19" s="73"/>
      <c r="U19" s="75">
        <f t="shared" si="3"/>
        <v>0</v>
      </c>
      <c r="V19" s="74" t="str">
        <f t="shared" si="4"/>
        <v/>
      </c>
      <c r="W19" s="75">
        <f t="shared" si="21"/>
        <v>0</v>
      </c>
      <c r="X19" s="65"/>
      <c r="Y19" s="75">
        <f t="shared" si="5"/>
        <v>22</v>
      </c>
      <c r="Z19" s="65"/>
      <c r="AA19" s="75">
        <f t="shared" si="6"/>
        <v>0</v>
      </c>
      <c r="AB19" s="75">
        <f t="shared" si="7"/>
        <v>0</v>
      </c>
      <c r="AC19" s="75">
        <f t="shared" si="19"/>
        <v>0</v>
      </c>
      <c r="AD19" s="75">
        <f t="shared" si="8"/>
        <v>0</v>
      </c>
      <c r="AE19" s="75">
        <f t="shared" si="9"/>
        <v>0</v>
      </c>
      <c r="AF19" s="75">
        <f t="shared" si="10"/>
        <v>0</v>
      </c>
      <c r="AG19" s="75">
        <f t="shared" si="11"/>
        <v>0</v>
      </c>
      <c r="AH19" s="74">
        <f t="shared" si="12"/>
        <v>0</v>
      </c>
      <c r="AI19" s="75">
        <f t="shared" si="13"/>
        <v>0</v>
      </c>
      <c r="AJ19" s="75">
        <f t="shared" si="14"/>
        <v>0</v>
      </c>
      <c r="AK19" s="75">
        <f t="shared" si="15"/>
        <v>0</v>
      </c>
      <c r="AM19" s="89">
        <v>7</v>
      </c>
      <c r="AN19" s="89" t="s">
        <v>56</v>
      </c>
    </row>
    <row r="20" spans="1:40" ht="24.25" customHeight="1">
      <c r="A20" s="92">
        <f t="shared" si="16"/>
        <v>45787</v>
      </c>
      <c r="B20" s="91" t="str">
        <f t="shared" si="0"/>
        <v>土</v>
      </c>
      <c r="C20" s="14"/>
      <c r="D20" s="15"/>
      <c r="E20" s="16"/>
      <c r="F20" s="16"/>
      <c r="G20" s="18"/>
      <c r="H20" s="18"/>
      <c r="I20" s="18"/>
      <c r="J20" s="44"/>
      <c r="K20" s="45" t="str">
        <f t="shared" si="17"/>
        <v/>
      </c>
      <c r="L20" s="47"/>
      <c r="M20" s="95" t="str">
        <f t="shared" si="1"/>
        <v/>
      </c>
      <c r="N20" s="96" t="str">
        <f t="shared" si="2"/>
        <v/>
      </c>
      <c r="O20" s="96"/>
      <c r="P20" s="96"/>
      <c r="Q20" s="95" t="str">
        <f t="shared" si="20"/>
        <v/>
      </c>
      <c r="R20" s="20"/>
      <c r="S20" s="73"/>
      <c r="U20" s="75">
        <f t="shared" si="3"/>
        <v>0</v>
      </c>
      <c r="V20" s="74" t="str">
        <f t="shared" si="4"/>
        <v/>
      </c>
      <c r="W20" s="75">
        <f t="shared" si="21"/>
        <v>0</v>
      </c>
      <c r="X20" s="65"/>
      <c r="Y20" s="75">
        <f t="shared" si="5"/>
        <v>22</v>
      </c>
      <c r="Z20" s="65"/>
      <c r="AA20" s="75">
        <f t="shared" si="6"/>
        <v>0</v>
      </c>
      <c r="AB20" s="75">
        <f t="shared" si="7"/>
        <v>0</v>
      </c>
      <c r="AC20" s="75">
        <f t="shared" si="19"/>
        <v>0</v>
      </c>
      <c r="AD20" s="75">
        <f t="shared" si="8"/>
        <v>0</v>
      </c>
      <c r="AE20" s="75">
        <f t="shared" si="9"/>
        <v>0</v>
      </c>
      <c r="AF20" s="75">
        <f t="shared" si="10"/>
        <v>0</v>
      </c>
      <c r="AG20" s="75">
        <f t="shared" si="11"/>
        <v>0</v>
      </c>
      <c r="AH20" s="74">
        <f t="shared" si="12"/>
        <v>0</v>
      </c>
      <c r="AI20" s="75">
        <f t="shared" si="13"/>
        <v>0</v>
      </c>
      <c r="AJ20" s="75">
        <f t="shared" si="14"/>
        <v>0</v>
      </c>
      <c r="AK20" s="75">
        <f t="shared" si="15"/>
        <v>0</v>
      </c>
      <c r="AM20" s="1"/>
      <c r="AN20" s="1"/>
    </row>
    <row r="21" spans="1:40" ht="24.25" customHeight="1">
      <c r="A21" s="94">
        <f t="shared" si="16"/>
        <v>45788</v>
      </c>
      <c r="B21" s="93" t="str">
        <f t="shared" si="0"/>
        <v>日</v>
      </c>
      <c r="C21" s="14"/>
      <c r="D21" s="15"/>
      <c r="E21" s="16"/>
      <c r="F21" s="16"/>
      <c r="G21" s="18"/>
      <c r="H21" s="18"/>
      <c r="I21" s="18"/>
      <c r="J21" s="44"/>
      <c r="K21" s="45" t="str">
        <f t="shared" si="17"/>
        <v/>
      </c>
      <c r="L21" s="47"/>
      <c r="M21" s="95" t="str">
        <f t="shared" si="1"/>
        <v/>
      </c>
      <c r="N21" s="96" t="str">
        <f t="shared" si="2"/>
        <v/>
      </c>
      <c r="O21" s="96"/>
      <c r="P21" s="96"/>
      <c r="Q21" s="95" t="str">
        <f t="shared" si="20"/>
        <v/>
      </c>
      <c r="R21" s="20"/>
      <c r="S21" s="73"/>
      <c r="U21" s="75">
        <f t="shared" si="3"/>
        <v>0</v>
      </c>
      <c r="V21" s="74" t="str">
        <f t="shared" si="4"/>
        <v/>
      </c>
      <c r="W21" s="75">
        <f t="shared" si="21"/>
        <v>0</v>
      </c>
      <c r="X21" s="65"/>
      <c r="Y21" s="75">
        <f t="shared" si="5"/>
        <v>22</v>
      </c>
      <c r="Z21" s="65"/>
      <c r="AA21" s="75">
        <f t="shared" si="6"/>
        <v>0</v>
      </c>
      <c r="AB21" s="76">
        <f t="shared" si="7"/>
        <v>0</v>
      </c>
      <c r="AC21" s="75">
        <f t="shared" si="19"/>
        <v>0</v>
      </c>
      <c r="AD21" s="76">
        <f t="shared" si="8"/>
        <v>0</v>
      </c>
      <c r="AE21" s="75">
        <f t="shared" si="9"/>
        <v>0</v>
      </c>
      <c r="AF21" s="75">
        <f t="shared" si="10"/>
        <v>0</v>
      </c>
      <c r="AG21" s="75">
        <f t="shared" si="11"/>
        <v>0</v>
      </c>
      <c r="AH21" s="74">
        <f t="shared" si="12"/>
        <v>0</v>
      </c>
      <c r="AI21" s="76">
        <f t="shared" si="13"/>
        <v>0</v>
      </c>
      <c r="AJ21" s="76">
        <f t="shared" si="14"/>
        <v>0</v>
      </c>
      <c r="AK21" s="76">
        <f t="shared" si="15"/>
        <v>0</v>
      </c>
      <c r="AL21" s="3"/>
      <c r="AM21" s="1"/>
      <c r="AN21" s="1"/>
    </row>
    <row r="22" spans="1:40" ht="24.25" customHeight="1">
      <c r="A22" s="92">
        <f t="shared" si="16"/>
        <v>45789</v>
      </c>
      <c r="B22" s="91" t="str">
        <f t="shared" si="0"/>
        <v>月</v>
      </c>
      <c r="C22" s="14"/>
      <c r="D22" s="15"/>
      <c r="E22" s="16"/>
      <c r="F22" s="16"/>
      <c r="G22" s="18"/>
      <c r="H22" s="18"/>
      <c r="I22" s="18"/>
      <c r="J22" s="44"/>
      <c r="K22" s="45" t="str">
        <f t="shared" si="17"/>
        <v/>
      </c>
      <c r="L22" s="47"/>
      <c r="M22" s="95" t="str">
        <f t="shared" si="1"/>
        <v/>
      </c>
      <c r="N22" s="96" t="str">
        <f t="shared" si="2"/>
        <v/>
      </c>
      <c r="O22" s="96"/>
      <c r="P22" s="96"/>
      <c r="Q22" s="95" t="str">
        <f t="shared" si="20"/>
        <v/>
      </c>
      <c r="R22" s="20"/>
      <c r="S22" s="73"/>
      <c r="U22" s="75">
        <f t="shared" si="3"/>
        <v>0</v>
      </c>
      <c r="V22" s="74" t="str">
        <f t="shared" si="4"/>
        <v/>
      </c>
      <c r="W22" s="75">
        <f t="shared" si="21"/>
        <v>0</v>
      </c>
      <c r="X22" s="65"/>
      <c r="Y22" s="75">
        <f t="shared" si="5"/>
        <v>22</v>
      </c>
      <c r="Z22" s="65"/>
      <c r="AA22" s="75">
        <f t="shared" si="6"/>
        <v>0</v>
      </c>
      <c r="AB22" s="75">
        <f t="shared" si="7"/>
        <v>0</v>
      </c>
      <c r="AC22" s="75">
        <f t="shared" si="19"/>
        <v>0</v>
      </c>
      <c r="AD22" s="75">
        <f t="shared" si="8"/>
        <v>0</v>
      </c>
      <c r="AE22" s="75">
        <f t="shared" si="9"/>
        <v>0</v>
      </c>
      <c r="AF22" s="75">
        <f t="shared" si="10"/>
        <v>0</v>
      </c>
      <c r="AG22" s="75">
        <f t="shared" si="11"/>
        <v>0</v>
      </c>
      <c r="AH22" s="74">
        <f t="shared" si="12"/>
        <v>0</v>
      </c>
      <c r="AI22" s="75">
        <f t="shared" si="13"/>
        <v>0</v>
      </c>
      <c r="AJ22" s="75">
        <f t="shared" si="14"/>
        <v>0</v>
      </c>
      <c r="AK22" s="75">
        <f t="shared" si="15"/>
        <v>0</v>
      </c>
      <c r="AL22" s="41"/>
      <c r="AM22" s="90">
        <v>0.54166666666666663</v>
      </c>
      <c r="AN22" s="72">
        <v>22</v>
      </c>
    </row>
    <row r="23" spans="1:40" ht="24.25" customHeight="1">
      <c r="A23" s="92">
        <f t="shared" si="16"/>
        <v>45790</v>
      </c>
      <c r="B23" s="91" t="str">
        <f t="shared" si="0"/>
        <v>火</v>
      </c>
      <c r="C23" s="14"/>
      <c r="D23" s="15"/>
      <c r="E23" s="16"/>
      <c r="F23" s="16"/>
      <c r="G23" s="18"/>
      <c r="H23" s="18"/>
      <c r="I23" s="18"/>
      <c r="J23" s="44"/>
      <c r="K23" s="45" t="str">
        <f t="shared" si="17"/>
        <v/>
      </c>
      <c r="L23" s="47"/>
      <c r="M23" s="95" t="str">
        <f t="shared" si="1"/>
        <v/>
      </c>
      <c r="N23" s="96" t="str">
        <f t="shared" si="2"/>
        <v/>
      </c>
      <c r="O23" s="96"/>
      <c r="P23" s="96"/>
      <c r="Q23" s="95" t="str">
        <f t="shared" si="20"/>
        <v/>
      </c>
      <c r="R23" s="20"/>
      <c r="S23" s="73"/>
      <c r="U23" s="75">
        <f t="shared" si="3"/>
        <v>0</v>
      </c>
      <c r="V23" s="74" t="str">
        <f t="shared" si="4"/>
        <v/>
      </c>
      <c r="W23" s="75">
        <f t="shared" si="18"/>
        <v>0</v>
      </c>
      <c r="X23" s="65"/>
      <c r="Y23" s="75">
        <f t="shared" si="5"/>
        <v>22</v>
      </c>
      <c r="Z23" s="65"/>
      <c r="AA23" s="75">
        <f t="shared" si="6"/>
        <v>0</v>
      </c>
      <c r="AB23" s="75">
        <f t="shared" si="7"/>
        <v>0</v>
      </c>
      <c r="AC23" s="75">
        <f t="shared" si="19"/>
        <v>0</v>
      </c>
      <c r="AD23" s="75">
        <f t="shared" si="8"/>
        <v>0</v>
      </c>
      <c r="AE23" s="75">
        <f t="shared" si="9"/>
        <v>0</v>
      </c>
      <c r="AF23" s="75">
        <f t="shared" si="10"/>
        <v>0</v>
      </c>
      <c r="AG23" s="75">
        <f t="shared" si="11"/>
        <v>0</v>
      </c>
      <c r="AH23" s="74">
        <f t="shared" si="12"/>
        <v>0</v>
      </c>
      <c r="AI23" s="75">
        <f t="shared" si="13"/>
        <v>0</v>
      </c>
      <c r="AJ23" s="75">
        <f t="shared" si="14"/>
        <v>0</v>
      </c>
      <c r="AK23" s="75">
        <f t="shared" si="15"/>
        <v>0</v>
      </c>
      <c r="AL23" s="41"/>
      <c r="AM23" s="90">
        <v>0.5625</v>
      </c>
      <c r="AN23" s="72">
        <v>22.5</v>
      </c>
    </row>
    <row r="24" spans="1:40" ht="24.25" customHeight="1">
      <c r="A24" s="92">
        <f t="shared" si="16"/>
        <v>45791</v>
      </c>
      <c r="B24" s="91" t="str">
        <f t="shared" si="0"/>
        <v>水</v>
      </c>
      <c r="C24" s="14"/>
      <c r="D24" s="15"/>
      <c r="E24" s="16"/>
      <c r="F24" s="16"/>
      <c r="G24" s="18"/>
      <c r="H24" s="18"/>
      <c r="I24" s="18"/>
      <c r="J24" s="44"/>
      <c r="K24" s="45" t="str">
        <f t="shared" si="17"/>
        <v/>
      </c>
      <c r="L24" s="47"/>
      <c r="M24" s="95" t="str">
        <f t="shared" si="1"/>
        <v/>
      </c>
      <c r="N24" s="96" t="str">
        <f t="shared" si="2"/>
        <v/>
      </c>
      <c r="O24" s="96"/>
      <c r="P24" s="96"/>
      <c r="Q24" s="95" t="str">
        <f t="shared" si="20"/>
        <v/>
      </c>
      <c r="R24" s="20"/>
      <c r="S24" s="73"/>
      <c r="U24" s="75">
        <f t="shared" si="3"/>
        <v>0</v>
      </c>
      <c r="V24" s="74" t="str">
        <f t="shared" si="4"/>
        <v/>
      </c>
      <c r="W24" s="75">
        <f t="shared" si="18"/>
        <v>0</v>
      </c>
      <c r="X24" s="65"/>
      <c r="Y24" s="75">
        <f t="shared" si="5"/>
        <v>22</v>
      </c>
      <c r="Z24" s="65"/>
      <c r="AA24" s="75">
        <f t="shared" si="6"/>
        <v>0</v>
      </c>
      <c r="AB24" s="75">
        <f t="shared" si="7"/>
        <v>0</v>
      </c>
      <c r="AC24" s="75">
        <f t="shared" si="19"/>
        <v>0</v>
      </c>
      <c r="AD24" s="75">
        <f t="shared" si="8"/>
        <v>0</v>
      </c>
      <c r="AE24" s="75">
        <f t="shared" si="9"/>
        <v>0</v>
      </c>
      <c r="AF24" s="75">
        <f t="shared" si="10"/>
        <v>0</v>
      </c>
      <c r="AG24" s="75">
        <f t="shared" si="11"/>
        <v>0</v>
      </c>
      <c r="AH24" s="74">
        <f t="shared" si="12"/>
        <v>0</v>
      </c>
      <c r="AI24" s="75">
        <f t="shared" si="13"/>
        <v>0</v>
      </c>
      <c r="AJ24" s="75">
        <f t="shared" si="14"/>
        <v>0</v>
      </c>
      <c r="AK24" s="75">
        <f t="shared" si="15"/>
        <v>0</v>
      </c>
      <c r="AL24" s="41"/>
      <c r="AM24" s="90">
        <v>0.58333333333333337</v>
      </c>
      <c r="AN24" s="72">
        <v>23</v>
      </c>
    </row>
    <row r="25" spans="1:40" ht="24.25" customHeight="1">
      <c r="A25" s="94">
        <f t="shared" si="16"/>
        <v>45792</v>
      </c>
      <c r="B25" s="93" t="str">
        <f t="shared" si="0"/>
        <v>木</v>
      </c>
      <c r="C25" s="14"/>
      <c r="D25" s="15"/>
      <c r="E25" s="16"/>
      <c r="F25" s="16"/>
      <c r="G25" s="17"/>
      <c r="H25" s="18"/>
      <c r="I25" s="18"/>
      <c r="J25" s="44"/>
      <c r="K25" s="45" t="str">
        <f t="shared" si="17"/>
        <v/>
      </c>
      <c r="L25" s="47"/>
      <c r="M25" s="95" t="str">
        <f t="shared" si="1"/>
        <v/>
      </c>
      <c r="N25" s="96" t="str">
        <f t="shared" si="2"/>
        <v/>
      </c>
      <c r="O25" s="96"/>
      <c r="P25" s="96"/>
      <c r="Q25" s="95" t="str">
        <f>IF(OR(E25="",F25=""),"",U25-AA25)</f>
        <v/>
      </c>
      <c r="R25" s="20"/>
      <c r="S25" s="73"/>
      <c r="U25" s="75">
        <f>ROUND((F25-E25)*24,2)</f>
        <v>0</v>
      </c>
      <c r="V25" s="74" t="str">
        <f t="shared" si="4"/>
        <v/>
      </c>
      <c r="W25" s="75">
        <f t="shared" si="18"/>
        <v>0</v>
      </c>
      <c r="X25" s="65"/>
      <c r="Y25" s="75">
        <f t="shared" si="5"/>
        <v>22</v>
      </c>
      <c r="Z25" s="65"/>
      <c r="AA25" s="75">
        <f t="shared" si="6"/>
        <v>0</v>
      </c>
      <c r="AB25" s="75">
        <f t="shared" si="7"/>
        <v>0</v>
      </c>
      <c r="AC25" s="75">
        <f t="shared" si="19"/>
        <v>0</v>
      </c>
      <c r="AD25" s="75">
        <f t="shared" si="8"/>
        <v>0</v>
      </c>
      <c r="AE25" s="75">
        <f t="shared" si="9"/>
        <v>0</v>
      </c>
      <c r="AF25" s="75">
        <f t="shared" si="10"/>
        <v>0</v>
      </c>
      <c r="AG25" s="75">
        <f t="shared" si="11"/>
        <v>0</v>
      </c>
      <c r="AH25" s="74">
        <f t="shared" si="12"/>
        <v>0</v>
      </c>
      <c r="AI25" s="75">
        <f t="shared" si="13"/>
        <v>0</v>
      </c>
      <c r="AJ25" s="75">
        <f t="shared" si="14"/>
        <v>0</v>
      </c>
      <c r="AK25" s="75">
        <f t="shared" si="15"/>
        <v>0</v>
      </c>
      <c r="AL25" s="41"/>
      <c r="AM25" s="90">
        <v>0.60416666666666663</v>
      </c>
      <c r="AN25" s="72">
        <v>23.5</v>
      </c>
    </row>
    <row r="26" spans="1:40" ht="24.25" customHeight="1">
      <c r="A26" s="94">
        <f t="shared" si="16"/>
        <v>45793</v>
      </c>
      <c r="B26" s="93" t="str">
        <f t="shared" si="0"/>
        <v>金</v>
      </c>
      <c r="C26" s="14"/>
      <c r="D26" s="15"/>
      <c r="E26" s="16"/>
      <c r="F26" s="16"/>
      <c r="G26" s="18"/>
      <c r="H26" s="18"/>
      <c r="I26" s="18"/>
      <c r="J26" s="44"/>
      <c r="K26" s="45" t="str">
        <f t="shared" si="17"/>
        <v/>
      </c>
      <c r="L26" s="47"/>
      <c r="M26" s="95" t="str">
        <f t="shared" si="1"/>
        <v/>
      </c>
      <c r="N26" s="96" t="str">
        <f t="shared" si="2"/>
        <v/>
      </c>
      <c r="O26" s="96"/>
      <c r="P26" s="96"/>
      <c r="Q26" s="95" t="str">
        <f t="shared" si="20"/>
        <v/>
      </c>
      <c r="R26" s="20"/>
      <c r="S26" s="73"/>
      <c r="U26" s="75">
        <f t="shared" ref="U26:U41" si="22">ROUND((F26-E26)*24,2)</f>
        <v>0</v>
      </c>
      <c r="V26" s="74" t="str">
        <f t="shared" si="4"/>
        <v/>
      </c>
      <c r="W26" s="75">
        <f t="shared" si="18"/>
        <v>0</v>
      </c>
      <c r="X26" s="65"/>
      <c r="Y26" s="75">
        <f t="shared" si="5"/>
        <v>22</v>
      </c>
      <c r="Z26" s="65"/>
      <c r="AA26" s="75">
        <f t="shared" si="6"/>
        <v>0</v>
      </c>
      <c r="AB26" s="75">
        <f t="shared" si="7"/>
        <v>0</v>
      </c>
      <c r="AC26" s="75">
        <f t="shared" si="19"/>
        <v>0</v>
      </c>
      <c r="AD26" s="75">
        <f t="shared" si="8"/>
        <v>0</v>
      </c>
      <c r="AE26" s="75">
        <f t="shared" si="9"/>
        <v>0</v>
      </c>
      <c r="AF26" s="75">
        <f t="shared" si="10"/>
        <v>0</v>
      </c>
      <c r="AG26" s="75">
        <f t="shared" si="11"/>
        <v>0</v>
      </c>
      <c r="AH26" s="74">
        <f t="shared" si="12"/>
        <v>0</v>
      </c>
      <c r="AI26" s="75">
        <f t="shared" si="13"/>
        <v>0</v>
      </c>
      <c r="AJ26" s="75">
        <f t="shared" si="14"/>
        <v>0</v>
      </c>
      <c r="AK26" s="75">
        <f t="shared" si="15"/>
        <v>0</v>
      </c>
      <c r="AL26" s="41"/>
      <c r="AM26" s="90">
        <v>0.625</v>
      </c>
      <c r="AN26" s="72">
        <v>24</v>
      </c>
    </row>
    <row r="27" spans="1:40" ht="24.25" customHeight="1">
      <c r="A27" s="92">
        <f t="shared" si="16"/>
        <v>45794</v>
      </c>
      <c r="B27" s="91" t="str">
        <f t="shared" si="0"/>
        <v>土</v>
      </c>
      <c r="C27" s="14"/>
      <c r="D27" s="15"/>
      <c r="E27" s="16"/>
      <c r="F27" s="16"/>
      <c r="G27" s="18"/>
      <c r="H27" s="18"/>
      <c r="I27" s="18"/>
      <c r="J27" s="44"/>
      <c r="K27" s="45" t="str">
        <f t="shared" si="17"/>
        <v/>
      </c>
      <c r="L27" s="47"/>
      <c r="M27" s="95" t="str">
        <f t="shared" si="1"/>
        <v/>
      </c>
      <c r="N27" s="96" t="str">
        <f t="shared" si="2"/>
        <v/>
      </c>
      <c r="O27" s="96"/>
      <c r="P27" s="96"/>
      <c r="Q27" s="95" t="str">
        <f t="shared" si="20"/>
        <v/>
      </c>
      <c r="R27" s="20"/>
      <c r="S27" s="73"/>
      <c r="U27" s="75">
        <f t="shared" si="22"/>
        <v>0</v>
      </c>
      <c r="V27" s="74" t="str">
        <f t="shared" si="4"/>
        <v/>
      </c>
      <c r="W27" s="75">
        <f t="shared" si="18"/>
        <v>0</v>
      </c>
      <c r="X27" s="65"/>
      <c r="Y27" s="75">
        <f t="shared" si="5"/>
        <v>22</v>
      </c>
      <c r="Z27" s="65"/>
      <c r="AA27" s="75">
        <f t="shared" si="6"/>
        <v>0</v>
      </c>
      <c r="AB27" s="75">
        <f t="shared" si="7"/>
        <v>0</v>
      </c>
      <c r="AC27" s="75">
        <f t="shared" si="19"/>
        <v>0</v>
      </c>
      <c r="AD27" s="75">
        <f t="shared" si="8"/>
        <v>0</v>
      </c>
      <c r="AE27" s="75">
        <f t="shared" si="9"/>
        <v>0</v>
      </c>
      <c r="AF27" s="75">
        <f t="shared" si="10"/>
        <v>0</v>
      </c>
      <c r="AG27" s="75">
        <f t="shared" si="11"/>
        <v>0</v>
      </c>
      <c r="AH27" s="74">
        <f t="shared" si="12"/>
        <v>0</v>
      </c>
      <c r="AI27" s="75">
        <f t="shared" si="13"/>
        <v>0</v>
      </c>
      <c r="AJ27" s="75">
        <f t="shared" si="14"/>
        <v>0</v>
      </c>
      <c r="AK27" s="75">
        <f t="shared" si="15"/>
        <v>0</v>
      </c>
      <c r="AL27" s="41"/>
      <c r="AM27" s="90">
        <v>0.64583333333333337</v>
      </c>
      <c r="AN27" s="72">
        <v>24.5</v>
      </c>
    </row>
    <row r="28" spans="1:40" ht="24.25" customHeight="1">
      <c r="A28" s="92">
        <f t="shared" si="16"/>
        <v>45795</v>
      </c>
      <c r="B28" s="91" t="str">
        <f t="shared" si="0"/>
        <v>日</v>
      </c>
      <c r="C28" s="14"/>
      <c r="D28" s="15"/>
      <c r="E28" s="16"/>
      <c r="F28" s="16"/>
      <c r="G28" s="18"/>
      <c r="H28" s="18"/>
      <c r="I28" s="18"/>
      <c r="J28" s="44"/>
      <c r="K28" s="45" t="str">
        <f t="shared" si="17"/>
        <v/>
      </c>
      <c r="L28" s="47"/>
      <c r="M28" s="95" t="str">
        <f t="shared" si="1"/>
        <v/>
      </c>
      <c r="N28" s="96" t="str">
        <f t="shared" si="2"/>
        <v/>
      </c>
      <c r="O28" s="96"/>
      <c r="P28" s="96"/>
      <c r="Q28" s="95" t="str">
        <f t="shared" si="20"/>
        <v/>
      </c>
      <c r="R28" s="20"/>
      <c r="S28" s="73"/>
      <c r="U28" s="75">
        <f t="shared" si="22"/>
        <v>0</v>
      </c>
      <c r="V28" s="74" t="str">
        <f t="shared" si="4"/>
        <v/>
      </c>
      <c r="W28" s="75">
        <f t="shared" si="18"/>
        <v>0</v>
      </c>
      <c r="X28" s="65"/>
      <c r="Y28" s="75">
        <f t="shared" si="5"/>
        <v>22</v>
      </c>
      <c r="Z28" s="65"/>
      <c r="AA28" s="75">
        <f t="shared" si="6"/>
        <v>0</v>
      </c>
      <c r="AB28" s="75">
        <f t="shared" si="7"/>
        <v>0</v>
      </c>
      <c r="AC28" s="75">
        <f t="shared" si="19"/>
        <v>0</v>
      </c>
      <c r="AD28" s="75">
        <f t="shared" si="8"/>
        <v>0</v>
      </c>
      <c r="AE28" s="75">
        <f t="shared" si="9"/>
        <v>0</v>
      </c>
      <c r="AF28" s="75">
        <f t="shared" si="10"/>
        <v>0</v>
      </c>
      <c r="AG28" s="75">
        <f t="shared" si="11"/>
        <v>0</v>
      </c>
      <c r="AH28" s="74">
        <f t="shared" si="12"/>
        <v>0</v>
      </c>
      <c r="AI28" s="75">
        <f t="shared" si="13"/>
        <v>0</v>
      </c>
      <c r="AJ28" s="75">
        <f t="shared" si="14"/>
        <v>0</v>
      </c>
      <c r="AK28" s="75">
        <f t="shared" si="15"/>
        <v>0</v>
      </c>
      <c r="AL28" s="41"/>
      <c r="AM28" s="90">
        <v>0.66666666666666663</v>
      </c>
      <c r="AN28" s="72">
        <v>25</v>
      </c>
    </row>
    <row r="29" spans="1:40" ht="24.25" customHeight="1">
      <c r="A29" s="92">
        <f t="shared" si="16"/>
        <v>45796</v>
      </c>
      <c r="B29" s="91" t="str">
        <f t="shared" si="0"/>
        <v>月</v>
      </c>
      <c r="C29" s="14"/>
      <c r="D29" s="15"/>
      <c r="E29" s="16"/>
      <c r="F29" s="16"/>
      <c r="G29" s="18"/>
      <c r="H29" s="18"/>
      <c r="I29" s="18"/>
      <c r="J29" s="44"/>
      <c r="K29" s="45" t="str">
        <f t="shared" si="17"/>
        <v/>
      </c>
      <c r="L29" s="47"/>
      <c r="M29" s="95" t="str">
        <f t="shared" si="1"/>
        <v/>
      </c>
      <c r="N29" s="96" t="str">
        <f t="shared" si="2"/>
        <v/>
      </c>
      <c r="O29" s="96"/>
      <c r="P29" s="96"/>
      <c r="Q29" s="95" t="str">
        <f t="shared" si="20"/>
        <v/>
      </c>
      <c r="R29" s="20"/>
      <c r="S29" s="73"/>
      <c r="U29" s="75">
        <f t="shared" si="22"/>
        <v>0</v>
      </c>
      <c r="V29" s="74" t="str">
        <f t="shared" si="4"/>
        <v/>
      </c>
      <c r="W29" s="75">
        <f t="shared" si="18"/>
        <v>0</v>
      </c>
      <c r="X29" s="65"/>
      <c r="Y29" s="75">
        <f t="shared" si="5"/>
        <v>22</v>
      </c>
      <c r="Z29" s="65"/>
      <c r="AA29" s="75">
        <f t="shared" si="6"/>
        <v>0</v>
      </c>
      <c r="AB29" s="75">
        <f t="shared" si="7"/>
        <v>0</v>
      </c>
      <c r="AC29" s="75">
        <f t="shared" si="19"/>
        <v>0</v>
      </c>
      <c r="AD29" s="75">
        <f t="shared" si="8"/>
        <v>0</v>
      </c>
      <c r="AE29" s="75">
        <f t="shared" si="9"/>
        <v>0</v>
      </c>
      <c r="AF29" s="75">
        <f t="shared" si="10"/>
        <v>0</v>
      </c>
      <c r="AG29" s="75">
        <f t="shared" si="11"/>
        <v>0</v>
      </c>
      <c r="AH29" s="74">
        <f t="shared" si="12"/>
        <v>0</v>
      </c>
      <c r="AI29" s="75">
        <f t="shared" si="13"/>
        <v>0</v>
      </c>
      <c r="AJ29" s="75">
        <f t="shared" si="14"/>
        <v>0</v>
      </c>
      <c r="AK29" s="75">
        <f t="shared" si="15"/>
        <v>0</v>
      </c>
      <c r="AL29" s="41"/>
      <c r="AM29" s="90">
        <v>0.6875</v>
      </c>
      <c r="AN29" s="72">
        <v>25.5</v>
      </c>
    </row>
    <row r="30" spans="1:40" ht="24.25" customHeight="1">
      <c r="A30" s="92">
        <f t="shared" si="16"/>
        <v>45797</v>
      </c>
      <c r="B30" s="91" t="str">
        <f t="shared" si="0"/>
        <v>火</v>
      </c>
      <c r="C30" s="14"/>
      <c r="D30" s="15"/>
      <c r="E30" s="16"/>
      <c r="F30" s="16"/>
      <c r="G30" s="18"/>
      <c r="H30" s="18"/>
      <c r="I30" s="18"/>
      <c r="J30" s="44"/>
      <c r="K30" s="45" t="str">
        <f t="shared" si="17"/>
        <v/>
      </c>
      <c r="L30" s="47"/>
      <c r="M30" s="95" t="str">
        <f t="shared" si="1"/>
        <v/>
      </c>
      <c r="N30" s="96" t="str">
        <f t="shared" si="2"/>
        <v/>
      </c>
      <c r="O30" s="96"/>
      <c r="P30" s="96"/>
      <c r="Q30" s="95" t="str">
        <f t="shared" si="20"/>
        <v/>
      </c>
      <c r="R30" s="20"/>
      <c r="S30" s="73"/>
      <c r="U30" s="75">
        <f t="shared" si="22"/>
        <v>0</v>
      </c>
      <c r="V30" s="74" t="str">
        <f t="shared" si="4"/>
        <v/>
      </c>
      <c r="W30" s="75">
        <f t="shared" si="18"/>
        <v>0</v>
      </c>
      <c r="X30" s="65"/>
      <c r="Y30" s="75">
        <f t="shared" si="5"/>
        <v>22</v>
      </c>
      <c r="Z30" s="65"/>
      <c r="AA30" s="75">
        <f t="shared" si="6"/>
        <v>0</v>
      </c>
      <c r="AB30" s="75">
        <f t="shared" si="7"/>
        <v>0</v>
      </c>
      <c r="AC30" s="75">
        <f t="shared" si="19"/>
        <v>0</v>
      </c>
      <c r="AD30" s="75">
        <f t="shared" si="8"/>
        <v>0</v>
      </c>
      <c r="AE30" s="75">
        <f t="shared" si="9"/>
        <v>0</v>
      </c>
      <c r="AF30" s="75">
        <f t="shared" si="10"/>
        <v>0</v>
      </c>
      <c r="AG30" s="75">
        <f t="shared" si="11"/>
        <v>0</v>
      </c>
      <c r="AH30" s="74">
        <f t="shared" si="12"/>
        <v>0</v>
      </c>
      <c r="AI30" s="75">
        <f t="shared" si="13"/>
        <v>0</v>
      </c>
      <c r="AJ30" s="75">
        <f t="shared" si="14"/>
        <v>0</v>
      </c>
      <c r="AK30" s="75">
        <f t="shared" si="15"/>
        <v>0</v>
      </c>
      <c r="AL30" s="41"/>
      <c r="AM30" s="90">
        <v>0.70833333333333337</v>
      </c>
      <c r="AN30" s="72">
        <v>26.5</v>
      </c>
    </row>
    <row r="31" spans="1:40" ht="24.25" customHeight="1">
      <c r="A31" s="92">
        <f t="shared" si="16"/>
        <v>45798</v>
      </c>
      <c r="B31" s="91" t="str">
        <f t="shared" si="0"/>
        <v>水</v>
      </c>
      <c r="C31" s="14"/>
      <c r="D31" s="15"/>
      <c r="E31" s="16"/>
      <c r="F31" s="16"/>
      <c r="G31" s="18"/>
      <c r="H31" s="18"/>
      <c r="I31" s="18"/>
      <c r="J31" s="44"/>
      <c r="K31" s="45" t="str">
        <f t="shared" si="17"/>
        <v/>
      </c>
      <c r="L31" s="47"/>
      <c r="M31" s="95" t="str">
        <f t="shared" si="1"/>
        <v/>
      </c>
      <c r="N31" s="96" t="str">
        <f t="shared" si="2"/>
        <v/>
      </c>
      <c r="O31" s="96"/>
      <c r="P31" s="96"/>
      <c r="Q31" s="95" t="str">
        <f t="shared" si="20"/>
        <v/>
      </c>
      <c r="R31" s="20"/>
      <c r="S31" s="73"/>
      <c r="U31" s="75">
        <f t="shared" si="22"/>
        <v>0</v>
      </c>
      <c r="V31" s="74" t="str">
        <f t="shared" si="4"/>
        <v/>
      </c>
      <c r="W31" s="75">
        <f t="shared" si="18"/>
        <v>0</v>
      </c>
      <c r="X31" s="65"/>
      <c r="Y31" s="75">
        <f t="shared" si="5"/>
        <v>22</v>
      </c>
      <c r="Z31" s="65"/>
      <c r="AA31" s="75">
        <f t="shared" si="6"/>
        <v>0</v>
      </c>
      <c r="AB31" s="75">
        <f t="shared" si="7"/>
        <v>0</v>
      </c>
      <c r="AC31" s="75">
        <f t="shared" si="19"/>
        <v>0</v>
      </c>
      <c r="AD31" s="75">
        <f t="shared" si="8"/>
        <v>0</v>
      </c>
      <c r="AE31" s="75">
        <f t="shared" si="9"/>
        <v>0</v>
      </c>
      <c r="AF31" s="75">
        <f t="shared" si="10"/>
        <v>0</v>
      </c>
      <c r="AG31" s="75">
        <f t="shared" si="11"/>
        <v>0</v>
      </c>
      <c r="AH31" s="74">
        <f t="shared" si="12"/>
        <v>0</v>
      </c>
      <c r="AI31" s="75">
        <f t="shared" si="13"/>
        <v>0</v>
      </c>
      <c r="AJ31" s="75">
        <f t="shared" si="14"/>
        <v>0</v>
      </c>
      <c r="AK31" s="75">
        <f t="shared" si="15"/>
        <v>0</v>
      </c>
      <c r="AL31" s="41"/>
      <c r="AM31" s="90">
        <v>0.72916666666666663</v>
      </c>
      <c r="AN31" s="72">
        <v>27</v>
      </c>
    </row>
    <row r="32" spans="1:40" ht="24.25" customHeight="1">
      <c r="A32" s="94">
        <f t="shared" si="16"/>
        <v>45799</v>
      </c>
      <c r="B32" s="93" t="str">
        <f t="shared" si="0"/>
        <v>木</v>
      </c>
      <c r="C32" s="14"/>
      <c r="D32" s="15"/>
      <c r="E32" s="16"/>
      <c r="F32" s="16"/>
      <c r="G32" s="17"/>
      <c r="H32" s="18"/>
      <c r="I32" s="18"/>
      <c r="J32" s="44"/>
      <c r="K32" s="45" t="str">
        <f t="shared" si="17"/>
        <v/>
      </c>
      <c r="L32" s="47"/>
      <c r="M32" s="95" t="str">
        <f t="shared" si="1"/>
        <v/>
      </c>
      <c r="N32" s="96" t="str">
        <f t="shared" si="2"/>
        <v/>
      </c>
      <c r="O32" s="96"/>
      <c r="P32" s="96"/>
      <c r="Q32" s="95" t="str">
        <f t="shared" si="20"/>
        <v/>
      </c>
      <c r="R32" s="20"/>
      <c r="S32" s="73"/>
      <c r="U32" s="75">
        <f t="shared" si="22"/>
        <v>0</v>
      </c>
      <c r="V32" s="74" t="str">
        <f t="shared" si="4"/>
        <v/>
      </c>
      <c r="W32" s="75">
        <f t="shared" si="18"/>
        <v>0</v>
      </c>
      <c r="X32" s="65"/>
      <c r="Y32" s="75">
        <f t="shared" si="5"/>
        <v>22</v>
      </c>
      <c r="Z32" s="65"/>
      <c r="AA32" s="75">
        <f t="shared" si="6"/>
        <v>0</v>
      </c>
      <c r="AB32" s="75">
        <f t="shared" si="7"/>
        <v>0</v>
      </c>
      <c r="AC32" s="75">
        <f t="shared" si="19"/>
        <v>0</v>
      </c>
      <c r="AD32" s="75">
        <f t="shared" si="8"/>
        <v>0</v>
      </c>
      <c r="AE32" s="75">
        <f t="shared" si="9"/>
        <v>0</v>
      </c>
      <c r="AF32" s="75">
        <f t="shared" si="10"/>
        <v>0</v>
      </c>
      <c r="AG32" s="75">
        <f t="shared" si="11"/>
        <v>0</v>
      </c>
      <c r="AH32" s="74">
        <f t="shared" si="12"/>
        <v>0</v>
      </c>
      <c r="AI32" s="75">
        <f t="shared" si="13"/>
        <v>0</v>
      </c>
      <c r="AJ32" s="75">
        <f t="shared" si="14"/>
        <v>0</v>
      </c>
      <c r="AK32" s="75">
        <f t="shared" si="15"/>
        <v>0</v>
      </c>
      <c r="AL32" s="41"/>
      <c r="AM32" s="90">
        <v>0.75</v>
      </c>
      <c r="AN32" s="72">
        <v>27.5</v>
      </c>
    </row>
    <row r="33" spans="1:40" ht="24.25" customHeight="1">
      <c r="A33" s="94">
        <f t="shared" si="16"/>
        <v>45800</v>
      </c>
      <c r="B33" s="93" t="str">
        <f t="shared" si="0"/>
        <v>金</v>
      </c>
      <c r="C33" s="14"/>
      <c r="D33" s="15"/>
      <c r="E33" s="16"/>
      <c r="F33" s="16"/>
      <c r="G33" s="18"/>
      <c r="H33" s="18"/>
      <c r="I33" s="18"/>
      <c r="J33" s="44"/>
      <c r="K33" s="45" t="str">
        <f t="shared" si="17"/>
        <v/>
      </c>
      <c r="L33" s="47"/>
      <c r="M33" s="95" t="str">
        <f t="shared" si="1"/>
        <v/>
      </c>
      <c r="N33" s="96" t="str">
        <f t="shared" si="2"/>
        <v/>
      </c>
      <c r="O33" s="96"/>
      <c r="P33" s="96"/>
      <c r="Q33" s="95" t="str">
        <f t="shared" si="20"/>
        <v/>
      </c>
      <c r="R33" s="20"/>
      <c r="S33" s="73"/>
      <c r="U33" s="75">
        <f t="shared" si="22"/>
        <v>0</v>
      </c>
      <c r="V33" s="74" t="str">
        <f t="shared" si="4"/>
        <v/>
      </c>
      <c r="W33" s="75">
        <f t="shared" si="18"/>
        <v>0</v>
      </c>
      <c r="X33" s="65"/>
      <c r="Y33" s="75">
        <f t="shared" si="5"/>
        <v>22</v>
      </c>
      <c r="Z33" s="65"/>
      <c r="AA33" s="75">
        <f t="shared" si="6"/>
        <v>0</v>
      </c>
      <c r="AB33" s="75">
        <f t="shared" si="7"/>
        <v>0</v>
      </c>
      <c r="AC33" s="75">
        <f t="shared" si="19"/>
        <v>0</v>
      </c>
      <c r="AD33" s="75">
        <f t="shared" si="8"/>
        <v>0</v>
      </c>
      <c r="AE33" s="75">
        <f t="shared" si="9"/>
        <v>0</v>
      </c>
      <c r="AF33" s="75">
        <f t="shared" si="10"/>
        <v>0</v>
      </c>
      <c r="AG33" s="75">
        <f t="shared" si="11"/>
        <v>0</v>
      </c>
      <c r="AH33" s="74">
        <f t="shared" si="12"/>
        <v>0</v>
      </c>
      <c r="AI33" s="75">
        <f t="shared" si="13"/>
        <v>0</v>
      </c>
      <c r="AJ33" s="75">
        <f t="shared" si="14"/>
        <v>0</v>
      </c>
      <c r="AK33" s="75">
        <f t="shared" si="15"/>
        <v>0</v>
      </c>
      <c r="AL33" s="41"/>
      <c r="AM33" s="90">
        <v>0.77083333333333337</v>
      </c>
      <c r="AN33" s="72">
        <v>28</v>
      </c>
    </row>
    <row r="34" spans="1:40" ht="24.25" customHeight="1">
      <c r="A34" s="94">
        <f t="shared" si="16"/>
        <v>45801</v>
      </c>
      <c r="B34" s="93" t="str">
        <f t="shared" si="0"/>
        <v>土</v>
      </c>
      <c r="C34" s="14"/>
      <c r="D34" s="15"/>
      <c r="E34" s="16"/>
      <c r="F34" s="16"/>
      <c r="G34" s="18"/>
      <c r="H34" s="18"/>
      <c r="I34" s="18"/>
      <c r="J34" s="44"/>
      <c r="K34" s="45" t="str">
        <f t="shared" si="17"/>
        <v/>
      </c>
      <c r="L34" s="47"/>
      <c r="M34" s="95" t="str">
        <f t="shared" si="1"/>
        <v/>
      </c>
      <c r="N34" s="96" t="str">
        <f t="shared" si="2"/>
        <v/>
      </c>
      <c r="O34" s="96"/>
      <c r="P34" s="96"/>
      <c r="Q34" s="95" t="str">
        <f t="shared" si="20"/>
        <v/>
      </c>
      <c r="R34" s="20"/>
      <c r="S34" s="73"/>
      <c r="U34" s="75">
        <f t="shared" si="22"/>
        <v>0</v>
      </c>
      <c r="V34" s="74" t="str">
        <f t="shared" si="4"/>
        <v/>
      </c>
      <c r="W34" s="75">
        <f t="shared" si="18"/>
        <v>0</v>
      </c>
      <c r="X34" s="65"/>
      <c r="Y34" s="75">
        <f t="shared" si="5"/>
        <v>22</v>
      </c>
      <c r="Z34" s="65"/>
      <c r="AA34" s="75">
        <f t="shared" si="6"/>
        <v>0</v>
      </c>
      <c r="AB34" s="75">
        <f t="shared" si="7"/>
        <v>0</v>
      </c>
      <c r="AC34" s="75">
        <f t="shared" si="19"/>
        <v>0</v>
      </c>
      <c r="AD34" s="75">
        <f t="shared" si="8"/>
        <v>0</v>
      </c>
      <c r="AE34" s="75">
        <f t="shared" si="9"/>
        <v>0</v>
      </c>
      <c r="AF34" s="75">
        <f t="shared" si="10"/>
        <v>0</v>
      </c>
      <c r="AG34" s="75">
        <f t="shared" si="11"/>
        <v>0</v>
      </c>
      <c r="AH34" s="74">
        <f t="shared" si="12"/>
        <v>0</v>
      </c>
      <c r="AI34" s="75">
        <f t="shared" si="13"/>
        <v>0</v>
      </c>
      <c r="AJ34" s="75">
        <f t="shared" si="14"/>
        <v>0</v>
      </c>
      <c r="AK34" s="75">
        <f t="shared" si="15"/>
        <v>0</v>
      </c>
      <c r="AL34" s="41"/>
      <c r="AM34" s="90">
        <v>0.79166666666666663</v>
      </c>
      <c r="AN34" s="72">
        <v>28.5</v>
      </c>
    </row>
    <row r="35" spans="1:40" ht="24.25" customHeight="1">
      <c r="A35" s="92">
        <f t="shared" si="16"/>
        <v>45802</v>
      </c>
      <c r="B35" s="91" t="str">
        <f t="shared" si="0"/>
        <v>日</v>
      </c>
      <c r="C35" s="14"/>
      <c r="D35" s="15"/>
      <c r="E35" s="16"/>
      <c r="F35" s="16"/>
      <c r="G35" s="18"/>
      <c r="H35" s="18"/>
      <c r="I35" s="18"/>
      <c r="J35" s="44"/>
      <c r="K35" s="45" t="str">
        <f t="shared" si="17"/>
        <v/>
      </c>
      <c r="L35" s="47"/>
      <c r="M35" s="95" t="str">
        <f t="shared" si="1"/>
        <v/>
      </c>
      <c r="N35" s="96" t="str">
        <f t="shared" si="2"/>
        <v/>
      </c>
      <c r="O35" s="96"/>
      <c r="P35" s="96"/>
      <c r="Q35" s="95" t="str">
        <f t="shared" si="20"/>
        <v/>
      </c>
      <c r="R35" s="20"/>
      <c r="S35" s="73"/>
      <c r="U35" s="75">
        <f t="shared" si="22"/>
        <v>0</v>
      </c>
      <c r="V35" s="74" t="str">
        <f t="shared" si="4"/>
        <v/>
      </c>
      <c r="W35" s="75">
        <f t="shared" si="18"/>
        <v>0</v>
      </c>
      <c r="X35" s="65"/>
      <c r="Y35" s="75">
        <f t="shared" si="5"/>
        <v>22</v>
      </c>
      <c r="Z35" s="65"/>
      <c r="AA35" s="75">
        <f t="shared" si="6"/>
        <v>0</v>
      </c>
      <c r="AB35" s="75">
        <f t="shared" si="7"/>
        <v>0</v>
      </c>
      <c r="AC35" s="75">
        <f t="shared" si="19"/>
        <v>0</v>
      </c>
      <c r="AD35" s="75">
        <f t="shared" si="8"/>
        <v>0</v>
      </c>
      <c r="AE35" s="75">
        <f t="shared" si="9"/>
        <v>0</v>
      </c>
      <c r="AF35" s="75">
        <f t="shared" si="10"/>
        <v>0</v>
      </c>
      <c r="AG35" s="75">
        <f t="shared" si="11"/>
        <v>0</v>
      </c>
      <c r="AH35" s="74">
        <f t="shared" si="12"/>
        <v>0</v>
      </c>
      <c r="AI35" s="75">
        <f t="shared" si="13"/>
        <v>0</v>
      </c>
      <c r="AJ35" s="75">
        <f t="shared" si="14"/>
        <v>0</v>
      </c>
      <c r="AK35" s="75">
        <f t="shared" si="15"/>
        <v>0</v>
      </c>
      <c r="AL35" s="41"/>
      <c r="AM35" s="90">
        <v>0.8125</v>
      </c>
      <c r="AN35" s="72">
        <v>29</v>
      </c>
    </row>
    <row r="36" spans="1:40" ht="24.25" customHeight="1">
      <c r="A36" s="92">
        <f t="shared" si="16"/>
        <v>45803</v>
      </c>
      <c r="B36" s="91" t="str">
        <f t="shared" si="0"/>
        <v>月</v>
      </c>
      <c r="C36" s="14"/>
      <c r="D36" s="15"/>
      <c r="E36" s="16"/>
      <c r="F36" s="16"/>
      <c r="G36" s="18"/>
      <c r="H36" s="18"/>
      <c r="I36" s="18"/>
      <c r="J36" s="44"/>
      <c r="K36" s="45" t="str">
        <f t="shared" si="17"/>
        <v/>
      </c>
      <c r="L36" s="47"/>
      <c r="M36" s="95" t="str">
        <f t="shared" si="1"/>
        <v/>
      </c>
      <c r="N36" s="96" t="str">
        <f t="shared" si="2"/>
        <v/>
      </c>
      <c r="O36" s="96"/>
      <c r="P36" s="96"/>
      <c r="Q36" s="95" t="str">
        <f t="shared" si="20"/>
        <v/>
      </c>
      <c r="R36" s="20"/>
      <c r="S36" s="73"/>
      <c r="U36" s="75">
        <f t="shared" si="22"/>
        <v>0</v>
      </c>
      <c r="V36" s="74" t="str">
        <f t="shared" si="4"/>
        <v/>
      </c>
      <c r="W36" s="75">
        <f t="shared" si="18"/>
        <v>0</v>
      </c>
      <c r="X36" s="65"/>
      <c r="Y36" s="75">
        <f t="shared" si="5"/>
        <v>22</v>
      </c>
      <c r="Z36" s="65"/>
      <c r="AA36" s="75">
        <f t="shared" si="6"/>
        <v>0</v>
      </c>
      <c r="AB36" s="75">
        <f t="shared" si="7"/>
        <v>0</v>
      </c>
      <c r="AC36" s="75">
        <f t="shared" si="19"/>
        <v>0</v>
      </c>
      <c r="AD36" s="75">
        <f t="shared" si="8"/>
        <v>0</v>
      </c>
      <c r="AE36" s="75">
        <f t="shared" si="9"/>
        <v>0</v>
      </c>
      <c r="AF36" s="75">
        <f t="shared" si="10"/>
        <v>0</v>
      </c>
      <c r="AG36" s="75">
        <f t="shared" si="11"/>
        <v>0</v>
      </c>
      <c r="AH36" s="74">
        <f t="shared" si="12"/>
        <v>0</v>
      </c>
      <c r="AI36" s="75">
        <f t="shared" si="13"/>
        <v>0</v>
      </c>
      <c r="AJ36" s="75">
        <f t="shared" si="14"/>
        <v>0</v>
      </c>
      <c r="AK36" s="75">
        <f t="shared" si="15"/>
        <v>0</v>
      </c>
      <c r="AL36" s="41"/>
      <c r="AM36" s="90">
        <v>0.83333333333333337</v>
      </c>
      <c r="AN36" s="72">
        <v>29.5</v>
      </c>
    </row>
    <row r="37" spans="1:40" ht="24.25" customHeight="1">
      <c r="A37" s="92">
        <f t="shared" si="16"/>
        <v>45804</v>
      </c>
      <c r="B37" s="91" t="str">
        <f t="shared" si="0"/>
        <v>火</v>
      </c>
      <c r="C37" s="14"/>
      <c r="D37" s="15"/>
      <c r="E37" s="16"/>
      <c r="F37" s="16"/>
      <c r="G37" s="18"/>
      <c r="H37" s="18"/>
      <c r="I37" s="18"/>
      <c r="J37" s="44"/>
      <c r="K37" s="45" t="str">
        <f t="shared" si="17"/>
        <v/>
      </c>
      <c r="L37" s="47"/>
      <c r="M37" s="95"/>
      <c r="N37" s="96" t="str">
        <f t="shared" si="2"/>
        <v/>
      </c>
      <c r="O37" s="96"/>
      <c r="P37" s="96"/>
      <c r="Q37" s="95" t="str">
        <f t="shared" si="20"/>
        <v/>
      </c>
      <c r="R37" s="20"/>
      <c r="S37" s="73"/>
      <c r="U37" s="75">
        <f t="shared" si="22"/>
        <v>0</v>
      </c>
      <c r="V37" s="74" t="str">
        <f t="shared" si="4"/>
        <v/>
      </c>
      <c r="W37" s="75">
        <f t="shared" si="18"/>
        <v>0</v>
      </c>
      <c r="X37" s="65"/>
      <c r="Y37" s="75">
        <f t="shared" si="5"/>
        <v>22</v>
      </c>
      <c r="Z37" s="65"/>
      <c r="AA37" s="75">
        <f t="shared" si="6"/>
        <v>0</v>
      </c>
      <c r="AB37" s="75">
        <f t="shared" si="7"/>
        <v>0</v>
      </c>
      <c r="AC37" s="75">
        <f t="shared" si="19"/>
        <v>0</v>
      </c>
      <c r="AD37" s="75">
        <f t="shared" si="8"/>
        <v>0</v>
      </c>
      <c r="AE37" s="75">
        <f t="shared" si="9"/>
        <v>0</v>
      </c>
      <c r="AF37" s="75">
        <f t="shared" si="10"/>
        <v>0</v>
      </c>
      <c r="AG37" s="75">
        <f t="shared" si="11"/>
        <v>0</v>
      </c>
      <c r="AH37" s="74">
        <f t="shared" si="12"/>
        <v>0</v>
      </c>
      <c r="AI37" s="75">
        <f t="shared" si="13"/>
        <v>0</v>
      </c>
      <c r="AJ37" s="75">
        <f t="shared" si="14"/>
        <v>0</v>
      </c>
      <c r="AK37" s="75">
        <f t="shared" si="15"/>
        <v>0</v>
      </c>
      <c r="AL37" s="41"/>
      <c r="AM37" s="70"/>
      <c r="AN37" s="70"/>
    </row>
    <row r="38" spans="1:40" ht="24.25" customHeight="1">
      <c r="A38" s="92">
        <f t="shared" si="16"/>
        <v>45805</v>
      </c>
      <c r="B38" s="91" t="str">
        <f t="shared" si="0"/>
        <v>水</v>
      </c>
      <c r="C38" s="14"/>
      <c r="D38" s="15"/>
      <c r="E38" s="16"/>
      <c r="F38" s="16"/>
      <c r="G38" s="18"/>
      <c r="H38" s="18"/>
      <c r="I38" s="18"/>
      <c r="J38" s="44"/>
      <c r="K38" s="45" t="str">
        <f t="shared" si="17"/>
        <v/>
      </c>
      <c r="L38" s="47"/>
      <c r="M38" s="95"/>
      <c r="N38" s="96" t="str">
        <f t="shared" si="2"/>
        <v/>
      </c>
      <c r="O38" s="96"/>
      <c r="P38" s="96"/>
      <c r="Q38" s="95"/>
      <c r="R38" s="20"/>
      <c r="S38" s="73"/>
      <c r="U38" s="75">
        <f t="shared" si="22"/>
        <v>0</v>
      </c>
      <c r="V38" s="74" t="str">
        <f t="shared" si="4"/>
        <v/>
      </c>
      <c r="W38" s="75">
        <f t="shared" si="18"/>
        <v>0</v>
      </c>
      <c r="X38" s="65"/>
      <c r="Y38" s="75">
        <f t="shared" si="5"/>
        <v>22</v>
      </c>
      <c r="Z38" s="65"/>
      <c r="AA38" s="75">
        <f t="shared" si="6"/>
        <v>0</v>
      </c>
      <c r="AB38" s="75">
        <f t="shared" si="7"/>
        <v>0</v>
      </c>
      <c r="AC38" s="75">
        <f t="shared" si="19"/>
        <v>0</v>
      </c>
      <c r="AD38" s="75">
        <f t="shared" si="8"/>
        <v>0</v>
      </c>
      <c r="AE38" s="75">
        <f t="shared" si="9"/>
        <v>0</v>
      </c>
      <c r="AF38" s="75">
        <f t="shared" si="10"/>
        <v>0</v>
      </c>
      <c r="AG38" s="75">
        <f t="shared" si="11"/>
        <v>0</v>
      </c>
      <c r="AH38" s="74">
        <f t="shared" si="12"/>
        <v>0</v>
      </c>
      <c r="AI38" s="75">
        <f t="shared" si="13"/>
        <v>0</v>
      </c>
      <c r="AJ38" s="75">
        <f t="shared" si="14"/>
        <v>0</v>
      </c>
      <c r="AK38" s="75">
        <f t="shared" si="15"/>
        <v>0</v>
      </c>
      <c r="AL38" s="41"/>
      <c r="AM38" s="3"/>
      <c r="AN38" s="3"/>
    </row>
    <row r="39" spans="1:40" ht="24.25" customHeight="1">
      <c r="A39" s="92">
        <f>IF(A38="","",IF(DAY(A38+1)&lt;28,"",A38+1))</f>
        <v>45806</v>
      </c>
      <c r="B39" s="91" t="str">
        <f t="shared" si="0"/>
        <v>木</v>
      </c>
      <c r="C39" s="14"/>
      <c r="D39" s="15"/>
      <c r="E39" s="16"/>
      <c r="F39" s="16"/>
      <c r="G39" s="18"/>
      <c r="H39" s="18"/>
      <c r="I39" s="18"/>
      <c r="J39" s="44"/>
      <c r="K39" s="45" t="str">
        <f t="shared" si="17"/>
        <v/>
      </c>
      <c r="L39" s="47"/>
      <c r="M39" s="95" t="str">
        <f t="shared" si="1"/>
        <v/>
      </c>
      <c r="N39" s="96" t="str">
        <f t="shared" si="2"/>
        <v/>
      </c>
      <c r="O39" s="96"/>
      <c r="P39" s="96"/>
      <c r="Q39" s="95" t="str">
        <f t="shared" si="20"/>
        <v/>
      </c>
      <c r="R39" s="20"/>
      <c r="S39" s="73"/>
      <c r="U39" s="75">
        <f t="shared" si="22"/>
        <v>0</v>
      </c>
      <c r="V39" s="74" t="str">
        <f t="shared" si="4"/>
        <v/>
      </c>
      <c r="W39" s="75">
        <f t="shared" si="18"/>
        <v>0</v>
      </c>
      <c r="X39" s="65"/>
      <c r="Y39" s="75">
        <f t="shared" si="5"/>
        <v>22</v>
      </c>
      <c r="Z39" s="65"/>
      <c r="AA39" s="75">
        <f t="shared" si="6"/>
        <v>0</v>
      </c>
      <c r="AB39" s="75">
        <f t="shared" si="7"/>
        <v>0</v>
      </c>
      <c r="AC39" s="75">
        <f t="shared" si="19"/>
        <v>0</v>
      </c>
      <c r="AD39" s="75">
        <f t="shared" si="8"/>
        <v>0</v>
      </c>
      <c r="AE39" s="75">
        <f t="shared" si="9"/>
        <v>0</v>
      </c>
      <c r="AF39" s="75">
        <f t="shared" si="10"/>
        <v>0</v>
      </c>
      <c r="AG39" s="75">
        <f t="shared" si="11"/>
        <v>0</v>
      </c>
      <c r="AH39" s="74">
        <f t="shared" si="12"/>
        <v>0</v>
      </c>
      <c r="AI39" s="75">
        <f t="shared" si="13"/>
        <v>0</v>
      </c>
      <c r="AJ39" s="75">
        <f t="shared" si="14"/>
        <v>0</v>
      </c>
      <c r="AK39" s="75">
        <f t="shared" si="15"/>
        <v>0</v>
      </c>
      <c r="AL39" s="41"/>
    </row>
    <row r="40" spans="1:40" ht="24.25" customHeight="1">
      <c r="A40" s="92">
        <f>IF(A39="","",A39+1)</f>
        <v>45807</v>
      </c>
      <c r="B40" s="91" t="str">
        <f t="shared" si="0"/>
        <v>金</v>
      </c>
      <c r="C40" s="14"/>
      <c r="D40" s="15"/>
      <c r="E40" s="16"/>
      <c r="F40" s="16"/>
      <c r="G40" s="18"/>
      <c r="H40" s="18"/>
      <c r="I40" s="18"/>
      <c r="J40" s="44"/>
      <c r="K40" s="45" t="str">
        <f t="shared" si="17"/>
        <v/>
      </c>
      <c r="L40" s="47"/>
      <c r="M40" s="95" t="str">
        <f>IF(OR(E40="",F40=""),"",IF(Q40-N40-O40-P40=0,"",Q40-N40-O40-P40))</f>
        <v/>
      </c>
      <c r="N40" s="96" t="str">
        <f t="shared" si="2"/>
        <v/>
      </c>
      <c r="O40" s="96"/>
      <c r="P40" s="96"/>
      <c r="Q40" s="95" t="str">
        <f t="shared" si="20"/>
        <v/>
      </c>
      <c r="R40" s="20"/>
      <c r="S40" s="73"/>
      <c r="U40" s="75">
        <f t="shared" si="22"/>
        <v>0</v>
      </c>
      <c r="V40" s="74" t="str">
        <f t="shared" si="4"/>
        <v/>
      </c>
      <c r="W40" s="75">
        <f t="shared" si="18"/>
        <v>0</v>
      </c>
      <c r="X40" s="65"/>
      <c r="Y40" s="75">
        <f t="shared" si="5"/>
        <v>22</v>
      </c>
      <c r="Z40" s="65"/>
      <c r="AA40" s="75">
        <f t="shared" si="6"/>
        <v>0</v>
      </c>
      <c r="AB40" s="75">
        <f t="shared" si="7"/>
        <v>0</v>
      </c>
      <c r="AC40" s="75">
        <f t="shared" si="19"/>
        <v>0</v>
      </c>
      <c r="AD40" s="75">
        <f t="shared" si="8"/>
        <v>0</v>
      </c>
      <c r="AE40" s="75">
        <f t="shared" si="9"/>
        <v>0</v>
      </c>
      <c r="AF40" s="75">
        <f t="shared" si="10"/>
        <v>0</v>
      </c>
      <c r="AG40" s="75">
        <f t="shared" si="11"/>
        <v>0</v>
      </c>
      <c r="AH40" s="74">
        <f t="shared" si="12"/>
        <v>0</v>
      </c>
      <c r="AI40" s="75">
        <f t="shared" si="13"/>
        <v>0</v>
      </c>
      <c r="AJ40" s="75">
        <f t="shared" si="14"/>
        <v>0</v>
      </c>
      <c r="AK40" s="75">
        <f t="shared" si="15"/>
        <v>0</v>
      </c>
      <c r="AL40" s="41"/>
    </row>
    <row r="41" spans="1:40" ht="24.25" customHeight="1">
      <c r="A41" s="92">
        <f>IF(A38="","",IF(DAY(A38+3)&lt;28,"",A38+3))</f>
        <v>45808</v>
      </c>
      <c r="B41" s="91" t="str">
        <f t="shared" si="0"/>
        <v>土</v>
      </c>
      <c r="C41" s="14"/>
      <c r="D41" s="15"/>
      <c r="E41" s="16"/>
      <c r="F41" s="16"/>
      <c r="G41" s="97"/>
      <c r="H41" s="19"/>
      <c r="I41" s="97" t="s">
        <v>57</v>
      </c>
      <c r="J41" s="48" t="str">
        <f>IF(V41="","",V41-AB41)</f>
        <v/>
      </c>
      <c r="K41" s="19" t="str">
        <f t="shared" si="17"/>
        <v/>
      </c>
      <c r="L41" s="49"/>
      <c r="M41" s="98" t="str">
        <f>IF(OR(E41="",F41=""),"",IF(Q41-N41-O41-P41=0,"",Q41-N41-O41-P41))</f>
        <v/>
      </c>
      <c r="N41" s="99" t="str">
        <f t="shared" si="2"/>
        <v/>
      </c>
      <c r="O41" s="99"/>
      <c r="P41" s="99"/>
      <c r="Q41" s="98" t="str">
        <f>IF(OR(E41="",F41=""),"",U41-AA41)</f>
        <v/>
      </c>
      <c r="R41" s="20"/>
      <c r="S41" s="73"/>
      <c r="U41" s="75">
        <f t="shared" si="22"/>
        <v>0</v>
      </c>
      <c r="V41" s="74" t="str">
        <f t="shared" si="4"/>
        <v/>
      </c>
      <c r="W41" s="77">
        <f t="shared" si="18"/>
        <v>0</v>
      </c>
      <c r="X41" s="65"/>
      <c r="Y41" s="77">
        <f t="shared" si="5"/>
        <v>22</v>
      </c>
      <c r="Z41" s="65"/>
      <c r="AA41" s="77">
        <f t="shared" si="6"/>
        <v>0</v>
      </c>
      <c r="AB41" s="75">
        <f t="shared" si="7"/>
        <v>0</v>
      </c>
      <c r="AC41" s="77">
        <f t="shared" si="19"/>
        <v>0</v>
      </c>
      <c r="AD41" s="77">
        <f t="shared" si="8"/>
        <v>0</v>
      </c>
      <c r="AE41" s="77">
        <f t="shared" si="9"/>
        <v>0</v>
      </c>
      <c r="AF41" s="77">
        <f t="shared" si="10"/>
        <v>0</v>
      </c>
      <c r="AG41" s="75">
        <f t="shared" si="11"/>
        <v>0</v>
      </c>
      <c r="AH41" s="74">
        <f t="shared" si="12"/>
        <v>0</v>
      </c>
      <c r="AI41" s="77">
        <f t="shared" si="13"/>
        <v>0</v>
      </c>
      <c r="AJ41" s="77">
        <f t="shared" si="14"/>
        <v>0</v>
      </c>
      <c r="AK41" s="77">
        <f t="shared" si="15"/>
        <v>0</v>
      </c>
      <c r="AL41" s="41"/>
    </row>
    <row r="42" spans="1:40" ht="12" customHeight="1">
      <c r="A42" s="14"/>
      <c r="B42" s="14"/>
      <c r="C42" s="14"/>
      <c r="D42" s="14"/>
      <c r="E42" s="14"/>
      <c r="F42" s="14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78"/>
      <c r="R42" s="20"/>
      <c r="S42" s="20"/>
      <c r="AL42" s="3"/>
    </row>
    <row r="43" spans="1:40" ht="24.25" customHeight="1">
      <c r="A43" s="21" t="s">
        <v>58</v>
      </c>
      <c r="B43" s="22" t="s">
        <v>59</v>
      </c>
      <c r="C43" s="14"/>
      <c r="D43" s="14"/>
      <c r="E43" s="14"/>
      <c r="F43" s="14"/>
      <c r="G43" s="23">
        <f>SUM(G11:G41)</f>
        <v>0</v>
      </c>
      <c r="H43" s="23">
        <f>SUM(H11:H41)</f>
        <v>0</v>
      </c>
      <c r="I43" s="23">
        <f>SUM(I11:I41)</f>
        <v>0</v>
      </c>
      <c r="J43" s="23">
        <f>SUM(J11:J41)</f>
        <v>0</v>
      </c>
      <c r="K43" s="23">
        <f>SUM(K11:K41)</f>
        <v>0</v>
      </c>
      <c r="L43" s="20"/>
      <c r="M43" s="23">
        <f>SUM(M11:M41)</f>
        <v>0</v>
      </c>
      <c r="N43" s="23">
        <f>SUM(N11:N41)</f>
        <v>0</v>
      </c>
      <c r="O43" s="23">
        <f>SUM(O11:O41)</f>
        <v>0</v>
      </c>
      <c r="P43" s="23">
        <f>SUM(P11:P41)</f>
        <v>0</v>
      </c>
      <c r="Q43" s="23">
        <f>SUM(Q11:Q41)</f>
        <v>0</v>
      </c>
      <c r="R43" s="20"/>
      <c r="S43" s="23">
        <f>SUM(S11:S41)</f>
        <v>0</v>
      </c>
      <c r="AL43" s="3"/>
    </row>
    <row r="44" spans="1:40" ht="12" customHeight="1">
      <c r="A44" s="14"/>
      <c r="B44" s="14"/>
      <c r="C44" s="14"/>
      <c r="D44" s="14"/>
      <c r="E44" s="14"/>
      <c r="F44" s="1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AL44" s="3"/>
    </row>
    <row r="45" spans="1:40" ht="14.15" customHeight="1">
      <c r="A45" s="14"/>
      <c r="B45" s="14"/>
      <c r="C45" s="14"/>
      <c r="D45" s="14"/>
      <c r="E45" s="14" t="s">
        <v>60</v>
      </c>
      <c r="F45" s="14"/>
      <c r="G45" s="24"/>
      <c r="H45" s="24"/>
      <c r="I45" s="24"/>
      <c r="J45" s="24"/>
      <c r="K45" s="24"/>
      <c r="L45" s="24"/>
      <c r="M45" s="24"/>
      <c r="N45" s="24"/>
      <c r="O45" s="24"/>
      <c r="P45" s="50"/>
      <c r="Q45" s="24"/>
      <c r="R45" s="24"/>
      <c r="S45" s="24"/>
      <c r="AL45" s="3"/>
    </row>
    <row r="46" spans="1:40" ht="16" customHeight="1">
      <c r="AL46" s="3"/>
    </row>
    <row r="47" spans="1:40" ht="13" customHeight="1">
      <c r="A47" s="14"/>
      <c r="B47" s="14"/>
      <c r="C47" s="14"/>
      <c r="D47" s="25"/>
      <c r="E47" s="10" t="s">
        <v>61</v>
      </c>
      <c r="F47" s="26" t="s">
        <v>62</v>
      </c>
      <c r="G47" s="27" t="s">
        <v>63</v>
      </c>
      <c r="H47" s="28" t="s">
        <v>64</v>
      </c>
      <c r="I47" s="51"/>
      <c r="J47" s="24" t="s">
        <v>0</v>
      </c>
      <c r="K47" s="24" t="s">
        <v>0</v>
      </c>
      <c r="L47" s="24"/>
      <c r="M47" s="52" t="s">
        <v>65</v>
      </c>
      <c r="N47" s="52" t="s">
        <v>66</v>
      </c>
      <c r="O47" s="27" t="s">
        <v>22</v>
      </c>
      <c r="P47" s="52" t="s">
        <v>67</v>
      </c>
      <c r="Q47" s="52" t="s">
        <v>22</v>
      </c>
      <c r="R47" s="51"/>
      <c r="S47" s="51"/>
      <c r="AL47" s="3"/>
    </row>
    <row r="48" spans="1:40" ht="13" customHeight="1">
      <c r="A48" s="14"/>
      <c r="B48" s="14"/>
      <c r="C48" s="14"/>
      <c r="D48" s="29"/>
      <c r="E48" s="30"/>
      <c r="F48" s="6"/>
      <c r="G48" s="31" t="s">
        <v>68</v>
      </c>
      <c r="H48" s="32" t="s">
        <v>69</v>
      </c>
      <c r="I48" s="24"/>
      <c r="J48" s="24" t="s">
        <v>0</v>
      </c>
      <c r="K48" s="24" t="s">
        <v>0</v>
      </c>
      <c r="L48" s="24"/>
      <c r="M48" s="53" t="s">
        <v>0</v>
      </c>
      <c r="N48" s="54" t="s">
        <v>0</v>
      </c>
      <c r="O48" s="53" t="s">
        <v>34</v>
      </c>
      <c r="P48" s="54" t="s">
        <v>34</v>
      </c>
      <c r="Q48" s="54" t="s">
        <v>35</v>
      </c>
      <c r="R48" s="51"/>
      <c r="S48" s="51"/>
      <c r="AL48" s="3"/>
    </row>
    <row r="49" spans="1:38" ht="24.25" customHeight="1">
      <c r="A49" s="14"/>
      <c r="B49" s="14"/>
      <c r="C49" s="14"/>
      <c r="D49" s="33" t="s">
        <v>70</v>
      </c>
      <c r="E49" s="34">
        <f>COUNTIF(D11:D41,"欠勤")</f>
        <v>0</v>
      </c>
      <c r="F49" s="34">
        <f>COUNTIF(D11:D41,"有給")+COUNTIF(D11:D41,"午前有給")/2+COUNTIF(D11:D41,"午後有給")/2</f>
        <v>0</v>
      </c>
      <c r="G49" s="104">
        <f>COUNTIF(D11:D41,"遅刻")+COUNTIF(D11:D41,"早退")+COUNTIF(D11:D41,"私用外出")+COUNTIF(D11:D41,"私外")</f>
        <v>0</v>
      </c>
      <c r="H49" s="105"/>
      <c r="I49" s="55"/>
      <c r="J49" s="14"/>
      <c r="K49" s="14"/>
      <c r="L49" s="14"/>
      <c r="M49" s="56">
        <f>Q43</f>
        <v>0</v>
      </c>
      <c r="N49" s="56"/>
      <c r="O49" s="56"/>
      <c r="P49" s="56"/>
      <c r="Q49" s="79"/>
      <c r="R49" s="3"/>
      <c r="S49" s="3"/>
      <c r="AL49" s="3"/>
    </row>
    <row r="50" spans="1:38" ht="24.25" customHeight="1">
      <c r="A50" s="14"/>
      <c r="B50" s="14"/>
      <c r="C50" s="14"/>
      <c r="D50" s="33" t="s">
        <v>32</v>
      </c>
      <c r="E50" s="35">
        <f>E49*8</f>
        <v>0</v>
      </c>
      <c r="F50" s="35">
        <f>F49*8</f>
        <v>0</v>
      </c>
      <c r="G50" s="104">
        <f>G43</f>
        <v>0</v>
      </c>
      <c r="H50" s="105"/>
      <c r="I50" s="57"/>
      <c r="J50" s="14"/>
      <c r="K50" s="14"/>
      <c r="L50" s="14"/>
      <c r="M50" s="58"/>
      <c r="N50" s="59"/>
      <c r="O50" s="60"/>
      <c r="P50" s="60"/>
      <c r="Q50" s="80"/>
      <c r="R50" s="81"/>
      <c r="S50" s="81"/>
      <c r="AL50" s="3"/>
    </row>
    <row r="51" spans="1:38" ht="7.5" customHeight="1">
      <c r="AL51" s="3"/>
    </row>
    <row r="52" spans="1:38" ht="26.25" customHeight="1">
      <c r="D52" s="36"/>
      <c r="E52" s="37" t="s">
        <v>71</v>
      </c>
      <c r="F52" s="37" t="s">
        <v>72</v>
      </c>
      <c r="G52" s="38" t="s">
        <v>73</v>
      </c>
      <c r="L52" s="3"/>
      <c r="M52" s="6" t="s">
        <v>74</v>
      </c>
      <c r="N52" s="61"/>
      <c r="O52" s="62"/>
      <c r="P52" s="62"/>
      <c r="Q52" s="6"/>
      <c r="R52" s="3"/>
      <c r="S52" s="3"/>
      <c r="AL52" s="3"/>
    </row>
    <row r="53" spans="1:38" ht="24.25" customHeight="1">
      <c r="A53" s="11"/>
      <c r="B53" s="11"/>
      <c r="C53" s="3"/>
      <c r="D53" s="33" t="s">
        <v>70</v>
      </c>
      <c r="E53" s="39">
        <f>COUNTIF(D11:D41,"通院")</f>
        <v>0</v>
      </c>
      <c r="F53" s="39">
        <f>COUNTIF(D11:D41,"代休")+COUNTIF(D11:D41,"明け代休")</f>
        <v>0</v>
      </c>
      <c r="G53" s="39">
        <v>0</v>
      </c>
      <c r="H53" s="3"/>
      <c r="I53" s="3"/>
      <c r="J53" s="3"/>
      <c r="K53" s="3"/>
      <c r="L53" s="3"/>
      <c r="M53" s="6" t="s">
        <v>75</v>
      </c>
      <c r="N53" s="63"/>
      <c r="O53" s="62" t="s">
        <v>57</v>
      </c>
      <c r="P53" s="62"/>
      <c r="Q53" s="6"/>
      <c r="R53" s="3"/>
      <c r="S53" s="3"/>
      <c r="AL53" s="3"/>
    </row>
    <row r="54" spans="1:38" ht="24.25" customHeight="1">
      <c r="D54" s="33" t="s">
        <v>32</v>
      </c>
      <c r="E54" s="35">
        <f>H43</f>
        <v>0</v>
      </c>
      <c r="F54" s="35">
        <f>I43</f>
        <v>0</v>
      </c>
      <c r="G54" s="35"/>
      <c r="L54" s="3"/>
      <c r="M54" s="6" t="s">
        <v>76</v>
      </c>
      <c r="N54" s="63" t="s">
        <v>78</v>
      </c>
      <c r="O54" s="101" t="s">
        <v>79</v>
      </c>
      <c r="P54" s="63"/>
      <c r="Q54" s="82" t="s">
        <v>77</v>
      </c>
      <c r="R54" s="11"/>
      <c r="S54" s="11"/>
      <c r="AL54" s="3"/>
    </row>
    <row r="55" spans="1:38" ht="9" customHeight="1">
      <c r="AL55" s="3"/>
    </row>
    <row r="56" spans="1:38">
      <c r="U56" s="83"/>
      <c r="V56" s="83"/>
      <c r="W56" s="83"/>
      <c r="X56" s="83"/>
      <c r="Z56" s="88"/>
      <c r="AA56" s="83"/>
      <c r="AB56" s="83"/>
      <c r="AC56" s="83"/>
      <c r="AD56" s="83"/>
      <c r="AL56" s="3"/>
    </row>
    <row r="57" spans="1:38">
      <c r="AL57" s="3"/>
    </row>
    <row r="58" spans="1:38">
      <c r="AL58" s="3"/>
    </row>
    <row r="59" spans="1:38">
      <c r="AL59" s="3"/>
    </row>
    <row r="60" spans="1:38">
      <c r="AL60" s="3"/>
    </row>
    <row r="61" spans="1:38">
      <c r="AL61" s="3"/>
    </row>
    <row r="62" spans="1:38">
      <c r="AL62" s="3"/>
    </row>
    <row r="63" spans="1:38">
      <c r="AL63" s="3"/>
    </row>
    <row r="64" spans="1:38">
      <c r="AL64" s="3"/>
    </row>
  </sheetData>
  <mergeCells count="3">
    <mergeCell ref="AE8:AF8"/>
    <mergeCell ref="G49:H49"/>
    <mergeCell ref="G50:H50"/>
  </mergeCells>
  <phoneticPr fontId="5"/>
  <printOptions horizontalCentered="1" verticalCentered="1"/>
  <pageMargins left="0.28999999999999998" right="0.26" top="0.23" bottom="0" header="0.24" footer="0.2"/>
  <pageSetup paperSize="9" scale="65" orientation="portrait" horizontalDpi="4294967292" verticalDpi="300" r:id="rId1"/>
  <headerFooter alignWithMargins="0"/>
  <ignoredErrors>
    <ignoredError sqref="K11:K12 K13:K41 N11:N4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11月</vt:lpstr>
      <vt:lpstr>'11月'!Print_Area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8 mnet</cp:lastModifiedBy>
  <cp:lastPrinted>2023-01-19T02:15:18Z</cp:lastPrinted>
  <dcterms:created xsi:type="dcterms:W3CDTF">2006-01-30T15:21:46Z</dcterms:created>
  <dcterms:modified xsi:type="dcterms:W3CDTF">2025-04-10T08:37:48Z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